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7.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E1ABB4FB-1A7A-402B-AB45-5C3BFDF13168}" xr6:coauthVersionLast="47" xr6:coauthVersionMax="47" xr10:uidLastSave="{00000000-0000-0000-0000-000000000000}"/>
  <bookViews>
    <workbookView xWindow="2025" yWindow="525" windowWidth="25230" windowHeight="14940"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6" i="55" l="1"/>
  <c r="L36" i="55"/>
  <c r="M36" i="55"/>
  <c r="N36" i="55"/>
  <c r="O36" i="55"/>
  <c r="J36" i="55"/>
  <c r="K37" i="55"/>
  <c r="L37" i="55"/>
  <c r="M37" i="55"/>
  <c r="N37" i="55"/>
  <c r="O37" i="55"/>
  <c r="J37" i="55"/>
  <c r="O234" i="55"/>
  <c r="O233" i="55"/>
  <c r="O165" i="55"/>
  <c r="O163" i="55"/>
  <c r="O142" i="55"/>
  <c r="O141" i="55"/>
  <c r="O77" i="55"/>
  <c r="J249" i="55"/>
  <c r="J245" i="55"/>
  <c r="J237" i="55"/>
  <c r="J233" i="55"/>
  <c r="J224" i="55"/>
  <c r="J220" i="55"/>
  <c r="J212" i="55"/>
  <c r="J200" i="55"/>
  <c r="J199" i="55"/>
  <c r="J187" i="55"/>
  <c r="J186" i="55"/>
  <c r="J175" i="55"/>
  <c r="J174" i="55"/>
  <c r="J169" i="55"/>
  <c r="J162" i="55"/>
  <c r="J161" i="55"/>
  <c r="J157" i="55"/>
  <c r="J148" i="55"/>
  <c r="J144" i="55"/>
  <c r="J136" i="55"/>
  <c r="J131" i="55"/>
  <c r="J124" i="55"/>
  <c r="J123" i="55"/>
  <c r="J119" i="55"/>
  <c r="J111" i="55"/>
  <c r="J110" i="55"/>
  <c r="J99" i="55"/>
  <c r="J98" i="55"/>
  <c r="J86" i="55"/>
  <c r="J85" i="55"/>
  <c r="J81" i="55"/>
  <c r="J74" i="55"/>
  <c r="J73" i="55"/>
  <c r="D254" i="55"/>
  <c r="J254" i="55" s="1"/>
  <c r="A254" i="55"/>
  <c r="D253" i="55"/>
  <c r="O253" i="55" s="1"/>
  <c r="A253" i="55"/>
  <c r="D252" i="55"/>
  <c r="J252" i="55" s="1"/>
  <c r="A252" i="55"/>
  <c r="D251" i="55"/>
  <c r="J251" i="55" s="1"/>
  <c r="A251" i="55"/>
  <c r="D250" i="55"/>
  <c r="J250" i="55" s="1"/>
  <c r="A250" i="55"/>
  <c r="D249" i="55"/>
  <c r="A249" i="55"/>
  <c r="D248" i="55"/>
  <c r="J248" i="55" s="1"/>
  <c r="A248" i="55"/>
  <c r="D247" i="55"/>
  <c r="J247" i="55" s="1"/>
  <c r="A247" i="55"/>
  <c r="D246" i="55"/>
  <c r="J246" i="55" s="1"/>
  <c r="A246" i="55"/>
  <c r="D245" i="55"/>
  <c r="A245" i="55"/>
  <c r="D244" i="55"/>
  <c r="J244" i="55" s="1"/>
  <c r="A244" i="55"/>
  <c r="D243" i="55"/>
  <c r="O243" i="55" s="1"/>
  <c r="A243" i="55"/>
  <c r="D242" i="55"/>
  <c r="J242" i="55" s="1"/>
  <c r="A242" i="55"/>
  <c r="D241" i="55"/>
  <c r="O241" i="55" s="1"/>
  <c r="A241" i="55"/>
  <c r="D240" i="55"/>
  <c r="O240" i="55" s="1"/>
  <c r="A240" i="55"/>
  <c r="D239" i="55"/>
  <c r="O239" i="55" s="1"/>
  <c r="A239" i="55"/>
  <c r="D238" i="55"/>
  <c r="O238" i="55" s="1"/>
  <c r="A238" i="55"/>
  <c r="D237" i="55"/>
  <c r="O237" i="55" s="1"/>
  <c r="A237" i="55"/>
  <c r="D236" i="55"/>
  <c r="O236" i="55" s="1"/>
  <c r="A236" i="55"/>
  <c r="D235" i="55"/>
  <c r="J235" i="55" s="1"/>
  <c r="A235" i="55"/>
  <c r="D234" i="55"/>
  <c r="J234" i="55" s="1"/>
  <c r="A234" i="55"/>
  <c r="D233" i="55"/>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A224" i="55"/>
  <c r="D223" i="55"/>
  <c r="J223" i="55" s="1"/>
  <c r="A223" i="55"/>
  <c r="D222" i="55"/>
  <c r="J222" i="55" s="1"/>
  <c r="A222" i="55"/>
  <c r="D221" i="55"/>
  <c r="J221" i="55" s="1"/>
  <c r="A221" i="55"/>
  <c r="D220" i="55"/>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J196" i="55" s="1"/>
  <c r="A196" i="55"/>
  <c r="D195" i="55"/>
  <c r="J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A187" i="55"/>
  <c r="D186" i="55"/>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A175" i="55"/>
  <c r="D174" i="55"/>
  <c r="A174" i="55"/>
  <c r="A173" i="55"/>
  <c r="D172" i="55"/>
  <c r="J172" i="55" s="1"/>
  <c r="A172" i="55"/>
  <c r="D171" i="55"/>
  <c r="J171" i="55" s="1"/>
  <c r="A171" i="55"/>
  <c r="D170" i="55"/>
  <c r="J170" i="55" s="1"/>
  <c r="A170" i="55"/>
  <c r="D169" i="55"/>
  <c r="A169" i="55"/>
  <c r="D168" i="55"/>
  <c r="J168" i="55" s="1"/>
  <c r="A168" i="55"/>
  <c r="D167" i="55"/>
  <c r="J167" i="55" s="1"/>
  <c r="A167" i="55"/>
  <c r="D166" i="55"/>
  <c r="J166" i="55" s="1"/>
  <c r="A166" i="55"/>
  <c r="D165" i="55"/>
  <c r="J165" i="55" s="1"/>
  <c r="A165" i="55"/>
  <c r="D164" i="55"/>
  <c r="J164" i="55" s="1"/>
  <c r="A164" i="55"/>
  <c r="D163" i="55"/>
  <c r="J163" i="55" s="1"/>
  <c r="A163" i="55"/>
  <c r="D162" i="55"/>
  <c r="O162" i="55" s="1"/>
  <c r="A162" i="55"/>
  <c r="D161" i="55"/>
  <c r="O161" i="55" s="1"/>
  <c r="A161" i="55"/>
  <c r="D160" i="55"/>
  <c r="O160" i="55" s="1"/>
  <c r="A160" i="55"/>
  <c r="D159" i="55"/>
  <c r="J159" i="55" s="1"/>
  <c r="A159" i="55"/>
  <c r="D158" i="55"/>
  <c r="J158" i="55" s="1"/>
  <c r="A158" i="55"/>
  <c r="D157" i="55"/>
  <c r="O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O135" i="55" s="1"/>
  <c r="A135" i="55"/>
  <c r="D134" i="55"/>
  <c r="J134" i="55" s="1"/>
  <c r="A134" i="55"/>
  <c r="A133" i="55"/>
  <c r="D132" i="55"/>
  <c r="J132" i="55" s="1"/>
  <c r="A132" i="55"/>
  <c r="D131" i="55"/>
  <c r="A131" i="55"/>
  <c r="D130" i="55"/>
  <c r="J130" i="55" s="1"/>
  <c r="A130" i="55"/>
  <c r="D129" i="55"/>
  <c r="J129" i="55" s="1"/>
  <c r="A129" i="55"/>
  <c r="D128" i="55"/>
  <c r="J128" i="55" s="1"/>
  <c r="A128" i="55"/>
  <c r="D127" i="55"/>
  <c r="J127" i="55" s="1"/>
  <c r="A127" i="55"/>
  <c r="D126" i="55"/>
  <c r="J126" i="55" s="1"/>
  <c r="A126" i="55"/>
  <c r="D125" i="55"/>
  <c r="J125" i="55" s="1"/>
  <c r="A125" i="55"/>
  <c r="D124" i="55"/>
  <c r="A124" i="55"/>
  <c r="D123" i="55"/>
  <c r="A123" i="55"/>
  <c r="D122" i="55"/>
  <c r="J122" i="55" s="1"/>
  <c r="A122" i="55"/>
  <c r="D121" i="55"/>
  <c r="J121" i="55" s="1"/>
  <c r="A121" i="55"/>
  <c r="D120" i="55"/>
  <c r="J120" i="55" s="1"/>
  <c r="A120" i="55"/>
  <c r="D119" i="55"/>
  <c r="A119" i="55"/>
  <c r="D118" i="55"/>
  <c r="J118" i="55" s="1"/>
  <c r="A118" i="55"/>
  <c r="D117" i="55"/>
  <c r="J117" i="55" s="1"/>
  <c r="A117" i="55"/>
  <c r="D116" i="55"/>
  <c r="J116" i="55" s="1"/>
  <c r="A116" i="55"/>
  <c r="D115" i="55"/>
  <c r="J115" i="55" s="1"/>
  <c r="A115" i="55"/>
  <c r="D114" i="55"/>
  <c r="J114" i="55" s="1"/>
  <c r="A114" i="55"/>
  <c r="D113" i="55"/>
  <c r="J113" i="55" s="1"/>
  <c r="A113" i="55"/>
  <c r="A112" i="55"/>
  <c r="D111" i="55"/>
  <c r="A111" i="55"/>
  <c r="D110" i="55"/>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A99" i="55"/>
  <c r="D98" i="55"/>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A86" i="55"/>
  <c r="D85" i="55"/>
  <c r="A85" i="55"/>
  <c r="D84" i="55"/>
  <c r="J84" i="55" s="1"/>
  <c r="A84" i="55"/>
  <c r="D83" i="55"/>
  <c r="J83" i="55" s="1"/>
  <c r="A83" i="55"/>
  <c r="D82" i="55"/>
  <c r="J82" i="55" s="1"/>
  <c r="A82" i="55"/>
  <c r="D81" i="55"/>
  <c r="O81" i="55" s="1"/>
  <c r="A81" i="55"/>
  <c r="D80" i="55"/>
  <c r="J80" i="55" s="1"/>
  <c r="A80" i="55"/>
  <c r="D79" i="55"/>
  <c r="J79" i="55" s="1"/>
  <c r="A79" i="55"/>
  <c r="D78" i="55"/>
  <c r="J78" i="55" s="1"/>
  <c r="A78" i="55"/>
  <c r="D77" i="55"/>
  <c r="J77" i="55" s="1"/>
  <c r="A77" i="55"/>
  <c r="D76" i="55"/>
  <c r="J76" i="55" s="1"/>
  <c r="A76" i="55"/>
  <c r="D75" i="55"/>
  <c r="O75" i="55" s="1"/>
  <c r="A75" i="55"/>
  <c r="D74" i="55"/>
  <c r="O74" i="55" s="1"/>
  <c r="A74" i="55"/>
  <c r="D73" i="55"/>
  <c r="O73" i="55" s="1"/>
  <c r="A73" i="55"/>
  <c r="D72" i="55"/>
  <c r="O72" i="55" s="1"/>
  <c r="A72" i="55"/>
  <c r="D71" i="55"/>
  <c r="J71" i="55" s="1"/>
  <c r="A71"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D133" i="60"/>
  <c r="AE133" i="60"/>
  <c r="AF133" i="60"/>
  <c r="AG133" i="60"/>
  <c r="AH133" i="60"/>
  <c r="AI133" i="60"/>
  <c r="AJ133" i="60" s="1"/>
  <c r="AK133" i="60" s="1"/>
  <c r="AC133" i="60"/>
  <c r="J72" i="55" l="1"/>
  <c r="J135" i="55"/>
  <c r="J160" i="55"/>
  <c r="J198" i="55"/>
  <c r="J236" i="55"/>
  <c r="O76" i="55"/>
  <c r="O140" i="55"/>
  <c r="O203" i="55"/>
  <c r="J137" i="55"/>
  <c r="J238" i="55"/>
  <c r="O78" i="55"/>
  <c r="J75" i="55"/>
  <c r="J138" i="55"/>
  <c r="J201" i="55"/>
  <c r="J239" i="55"/>
  <c r="O79" i="55"/>
  <c r="O193" i="55"/>
  <c r="O235" i="55"/>
  <c r="J88" i="55"/>
  <c r="J139" i="55"/>
  <c r="J151" i="55"/>
  <c r="J240" i="55"/>
  <c r="O194" i="55"/>
  <c r="J241" i="55"/>
  <c r="J253" i="55"/>
  <c r="O155" i="55"/>
  <c r="O195" i="55"/>
  <c r="O134" i="55"/>
  <c r="O156" i="55"/>
  <c r="O196" i="55"/>
  <c r="J243" i="55"/>
  <c r="O71" i="55"/>
  <c r="O197" i="55"/>
  <c r="O158" i="55"/>
  <c r="O159" i="55"/>
  <c r="AB54" i="55"/>
  <c r="U54" i="55"/>
  <c r="V54" i="55"/>
  <c r="W54" i="55"/>
  <c r="X54" i="55"/>
  <c r="Y54" i="55"/>
  <c r="Z54" i="55"/>
  <c r="AA54" i="55"/>
  <c r="T54" i="55"/>
  <c r="AC54" i="55" l="1"/>
  <c r="D62" i="44" l="1"/>
  <c r="E62" i="44"/>
  <c r="F62" i="44"/>
  <c r="G62" i="44"/>
  <c r="H62" i="44"/>
  <c r="I62" i="44"/>
  <c r="J62" i="44"/>
  <c r="K62" i="44"/>
  <c r="D63" i="44"/>
  <c r="D66" i="44" s="1"/>
  <c r="E63" i="44"/>
  <c r="E66" i="44" s="1"/>
  <c r="F63" i="44"/>
  <c r="F66" i="44" s="1"/>
  <c r="G63" i="44"/>
  <c r="G66" i="44" s="1"/>
  <c r="H63" i="44"/>
  <c r="H66" i="44" s="1"/>
  <c r="I63" i="44"/>
  <c r="I66" i="44" s="1"/>
  <c r="J63" i="44"/>
  <c r="J66" i="44" s="1"/>
  <c r="K63" i="44"/>
  <c r="K75" i="44" s="1"/>
  <c r="D64" i="44"/>
  <c r="D67" i="44" s="1"/>
  <c r="E64" i="44"/>
  <c r="E67" i="44" s="1"/>
  <c r="F64" i="44"/>
  <c r="F67" i="44" s="1"/>
  <c r="G64" i="44"/>
  <c r="G67" i="44" s="1"/>
  <c r="H64" i="44"/>
  <c r="H67" i="44" s="1"/>
  <c r="I64" i="44"/>
  <c r="I67" i="44" s="1"/>
  <c r="J64" i="44"/>
  <c r="J67" i="44" s="1"/>
  <c r="K64" i="44"/>
  <c r="K76" i="44" s="1"/>
  <c r="D65" i="44"/>
  <c r="D68" i="44" s="1"/>
  <c r="E65" i="44"/>
  <c r="E68" i="44" s="1"/>
  <c r="F65" i="44"/>
  <c r="F68" i="44" s="1"/>
  <c r="G65" i="44"/>
  <c r="G68" i="44" s="1"/>
  <c r="H65" i="44"/>
  <c r="H68" i="44" s="1"/>
  <c r="I65" i="44"/>
  <c r="I68" i="44" s="1"/>
  <c r="J65" i="44"/>
  <c r="J68" i="44" s="1"/>
  <c r="K65" i="44"/>
  <c r="K68" i="44" s="1"/>
  <c r="D69" i="44"/>
  <c r="D70" i="44" s="1"/>
  <c r="E69" i="44"/>
  <c r="F69" i="44"/>
  <c r="G69" i="44"/>
  <c r="H69" i="44"/>
  <c r="I69" i="44"/>
  <c r="J69" i="44"/>
  <c r="K69" i="44"/>
  <c r="M63" i="44"/>
  <c r="N63" i="44"/>
  <c r="O63" i="44"/>
  <c r="P63" i="44"/>
  <c r="Q63" i="44"/>
  <c r="R63" i="44"/>
  <c r="S63" i="44"/>
  <c r="T63" i="44"/>
  <c r="U63" i="44"/>
  <c r="V63" i="44"/>
  <c r="W63" i="44"/>
  <c r="X63" i="44"/>
  <c r="Y63" i="44"/>
  <c r="Z63" i="44"/>
  <c r="AA63" i="44"/>
  <c r="AB63" i="44"/>
  <c r="AC63" i="44"/>
  <c r="AD63" i="44"/>
  <c r="AE63" i="44"/>
  <c r="AF63" i="44"/>
  <c r="AG63" i="44"/>
  <c r="M64" i="44"/>
  <c r="N64" i="44"/>
  <c r="O64" i="44"/>
  <c r="P64" i="44"/>
  <c r="Q64" i="44"/>
  <c r="R64" i="44"/>
  <c r="S64" i="44"/>
  <c r="T64" i="44"/>
  <c r="U64" i="44"/>
  <c r="V64" i="44"/>
  <c r="W64" i="44"/>
  <c r="X64" i="44"/>
  <c r="Y64" i="44"/>
  <c r="Z64" i="44"/>
  <c r="AA64" i="44"/>
  <c r="AB64" i="44"/>
  <c r="AC64" i="44"/>
  <c r="AD64" i="44"/>
  <c r="AE64" i="44"/>
  <c r="AF64" i="44"/>
  <c r="AG64" i="44"/>
  <c r="M65" i="44"/>
  <c r="N65" i="44"/>
  <c r="O65" i="44"/>
  <c r="P65" i="44"/>
  <c r="Q65" i="44"/>
  <c r="R65" i="44"/>
  <c r="S65" i="44"/>
  <c r="T65" i="44"/>
  <c r="U65" i="44"/>
  <c r="V65" i="44"/>
  <c r="W65" i="44"/>
  <c r="X65" i="44"/>
  <c r="Y65" i="44"/>
  <c r="Z65" i="44"/>
  <c r="AA65" i="44"/>
  <c r="AB65" i="44"/>
  <c r="AC65" i="44"/>
  <c r="AD65" i="44"/>
  <c r="AE65" i="44"/>
  <c r="AF65" i="44"/>
  <c r="AG65" i="44"/>
  <c r="M69" i="44"/>
  <c r="N69" i="44"/>
  <c r="O69" i="44"/>
  <c r="P69" i="44"/>
  <c r="Q69" i="44"/>
  <c r="R69" i="44"/>
  <c r="S69" i="44"/>
  <c r="T69" i="44"/>
  <c r="U69" i="44"/>
  <c r="V69" i="44"/>
  <c r="W69" i="44"/>
  <c r="X69" i="44"/>
  <c r="Y69" i="44"/>
  <c r="Z69" i="44"/>
  <c r="AA69" i="44"/>
  <c r="AB69" i="44"/>
  <c r="AC69" i="44"/>
  <c r="AD69" i="44"/>
  <c r="AE69" i="44"/>
  <c r="AF69" i="44"/>
  <c r="AG69" i="44"/>
  <c r="L69" i="44"/>
  <c r="L64" i="44"/>
  <c r="L65" i="44"/>
  <c r="L63" i="44"/>
  <c r="D42" i="44"/>
  <c r="E42" i="44"/>
  <c r="F42" i="44"/>
  <c r="G42" i="44"/>
  <c r="H42" i="44"/>
  <c r="I42" i="44"/>
  <c r="J42" i="44"/>
  <c r="K42"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AG62" i="44"/>
  <c r="AF62" i="44"/>
  <c r="AE62" i="44"/>
  <c r="AD62" i="44"/>
  <c r="AC62" i="44"/>
  <c r="AB62" i="44"/>
  <c r="AA62" i="44"/>
  <c r="Z62" i="44"/>
  <c r="Y62" i="44"/>
  <c r="X62" i="44"/>
  <c r="W62" i="44"/>
  <c r="V62" i="44"/>
  <c r="U62" i="44"/>
  <c r="T62" i="44"/>
  <c r="S62" i="44"/>
  <c r="R62" i="44"/>
  <c r="Q62" i="44"/>
  <c r="P62" i="44"/>
  <c r="O62" i="44"/>
  <c r="N62" i="44"/>
  <c r="M62" i="44"/>
  <c r="L62"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G44" i="44"/>
  <c r="AF44" i="44"/>
  <c r="AE44" i="44"/>
  <c r="AD44" i="44"/>
  <c r="AC44" i="44"/>
  <c r="AB44" i="44"/>
  <c r="AA44" i="44"/>
  <c r="Z44" i="44"/>
  <c r="Y44" i="44"/>
  <c r="X44" i="44"/>
  <c r="W44" i="44"/>
  <c r="V44" i="44"/>
  <c r="U44" i="44"/>
  <c r="T44" i="44"/>
  <c r="S44" i="44"/>
  <c r="R44" i="44"/>
  <c r="Q44" i="44"/>
  <c r="P44" i="44"/>
  <c r="O44" i="44"/>
  <c r="N44" i="44"/>
  <c r="M44" i="44"/>
  <c r="L44" i="44"/>
  <c r="AO43" i="44"/>
  <c r="AO44" i="44" s="1"/>
  <c r="AO45" i="44" s="1"/>
  <c r="AO46" i="44" s="1"/>
  <c r="AO47" i="44" s="1"/>
  <c r="AO48" i="44" s="1"/>
  <c r="AO49" i="44" s="1"/>
  <c r="AO50" i="44" s="1"/>
  <c r="AO51" i="44" s="1"/>
  <c r="AO52" i="44" s="1"/>
  <c r="AO53" i="44" s="1"/>
  <c r="AO54" i="44" s="1"/>
  <c r="AO55" i="44" s="1"/>
  <c r="AO56" i="44" s="1"/>
  <c r="AO57" i="44" s="1"/>
  <c r="AG43" i="44"/>
  <c r="AF43" i="44"/>
  <c r="AE43" i="44"/>
  <c r="AD43" i="44"/>
  <c r="AC43" i="44"/>
  <c r="AB43" i="44"/>
  <c r="AA43" i="44"/>
  <c r="Z43" i="44"/>
  <c r="Y43" i="44"/>
  <c r="X43" i="44"/>
  <c r="W43" i="44"/>
  <c r="V43" i="44"/>
  <c r="U43" i="44"/>
  <c r="T43" i="44"/>
  <c r="S43" i="44"/>
  <c r="R43" i="44"/>
  <c r="Q43" i="44"/>
  <c r="P43" i="44"/>
  <c r="O43" i="44"/>
  <c r="N43" i="44"/>
  <c r="M43" i="44"/>
  <c r="L43" i="44"/>
  <c r="B43" i="44"/>
  <c r="B44" i="44" s="1"/>
  <c r="B45" i="44" s="1"/>
  <c r="B46" i="44" s="1"/>
  <c r="B47" i="44" s="1"/>
  <c r="B48" i="44" s="1"/>
  <c r="B49" i="44" s="1"/>
  <c r="B50" i="44" s="1"/>
  <c r="B51" i="44" s="1"/>
  <c r="B52" i="44" s="1"/>
  <c r="B53" i="44" s="1"/>
  <c r="B54" i="44" s="1"/>
  <c r="B55" i="44" s="1"/>
  <c r="B56" i="44" s="1"/>
  <c r="B57" i="44" s="1"/>
  <c r="B58" i="44" s="1"/>
  <c r="B59" i="44" s="1"/>
  <c r="B60" i="44" s="1"/>
  <c r="B61" i="44" s="1"/>
  <c r="B62" i="44" s="1"/>
  <c r="B63" i="44" s="1"/>
  <c r="B64" i="44" s="1"/>
  <c r="B65" i="44" s="1"/>
  <c r="B66" i="44" s="1"/>
  <c r="B67" i="44" s="1"/>
  <c r="B68" i="44" s="1"/>
  <c r="B69" i="44" s="1"/>
  <c r="AG42" i="44"/>
  <c r="AF42" i="44"/>
  <c r="AE42" i="44"/>
  <c r="AD42" i="44"/>
  <c r="AC42" i="44"/>
  <c r="AB42" i="44"/>
  <c r="AA42" i="44"/>
  <c r="Z42" i="44"/>
  <c r="Y42" i="44"/>
  <c r="X42" i="44"/>
  <c r="W42" i="44"/>
  <c r="V42" i="44"/>
  <c r="U42" i="44"/>
  <c r="T42" i="44"/>
  <c r="S42" i="44"/>
  <c r="R42" i="44"/>
  <c r="Q42" i="44"/>
  <c r="P42" i="44"/>
  <c r="O42" i="44"/>
  <c r="N42" i="44"/>
  <c r="M42" i="44"/>
  <c r="L42" i="44"/>
  <c r="D41" i="44"/>
  <c r="E41" i="44" s="1"/>
  <c r="F41" i="44" s="1"/>
  <c r="G41" i="44" s="1"/>
  <c r="H41" i="44" s="1"/>
  <c r="I41" i="44" s="1"/>
  <c r="J41" i="44" s="1"/>
  <c r="K41" i="44" s="1"/>
  <c r="L41" i="44" s="1"/>
  <c r="M41" i="44" s="1"/>
  <c r="N41" i="44" s="1"/>
  <c r="O41" i="44" s="1"/>
  <c r="P41" i="44" s="1"/>
  <c r="Q41" i="44" s="1"/>
  <c r="R41" i="44" s="1"/>
  <c r="S41" i="44" s="1"/>
  <c r="T41" i="44" s="1"/>
  <c r="U41" i="44" s="1"/>
  <c r="V41" i="44" s="1"/>
  <c r="W41" i="44" s="1"/>
  <c r="X41" i="44" s="1"/>
  <c r="Y41" i="44" s="1"/>
  <c r="Z41" i="44" s="1"/>
  <c r="AA41" i="44" s="1"/>
  <c r="AB41" i="44" s="1"/>
  <c r="AC41" i="44" s="1"/>
  <c r="AD41" i="44" s="1"/>
  <c r="AE41" i="44" s="1"/>
  <c r="AF41" i="44" s="1"/>
  <c r="AG41" i="44" s="1"/>
  <c r="L27" i="44"/>
  <c r="L13" i="44" l="1"/>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0"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V70" i="44"/>
  <c r="L34" i="44"/>
  <c r="L35"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A70" i="44"/>
  <c r="AD74" i="44"/>
  <c r="R74" i="44"/>
  <c r="AA73" i="44"/>
  <c r="Z70" i="44"/>
  <c r="N70"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W74" i="44"/>
  <c r="AF73" i="44"/>
  <c r="T73" i="44"/>
  <c r="AC72" i="44"/>
  <c r="Q72" i="44"/>
  <c r="Y70" i="44"/>
  <c r="L66"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E60" i="44"/>
  <c r="K66" i="44"/>
  <c r="O73" i="44"/>
  <c r="X72" i="44"/>
  <c r="K70" i="44"/>
  <c r="S60" i="44"/>
  <c r="U60" i="44"/>
  <c r="AG60" i="44"/>
  <c r="L60" i="44"/>
  <c r="X60" i="44"/>
  <c r="AC70" i="44"/>
  <c r="Q70" i="44"/>
  <c r="Z74" i="44"/>
  <c r="N74" i="44"/>
  <c r="W73" i="44"/>
  <c r="AF72" i="44"/>
  <c r="T72" i="44"/>
  <c r="X74" i="44"/>
  <c r="AG73" i="44"/>
  <c r="U73" i="44"/>
  <c r="AD72" i="44"/>
  <c r="R72" i="44"/>
  <c r="AB74" i="44"/>
  <c r="P74" i="44"/>
  <c r="Y73" i="44"/>
  <c r="M73" i="44"/>
  <c r="V72" i="44"/>
  <c r="H60" i="44"/>
  <c r="F70" i="44"/>
  <c r="L72" i="44"/>
  <c r="L75" i="44" s="1"/>
  <c r="AG74" i="44"/>
  <c r="U74" i="44"/>
  <c r="AD73" i="44"/>
  <c r="R73" i="44"/>
  <c r="AA72" i="44"/>
  <c r="O72" i="44"/>
  <c r="K67" i="44"/>
  <c r="AE74" i="44"/>
  <c r="S74" i="44"/>
  <c r="AB73" i="44"/>
  <c r="P73" i="44"/>
  <c r="Y72" i="44"/>
  <c r="M72" i="44"/>
  <c r="K60" i="44"/>
  <c r="J60" i="44"/>
  <c r="AC74" i="44"/>
  <c r="Q74" i="44"/>
  <c r="Z73" i="44"/>
  <c r="N73" i="44"/>
  <c r="W72" i="44"/>
  <c r="J70" i="44"/>
  <c r="I60" i="44"/>
  <c r="AE70" i="44"/>
  <c r="S70" i="44"/>
  <c r="AA74" i="44"/>
  <c r="O74" i="44"/>
  <c r="X73" i="44"/>
  <c r="AG72" i="44"/>
  <c r="U72" i="44"/>
  <c r="H70" i="44"/>
  <c r="G60" i="44"/>
  <c r="F60" i="44"/>
  <c r="K77" i="44"/>
  <c r="K30" i="44" s="1"/>
  <c r="K33" i="44" s="1"/>
  <c r="E60" i="44"/>
  <c r="D60" i="44"/>
  <c r="V74" i="44"/>
  <c r="AE73" i="44"/>
  <c r="S73" i="44"/>
  <c r="AB72" i="44"/>
  <c r="P72" i="44"/>
  <c r="L67" i="44"/>
  <c r="W70" i="44"/>
  <c r="AF74" i="44"/>
  <c r="T74" i="44"/>
  <c r="AC73" i="44"/>
  <c r="Q73" i="44"/>
  <c r="Z72" i="44"/>
  <c r="N72" i="44"/>
  <c r="W60" i="44"/>
  <c r="L68" i="44"/>
  <c r="I70" i="44"/>
  <c r="Y74" i="44"/>
  <c r="M74" i="44"/>
  <c r="V73" i="44"/>
  <c r="AE72" i="44"/>
  <c r="S72" i="44"/>
  <c r="G70" i="44"/>
  <c r="Y60" i="44"/>
  <c r="O60" i="44"/>
  <c r="AA60" i="44"/>
  <c r="AG70" i="44"/>
  <c r="U70" i="44"/>
  <c r="E70" i="44"/>
  <c r="L74" i="44"/>
  <c r="Z60" i="44"/>
  <c r="P60" i="44"/>
  <c r="AB60" i="44"/>
  <c r="L73" i="44"/>
  <c r="L76" i="44" s="1"/>
  <c r="N60" i="44"/>
  <c r="Q60" i="44"/>
  <c r="AC60" i="44"/>
  <c r="X70"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0" i="44"/>
  <c r="R60" i="44"/>
  <c r="T60" i="44"/>
  <c r="AF60" i="44"/>
  <c r="O70" i="44"/>
  <c r="M60" i="44"/>
  <c r="V60" i="44"/>
  <c r="R70" i="44"/>
  <c r="AF70" i="44"/>
  <c r="AD70" i="44"/>
  <c r="T70" i="44"/>
  <c r="M70" i="44"/>
  <c r="P70" i="44"/>
  <c r="AB70" i="44"/>
  <c r="F39" i="29" a="1"/>
  <c r="F39" i="29" s="1"/>
  <c r="M34" i="44" l="1"/>
  <c r="N34" i="44" s="1"/>
  <c r="AE61" i="44"/>
  <c r="N61" i="44"/>
  <c r="AF61" i="44"/>
  <c r="T61" i="44"/>
  <c r="S61" i="44"/>
  <c r="M75" i="44"/>
  <c r="N75" i="44" s="1"/>
  <c r="V61" i="44"/>
  <c r="L25" i="44"/>
  <c r="L26" i="44" s="1"/>
  <c r="X61" i="44"/>
  <c r="U61" i="44"/>
  <c r="L77" i="44"/>
  <c r="L28" i="44" s="1"/>
  <c r="L31" i="44" s="1"/>
  <c r="M61" i="44"/>
  <c r="L61" i="44"/>
  <c r="O61" i="44"/>
  <c r="AA61" i="44"/>
  <c r="Y61" i="44"/>
  <c r="AD61" i="44"/>
  <c r="R61" i="44"/>
  <c r="Z61" i="44"/>
  <c r="M76" i="44"/>
  <c r="W61" i="44"/>
  <c r="Q61" i="44"/>
  <c r="AC61" i="44"/>
  <c r="AG61" i="44"/>
  <c r="AB61" i="44"/>
  <c r="P61" i="44"/>
  <c r="E78" i="60"/>
  <c r="M35" i="44" l="1"/>
  <c r="M77" i="44"/>
  <c r="N77" i="44" s="1"/>
  <c r="L30" i="44"/>
  <c r="L33" i="44" s="1"/>
  <c r="L29" i="44"/>
  <c r="L32" i="44" s="1"/>
  <c r="N35" i="44"/>
  <c r="O34" i="44"/>
  <c r="O75" i="44"/>
  <c r="N76" i="44"/>
  <c r="H39" i="29" a="1"/>
  <c r="H39"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39" i="29" a="1"/>
  <c r="J39" i="29" s="1"/>
  <c r="I39" i="29" a="1"/>
  <c r="I39" i="29" s="1"/>
  <c r="G39" i="29" a="1"/>
  <c r="G39" i="29" s="1"/>
  <c r="E39" i="29" a="1"/>
  <c r="E39" i="29" s="1"/>
  <c r="D39" i="29" a="1"/>
  <c r="D39" i="29" s="1"/>
  <c r="C39" i="29" a="1"/>
  <c r="C39" i="29" s="1"/>
  <c r="P68" i="55" a="1"/>
  <c r="M29" i="44" l="1"/>
  <c r="M30" i="44"/>
  <c r="M28" i="44"/>
  <c r="O76" i="44"/>
  <c r="N29" i="44"/>
  <c r="N28" i="44"/>
  <c r="P75" i="44"/>
  <c r="O77" i="44"/>
  <c r="N30" i="44"/>
  <c r="O35" i="44"/>
  <c r="P34" i="44"/>
  <c r="P68" i="55"/>
  <c r="L57" i="58"/>
  <c r="H69" i="58" s="1"/>
  <c r="P77" i="44" l="1"/>
  <c r="O30" i="44"/>
  <c r="Q34" i="44"/>
  <c r="P35" i="44"/>
  <c r="O28" i="44"/>
  <c r="Q75" i="44"/>
  <c r="P76" i="44"/>
  <c r="O29" i="44"/>
  <c r="E43" i="57"/>
  <c r="O43" i="57" s="1"/>
  <c r="P43" i="57" s="1"/>
  <c r="Q76" i="44" l="1"/>
  <c r="P29" i="44"/>
  <c r="P28" i="44"/>
  <c r="R75" i="44"/>
  <c r="R34" i="44"/>
  <c r="Q35" i="44"/>
  <c r="Q77" i="44"/>
  <c r="P30" i="44"/>
  <c r="P134" i="57"/>
  <c r="R77" i="44" l="1"/>
  <c r="Q30" i="44"/>
  <c r="S34" i="44"/>
  <c r="R35" i="44"/>
  <c r="Q28" i="44"/>
  <c r="S75" i="44"/>
  <c r="R76" i="44"/>
  <c r="Q29" i="44"/>
  <c r="S76" i="44" l="1"/>
  <c r="R29" i="44"/>
  <c r="T34" i="44"/>
  <c r="S35" i="44"/>
  <c r="R28" i="44"/>
  <c r="T75" i="44"/>
  <c r="S77" i="44"/>
  <c r="R30"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7" i="44" l="1"/>
  <c r="S30" i="44"/>
  <c r="S28" i="44"/>
  <c r="U75" i="44"/>
  <c r="U34" i="44"/>
  <c r="T35" i="44"/>
  <c r="T76" i="44"/>
  <c r="S29"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6" i="44" l="1"/>
  <c r="T29" i="44"/>
  <c r="V34" i="44"/>
  <c r="U35" i="44"/>
  <c r="T28" i="44"/>
  <c r="AA75" i="60"/>
  <c r="T75" i="60"/>
  <c r="U75" i="60"/>
  <c r="Y75" i="60"/>
  <c r="V75" i="60"/>
  <c r="W75" i="60"/>
  <c r="S75" i="60"/>
  <c r="X75" i="60"/>
  <c r="Z75" i="60"/>
  <c r="V75" i="44"/>
  <c r="U77" i="44"/>
  <c r="T30"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8" i="44" l="1"/>
  <c r="V77" i="44"/>
  <c r="U30" i="44"/>
  <c r="W75" i="44"/>
  <c r="V35" i="44"/>
  <c r="W34"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6" i="44"/>
  <c r="U29"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4" i="44" l="1"/>
  <c r="W35" i="44"/>
  <c r="W77" i="44"/>
  <c r="V30" i="44"/>
  <c r="W76" i="44"/>
  <c r="V29" i="44"/>
  <c r="V28" i="44"/>
  <c r="X75" i="44"/>
  <c r="AM30" i="60"/>
  <c r="N73" i="60"/>
  <c r="N80" i="60" s="1"/>
  <c r="O97" i="60"/>
  <c r="W28" i="44" l="1"/>
  <c r="Y34" i="44"/>
  <c r="X35" i="44"/>
  <c r="Y75" i="44"/>
  <c r="X76" i="44"/>
  <c r="W29" i="44"/>
  <c r="X77" i="44"/>
  <c r="W30" i="44"/>
  <c r="P97" i="60"/>
  <c r="O73" i="60"/>
  <c r="O80" i="60" s="1"/>
  <c r="X28" i="44" l="1"/>
  <c r="Z75" i="44"/>
  <c r="Y77" i="44"/>
  <c r="X30" i="44"/>
  <c r="Y76" i="44"/>
  <c r="X29" i="44"/>
  <c r="Y35" i="44"/>
  <c r="Z34" i="44"/>
  <c r="P73" i="60"/>
  <c r="P80" i="60" s="1"/>
  <c r="Q97" i="60"/>
  <c r="Y28" i="44" l="1"/>
  <c r="Z77" i="44"/>
  <c r="Y30" i="44"/>
  <c r="Z35" i="44"/>
  <c r="AA34" i="44"/>
  <c r="Z76" i="44"/>
  <c r="Y29" i="44"/>
  <c r="AA75" i="44"/>
  <c r="Q73" i="60"/>
  <c r="Q80" i="60" s="1"/>
  <c r="R97" i="60"/>
  <c r="Z28" i="44" l="1"/>
  <c r="AA76" i="44"/>
  <c r="Z29" i="44"/>
  <c r="AB34" i="44"/>
  <c r="AA35" i="44"/>
  <c r="AB75" i="44"/>
  <c r="AA77" i="44"/>
  <c r="Z30" i="44"/>
  <c r="R73" i="60"/>
  <c r="R80" i="60" s="1"/>
  <c r="S97" i="60"/>
  <c r="AA28" i="44" l="1"/>
  <c r="AC75" i="44"/>
  <c r="AC34" i="44"/>
  <c r="AB35" i="44"/>
  <c r="AB77" i="44"/>
  <c r="AA30" i="44"/>
  <c r="AB76" i="44"/>
  <c r="AA29" i="44"/>
  <c r="S73" i="60"/>
  <c r="S80" i="60" s="1"/>
  <c r="T97" i="60"/>
  <c r="AB28" i="44" l="1"/>
  <c r="AC77" i="44"/>
  <c r="AB30" i="44"/>
  <c r="AC76" i="44"/>
  <c r="AB29" i="44"/>
  <c r="AC35" i="44"/>
  <c r="AD34" i="44"/>
  <c r="AD75" i="44"/>
  <c r="T73" i="60"/>
  <c r="T80" i="60" s="1"/>
  <c r="U97" i="60"/>
  <c r="AC28" i="44" l="1"/>
  <c r="AD35" i="44"/>
  <c r="AE34" i="44"/>
  <c r="AE75" i="44"/>
  <c r="AD76" i="44"/>
  <c r="AC29" i="44"/>
  <c r="AD77" i="44"/>
  <c r="AC30" i="44"/>
  <c r="U73" i="60"/>
  <c r="U80" i="60" s="1"/>
  <c r="V97" i="60"/>
  <c r="AE77" i="44" l="1"/>
  <c r="AD30" i="44"/>
  <c r="AE76" i="44"/>
  <c r="AD29" i="44"/>
  <c r="AE35" i="44"/>
  <c r="AF34" i="44"/>
  <c r="AD28" i="44"/>
  <c r="AF75" i="44"/>
  <c r="V73" i="60"/>
  <c r="V80" i="60" s="1"/>
  <c r="W97" i="60"/>
  <c r="AE28" i="44" l="1"/>
  <c r="AG75" i="44"/>
  <c r="AF35" i="44"/>
  <c r="AG34" i="44"/>
  <c r="AG35" i="44" s="1"/>
  <c r="AF76" i="44"/>
  <c r="AE29" i="44"/>
  <c r="AF77" i="44"/>
  <c r="AE30" i="44"/>
  <c r="W73" i="60"/>
  <c r="W80" i="60" s="1"/>
  <c r="X97" i="60"/>
  <c r="AF28" i="44" l="1"/>
  <c r="AG77" i="44"/>
  <c r="AF30" i="44"/>
  <c r="AG76" i="44"/>
  <c r="AF29" i="44"/>
  <c r="X73" i="60"/>
  <c r="X80" i="60" s="1"/>
  <c r="Y97" i="60"/>
  <c r="AG29" i="44" l="1"/>
  <c r="AG28" i="44"/>
  <c r="AG30"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7" i="44" l="1"/>
  <c r="N27" i="44"/>
  <c r="O27" i="44"/>
  <c r="P27" i="44"/>
  <c r="Q27" i="44"/>
  <c r="R27" i="44"/>
  <c r="S27" i="44"/>
  <c r="T27" i="44"/>
  <c r="U27" i="44"/>
  <c r="V27" i="44"/>
  <c r="W27" i="44"/>
  <c r="X27" i="44"/>
  <c r="Y27" i="44"/>
  <c r="Z27" i="44"/>
  <c r="AA27" i="44"/>
  <c r="AB27" i="44"/>
  <c r="AC27" i="44"/>
  <c r="AD27" i="44"/>
  <c r="AE27" i="44"/>
  <c r="AF27" i="44"/>
  <c r="AG27"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68" i="44" l="1"/>
  <c r="V66" i="44"/>
  <c r="V67" i="44"/>
  <c r="V32" i="44"/>
  <c r="AC23" i="60" s="1" a="1"/>
  <c r="AC23" i="60" s="1"/>
  <c r="AC35" i="60" s="1"/>
  <c r="V33" i="44"/>
  <c r="V31" i="44"/>
  <c r="X67" i="44"/>
  <c r="X66" i="44"/>
  <c r="X68" i="44"/>
  <c r="X31" i="44"/>
  <c r="AE22" i="60" s="1" a="1"/>
  <c r="AE22" i="60" s="1"/>
  <c r="X32" i="44"/>
  <c r="AE23" i="60" s="1" a="1"/>
  <c r="AE23" i="60" s="1"/>
  <c r="X33" i="44"/>
  <c r="AG66" i="44"/>
  <c r="AG67" i="44"/>
  <c r="AG68" i="44"/>
  <c r="AG31" i="44"/>
  <c r="AG32" i="44"/>
  <c r="AG33" i="44"/>
  <c r="U66" i="44"/>
  <c r="U67" i="44"/>
  <c r="U68" i="44"/>
  <c r="U31" i="44"/>
  <c r="U32" i="44"/>
  <c r="U33" i="44"/>
  <c r="AF66" i="44"/>
  <c r="AF67" i="44"/>
  <c r="AF68" i="44"/>
  <c r="AF31" i="44"/>
  <c r="AM22" i="60" s="1" a="1"/>
  <c r="AM22" i="60" s="1"/>
  <c r="AF33" i="44"/>
  <c r="AM24" i="60" s="1" a="1"/>
  <c r="AM24" i="60" s="1"/>
  <c r="AF32" i="44"/>
  <c r="AM23" i="60" s="1" a="1"/>
  <c r="AM23" i="60" s="1"/>
  <c r="T66" i="44"/>
  <c r="T68" i="44"/>
  <c r="T67" i="44"/>
  <c r="T33" i="44"/>
  <c r="AA24" i="60" s="1" a="1"/>
  <c r="AA24" i="60" s="1"/>
  <c r="T31" i="44"/>
  <c r="AA22" i="60" s="1" a="1"/>
  <c r="AA22" i="60" s="1"/>
  <c r="T32" i="44"/>
  <c r="AA23" i="60" s="1" a="1"/>
  <c r="AA23" i="60" s="1"/>
  <c r="AA35" i="60" s="1"/>
  <c r="AE68" i="44"/>
  <c r="AE67" i="44"/>
  <c r="AE66" i="44"/>
  <c r="AE31" i="44"/>
  <c r="AE33" i="44"/>
  <c r="AE32" i="44"/>
  <c r="AL23" i="60" s="1" a="1"/>
  <c r="AL23" i="60" s="1"/>
  <c r="H23" i="60" s="1"/>
  <c r="H35" i="60" s="1"/>
  <c r="H38" i="60" s="1"/>
  <c r="S67" i="44"/>
  <c r="S68" i="44"/>
  <c r="S66" i="44"/>
  <c r="S32" i="44"/>
  <c r="Z23" i="60" s="1" a="1"/>
  <c r="Z23" i="60" s="1"/>
  <c r="S33" i="44"/>
  <c r="Z24" i="60" s="1" a="1"/>
  <c r="Z24" i="60" s="1"/>
  <c r="S31" i="44"/>
  <c r="Z22" i="60" s="1" a="1"/>
  <c r="Z22" i="60" s="1"/>
  <c r="AD66" i="44"/>
  <c r="AD67" i="44"/>
  <c r="AD68" i="44"/>
  <c r="AD32" i="44"/>
  <c r="AK23" i="60" s="1" a="1"/>
  <c r="AK23" i="60" s="1"/>
  <c r="AK35" i="60" s="1"/>
  <c r="AD31" i="44"/>
  <c r="AK22" i="60" s="1" a="1"/>
  <c r="AK22" i="60" s="1"/>
  <c r="AD33" i="44"/>
  <c r="AK24" i="60" s="1" a="1"/>
  <c r="AK24" i="60" s="1"/>
  <c r="R67" i="44"/>
  <c r="R66" i="44"/>
  <c r="R68" i="44"/>
  <c r="R33" i="44"/>
  <c r="Y24" i="60" s="1" a="1"/>
  <c r="Y24" i="60" s="1"/>
  <c r="R32" i="44"/>
  <c r="R31" i="44"/>
  <c r="Y22" i="60" s="1" a="1"/>
  <c r="Y22" i="60" s="1"/>
  <c r="Y34" i="60" s="1"/>
  <c r="Y37" i="60" s="1"/>
  <c r="AC67" i="44"/>
  <c r="AC68" i="44"/>
  <c r="AC66" i="44"/>
  <c r="AC31" i="44"/>
  <c r="AJ22" i="60" s="1" a="1"/>
  <c r="AJ22" i="60" s="1"/>
  <c r="AC32" i="44"/>
  <c r="AC33" i="44"/>
  <c r="Q67" i="44"/>
  <c r="Q68" i="44"/>
  <c r="Q66" i="44"/>
  <c r="Q32" i="44"/>
  <c r="X23" i="60" s="1" a="1"/>
  <c r="X23" i="60" s="1"/>
  <c r="Q31" i="44"/>
  <c r="X22" i="60" s="1" a="1"/>
  <c r="X22" i="60" s="1"/>
  <c r="X34" i="60" s="1"/>
  <c r="X37" i="60" s="1"/>
  <c r="Q33" i="44"/>
  <c r="W67" i="44"/>
  <c r="W68" i="44"/>
  <c r="W66" i="44"/>
  <c r="W31" i="44"/>
  <c r="AD22" i="60" s="1" a="1"/>
  <c r="AD22" i="60" s="1"/>
  <c r="AD34" i="60" s="1"/>
  <c r="AD37" i="60" s="1"/>
  <c r="W33" i="44"/>
  <c r="W32" i="44"/>
  <c r="AD23" i="60" s="1" a="1"/>
  <c r="AD23" i="60" s="1"/>
  <c r="AD35" i="60" s="1"/>
  <c r="AB66" i="44"/>
  <c r="AB67" i="44"/>
  <c r="AB68" i="44"/>
  <c r="AB31" i="44"/>
  <c r="AI22" i="60" s="1" a="1"/>
  <c r="AI22" i="60" s="1"/>
  <c r="AB33" i="44"/>
  <c r="AB32" i="44"/>
  <c r="AI23" i="60" s="1" a="1"/>
  <c r="AI23" i="60" s="1"/>
  <c r="P66" i="44"/>
  <c r="P67" i="44"/>
  <c r="P68" i="44"/>
  <c r="P33" i="44"/>
  <c r="W24" i="60" s="1" a="1"/>
  <c r="W24" i="60" s="1"/>
  <c r="W36" i="60" s="1"/>
  <c r="P32" i="44"/>
  <c r="W23" i="60" s="1" a="1"/>
  <c r="W23" i="60" s="1"/>
  <c r="P31" i="44"/>
  <c r="W22" i="60" s="1" a="1"/>
  <c r="W22" i="60" s="1"/>
  <c r="AA66" i="44"/>
  <c r="AA68" i="44"/>
  <c r="AA67" i="44"/>
  <c r="AA31" i="44"/>
  <c r="AH22" i="60" s="1" a="1"/>
  <c r="AH22" i="60" s="1"/>
  <c r="AA32" i="44"/>
  <c r="AH23" i="60" s="1" a="1"/>
  <c r="AH23" i="60" s="1"/>
  <c r="AH35" i="60" s="1"/>
  <c r="AH38" i="60" s="1"/>
  <c r="AA33" i="44"/>
  <c r="AH24" i="60" s="1" a="1"/>
  <c r="AH24" i="60" s="1"/>
  <c r="O68" i="44"/>
  <c r="O66" i="44"/>
  <c r="O67" i="44"/>
  <c r="O32" i="44"/>
  <c r="V23" i="60" s="1" a="1"/>
  <c r="V23" i="60" s="1"/>
  <c r="O31" i="44"/>
  <c r="V22" i="60" s="1" a="1"/>
  <c r="V22" i="60" s="1"/>
  <c r="O33" i="44"/>
  <c r="V24" i="60" s="1" a="1"/>
  <c r="V24" i="60" s="1"/>
  <c r="Z66" i="44"/>
  <c r="Z68" i="44"/>
  <c r="Z67" i="44"/>
  <c r="Z31" i="44"/>
  <c r="AG22" i="60" s="1" a="1"/>
  <c r="AG22" i="60" s="1"/>
  <c r="Z33" i="44"/>
  <c r="Z32" i="44"/>
  <c r="AG23" i="60" s="1" a="1"/>
  <c r="AG23" i="60" s="1"/>
  <c r="N68" i="44"/>
  <c r="N66" i="44"/>
  <c r="N67" i="44"/>
  <c r="N31" i="44"/>
  <c r="U22" i="60" s="1" a="1"/>
  <c r="U22" i="60" s="1"/>
  <c r="N33" i="44"/>
  <c r="U24" i="60" s="1" a="1"/>
  <c r="U24" i="60" s="1"/>
  <c r="N32" i="44"/>
  <c r="U23" i="60" s="1" a="1"/>
  <c r="U23" i="60" s="1"/>
  <c r="Y66" i="44"/>
  <c r="Y67" i="44"/>
  <c r="Y68" i="44"/>
  <c r="Y31" i="44"/>
  <c r="AF22" i="60" s="1" a="1"/>
  <c r="AF22" i="60" s="1"/>
  <c r="Y32" i="44"/>
  <c r="AF23" i="60" s="1" a="1"/>
  <c r="AF23" i="60" s="1"/>
  <c r="AF35" i="60" s="1"/>
  <c r="Y33" i="44"/>
  <c r="AF24" i="60" s="1" a="1"/>
  <c r="AF24" i="60" s="1"/>
  <c r="M66" i="44"/>
  <c r="M67" i="44"/>
  <c r="M68" i="44"/>
  <c r="M31" i="44"/>
  <c r="T22" i="60" s="1" a="1"/>
  <c r="T22" i="60" s="1"/>
  <c r="M32" i="44"/>
  <c r="T23" i="60" s="1" a="1"/>
  <c r="T23" i="60" s="1"/>
  <c r="T35" i="60" s="1"/>
  <c r="M33" i="44"/>
  <c r="F45" i="60"/>
  <c r="G45" i="60"/>
  <c r="H45" i="60"/>
  <c r="E45" i="60"/>
  <c r="L34" i="60"/>
  <c r="L37" i="60" s="1"/>
  <c r="M34" i="60"/>
  <c r="M37" i="60" s="1"/>
  <c r="P38" i="60"/>
  <c r="O35" i="60"/>
  <c r="O38" i="60" s="1"/>
  <c r="L36" i="60"/>
  <c r="O36" i="60"/>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G72" i="56" s="1"/>
  <c r="F71" i="56"/>
  <c r="F70" i="56"/>
  <c r="F69" i="56"/>
  <c r="F68" i="56"/>
  <c r="F67" i="56"/>
  <c r="F66" i="56"/>
  <c r="F65" i="56"/>
  <c r="F64" i="56"/>
  <c r="F63" i="56"/>
  <c r="F14" i="56"/>
  <c r="F15" i="56" s="1"/>
  <c r="F16" i="56" s="1"/>
  <c r="G13" i="56"/>
  <c r="V12" i="56"/>
  <c r="AD12" i="56" s="1"/>
  <c r="U12" i="56"/>
  <c r="AC12" i="56" s="1"/>
  <c r="T12" i="56"/>
  <c r="AB12" i="56" s="1"/>
  <c r="R12" i="56"/>
  <c r="Z12" i="56" s="1"/>
  <c r="P12" i="56"/>
  <c r="X12" i="56" s="1"/>
  <c r="N12" i="56"/>
  <c r="M12" i="56"/>
  <c r="AD4" i="56"/>
  <c r="AC4" i="56"/>
  <c r="AB4" i="56"/>
  <c r="Z4" i="56"/>
  <c r="X4" i="56"/>
  <c r="A1" i="56"/>
  <c r="J9" i="55"/>
  <c r="B76" i="56" l="1"/>
  <c r="J176" i="56" s="1"/>
  <c r="H92" i="56"/>
  <c r="F92" i="56"/>
  <c r="F76" i="56" s="1"/>
  <c r="B77" i="56"/>
  <c r="J177" i="56" s="1"/>
  <c r="H93" i="56"/>
  <c r="F93" i="56"/>
  <c r="G93" i="56" s="1"/>
  <c r="B78" i="56"/>
  <c r="J178" i="56" s="1"/>
  <c r="H94" i="56"/>
  <c r="F94" i="56"/>
  <c r="B80" i="56"/>
  <c r="J180" i="56" s="1"/>
  <c r="H96" i="56"/>
  <c r="G96" i="56" s="1"/>
  <c r="F96" i="56"/>
  <c r="F80" i="56" s="1"/>
  <c r="B81" i="56"/>
  <c r="J181" i="56" s="1"/>
  <c r="H97" i="56"/>
  <c r="F97" i="56"/>
  <c r="B82" i="56"/>
  <c r="J182" i="56" s="1"/>
  <c r="H98" i="56"/>
  <c r="F98" i="56"/>
  <c r="F82" i="56" s="1"/>
  <c r="B79" i="56"/>
  <c r="J179" i="56" s="1"/>
  <c r="F95" i="56"/>
  <c r="F79" i="56" s="1"/>
  <c r="H95" i="56"/>
  <c r="B83" i="56"/>
  <c r="J183" i="56" s="1"/>
  <c r="H99" i="56"/>
  <c r="F99" i="56"/>
  <c r="B84" i="56"/>
  <c r="J184" i="56" s="1"/>
  <c r="F100" i="56"/>
  <c r="H100" i="56"/>
  <c r="B85" i="56"/>
  <c r="J185" i="56" s="1"/>
  <c r="H101" i="56"/>
  <c r="G101" i="56" s="1"/>
  <c r="G85" i="56" s="1"/>
  <c r="F101" i="56"/>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G68" i="56"/>
  <c r="F81" i="56"/>
  <c r="G69" i="56"/>
  <c r="F57" i="56"/>
  <c r="K184" i="56" s="1"/>
  <c r="F84" i="56"/>
  <c r="F85" i="56"/>
  <c r="F51" i="56"/>
  <c r="F78"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F54" i="56"/>
  <c r="K181" i="56" s="1"/>
  <c r="AG26" i="44"/>
  <c r="F58" i="56"/>
  <c r="K185" i="56" s="1"/>
  <c r="C3" i="57"/>
  <c r="E87" i="57"/>
  <c r="E90" i="57" s="1"/>
  <c r="G70" i="56"/>
  <c r="F55" i="56"/>
  <c r="K182" i="56" s="1"/>
  <c r="G71" i="56"/>
  <c r="P16" i="56"/>
  <c r="AB16" i="56"/>
  <c r="F52" i="56"/>
  <c r="G66" i="56"/>
  <c r="AK76" i="56"/>
  <c r="Z75" i="56"/>
  <c r="Z91" i="56" s="1"/>
  <c r="AN76" i="56"/>
  <c r="AD75" i="56"/>
  <c r="O107" i="56"/>
  <c r="O108" i="56"/>
  <c r="P106" i="56"/>
  <c r="O109" i="56"/>
  <c r="G65" i="56"/>
  <c r="P88" i="56"/>
  <c r="X88" i="56" s="1"/>
  <c r="G104" i="56"/>
  <c r="Q88" i="56" s="1"/>
  <c r="Y88" i="56" s="1"/>
  <c r="G63" i="56"/>
  <c r="F43" i="56"/>
  <c r="F46"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F42" i="57"/>
  <c r="C75" i="57"/>
  <c r="C93" i="57" s="1"/>
  <c r="C114" i="57" s="1"/>
  <c r="B27" i="57"/>
  <c r="E69" i="57"/>
  <c r="O69" i="57" s="1"/>
  <c r="X69" i="57" s="1"/>
  <c r="X40" i="57"/>
  <c r="E50" i="57"/>
  <c r="O100" i="57"/>
  <c r="O26" i="57"/>
  <c r="E144" i="57"/>
  <c r="O144" i="57" s="1"/>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G99" i="56" l="1"/>
  <c r="F56" i="56"/>
  <c r="K183" i="56" s="1"/>
  <c r="F77" i="56"/>
  <c r="G95" i="56"/>
  <c r="G79" i="56" s="1"/>
  <c r="G94" i="56"/>
  <c r="F53" i="56"/>
  <c r="K180" i="56" s="1"/>
  <c r="F83" i="56"/>
  <c r="F89" i="56" s="1"/>
  <c r="G98" i="56"/>
  <c r="G100" i="56"/>
  <c r="G84" i="56" s="1"/>
  <c r="G97" i="56"/>
  <c r="G81" i="56" s="1"/>
  <c r="G77" i="56"/>
  <c r="G92" i="56"/>
  <c r="G76"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P71"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l="1"/>
  <c r="F28" i="56" s="1"/>
  <c r="G28" i="56" s="1"/>
  <c r="P28" i="56" s="1"/>
  <c r="G43" i="56"/>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Q39" i="56"/>
  <c r="X39" i="56"/>
  <c r="Y25" i="57"/>
  <c r="G25" i="57"/>
  <c r="X70" i="56"/>
  <c r="Q70" i="56"/>
  <c r="X65" i="56"/>
  <c r="Q65" i="56"/>
  <c r="X71" i="56"/>
  <c r="Q71" i="56"/>
  <c r="X64" i="56"/>
  <c r="Q64" i="56"/>
  <c r="Z27" i="57"/>
  <c r="Z56" i="57" s="1"/>
  <c r="H27" i="57"/>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36" i="56"/>
  <c r="M14" i="56"/>
  <c r="L14" i="56"/>
  <c r="M218" i="57"/>
  <c r="Q198" i="57"/>
  <c r="O214" i="57"/>
  <c r="R197" i="57" s="1"/>
  <c r="N217" i="57"/>
  <c r="R17" i="56"/>
  <c r="U17" i="56"/>
  <c r="M17" i="56" s="1"/>
  <c r="V17" i="56"/>
  <c r="AD17" i="56"/>
  <c r="T17" i="56"/>
  <c r="L17" i="56" s="1"/>
  <c r="P17" i="56"/>
  <c r="AC17" i="56"/>
  <c r="X17" i="56"/>
  <c r="AB17" i="56"/>
  <c r="Z17" i="56"/>
  <c r="G18" i="56"/>
  <c r="F19" i="56"/>
  <c r="P199" i="57"/>
  <c r="N231" i="57"/>
  <c r="F32" i="56"/>
  <c r="G32" i="56" s="1"/>
  <c r="P32" i="56" s="1"/>
  <c r="P110" i="56"/>
  <c r="N259" i="57"/>
  <c r="P249" i="57"/>
  <c r="O232" i="57"/>
  <c r="O228" i="57"/>
  <c r="P250" i="57"/>
  <c r="O229" i="57"/>
  <c r="O230" i="57"/>
  <c r="P251" i="57"/>
  <c r="Q109" i="56"/>
  <c r="Q108" i="56"/>
  <c r="R106" i="56"/>
  <c r="Q107" i="56"/>
  <c r="O252" i="57"/>
  <c r="F40" i="56"/>
  <c r="T138" i="57"/>
  <c r="K138" i="57" s="1"/>
  <c r="F30" i="56" l="1"/>
  <c r="G30" i="56" s="1"/>
  <c r="P30" i="56" s="1"/>
  <c r="F33" i="56"/>
  <c r="G33" i="56" s="1"/>
  <c r="P33" i="56" s="1"/>
  <c r="F31" i="56"/>
  <c r="G31" i="56" s="1"/>
  <c r="P31" i="56" s="1"/>
  <c r="F34" i="56"/>
  <c r="G34" i="56" s="1"/>
  <c r="P34" i="56" s="1"/>
  <c r="F29" i="56"/>
  <c r="G29" i="56" s="1"/>
  <c r="P29" i="56" s="1"/>
  <c r="X29" i="56" s="1"/>
  <c r="F35" i="56"/>
  <c r="G35" i="56" s="1"/>
  <c r="P35" i="56" s="1"/>
  <c r="X35" i="56" s="1"/>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c r="X32" i="56"/>
  <c r="Q32" i="56"/>
  <c r="AB41" i="57"/>
  <c r="AC41" i="57" s="1"/>
  <c r="AD41" i="57" s="1"/>
  <c r="Y63" i="56"/>
  <c r="R63" i="56"/>
  <c r="Y70" i="56"/>
  <c r="R70" i="56"/>
  <c r="AA41" i="57"/>
  <c r="I41" i="57" s="1"/>
  <c r="Y64" i="56"/>
  <c r="R64" i="56"/>
  <c r="Q29" i="56"/>
  <c r="Q30" i="56"/>
  <c r="X30" i="56"/>
  <c r="Q82" i="57"/>
  <c r="Z67" i="56"/>
  <c r="AB67" i="56" s="1"/>
  <c r="S67" i="56"/>
  <c r="AA67" i="56" s="1"/>
  <c r="T67" i="56"/>
  <c r="Q34" i="56"/>
  <c r="X34" i="56"/>
  <c r="Q33" i="56"/>
  <c r="X33" i="56"/>
  <c r="Z25" i="57"/>
  <c r="Z54" i="57" s="1"/>
  <c r="R72" i="56"/>
  <c r="Y72" i="56"/>
  <c r="R68" i="56"/>
  <c r="Y68" i="56"/>
  <c r="R71" i="56"/>
  <c r="Y71" i="56"/>
  <c r="Z26" i="57"/>
  <c r="Z55" i="57" s="1"/>
  <c r="AA30" i="57"/>
  <c r="I30" i="57" s="1"/>
  <c r="AB30" i="57"/>
  <c r="J30" i="57" s="1"/>
  <c r="Y69" i="56"/>
  <c r="R69" i="56"/>
  <c r="R66" i="56"/>
  <c r="Y66"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T31"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K31" i="57" l="1"/>
  <c r="Q35" i="56"/>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J66" i="56"/>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X36" i="56"/>
  <c r="P36"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71" i="56" l="1"/>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U28" i="56"/>
  <c r="AB32" i="56"/>
  <c r="AC32" i="56" s="1"/>
  <c r="AD32" i="56" s="1"/>
  <c r="T33" i="56"/>
  <c r="N71" i="56" l="1"/>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R53" i="55" l="1" a="1"/>
  <c r="R53" i="55" s="1"/>
  <c r="R48" i="55" a="1"/>
  <c r="R48" i="55" s="1"/>
  <c r="R43" i="55" a="1"/>
  <c r="R43" i="55" s="1"/>
  <c r="R51" i="55" a="1"/>
  <c r="R51" i="55" s="1"/>
  <c r="R46" i="55" a="1"/>
  <c r="R46" i="55" s="1"/>
  <c r="R50" i="55" a="1"/>
  <c r="R50" i="55" s="1"/>
  <c r="R49" i="55" a="1"/>
  <c r="R49" i="55" s="1"/>
  <c r="R52" i="55" a="1"/>
  <c r="R52" i="55" s="1"/>
  <c r="R44" i="55" a="1"/>
  <c r="R44" i="55" s="1"/>
  <c r="R42" i="55" a="1"/>
  <c r="R42" i="55" s="1"/>
  <c r="R45" i="55" a="1"/>
  <c r="R45" i="55" s="1"/>
  <c r="R47" i="55" a="1"/>
  <c r="R47" i="55" s="1"/>
  <c r="S47" i="55" s="1" a="1"/>
  <c r="S47" i="55" s="1"/>
  <c r="R41" i="55" a="1"/>
  <c r="R41"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47" i="55" a="1"/>
  <c r="AN47" i="55" s="1"/>
  <c r="AO47" i="55" s="1" a="1"/>
  <c r="AO47" i="55" s="1"/>
  <c r="AP47" i="55" s="1" a="1"/>
  <c r="AP47" i="55" s="1"/>
  <c r="AN45" i="55" a="1"/>
  <c r="AN45" i="55" s="1"/>
  <c r="AO45" i="55" s="1" a="1"/>
  <c r="AO45" i="55" s="1"/>
  <c r="AP45" i="55" s="1" a="1"/>
  <c r="AP45" i="55" s="1"/>
  <c r="AN43" i="55" a="1"/>
  <c r="AN43" i="55" s="1"/>
  <c r="AO43" i="55" s="1" a="1"/>
  <c r="AO43" i="55" s="1"/>
  <c r="AP43" i="55" s="1" a="1"/>
  <c r="AP43" i="55" s="1"/>
  <c r="AN52" i="55" a="1"/>
  <c r="AN52" i="55" s="1"/>
  <c r="AO52" i="55" s="1" a="1"/>
  <c r="AO52" i="55" s="1"/>
  <c r="AP52" i="55" s="1" a="1"/>
  <c r="AP52" i="55" s="1"/>
  <c r="AN41" i="55" a="1"/>
  <c r="AN41" i="55" s="1"/>
  <c r="AO41" i="55" s="1" a="1"/>
  <c r="AO41" i="55" s="1"/>
  <c r="AP41" i="55" s="1" a="1"/>
  <c r="AP41" i="55" s="1"/>
  <c r="AN50" i="55" a="1"/>
  <c r="AN50" i="55" s="1"/>
  <c r="AO50" i="55" s="1" a="1"/>
  <c r="AO50" i="55" s="1"/>
  <c r="AP50" i="55" s="1" a="1"/>
  <c r="AP50" i="55" s="1"/>
  <c r="AN44" i="55" a="1"/>
  <c r="AN44" i="55" s="1"/>
  <c r="AO44" i="55" s="1" a="1"/>
  <c r="AO44" i="55" s="1"/>
  <c r="AP44" i="55" s="1" a="1"/>
  <c r="AP44" i="55" s="1"/>
  <c r="AN46" i="55" a="1"/>
  <c r="AN46" i="55" s="1"/>
  <c r="AO46" i="55" s="1" a="1"/>
  <c r="AO46" i="55" s="1"/>
  <c r="AP46" i="55" s="1" a="1"/>
  <c r="AP46" i="55" s="1"/>
  <c r="AN48" i="55" a="1"/>
  <c r="AN48" i="55" s="1"/>
  <c r="AO48" i="55" s="1" a="1"/>
  <c r="AO48" i="55" s="1"/>
  <c r="AP48" i="55" s="1" a="1"/>
  <c r="AP48" i="55" s="1"/>
  <c r="AN42" i="55" a="1"/>
  <c r="AN42" i="55" s="1"/>
  <c r="AO42" i="55" s="1" a="1"/>
  <c r="AO42" i="55" s="1"/>
  <c r="AP42" i="55" s="1" a="1"/>
  <c r="AP42" i="55" s="1"/>
  <c r="AB53" i="55" a="1"/>
  <c r="AB53" i="55" s="1"/>
  <c r="AB51" i="55" a="1"/>
  <c r="AB51" i="55" s="1"/>
  <c r="AB49" i="55" a="1"/>
  <c r="AB49" i="55" s="1"/>
  <c r="AB47" i="55" a="1"/>
  <c r="AB47" i="55" s="1"/>
  <c r="AB45" i="55" a="1"/>
  <c r="AB45" i="55" s="1"/>
  <c r="AB43" i="55" a="1"/>
  <c r="AB43" i="55" s="1"/>
  <c r="AB42" i="55" a="1"/>
  <c r="AB42" i="55" s="1"/>
  <c r="AB48" i="55" a="1"/>
  <c r="AB48" i="55" s="1"/>
  <c r="AB46" i="55" a="1"/>
  <c r="AB46" i="55" s="1"/>
  <c r="AB50" i="55" a="1"/>
  <c r="AB50" i="55" s="1"/>
  <c r="AB52" i="55" a="1"/>
  <c r="AB52" i="55" s="1"/>
  <c r="AB44" i="55" a="1"/>
  <c r="AB44" i="55" s="1"/>
  <c r="AB41" i="55" a="1"/>
  <c r="AB41" i="55" s="1"/>
  <c r="S52" i="55" a="1"/>
  <c r="S52" i="55" s="1"/>
  <c r="S48" i="55" a="1"/>
  <c r="S48" i="55" s="1"/>
  <c r="S46" i="55" a="1"/>
  <c r="S46" i="55" s="1"/>
  <c r="S43" i="55" a="1"/>
  <c r="S43" i="55" s="1"/>
  <c r="S51" i="55" a="1"/>
  <c r="S51" i="55" s="1"/>
  <c r="S53" i="55" a="1"/>
  <c r="S53" i="55" s="1"/>
  <c r="S49" i="55" a="1"/>
  <c r="S49"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47" i="55" a="1"/>
  <c r="J47" i="55" s="1"/>
  <c r="K47" i="55" s="1" a="1"/>
  <c r="K47" i="55" s="1"/>
  <c r="L47" i="55" s="1" a="1"/>
  <c r="L47" i="55" s="1"/>
  <c r="M47" i="55" s="1" a="1"/>
  <c r="M47" i="55" s="1"/>
  <c r="N47" i="55" s="1" a="1"/>
  <c r="N47" i="55" s="1"/>
  <c r="O47" i="55" s="1" a="1"/>
  <c r="O47" i="55" s="1"/>
  <c r="P47" i="55" s="1" a="1"/>
  <c r="P47" i="55" s="1"/>
  <c r="Q47" i="55" s="1" a="1"/>
  <c r="Q47" i="55" s="1"/>
  <c r="J45" i="55" a="1"/>
  <c r="J45" i="55" s="1"/>
  <c r="K45" i="55" s="1" a="1"/>
  <c r="K45" i="55" s="1"/>
  <c r="L45" i="55" s="1" a="1"/>
  <c r="L45" i="55" s="1"/>
  <c r="M45" i="55" s="1" a="1"/>
  <c r="M45" i="55" s="1"/>
  <c r="N45" i="55" s="1" a="1"/>
  <c r="N45" i="55" s="1"/>
  <c r="O45" i="55" s="1" a="1"/>
  <c r="O45" i="55" s="1"/>
  <c r="P45" i="55" s="1" a="1"/>
  <c r="P45" i="55" s="1"/>
  <c r="Q45" i="55" s="1" a="1"/>
  <c r="Q45" i="55" s="1"/>
  <c r="J43" i="55" a="1"/>
  <c r="J43" i="55" s="1"/>
  <c r="K43" i="55" s="1" a="1"/>
  <c r="K43" i="55" s="1"/>
  <c r="L43" i="55" s="1" a="1"/>
  <c r="L43" i="55" s="1"/>
  <c r="M43" i="55" s="1" a="1"/>
  <c r="M43" i="55" s="1"/>
  <c r="N43" i="55" s="1" a="1"/>
  <c r="N43" i="55" s="1"/>
  <c r="O43" i="55" s="1" a="1"/>
  <c r="O43" i="55" s="1"/>
  <c r="P43" i="55" s="1" a="1"/>
  <c r="P43" i="55" s="1"/>
  <c r="Q43" i="55" s="1" a="1"/>
  <c r="Q43" i="55" s="1"/>
  <c r="J52" i="55" a="1"/>
  <c r="J52" i="55" s="1"/>
  <c r="K52" i="55" s="1" a="1"/>
  <c r="K52" i="55" s="1"/>
  <c r="L52" i="55" s="1" a="1"/>
  <c r="L52" i="55" s="1"/>
  <c r="M52" i="55" s="1" a="1"/>
  <c r="M52" i="55" s="1"/>
  <c r="N52" i="55" s="1" a="1"/>
  <c r="N52" i="55" s="1"/>
  <c r="O52" i="55" s="1" a="1"/>
  <c r="O52" i="55" s="1"/>
  <c r="P52" i="55" s="1" a="1"/>
  <c r="P52" i="55" s="1"/>
  <c r="Q52" i="55" s="1" a="1"/>
  <c r="Q52" i="55" s="1"/>
  <c r="J48" i="55" a="1"/>
  <c r="J48" i="55" s="1"/>
  <c r="K48" i="55" s="1" a="1"/>
  <c r="K48" i="55" s="1"/>
  <c r="L48" i="55" s="1" a="1"/>
  <c r="L48" i="55" s="1"/>
  <c r="M48" i="55" s="1" a="1"/>
  <c r="M48" i="55" s="1"/>
  <c r="N48" i="55" s="1" a="1"/>
  <c r="N48" i="55" s="1"/>
  <c r="O48" i="55" s="1" a="1"/>
  <c r="O48" i="55" s="1"/>
  <c r="P48" i="55" s="1" a="1"/>
  <c r="P48" i="55" s="1"/>
  <c r="Q48" i="55" s="1" a="1"/>
  <c r="Q48" i="55" s="1"/>
  <c r="J41" i="55" a="1"/>
  <c r="J41" i="55" s="1"/>
  <c r="K41" i="55" s="1" a="1"/>
  <c r="K41" i="55" s="1"/>
  <c r="L41" i="55" s="1" a="1"/>
  <c r="L41" i="55" s="1"/>
  <c r="M41" i="55" s="1" a="1"/>
  <c r="M41" i="55" s="1"/>
  <c r="N41" i="55" s="1" a="1"/>
  <c r="N41" i="55" s="1"/>
  <c r="O41" i="55" s="1" a="1"/>
  <c r="O41" i="55" s="1"/>
  <c r="P41" i="55" s="1" a="1"/>
  <c r="P41" i="55" s="1"/>
  <c r="Q41" i="55" s="1" a="1"/>
  <c r="Q41" i="55" s="1"/>
  <c r="J42" i="55" a="1"/>
  <c r="J42" i="55" s="1"/>
  <c r="K42" i="55" s="1" a="1"/>
  <c r="K42" i="55" s="1"/>
  <c r="L42" i="55" s="1" a="1"/>
  <c r="L42" i="55" s="1"/>
  <c r="M42" i="55" s="1" a="1"/>
  <c r="M42" i="55" s="1"/>
  <c r="N42" i="55" s="1" a="1"/>
  <c r="N42" i="55" s="1"/>
  <c r="O42" i="55" s="1" a="1"/>
  <c r="O42" i="55" s="1"/>
  <c r="P42" i="55" s="1" a="1"/>
  <c r="P42" i="55" s="1"/>
  <c r="Q42" i="55" s="1" a="1"/>
  <c r="Q42" i="55" s="1"/>
  <c r="J50" i="55" a="1"/>
  <c r="J50" i="55" s="1"/>
  <c r="K50" i="55" s="1" a="1"/>
  <c r="K50" i="55" s="1"/>
  <c r="L50" i="55" s="1" a="1"/>
  <c r="L50" i="55" s="1"/>
  <c r="M50" i="55" s="1" a="1"/>
  <c r="M50" i="55" s="1"/>
  <c r="N50" i="55" s="1" a="1"/>
  <c r="N50" i="55" s="1"/>
  <c r="O50" i="55" s="1" a="1"/>
  <c r="O50" i="55" s="1"/>
  <c r="P50" i="55" s="1" a="1"/>
  <c r="P50" i="55" s="1"/>
  <c r="Q50" i="55" s="1" a="1"/>
  <c r="Q50" i="55" s="1"/>
  <c r="J44" i="55" a="1"/>
  <c r="J44" i="55" s="1"/>
  <c r="K44" i="55" s="1" a="1"/>
  <c r="K44" i="55" s="1"/>
  <c r="L44" i="55" s="1" a="1"/>
  <c r="L44" i="55" s="1"/>
  <c r="M44" i="55" s="1" a="1"/>
  <c r="M44" i="55" s="1"/>
  <c r="N44" i="55" s="1" a="1"/>
  <c r="N44" i="55" s="1"/>
  <c r="O44" i="55" s="1" a="1"/>
  <c r="O44" i="55" s="1"/>
  <c r="P44" i="55" s="1" a="1"/>
  <c r="P44" i="55" s="1"/>
  <c r="Q44" i="55" s="1" a="1"/>
  <c r="Q44" i="55" s="1"/>
  <c r="J46" i="55" a="1"/>
  <c r="J46" i="55" s="1"/>
  <c r="K46" i="55" s="1" a="1"/>
  <c r="K46" i="55" s="1"/>
  <c r="L46" i="55" s="1" a="1"/>
  <c r="L46" i="55" s="1"/>
  <c r="M46" i="55" s="1" a="1"/>
  <c r="M46" i="55" s="1"/>
  <c r="N46" i="55" s="1" a="1"/>
  <c r="N46" i="55" s="1"/>
  <c r="O46" i="55" s="1" a="1"/>
  <c r="O46" i="55" s="1"/>
  <c r="P46" i="55" s="1" a="1"/>
  <c r="P46" i="55" s="1"/>
  <c r="Q46" i="55" s="1" a="1"/>
  <c r="Q46" i="55" s="1"/>
  <c r="M238" i="55"/>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T50" i="55" l="1"/>
  <c r="U50" i="55" s="1"/>
  <c r="V50" i="55" s="1"/>
  <c r="W50" i="55" s="1"/>
  <c r="X50" i="55" s="1"/>
  <c r="Y50" i="55" s="1"/>
  <c r="Z50" i="55" s="1"/>
  <c r="AA50" i="55" s="1"/>
  <c r="T42" i="55"/>
  <c r="U42" i="55" s="1"/>
  <c r="V42" i="55" s="1"/>
  <c r="W42" i="55" s="1"/>
  <c r="X42" i="55" s="1"/>
  <c r="Y42" i="55" s="1"/>
  <c r="Z42" i="55" s="1"/>
  <c r="AA42" i="55" s="1"/>
  <c r="T48" i="55"/>
  <c r="U48" i="55" s="1"/>
  <c r="V48" i="55" s="1"/>
  <c r="W48" i="55" s="1"/>
  <c r="X48" i="55" s="1"/>
  <c r="Y48" i="55" s="1"/>
  <c r="Z48" i="55" s="1"/>
  <c r="AA48" i="55" s="1"/>
  <c r="T43" i="55"/>
  <c r="U43" i="55" s="1"/>
  <c r="V43" i="55" s="1"/>
  <c r="W43" i="55" s="1"/>
  <c r="X43" i="55" s="1"/>
  <c r="Y43" i="55" s="1"/>
  <c r="Z43" i="55" s="1"/>
  <c r="AA43" i="55" s="1"/>
  <c r="X46" i="55"/>
  <c r="Y46" i="55"/>
  <c r="Z46" i="55" s="1"/>
  <c r="AA46" i="55" s="1"/>
  <c r="T46" i="55"/>
  <c r="U46" i="55" s="1"/>
  <c r="V46" i="55" s="1"/>
  <c r="W46" i="55" s="1"/>
  <c r="T45" i="55"/>
  <c r="U45" i="55" s="1"/>
  <c r="V45" i="55" s="1"/>
  <c r="W45" i="55" s="1"/>
  <c r="X45" i="55"/>
  <c r="Y45" i="55" s="1"/>
  <c r="Z45" i="55" s="1"/>
  <c r="AA45" i="55" s="1"/>
  <c r="T47" i="55"/>
  <c r="U47" i="55" s="1"/>
  <c r="V47" i="55" s="1"/>
  <c r="W47" i="55" s="1"/>
  <c r="X47" i="55" s="1"/>
  <c r="Y47" i="55" s="1"/>
  <c r="Z47" i="55" s="1"/>
  <c r="AA47" i="55" s="1"/>
  <c r="T49" i="55"/>
  <c r="U49" i="55" s="1"/>
  <c r="V49" i="55" s="1"/>
  <c r="W49" i="55" s="1"/>
  <c r="X49" i="55" s="1"/>
  <c r="Y49" i="55" s="1"/>
  <c r="Z49" i="55" s="1"/>
  <c r="AA49" i="55" s="1"/>
  <c r="T51" i="55"/>
  <c r="U51" i="55" s="1"/>
  <c r="V51" i="55" s="1"/>
  <c r="W51" i="55" s="1"/>
  <c r="X51" i="55"/>
  <c r="Y51" i="55" s="1"/>
  <c r="Z51" i="55" s="1"/>
  <c r="AA51" i="55" s="1"/>
  <c r="T53" i="55"/>
  <c r="U53" i="55" s="1"/>
  <c r="V53" i="55" s="1"/>
  <c r="W53" i="55" s="1"/>
  <c r="X53" i="55" s="1"/>
  <c r="Y53" i="55" s="1"/>
  <c r="Z53" i="55" s="1"/>
  <c r="AA53" i="55" s="1"/>
  <c r="T44" i="55"/>
  <c r="U44" i="55"/>
  <c r="V44" i="55" s="1"/>
  <c r="W44" i="55" s="1"/>
  <c r="X44" i="55"/>
  <c r="Y44" i="55" s="1"/>
  <c r="Z44" i="55" s="1"/>
  <c r="AA44" i="55" s="1"/>
  <c r="T52" i="55"/>
  <c r="U52" i="55" s="1"/>
  <c r="V52" i="55" s="1"/>
  <c r="W52" i="55" s="1"/>
  <c r="X52" i="55" s="1"/>
  <c r="Y52" i="55" s="1"/>
  <c r="Z52" i="55" s="1"/>
  <c r="AA52" i="55" s="1"/>
  <c r="T41" i="55"/>
  <c r="U41" i="55" s="1"/>
  <c r="V41" i="55" s="1"/>
  <c r="W41" i="55" s="1"/>
  <c r="X41" i="55" s="1"/>
  <c r="Y41" i="55" s="1"/>
  <c r="Z41" i="55" s="1"/>
  <c r="AA41" i="55" s="1"/>
  <c r="AC46" i="55"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C43" i="55" a="1"/>
  <c r="AC43" i="55" s="1"/>
  <c r="AD43" i="55" s="1" a="1"/>
  <c r="AD43" i="55" s="1"/>
  <c r="AE43" i="55" s="1" a="1"/>
  <c r="AE43" i="55" s="1"/>
  <c r="AF43" i="55" s="1" a="1"/>
  <c r="AF43" i="55" s="1"/>
  <c r="AG43" i="55" s="1" a="1"/>
  <c r="AG43" i="55" s="1"/>
  <c r="AH43" i="55" s="1" a="1"/>
  <c r="AH43" i="55" s="1"/>
  <c r="AI43" i="55" s="1" a="1"/>
  <c r="AI43" i="55" s="1"/>
  <c r="AJ43" i="55" s="1" a="1"/>
  <c r="AJ43" i="55" s="1"/>
  <c r="AK43" i="55" s="1" a="1"/>
  <c r="AK43" i="55" s="1"/>
  <c r="AL43" i="55" s="1" a="1"/>
  <c r="AL43" i="55" s="1"/>
  <c r="AM43" i="55" s="1" a="1"/>
  <c r="AM43"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2" i="55" a="1"/>
  <c r="AC42" i="55" s="1"/>
  <c r="AD42" i="55" s="1" a="1"/>
  <c r="AD42" i="55" s="1"/>
  <c r="AE42" i="55" s="1" a="1"/>
  <c r="AE42" i="55" s="1"/>
  <c r="AF42" i="55" s="1" a="1"/>
  <c r="AF42" i="55" s="1"/>
  <c r="AG42" i="55" s="1" a="1"/>
  <c r="AG42" i="55" s="1"/>
  <c r="AH42" i="55" s="1" a="1"/>
  <c r="AH42" i="55" s="1"/>
  <c r="AI42" i="55" s="1" a="1"/>
  <c r="AI42" i="55" s="1"/>
  <c r="AJ42" i="55" s="1" a="1"/>
  <c r="AJ42" i="55" s="1"/>
  <c r="AK42" i="55" s="1" a="1"/>
  <c r="AK42" i="55" s="1"/>
  <c r="AL42" i="55" s="1" a="1"/>
  <c r="AL42" i="55" s="1"/>
  <c r="AM42" i="55" s="1" a="1"/>
  <c r="AM42"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44" i="55" a="1"/>
  <c r="AC44" i="55" s="1"/>
  <c r="AD44" i="55" s="1" a="1"/>
  <c r="AD44" i="55" s="1"/>
  <c r="AE44" i="55" s="1" a="1"/>
  <c r="AE44" i="55" s="1"/>
  <c r="AF44" i="55" s="1" a="1"/>
  <c r="AF44" i="55" s="1"/>
  <c r="AG44" i="55" s="1" a="1"/>
  <c r="AG44" i="55" s="1"/>
  <c r="AH44" i="55" s="1" a="1"/>
  <c r="AH44" i="55" s="1"/>
  <c r="AI44" i="55" s="1" a="1"/>
  <c r="AI44" i="55" s="1"/>
  <c r="AJ44" i="55" s="1" a="1"/>
  <c r="AJ44" i="55" s="1"/>
  <c r="AK44" i="55" s="1" a="1"/>
  <c r="AK44" i="55" s="1"/>
  <c r="AL44" i="55" s="1" a="1"/>
  <c r="AL44" i="55" s="1"/>
  <c r="AM44" i="55" s="1" a="1"/>
  <c r="AM44" i="55" s="1"/>
  <c r="AC41" i="55" a="1"/>
  <c r="AC41" i="55" s="1"/>
  <c r="AD41" i="55" s="1" a="1"/>
  <c r="AD41" i="55" s="1"/>
  <c r="AE41" i="55" s="1" a="1"/>
  <c r="AE41" i="55" s="1"/>
  <c r="AF41" i="55" s="1" a="1"/>
  <c r="AF41" i="55" s="1"/>
  <c r="AG41" i="55" s="1" a="1"/>
  <c r="AG41" i="55" s="1"/>
  <c r="AH41" i="55" s="1" a="1"/>
  <c r="AH41" i="55" s="1"/>
  <c r="AI41" i="55" s="1" a="1"/>
  <c r="AI41" i="55" s="1"/>
  <c r="AJ41" i="55" s="1" a="1"/>
  <c r="AJ41" i="55" s="1"/>
  <c r="AK41" i="55" s="1" a="1"/>
  <c r="AK41" i="55" s="1"/>
  <c r="AL41" i="55" s="1" a="1"/>
  <c r="AL41" i="55" s="1"/>
  <c r="AM41" i="55" s="1" a="1"/>
  <c r="AM41" i="55" s="1"/>
  <c r="B18" i="55"/>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s="1"/>
  <c r="N10" i="29" s="1"/>
  <c r="O10" i="29" s="1"/>
  <c r="P10" i="29" s="1"/>
  <c r="Q10" i="29" s="1"/>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AN45" i="29"/>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H37" i="52" s="1"/>
  <c r="G3" i="52"/>
  <c r="F3" i="52"/>
  <c r="E3" i="52"/>
  <c r="D3" i="52"/>
  <c r="S2" i="52"/>
  <c r="R2" i="52"/>
  <c r="Q2" i="52"/>
  <c r="P2" i="52"/>
  <c r="O2" i="52"/>
  <c r="N2" i="52"/>
  <c r="M2" i="52"/>
  <c r="M36" i="52" s="1"/>
  <c r="L2" i="52"/>
  <c r="L36" i="52" s="1"/>
  <c r="K2" i="52"/>
  <c r="J2" i="52"/>
  <c r="I2" i="52"/>
  <c r="H2" i="52"/>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D36" i="52" l="1"/>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5" i="44"/>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L11" i="29"/>
  <c r="M11" i="29" s="1"/>
  <c r="N11" i="29" s="1"/>
  <c r="O11" i="29" s="1"/>
  <c r="P11" i="29" s="1"/>
  <c r="Q11" i="29" s="1"/>
  <c r="R11" i="29" s="1"/>
  <c r="L9" i="29"/>
  <c r="M9" i="29" s="1"/>
  <c r="N9" i="29" s="1"/>
  <c r="O9" i="29" s="1"/>
  <c r="P9" i="29" s="1"/>
  <c r="Q9" i="29" s="1"/>
  <c r="R9" i="29" s="1"/>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O6" i="35" l="1"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N10" i="55" a="1"/>
  <c r="N10" i="55" s="1"/>
  <c r="M10" i="55" a="1"/>
  <c r="M10" i="55" s="1"/>
  <c r="L10" i="55" a="1"/>
  <c r="L10" i="55" s="1"/>
  <c r="K10" i="55" a="1"/>
  <c r="K10" i="55" s="1"/>
  <c r="J10" i="55" a="1"/>
  <c r="J10" i="55" s="1"/>
  <c r="M15" i="55" a="1"/>
  <c r="M15" i="55" s="1"/>
  <c r="L15" i="55" a="1"/>
  <c r="L15" i="55" s="1"/>
  <c r="K15" i="55" a="1"/>
  <c r="K15" i="55" s="1"/>
  <c r="J15" i="55" a="1"/>
  <c r="J15" i="55" s="1"/>
  <c r="J18" i="55" a="1"/>
  <c r="J18" i="55" s="1"/>
  <c r="L18" i="55" a="1"/>
  <c r="L18" i="55" s="1"/>
  <c r="M18" i="55" a="1"/>
  <c r="M18" i="55" s="1"/>
  <c r="K18" i="55" a="1"/>
  <c r="K18" i="55" s="1"/>
  <c r="M17" i="55" a="1"/>
  <c r="M17" i="55" s="1"/>
  <c r="L17" i="55" a="1"/>
  <c r="L17" i="55" s="1"/>
  <c r="K17" i="55" a="1"/>
  <c r="K17" i="55" s="1"/>
  <c r="J17" i="55" a="1"/>
  <c r="J17" i="55" s="1"/>
  <c r="L19" i="55" a="1"/>
  <c r="L19" i="55" s="1"/>
  <c r="K19" i="55" a="1"/>
  <c r="K19" i="55" s="1"/>
  <c r="J19" i="55" a="1"/>
  <c r="J19" i="55" s="1"/>
  <c r="M19" i="55" a="1"/>
  <c r="M19" i="55" s="1"/>
  <c r="L16" i="55" a="1"/>
  <c r="L16" i="55" s="1"/>
  <c r="K16" i="55" a="1"/>
  <c r="K16" i="55" s="1"/>
  <c r="M16" i="55" a="1"/>
  <c r="M16" i="55" s="1"/>
  <c r="J16" i="55" a="1"/>
  <c r="J16" i="55" s="1"/>
  <c r="J21" i="55" a="1"/>
  <c r="J21" i="55" s="1"/>
  <c r="L21" i="55" a="1"/>
  <c r="L21" i="55" s="1"/>
  <c r="M21" i="55" a="1"/>
  <c r="M21" i="55" s="1"/>
  <c r="K21" i="55" a="1"/>
  <c r="K21" i="55" s="1"/>
  <c r="M12" i="55" a="1"/>
  <c r="M12" i="55" s="1"/>
  <c r="K12" i="55" a="1"/>
  <c r="K12" i="55" s="1"/>
  <c r="J12" i="55" a="1"/>
  <c r="J12" i="55" s="1"/>
  <c r="L12" i="55" a="1"/>
  <c r="L12" i="55" s="1"/>
  <c r="K20" i="55" a="1"/>
  <c r="K20" i="55" s="1"/>
  <c r="J20" i="55" a="1"/>
  <c r="J20" i="55" s="1"/>
  <c r="M20" i="55" a="1"/>
  <c r="M20" i="55" s="1"/>
  <c r="L20" i="55" a="1"/>
  <c r="L20" i="55" s="1"/>
  <c r="L13" i="55" a="1"/>
  <c r="L13" i="55" s="1"/>
  <c r="K13" i="55" a="1"/>
  <c r="K13" i="55" s="1"/>
  <c r="J13" i="55" a="1"/>
  <c r="J13" i="55" s="1"/>
  <c r="M13" i="55" a="1"/>
  <c r="M13" i="55" s="1"/>
  <c r="J14" i="55" a="1"/>
  <c r="J14" i="55" s="1"/>
  <c r="L14" i="55" a="1"/>
  <c r="L14" i="55" s="1"/>
  <c r="M14" i="55" a="1"/>
  <c r="M14" i="55" s="1"/>
  <c r="K14" i="55" a="1"/>
  <c r="K14" i="55" s="1"/>
  <c r="M22" i="55" a="1"/>
  <c r="M22" i="55" s="1"/>
  <c r="K22" i="55" a="1"/>
  <c r="K22" i="55" s="1"/>
  <c r="L22" i="55" a="1"/>
  <c r="L22" i="55" s="1"/>
  <c r="J22" i="55" a="1"/>
  <c r="J22" i="55" s="1"/>
  <c r="O5" i="29" a="1"/>
  <c r="O5" i="29" s="1"/>
  <c r="M5" i="29" a="1"/>
  <c r="M5" i="29" s="1"/>
  <c r="J5" i="29" a="1"/>
  <c r="J5" i="29" s="1"/>
  <c r="K5" i="29" a="1"/>
  <c r="K5" i="29" s="1"/>
  <c r="M28" i="29" a="1"/>
  <c r="M28" i="29" s="1"/>
  <c r="J28" i="29" a="1"/>
  <c r="J28" i="29" s="1"/>
  <c r="O28" i="29" a="1"/>
  <c r="O28" i="29" s="1"/>
  <c r="K28" i="29" a="1"/>
  <c r="K28" i="29" s="1"/>
  <c r="R47" i="29" a="1"/>
  <c r="R47" i="29" s="1"/>
  <c r="S47" i="29" s="1" a="1"/>
  <c r="S47" i="29" s="1"/>
  <c r="T47" i="29" s="1" a="1"/>
  <c r="T47" i="29" s="1"/>
  <c r="U47" i="29" s="1" a="1"/>
  <c r="U47" i="29" s="1"/>
  <c r="V47" i="29" s="1" a="1"/>
  <c r="V47" i="29" s="1"/>
  <c r="W47" i="29" s="1" a="1"/>
  <c r="W47" i="29" s="1"/>
  <c r="X47" i="29" s="1" a="1"/>
  <c r="X47" i="29" s="1"/>
  <c r="Y47" i="29" s="1" a="1"/>
  <c r="Y47" i="29" s="1"/>
  <c r="Z47" i="29" s="1" a="1"/>
  <c r="Z47" i="29" s="1"/>
  <c r="AA47" i="29" s="1" a="1"/>
  <c r="AA47" i="29" s="1"/>
  <c r="AL47" i="29" a="1"/>
  <c r="AL47" i="29" s="1"/>
  <c r="O51" i="29" a="1"/>
  <c r="O51" i="29" s="1"/>
  <c r="O48" i="29" a="1"/>
  <c r="O48" i="29" s="1"/>
  <c r="O47" i="29" a="1"/>
  <c r="O47" i="29" s="1"/>
  <c r="P47" i="29" s="1" a="1"/>
  <c r="P47" i="29" s="1"/>
  <c r="Q47" i="29" s="1" a="1"/>
  <c r="Q47" i="29" s="1"/>
  <c r="O49" i="29" a="1"/>
  <c r="O49" i="29" s="1"/>
  <c r="AB47" i="29" a="1"/>
  <c r="AB47" i="29" s="1"/>
  <c r="AC47" i="29" s="1" a="1"/>
  <c r="AC47" i="29" s="1"/>
  <c r="AD47" i="29" s="1" a="1"/>
  <c r="AD47" i="29" s="1"/>
  <c r="AE47" i="29" s="1" a="1"/>
  <c r="AE47" i="29" s="1"/>
  <c r="AF47" i="29" s="1" a="1"/>
  <c r="AF47" i="29" s="1"/>
  <c r="AG47" i="29" s="1" a="1"/>
  <c r="AG47" i="29" s="1"/>
  <c r="AH47" i="29" s="1" a="1"/>
  <c r="AH47" i="29" s="1"/>
  <c r="AI47" i="29" s="1" a="1"/>
  <c r="AI47" i="29" s="1"/>
  <c r="AJ47" i="29" s="1" a="1"/>
  <c r="AJ47" i="29" s="1"/>
  <c r="AK47" i="29" s="1" a="1"/>
  <c r="AK47" i="29" s="1"/>
  <c r="K47" i="29" a="1"/>
  <c r="K47" i="29" s="1"/>
  <c r="L47" i="29" s="1" a="1"/>
  <c r="L47" i="29" s="1"/>
  <c r="M47" i="29" a="1"/>
  <c r="M47" i="29" s="1"/>
  <c r="N47" i="29" s="1" a="1"/>
  <c r="N47" i="29" s="1"/>
  <c r="P53" i="52"/>
  <c r="H53" i="52"/>
  <c r="D53" i="52"/>
  <c r="H20" i="57"/>
  <c r="H19" i="57"/>
  <c r="N53" i="52"/>
  <c r="E97" i="47"/>
  <c r="G35" i="44"/>
  <c r="N9" i="55"/>
  <c r="N18" i="55" s="1" a="1"/>
  <c r="N18" i="55" s="1"/>
  <c r="E35" i="44"/>
  <c r="F35" i="44"/>
  <c r="E89" i="47"/>
  <c r="F53" i="52"/>
  <c r="E98" i="47"/>
  <c r="E92" i="47"/>
  <c r="G11" i="55"/>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G6" i="47"/>
  <c r="G8" i="47"/>
  <c r="G9" i="47"/>
  <c r="G7" i="47"/>
  <c r="N20" i="55" l="1" a="1"/>
  <c r="N20" i="55" s="1"/>
  <c r="N19" i="55" a="1"/>
  <c r="N19" i="55" s="1"/>
  <c r="N14" i="55" a="1"/>
  <c r="N14" i="55" s="1"/>
  <c r="N13" i="55" a="1"/>
  <c r="N13" i="55" s="1"/>
  <c r="N17" i="55" a="1"/>
  <c r="N17" i="55" s="1"/>
  <c r="N12" i="55" a="1"/>
  <c r="N12" i="55" s="1"/>
  <c r="N21" i="55" a="1"/>
  <c r="N21" i="55" s="1"/>
  <c r="N16" i="55" a="1"/>
  <c r="N16" i="55" s="1"/>
  <c r="N15" i="55" a="1"/>
  <c r="N15" i="55" s="1"/>
  <c r="N22" i="55" a="1"/>
  <c r="N22" i="55" s="1"/>
  <c r="J11" i="55" a="1"/>
  <c r="J11" i="55" s="1"/>
  <c r="L11" i="55" a="1"/>
  <c r="L11" i="55" s="1"/>
  <c r="N11" i="55" a="1"/>
  <c r="N11" i="55" s="1"/>
  <c r="M11" i="55" a="1"/>
  <c r="M11" i="55" s="1"/>
  <c r="K11" i="55" a="1"/>
  <c r="K11"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5"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H7" i="56" l="1" a="1"/>
  <c r="H7" i="56" s="1"/>
  <c r="H8" i="56" a="1"/>
  <c r="H8" i="56" s="1"/>
  <c r="H9" i="56" a="1"/>
  <c r="H9" i="56" s="1"/>
  <c r="O15" i="55" a="1"/>
  <c r="O15" i="55" s="1"/>
  <c r="O16" i="55" a="1"/>
  <c r="O16" i="55" s="1"/>
  <c r="O19" i="55" a="1"/>
  <c r="O19" i="55" s="1"/>
  <c r="O21" i="55" a="1"/>
  <c r="O21" i="55" s="1"/>
  <c r="O10" i="55" a="1"/>
  <c r="O10" i="55" s="1"/>
  <c r="O17" i="55" a="1"/>
  <c r="O17" i="55" s="1"/>
  <c r="O14" i="55" a="1"/>
  <c r="O14" i="55" s="1"/>
  <c r="O18" i="55" a="1"/>
  <c r="O18" i="55" s="1"/>
  <c r="O13" i="55" a="1"/>
  <c r="O13" i="55" s="1"/>
  <c r="O22" i="55" a="1"/>
  <c r="O22" i="55" s="1"/>
  <c r="O12" i="55" a="1"/>
  <c r="O12" i="55" s="1"/>
  <c r="O20" i="55" a="1"/>
  <c r="O20" i="55" s="1"/>
  <c r="G15" i="57" a="1"/>
  <c r="G15" i="57" s="1"/>
  <c r="G14" i="57" a="1"/>
  <c r="G14" i="57" s="1"/>
  <c r="G13" i="57" a="1"/>
  <c r="G13" i="57" s="1"/>
  <c r="H47" i="57"/>
  <c r="J47" i="57"/>
  <c r="L5" i="29" a="1"/>
  <c r="L5" i="29" s="1"/>
  <c r="L28" i="29" a="1"/>
  <c r="L28" i="29" s="1"/>
  <c r="O36"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9" i="55"/>
  <c r="I104" i="56"/>
  <c r="G19" i="47"/>
  <c r="K19" i="47"/>
  <c r="J19" i="47"/>
  <c r="L19" i="47"/>
  <c r="M36" i="29"/>
  <c r="Q83" i="47"/>
  <c r="Z83" i="47"/>
  <c r="P13" i="55" l="1" a="1"/>
  <c r="P13" i="55" s="1"/>
  <c r="P18" i="55" a="1"/>
  <c r="P18" i="55" s="1"/>
  <c r="P14" i="55" a="1"/>
  <c r="P14" i="55" s="1"/>
  <c r="P12" i="55" a="1"/>
  <c r="P12" i="55" s="1"/>
  <c r="P20" i="55" a="1"/>
  <c r="P20" i="55" s="1"/>
  <c r="P10" i="55" a="1"/>
  <c r="P10" i="55" s="1"/>
  <c r="P15" i="55" a="1"/>
  <c r="P15" i="55" s="1"/>
  <c r="P21" i="55" a="1"/>
  <c r="P21" i="55" s="1"/>
  <c r="P19" i="55" a="1"/>
  <c r="P19" i="55" s="1"/>
  <c r="P22" i="55" a="1"/>
  <c r="P22" i="55" s="1"/>
  <c r="P16" i="55" a="1"/>
  <c r="P16" i="55" s="1"/>
  <c r="P17" i="55" a="1"/>
  <c r="P17" i="55" s="1"/>
  <c r="P11" i="55" a="1"/>
  <c r="P11" i="55" s="1"/>
  <c r="S88" i="56"/>
  <c r="AA88" i="56" s="1"/>
  <c r="S123" i="56" a="1"/>
  <c r="S123" i="56" s="1"/>
  <c r="T123" i="56" a="1"/>
  <c r="T123" i="56" s="1"/>
  <c r="P51" i="29" a="1"/>
  <c r="P51" i="29" s="1"/>
  <c r="Q51" i="29" s="1" a="1"/>
  <c r="Q51" i="29" s="1"/>
  <c r="K18" i="29"/>
  <c r="K24"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5" i="44"/>
  <c r="E81" i="57"/>
  <c r="E108" i="57"/>
  <c r="E55" i="57"/>
  <c r="E97" i="57"/>
  <c r="E56" i="57"/>
  <c r="E109" i="57"/>
  <c r="E101" i="57"/>
  <c r="E86" i="57"/>
  <c r="E93" i="57"/>
  <c r="E16" i="57"/>
  <c r="E54" i="57"/>
  <c r="E107" i="57"/>
  <c r="E75" i="57"/>
  <c r="K38" i="55"/>
  <c r="K35" i="55"/>
  <c r="K29"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17" i="29"/>
  <c r="K16" i="29"/>
  <c r="L83" i="47"/>
  <c r="AA83" i="47"/>
  <c r="M83" i="47"/>
  <c r="P43" i="56" l="1"/>
  <c r="P76" i="56" s="1"/>
  <c r="P92" i="56" s="1"/>
  <c r="X92" i="56" s="1"/>
  <c r="N176" i="56" a="1"/>
  <c r="N176" i="56" s="1"/>
  <c r="L176" i="56" a="1"/>
  <c r="L176" i="56" s="1"/>
  <c r="M176" i="56" s="1" a="1"/>
  <c r="M176" i="56" s="1"/>
  <c r="M50" i="29" a="1"/>
  <c r="M50" i="29" s="1"/>
  <c r="K50" i="29" a="1"/>
  <c r="K50" i="29" s="1"/>
  <c r="L50" i="29" s="1" a="1"/>
  <c r="L50" i="29" s="1"/>
  <c r="M51" i="29" a="1"/>
  <c r="M51" i="29" s="1"/>
  <c r="N51" i="29" s="1" a="1"/>
  <c r="N51" i="29" s="1"/>
  <c r="K51" i="29" a="1"/>
  <c r="K51" i="29" s="1"/>
  <c r="L51" i="29" s="1" a="1"/>
  <c r="L51"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K22" i="29"/>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5"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18" i="29"/>
  <c r="L38" i="55"/>
  <c r="M38" i="55" s="1"/>
  <c r="N38" i="55" s="1"/>
  <c r="K26" i="55"/>
  <c r="L35" i="55"/>
  <c r="M35" i="55" s="1"/>
  <c r="N35" i="55" s="1"/>
  <c r="O35" i="55" s="1"/>
  <c r="H60" i="56"/>
  <c r="I60" i="56" s="1"/>
  <c r="I55" i="56" s="1"/>
  <c r="H48" i="56"/>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K23" i="29"/>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28" i="29" a="1"/>
  <c r="N28" i="29" s="1"/>
  <c r="N36" i="29" s="1"/>
  <c r="R51" i="29" s="1" a="1"/>
  <c r="R51"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K49" i="29" a="1"/>
  <c r="K49" i="29" s="1"/>
  <c r="L49" i="29" s="1" a="1"/>
  <c r="L49" i="29" s="1"/>
  <c r="M49" i="29" a="1"/>
  <c r="M49" i="29" s="1"/>
  <c r="N49" i="29" s="1" a="1"/>
  <c r="N49" i="29" s="1"/>
  <c r="M48" i="29" a="1"/>
  <c r="M48" i="29" s="1"/>
  <c r="N48" i="29" s="1" a="1"/>
  <c r="N48" i="29" s="1"/>
  <c r="K48" i="29" a="1"/>
  <c r="K48" i="29" s="1"/>
  <c r="L48" i="29" s="1" a="1"/>
  <c r="L48" i="29" s="1"/>
  <c r="L16" i="29"/>
  <c r="M16" i="29" s="1"/>
  <c r="M22"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L24" i="29"/>
  <c r="M18"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38" i="55"/>
  <c r="D254" i="57"/>
  <c r="J261" i="57" s="1"/>
  <c r="L30" i="55"/>
  <c r="M30" i="55" s="1"/>
  <c r="N30" i="55" s="1"/>
  <c r="O30" i="55" s="1"/>
  <c r="D253" i="57"/>
  <c r="J260" i="57" s="1"/>
  <c r="E129" i="57"/>
  <c r="E155" i="57" s="1"/>
  <c r="E128" i="57"/>
  <c r="E156" i="57" s="1"/>
  <c r="E193" i="57" s="1"/>
  <c r="W193" i="57" s="1"/>
  <c r="E59" i="57"/>
  <c r="E60" i="57" s="1"/>
  <c r="E127" i="57"/>
  <c r="E154" i="57" s="1"/>
  <c r="J233" i="57"/>
  <c r="L17" i="29"/>
  <c r="M17" i="29" s="1"/>
  <c r="L26" i="55"/>
  <c r="M26" i="55" s="1"/>
  <c r="N26" i="55" s="1"/>
  <c r="O26" i="55" s="1"/>
  <c r="L29" i="55"/>
  <c r="M29" i="55" s="1"/>
  <c r="N29" i="55" s="1"/>
  <c r="O29" i="55" s="1"/>
  <c r="P29" i="55" s="1"/>
  <c r="J235" i="57"/>
  <c r="H51" i="56"/>
  <c r="H59" i="56"/>
  <c r="H56" i="56"/>
  <c r="H55" i="56"/>
  <c r="I98" i="56" s="1"/>
  <c r="H58" i="56"/>
  <c r="H57" i="56"/>
  <c r="H54" i="56"/>
  <c r="H53" i="56"/>
  <c r="H52" i="56"/>
  <c r="P37" i="55"/>
  <c r="P32" i="55"/>
  <c r="P33" i="55"/>
  <c r="P34" i="55"/>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H84" i="47"/>
  <c r="N16" i="29"/>
  <c r="O16" i="29" s="1"/>
  <c r="O22"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P48" i="29" a="1"/>
  <c r="P48" i="29" s="1"/>
  <c r="Q48" i="29" s="1" a="1"/>
  <c r="Q48" i="29" s="1"/>
  <c r="O50" i="29" a="1"/>
  <c r="O50" i="29" s="1"/>
  <c r="N50" i="29" a="1"/>
  <c r="N50" i="29" s="1"/>
  <c r="S51" i="29" a="1"/>
  <c r="S51"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17" i="29"/>
  <c r="O17" i="29" s="1"/>
  <c r="O23" i="29" s="1"/>
  <c r="M23" i="29"/>
  <c r="M24" i="29"/>
  <c r="N18" i="29"/>
  <c r="O18" i="29" s="1"/>
  <c r="O24" i="29" s="1"/>
  <c r="P80" i="56"/>
  <c r="P96" i="56" s="1"/>
  <c r="X96" i="56" s="1"/>
  <c r="P83" i="56"/>
  <c r="P99" i="56" s="1"/>
  <c r="X99" i="56" s="1"/>
  <c r="X80" i="56"/>
  <c r="R31" i="58"/>
  <c r="R34" i="58" s="1"/>
  <c r="R35" i="58" s="1"/>
  <c r="R36" i="58" s="1"/>
  <c r="R41" i="58" s="1"/>
  <c r="P41" i="58"/>
  <c r="S14" i="58"/>
  <c r="S23" i="58"/>
  <c r="R24" i="58"/>
  <c r="P27" i="55"/>
  <c r="M135" i="47" s="1"/>
  <c r="J108" i="47"/>
  <c r="BH201" i="57"/>
  <c r="BE220" i="57"/>
  <c r="BE221" i="57"/>
  <c r="BH202" i="57"/>
  <c r="E112" i="57"/>
  <c r="E186" i="57"/>
  <c r="P30" i="55"/>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H86" i="56"/>
  <c r="AP78" i="56" s="1"/>
  <c r="AP80" i="56" s="1"/>
  <c r="AP81" i="56" s="1"/>
  <c r="H102" i="56"/>
  <c r="M131" i="47"/>
  <c r="M130" i="47"/>
  <c r="M127" i="47"/>
  <c r="G21" i="57"/>
  <c r="M134" i="47"/>
  <c r="P36" i="55"/>
  <c r="M128" i="47"/>
  <c r="I85" i="47"/>
  <c r="H85" i="47"/>
  <c r="I86" i="47"/>
  <c r="H86" i="47"/>
  <c r="M25" i="35"/>
  <c r="N25" i="35" s="1"/>
  <c r="K108" i="47"/>
  <c r="I84" i="47"/>
  <c r="I8" i="47"/>
  <c r="M23" i="35"/>
  <c r="M26" i="35"/>
  <c r="I7" i="47"/>
  <c r="M22" i="35"/>
  <c r="I5" i="47"/>
  <c r="M24" i="35"/>
  <c r="I9" i="47"/>
  <c r="AC83" i="47"/>
  <c r="U83" i="47"/>
  <c r="S117" i="56" l="1" a="1"/>
  <c r="S117" i="56" s="1"/>
  <c r="I56" i="57"/>
  <c r="Y43" i="56"/>
  <c r="Y76" i="56" s="1"/>
  <c r="N22" i="29"/>
  <c r="R48" i="29" s="1" a="1"/>
  <c r="R48" i="29" s="1"/>
  <c r="Y49" i="57"/>
  <c r="Y57" i="57" s="1"/>
  <c r="N23" i="29"/>
  <c r="R49" i="29" s="1" a="1"/>
  <c r="R49" i="29" s="1"/>
  <c r="S49" i="29" s="1" a="1"/>
  <c r="S49" i="29"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0" i="29" a="1"/>
  <c r="P50" i="29" s="1"/>
  <c r="Q50" i="29" s="1" a="1"/>
  <c r="Q50" i="29" s="1"/>
  <c r="S48" i="29" a="1"/>
  <c r="S48" i="29" s="1"/>
  <c r="P49" i="29" a="1"/>
  <c r="P49" i="29" s="1"/>
  <c r="Q49" i="29" s="1" a="1"/>
  <c r="Q49" i="29"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J84" i="47"/>
  <c r="J86" i="47"/>
  <c r="J85" i="47"/>
  <c r="BE219" i="57"/>
  <c r="BH200" i="57"/>
  <c r="BF221" i="57"/>
  <c r="BI201" i="57"/>
  <c r="M25" i="44"/>
  <c r="M26" i="44" s="1"/>
  <c r="J238" i="57"/>
  <c r="J237" i="57"/>
  <c r="E169" i="57"/>
  <c r="E176" i="57" s="1"/>
  <c r="BE224" i="57"/>
  <c r="BF224" i="57" s="1"/>
  <c r="BH205" i="57"/>
  <c r="BI205" i="57" s="1"/>
  <c r="J239" i="57"/>
  <c r="BE225" i="57"/>
  <c r="BF225" i="57" s="1"/>
  <c r="BH206" i="57"/>
  <c r="BI206" i="57" s="1"/>
  <c r="M129" i="47"/>
  <c r="M133" i="47"/>
  <c r="N127" i="47"/>
  <c r="I108" i="47"/>
  <c r="K85" i="47"/>
  <c r="K86" i="47"/>
  <c r="N24" i="29"/>
  <c r="R50" i="29" s="1" a="1"/>
  <c r="R50" i="29" s="1"/>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S50" i="29" a="1"/>
  <c r="S50" i="29" s="1"/>
  <c r="Y61" i="57"/>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5" i="44"/>
  <c r="N26" i="44" s="1"/>
  <c r="E177" i="57"/>
  <c r="E178" i="57"/>
  <c r="E173" i="57"/>
  <c r="E175" i="57"/>
  <c r="E174" i="57"/>
  <c r="E172" i="57"/>
  <c r="E179" i="57"/>
  <c r="O147" i="56"/>
  <c r="O127" i="47"/>
  <c r="L85" i="47"/>
  <c r="L86" i="47"/>
  <c r="L108" i="47"/>
  <c r="M108" i="47"/>
  <c r="O108" i="47"/>
  <c r="O23" i="35"/>
  <c r="K8" i="47"/>
  <c r="O26" i="35"/>
  <c r="K7" i="47"/>
  <c r="K9" i="47"/>
  <c r="O24" i="35"/>
  <c r="P25" i="35"/>
  <c r="L6" i="47"/>
  <c r="O22" i="35"/>
  <c r="K5" i="47"/>
  <c r="AE83" i="47"/>
  <c r="W83" i="47"/>
  <c r="G58" i="57" l="1"/>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5" i="44"/>
  <c r="O26" i="44" s="1"/>
  <c r="M85" i="47"/>
  <c r="O86" i="47"/>
  <c r="M86" i="47"/>
  <c r="K84" i="47"/>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N85" i="47"/>
  <c r="O85" i="47"/>
  <c r="P25" i="44"/>
  <c r="P26" i="44" s="1"/>
  <c r="N86" i="47"/>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5" i="44"/>
  <c r="Q26" i="44" s="1"/>
  <c r="M84" i="47"/>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N84" i="47"/>
  <c r="O84" i="47"/>
  <c r="Z23" i="58"/>
  <c r="R25" i="44"/>
  <c r="R26"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5" i="44"/>
  <c r="S26" i="44" s="1"/>
  <c r="P9" i="47"/>
  <c r="T24" i="35"/>
  <c r="T26" i="35"/>
  <c r="P7" i="47"/>
  <c r="T23" i="35"/>
  <c r="P8" i="47"/>
  <c r="T22" i="35"/>
  <c r="P5" i="47"/>
  <c r="U25" i="35"/>
  <c r="Q6" i="47"/>
  <c r="Y41" i="58" l="1"/>
  <c r="Z168" i="58"/>
  <c r="Z169" i="58"/>
  <c r="Z36" i="58"/>
  <c r="Z41" i="58" s="1"/>
  <c r="AA31" i="58"/>
  <c r="AA34" i="58" s="1"/>
  <c r="AA35" i="58" s="1"/>
  <c r="AA36" i="58" s="1"/>
  <c r="AA24" i="58"/>
  <c r="AB23" i="58"/>
  <c r="T25" i="44"/>
  <c r="T26" i="44" s="1"/>
  <c r="U23" i="35"/>
  <c r="Q8" i="47"/>
  <c r="Q9" i="47"/>
  <c r="U24" i="35"/>
  <c r="V25" i="35"/>
  <c r="R6" i="47"/>
  <c r="U22" i="35"/>
  <c r="Q5" i="47"/>
  <c r="U26" i="35"/>
  <c r="Q7" i="47"/>
  <c r="AA41" i="58" l="1"/>
  <c r="AB24" i="58"/>
  <c r="AB31" i="58"/>
  <c r="AB34" i="58" s="1"/>
  <c r="AA168" i="58"/>
  <c r="AA169" i="58"/>
  <c r="AC23" i="58"/>
  <c r="U25" i="44"/>
  <c r="U26" i="44" s="1"/>
  <c r="P3" i="29"/>
  <c r="V26" i="35"/>
  <c r="R7" i="47"/>
  <c r="V24" i="35"/>
  <c r="R9" i="47"/>
  <c r="R5" i="47"/>
  <c r="V22" i="35"/>
  <c r="R8" i="47"/>
  <c r="V23" i="35"/>
  <c r="W25" i="35"/>
  <c r="S6" i="47"/>
  <c r="P28" i="29" l="1" a="1"/>
  <c r="P28" i="29" s="1"/>
  <c r="P36" i="29" s="1"/>
  <c r="P5" i="29" a="1"/>
  <c r="P5" i="29" s="1"/>
  <c r="P18" i="29" s="1"/>
  <c r="AC24" i="58"/>
  <c r="AB35" i="58"/>
  <c r="AG60" i="58"/>
  <c r="AB60" i="58"/>
  <c r="AC31" i="58"/>
  <c r="AC34" i="58" s="1"/>
  <c r="V25" i="44"/>
  <c r="V26" i="44" s="1"/>
  <c r="AD23" i="58"/>
  <c r="W26" i="35"/>
  <c r="S7" i="47"/>
  <c r="W24" i="35"/>
  <c r="S9" i="47"/>
  <c r="X25" i="35"/>
  <c r="T6" i="47"/>
  <c r="S5" i="47"/>
  <c r="W22" i="35"/>
  <c r="W23" i="35"/>
  <c r="S8" i="47"/>
  <c r="AB51" i="29" l="1" a="1"/>
  <c r="AB51" i="29" s="1"/>
  <c r="T51" i="29" a="1"/>
  <c r="T51" i="29" s="1"/>
  <c r="U51" i="29" s="1" a="1"/>
  <c r="U51" i="29" s="1"/>
  <c r="V51" i="29" s="1" a="1"/>
  <c r="V51" i="29" s="1"/>
  <c r="W51" i="29" s="1" a="1"/>
  <c r="W51" i="29" s="1"/>
  <c r="X51" i="29" s="1" a="1"/>
  <c r="X51" i="29" s="1"/>
  <c r="Y51" i="29" s="1" a="1"/>
  <c r="Y51" i="29" s="1"/>
  <c r="Z51" i="29" s="1" a="1"/>
  <c r="Z51" i="29" s="1"/>
  <c r="AA51" i="29" s="1" a="1"/>
  <c r="AA51" i="29" s="1"/>
  <c r="J21" i="57"/>
  <c r="S32" i="57" s="1"/>
  <c r="AC35" i="58"/>
  <c r="AB169" i="58"/>
  <c r="AB168" i="58"/>
  <c r="AB36" i="58"/>
  <c r="AB41" i="58" s="1"/>
  <c r="AD31" i="58"/>
  <c r="AD34" i="58" s="1"/>
  <c r="AD24" i="58"/>
  <c r="AE23" i="58"/>
  <c r="W25" i="44"/>
  <c r="W26" i="44" s="1"/>
  <c r="P24" i="29"/>
  <c r="P17" i="29"/>
  <c r="P23" i="29" s="1"/>
  <c r="P16" i="29"/>
  <c r="P108" i="47"/>
  <c r="Y25" i="35"/>
  <c r="U6" i="47"/>
  <c r="X26" i="35"/>
  <c r="T7" i="47"/>
  <c r="X24" i="35"/>
  <c r="T9" i="47"/>
  <c r="T5" i="47"/>
  <c r="X22" i="35"/>
  <c r="X23" i="35"/>
  <c r="T8" i="47"/>
  <c r="AB49" i="29" l="1" a="1"/>
  <c r="AB49" i="29" s="1"/>
  <c r="Y85" i="47" s="1"/>
  <c r="T49" i="29" a="1"/>
  <c r="T49" i="29" s="1"/>
  <c r="U49" i="29" s="1" a="1"/>
  <c r="U49" i="29" s="1"/>
  <c r="V49" i="29" s="1" a="1"/>
  <c r="V49" i="29" s="1"/>
  <c r="W49" i="29" s="1" a="1"/>
  <c r="W49" i="29" s="1"/>
  <c r="X49" i="29" s="1" a="1"/>
  <c r="X49" i="29" s="1"/>
  <c r="Y49" i="29" s="1" a="1"/>
  <c r="Y49" i="29" s="1"/>
  <c r="Z49" i="29" s="1" a="1"/>
  <c r="Z49" i="29" s="1"/>
  <c r="AA49" i="29" s="1" a="1"/>
  <c r="AA49" i="29" s="1"/>
  <c r="AB50" i="29" a="1"/>
  <c r="AB50" i="29" s="1"/>
  <c r="Y86" i="47" s="1"/>
  <c r="T50" i="29" a="1"/>
  <c r="T50" i="29" s="1"/>
  <c r="U50" i="29" s="1" a="1"/>
  <c r="U50" i="29" s="1"/>
  <c r="V50" i="29" s="1" a="1"/>
  <c r="V50" i="29" s="1"/>
  <c r="W50" i="29" s="1" a="1"/>
  <c r="W50" i="29" s="1"/>
  <c r="X50" i="29" s="1" a="1"/>
  <c r="X50" i="29" s="1"/>
  <c r="Y50" i="29" s="1" a="1"/>
  <c r="Y50" i="29" s="1"/>
  <c r="Z50" i="29" s="1" a="1"/>
  <c r="Z50" i="29" s="1"/>
  <c r="AA50" i="29" s="1" a="1"/>
  <c r="AA50" i="29" s="1"/>
  <c r="AB32" i="57"/>
  <c r="AB56" i="57" s="1"/>
  <c r="T32" i="57"/>
  <c r="K32" i="57" s="1"/>
  <c r="S56" i="57"/>
  <c r="S109" i="57"/>
  <c r="S87" i="57"/>
  <c r="AD35" i="58"/>
  <c r="AC168" i="58"/>
  <c r="AC169" i="58"/>
  <c r="AC36" i="58"/>
  <c r="AC41" i="58" s="1"/>
  <c r="AE24" i="58"/>
  <c r="AE31" i="58"/>
  <c r="AE34" i="58" s="1"/>
  <c r="P86" i="47"/>
  <c r="P85" i="47"/>
  <c r="X25" i="44"/>
  <c r="X26" i="44" s="1"/>
  <c r="AF23" i="58"/>
  <c r="P22" i="29"/>
  <c r="Y26" i="35"/>
  <c r="U7" i="47"/>
  <c r="U5" i="47"/>
  <c r="Y22" i="35"/>
  <c r="Y23" i="35"/>
  <c r="U8" i="47"/>
  <c r="Z25" i="35"/>
  <c r="V6" i="47"/>
  <c r="Y24" i="35"/>
  <c r="U9" i="47"/>
  <c r="J32" i="57" l="1"/>
  <c r="AB48" i="29" a="1"/>
  <c r="AB48" i="29" s="1"/>
  <c r="T48" i="29" a="1"/>
  <c r="T48" i="29" s="1"/>
  <c r="U48" i="29" s="1" a="1"/>
  <c r="U48" i="29" s="1"/>
  <c r="V48" i="29" s="1" a="1"/>
  <c r="V48" i="29" s="1"/>
  <c r="W48" i="29" s="1" a="1"/>
  <c r="W48" i="29" s="1"/>
  <c r="X48" i="29" s="1" a="1"/>
  <c r="X48" i="29" s="1"/>
  <c r="Y48" i="29" s="1" a="1"/>
  <c r="Y48" i="29" s="1"/>
  <c r="Z48" i="29" s="1" a="1"/>
  <c r="Z48" i="29" s="1"/>
  <c r="AA48" i="29" s="1" a="1"/>
  <c r="AA48" i="29" s="1"/>
  <c r="AB109" i="57"/>
  <c r="J109" i="57" s="1"/>
  <c r="J56" i="57"/>
  <c r="AB87" i="57"/>
  <c r="J87" i="57" s="1"/>
  <c r="J90" i="57" s="1"/>
  <c r="T87" i="57"/>
  <c r="AF24" i="58"/>
  <c r="AD168" i="58"/>
  <c r="AD169" i="58"/>
  <c r="AD36" i="58"/>
  <c r="AD41" i="58" s="1"/>
  <c r="AE35" i="58"/>
  <c r="AF31" i="58"/>
  <c r="AF34" i="58" s="1"/>
  <c r="Y25" i="44"/>
  <c r="Y26" i="44" s="1"/>
  <c r="AG23" i="58"/>
  <c r="P84" i="47"/>
  <c r="Q108" i="47"/>
  <c r="Z23" i="35"/>
  <c r="V8" i="47"/>
  <c r="V5" i="47"/>
  <c r="Z22" i="35"/>
  <c r="V7" i="47"/>
  <c r="Z26" i="35"/>
  <c r="Z24" i="35"/>
  <c r="V9" i="47"/>
  <c r="W6" i="47"/>
  <c r="AA25" i="35"/>
  <c r="AG24" i="58" l="1"/>
  <c r="AE168" i="58"/>
  <c r="AE169" i="58"/>
  <c r="AE36" i="58"/>
  <c r="AE41" i="58" s="1"/>
  <c r="AF35" i="58"/>
  <c r="AG31" i="58"/>
  <c r="AG34" i="58" s="1"/>
  <c r="Q86" i="47"/>
  <c r="Q85" i="47"/>
  <c r="AH23" i="58"/>
  <c r="Z25" i="44"/>
  <c r="Z26" i="44" s="1"/>
  <c r="R108" i="47"/>
  <c r="AA24" i="35"/>
  <c r="W9" i="47"/>
  <c r="AA22" i="35"/>
  <c r="W5" i="47"/>
  <c r="AA23" i="35"/>
  <c r="W8" i="47"/>
  <c r="AB25" i="35"/>
  <c r="X6" i="47"/>
  <c r="AA26" i="35"/>
  <c r="W7" i="47"/>
  <c r="AH24" i="58" l="1"/>
  <c r="AF169" i="58"/>
  <c r="AF168" i="58"/>
  <c r="AF36" i="58"/>
  <c r="AF41" i="58" s="1"/>
  <c r="AG35" i="58"/>
  <c r="AH31" i="58"/>
  <c r="AH34" i="58" s="1"/>
  <c r="R86" i="47"/>
  <c r="R85" i="47"/>
  <c r="AA25" i="44"/>
  <c r="AA26" i="44" s="1"/>
  <c r="AI23" i="58"/>
  <c r="Q84" i="47"/>
  <c r="S108" i="47"/>
  <c r="AB23" i="35"/>
  <c r="X8" i="47"/>
  <c r="AB26" i="35"/>
  <c r="X7" i="47"/>
  <c r="AC25" i="35"/>
  <c r="Y6" i="47"/>
  <c r="AB22" i="35"/>
  <c r="X5" i="47"/>
  <c r="X9" i="47"/>
  <c r="AB24" i="35"/>
  <c r="AI24" i="58" l="1"/>
  <c r="AH35" i="58"/>
  <c r="AG169" i="58"/>
  <c r="AG168" i="58"/>
  <c r="AG36" i="58"/>
  <c r="AG41" i="58" s="1"/>
  <c r="AI31" i="58"/>
  <c r="AI34" i="58" s="1"/>
  <c r="S86" i="47"/>
  <c r="S85" i="47"/>
  <c r="AJ23" i="58"/>
  <c r="AB25" i="44"/>
  <c r="AB26" i="44" s="1"/>
  <c r="R84" i="47"/>
  <c r="T108" i="47"/>
  <c r="Y9" i="47"/>
  <c r="AC24" i="35"/>
  <c r="AC26" i="35"/>
  <c r="Y7" i="47"/>
  <c r="AD25" i="35"/>
  <c r="Z6" i="47"/>
  <c r="Y5" i="47"/>
  <c r="AC22" i="35"/>
  <c r="AC23" i="35"/>
  <c r="Y8" i="47"/>
  <c r="AH169" i="58" l="1"/>
  <c r="AH168" i="58"/>
  <c r="AH36" i="58"/>
  <c r="AH41" i="58" s="1"/>
  <c r="AI35" i="58"/>
  <c r="AJ31" i="58"/>
  <c r="AJ34" i="58" s="1"/>
  <c r="AJ24" i="58"/>
  <c r="T86" i="47"/>
  <c r="T85" i="47"/>
  <c r="AC25" i="44"/>
  <c r="AC26" i="44" s="1"/>
  <c r="AK23" i="58"/>
  <c r="S84" i="47"/>
  <c r="U108" i="47"/>
  <c r="AD26" i="35"/>
  <c r="Z7" i="47"/>
  <c r="AD23" i="35"/>
  <c r="Z8" i="47"/>
  <c r="AE25" i="35"/>
  <c r="AA6" i="47"/>
  <c r="Z5" i="47"/>
  <c r="AD22" i="35"/>
  <c r="AD24" i="35"/>
  <c r="Z9" i="47"/>
  <c r="AJ35" i="58" l="1"/>
  <c r="AI169" i="58"/>
  <c r="AI168" i="58"/>
  <c r="AI36" i="58"/>
  <c r="AI41" i="58" s="1"/>
  <c r="AK31" i="58"/>
  <c r="AK34" i="58" s="1"/>
  <c r="AK24" i="58"/>
  <c r="U86" i="47"/>
  <c r="U85" i="47"/>
  <c r="AD25" i="44"/>
  <c r="AD26"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T84" i="47"/>
  <c r="AE23" i="35"/>
  <c r="AA8" i="47"/>
  <c r="AE26" i="35"/>
  <c r="AA7" i="47"/>
  <c r="AF25" i="35"/>
  <c r="AB6" i="47"/>
  <c r="AE24" i="35"/>
  <c r="AA9" i="47"/>
  <c r="AE22" i="35"/>
  <c r="AA5" i="47"/>
  <c r="AN18" i="55" l="1" a="1"/>
  <c r="AN18" i="55" s="1"/>
  <c r="AN17" i="55" a="1"/>
  <c r="AN17" i="55" s="1"/>
  <c r="AN14" i="55" a="1"/>
  <c r="AN14" i="55" s="1"/>
  <c r="AN21" i="55" a="1"/>
  <c r="AN21" i="55" s="1"/>
  <c r="AN12" i="55" a="1"/>
  <c r="AN12" i="55" s="1"/>
  <c r="AN22" i="55" a="1"/>
  <c r="AN22" i="55" s="1"/>
  <c r="AN10" i="55" a="1"/>
  <c r="AN10" i="55" s="1"/>
  <c r="AN19" i="55" a="1"/>
  <c r="AN19" i="55" s="1"/>
  <c r="AN16" i="55" a="1"/>
  <c r="AN16" i="55" s="1"/>
  <c r="AN15" i="55" a="1"/>
  <c r="AN15" i="55" s="1"/>
  <c r="AN13" i="55" a="1"/>
  <c r="AN13" i="55" s="1"/>
  <c r="AN20" i="55" a="1"/>
  <c r="AN20" i="55" s="1"/>
  <c r="AN11" i="55" a="1"/>
  <c r="AN11" i="55" s="1"/>
  <c r="AI15" i="55" a="1"/>
  <c r="AI15" i="55" s="1"/>
  <c r="AI20" i="55" a="1"/>
  <c r="AI20" i="55" s="1"/>
  <c r="AI16" i="55" a="1"/>
  <c r="AI16" i="55" s="1"/>
  <c r="AI22" i="55" a="1"/>
  <c r="AI22" i="55" s="1"/>
  <c r="AI10" i="55" a="1"/>
  <c r="AI10" i="55" s="1"/>
  <c r="AI19" i="55" a="1"/>
  <c r="AI19" i="55" s="1"/>
  <c r="AI12" i="55" a="1"/>
  <c r="AI12" i="55" s="1"/>
  <c r="AI21" i="55" a="1"/>
  <c r="AI21" i="55" s="1"/>
  <c r="AI17" i="55" a="1"/>
  <c r="AI17" i="55" s="1"/>
  <c r="AI13" i="55" a="1"/>
  <c r="AI13" i="55" s="1"/>
  <c r="AI18" i="55" a="1"/>
  <c r="AI18" i="55" s="1"/>
  <c r="AI14" i="55" a="1"/>
  <c r="AI14" i="55" s="1"/>
  <c r="AI11" i="55" a="1"/>
  <c r="AI11" i="55" s="1"/>
  <c r="AF15" i="55" a="1"/>
  <c r="AF15" i="55" s="1"/>
  <c r="AF17" i="55" a="1"/>
  <c r="AF17" i="55" s="1"/>
  <c r="AF20" i="55" a="1"/>
  <c r="AF20" i="55" s="1"/>
  <c r="AF10" i="55" a="1"/>
  <c r="AF10" i="55" s="1"/>
  <c r="AF18" i="55" a="1"/>
  <c r="AF18" i="55" s="1"/>
  <c r="AF19" i="55" a="1"/>
  <c r="AF19" i="55" s="1"/>
  <c r="AF16" i="55" a="1"/>
  <c r="AF16" i="55" s="1"/>
  <c r="AF21" i="55" a="1"/>
  <c r="AF21" i="55" s="1"/>
  <c r="AF13" i="55" a="1"/>
  <c r="AF13" i="55" s="1"/>
  <c r="AF22" i="55" a="1"/>
  <c r="AF22" i="55" s="1"/>
  <c r="AF14" i="55" a="1"/>
  <c r="AF14" i="55" s="1"/>
  <c r="AF12" i="55" a="1"/>
  <c r="AF12" i="55" s="1"/>
  <c r="AF11" i="55" a="1"/>
  <c r="AF11" i="55" s="1"/>
  <c r="Z21" i="55" a="1"/>
  <c r="Z21" i="55" s="1"/>
  <c r="Z17" i="55" a="1"/>
  <c r="Z17" i="55" s="1"/>
  <c r="Z18" i="55" a="1"/>
  <c r="Z18" i="55" s="1"/>
  <c r="Z20" i="55" a="1"/>
  <c r="Z20" i="55" s="1"/>
  <c r="Z16" i="55" a="1"/>
  <c r="Z16" i="55" s="1"/>
  <c r="Z12" i="55" a="1"/>
  <c r="Z12" i="55" s="1"/>
  <c r="Z14" i="55" a="1"/>
  <c r="Z14" i="55" s="1"/>
  <c r="Z10" i="55" a="1"/>
  <c r="Z10" i="55" s="1"/>
  <c r="Z19" i="55" a="1"/>
  <c r="Z19" i="55" s="1"/>
  <c r="Z22" i="55" a="1"/>
  <c r="Z22" i="55" s="1"/>
  <c r="Z15" i="55" a="1"/>
  <c r="Z15" i="55" s="1"/>
  <c r="Z13" i="55" a="1"/>
  <c r="Z13" i="55" s="1"/>
  <c r="Z11" i="55" a="1"/>
  <c r="Z11" i="55" s="1"/>
  <c r="S21" i="55" a="1"/>
  <c r="S21" i="55" s="1"/>
  <c r="S10" i="55" a="1"/>
  <c r="S10" i="55" s="1"/>
  <c r="S20" i="55" a="1"/>
  <c r="S20" i="55" s="1"/>
  <c r="S14" i="55" a="1"/>
  <c r="S14" i="55" s="1"/>
  <c r="S19" i="55" a="1"/>
  <c r="S19" i="55" s="1"/>
  <c r="S17" i="55" a="1"/>
  <c r="S17" i="55" s="1"/>
  <c r="S12" i="55" a="1"/>
  <c r="S12" i="55" s="1"/>
  <c r="S15" i="55" a="1"/>
  <c r="S15" i="55" s="1"/>
  <c r="S18" i="55" a="1"/>
  <c r="S18" i="55" s="1"/>
  <c r="S16" i="55" a="1"/>
  <c r="S16" i="55" s="1"/>
  <c r="S22" i="55" a="1"/>
  <c r="S22" i="55" s="1"/>
  <c r="S13" i="55" a="1"/>
  <c r="S13" i="55" s="1"/>
  <c r="S11" i="55" a="1"/>
  <c r="S11" i="55" s="1"/>
  <c r="R22" i="55" a="1"/>
  <c r="R22" i="55" s="1"/>
  <c r="R15" i="55" a="1"/>
  <c r="R15" i="55" s="1"/>
  <c r="R16" i="55" a="1"/>
  <c r="R16" i="55" s="1"/>
  <c r="R19" i="55" a="1"/>
  <c r="R19" i="55" s="1"/>
  <c r="R21" i="55" a="1"/>
  <c r="R21" i="55" s="1"/>
  <c r="R18" i="55" a="1"/>
  <c r="R18" i="55" s="1"/>
  <c r="R10" i="55" a="1"/>
  <c r="R10" i="55" s="1"/>
  <c r="R13" i="55" a="1"/>
  <c r="R13" i="55" s="1"/>
  <c r="R14" i="55" a="1"/>
  <c r="R14" i="55" s="1"/>
  <c r="R17" i="55" a="1"/>
  <c r="R17" i="55" s="1"/>
  <c r="R20" i="55" a="1"/>
  <c r="R20" i="55" s="1"/>
  <c r="R12" i="55" a="1"/>
  <c r="R12" i="55" s="1"/>
  <c r="R11" i="55" a="1"/>
  <c r="R11" i="55" s="1"/>
  <c r="AG10" i="55" a="1"/>
  <c r="AG10" i="55" s="1"/>
  <c r="AG22" i="55" a="1"/>
  <c r="AG22" i="55" s="1"/>
  <c r="AG17" i="55" a="1"/>
  <c r="AG17" i="55" s="1"/>
  <c r="AG19" i="55" a="1"/>
  <c r="AG19" i="55" s="1"/>
  <c r="AG16" i="55" a="1"/>
  <c r="AG16" i="55" s="1"/>
  <c r="AG13" i="55" a="1"/>
  <c r="AG13" i="55" s="1"/>
  <c r="AG21" i="55" a="1"/>
  <c r="AG21" i="55" s="1"/>
  <c r="AG12" i="55" a="1"/>
  <c r="AG12" i="55" s="1"/>
  <c r="AG18" i="55" a="1"/>
  <c r="AG18" i="55" s="1"/>
  <c r="AG14" i="55" a="1"/>
  <c r="AG14" i="55" s="1"/>
  <c r="AG20" i="55" a="1"/>
  <c r="AG20" i="55" s="1"/>
  <c r="AG15" i="55" a="1"/>
  <c r="AG15" i="55" s="1"/>
  <c r="AG11" i="55" a="1"/>
  <c r="AG11" i="55" s="1"/>
  <c r="AE16" i="55" a="1"/>
  <c r="AE16" i="55" s="1"/>
  <c r="AE21" i="55" a="1"/>
  <c r="AE21" i="55" s="1"/>
  <c r="AE20" i="55" a="1"/>
  <c r="AE20" i="55" s="1"/>
  <c r="AE14" i="55" a="1"/>
  <c r="AE14" i="55" s="1"/>
  <c r="AE18" i="55" a="1"/>
  <c r="AE18" i="55" s="1"/>
  <c r="AE17" i="55" a="1"/>
  <c r="AE17" i="55" s="1"/>
  <c r="AE13" i="55" a="1"/>
  <c r="AE13" i="55" s="1"/>
  <c r="AE15" i="55" a="1"/>
  <c r="AE15" i="55" s="1"/>
  <c r="AE10" i="55" a="1"/>
  <c r="AE10" i="55" s="1"/>
  <c r="AE22" i="55" a="1"/>
  <c r="AE22" i="55" s="1"/>
  <c r="AE19" i="55" a="1"/>
  <c r="AE19" i="55" s="1"/>
  <c r="AE12" i="55" a="1"/>
  <c r="AE12" i="55" s="1"/>
  <c r="AE11" i="55" a="1"/>
  <c r="AE11" i="55" s="1"/>
  <c r="AD21" i="55" a="1"/>
  <c r="AD21" i="55" s="1"/>
  <c r="AD14" i="55" a="1"/>
  <c r="AD14" i="55" s="1"/>
  <c r="AD19" i="55" a="1"/>
  <c r="AD19" i="55" s="1"/>
  <c r="AD12" i="55" a="1"/>
  <c r="AD12" i="55" s="1"/>
  <c r="AD10" i="55" a="1"/>
  <c r="AD10" i="55" s="1"/>
  <c r="AD13" i="55" a="1"/>
  <c r="AD13" i="55" s="1"/>
  <c r="AD17" i="55" a="1"/>
  <c r="AD17" i="55" s="1"/>
  <c r="AD18" i="55" a="1"/>
  <c r="AD18" i="55" s="1"/>
  <c r="AD15" i="55" a="1"/>
  <c r="AD15" i="55" s="1"/>
  <c r="AD16" i="55" a="1"/>
  <c r="AD16" i="55" s="1"/>
  <c r="AD20" i="55" a="1"/>
  <c r="AD20" i="55" s="1"/>
  <c r="AD22" i="55" a="1"/>
  <c r="AD22" i="55" s="1"/>
  <c r="AD11" i="55" a="1"/>
  <c r="AD11" i="55" s="1"/>
  <c r="Q12" i="55" a="1"/>
  <c r="Q12" i="55" s="1"/>
  <c r="Q20" i="55" a="1"/>
  <c r="Q20" i="55" s="1"/>
  <c r="Q10" i="55" a="1"/>
  <c r="Q10" i="55" s="1"/>
  <c r="Q15" i="55" a="1"/>
  <c r="Q15" i="55" s="1"/>
  <c r="Q17" i="55" a="1"/>
  <c r="Q17" i="55" s="1"/>
  <c r="Q33" i="55" s="1"/>
  <c r="Q22" i="55" a="1"/>
  <c r="Q22" i="55" s="1"/>
  <c r="Q19" i="55" a="1"/>
  <c r="Q19" i="55" s="1"/>
  <c r="Q16" i="55" a="1"/>
  <c r="Q16" i="55" s="1"/>
  <c r="Q32" i="55" s="1"/>
  <c r="Q21" i="55" a="1"/>
  <c r="Q21" i="55" s="1"/>
  <c r="Q37" i="55" s="1"/>
  <c r="Q18" i="55" a="1"/>
  <c r="Q18" i="55" s="1"/>
  <c r="Q34" i="55" s="1"/>
  <c r="Q13" i="55" a="1"/>
  <c r="Q13" i="55" s="1"/>
  <c r="Q14" i="55" a="1"/>
  <c r="Q14" i="55" s="1"/>
  <c r="Q11" i="55" a="1"/>
  <c r="Q11" i="55" s="1"/>
  <c r="AL12" i="55" a="1"/>
  <c r="AL12" i="55" s="1"/>
  <c r="AL19" i="55" a="1"/>
  <c r="AL19" i="55" s="1"/>
  <c r="AL13" i="55" a="1"/>
  <c r="AL13" i="55" s="1"/>
  <c r="AL15" i="55" a="1"/>
  <c r="AL15" i="55" s="1"/>
  <c r="AL16" i="55" a="1"/>
  <c r="AL16" i="55" s="1"/>
  <c r="AL20" i="55" a="1"/>
  <c r="AL20" i="55" s="1"/>
  <c r="AL18" i="55" a="1"/>
  <c r="AL18" i="55" s="1"/>
  <c r="AL10" i="55" a="1"/>
  <c r="AL10" i="55" s="1"/>
  <c r="AL21" i="55" a="1"/>
  <c r="AL21" i="55" s="1"/>
  <c r="AL17" i="55" a="1"/>
  <c r="AL17" i="55" s="1"/>
  <c r="AL22" i="55" a="1"/>
  <c r="AL22" i="55" s="1"/>
  <c r="AL14" i="55" a="1"/>
  <c r="AL14" i="55" s="1"/>
  <c r="AL11" i="55" a="1"/>
  <c r="AL11" i="55" s="1"/>
  <c r="Y20" i="55" a="1"/>
  <c r="Y20" i="55" s="1"/>
  <c r="Y14" i="55" a="1"/>
  <c r="Y14" i="55" s="1"/>
  <c r="Y15" i="55" a="1"/>
  <c r="Y15" i="55" s="1"/>
  <c r="Y19" i="55" a="1"/>
  <c r="Y19" i="55" s="1"/>
  <c r="Y13" i="55" a="1"/>
  <c r="Y13" i="55" s="1"/>
  <c r="Y12" i="55" a="1"/>
  <c r="Y12" i="55" s="1"/>
  <c r="Y17" i="55" a="1"/>
  <c r="Y17" i="55" s="1"/>
  <c r="Y18" i="55" a="1"/>
  <c r="Y18" i="55" s="1"/>
  <c r="Y21" i="55" a="1"/>
  <c r="Y21" i="55" s="1"/>
  <c r="Y10" i="55" a="1"/>
  <c r="Y10" i="55" s="1"/>
  <c r="Y16" i="55" a="1"/>
  <c r="Y16" i="55" s="1"/>
  <c r="Y22" i="55" a="1"/>
  <c r="Y22" i="55" s="1"/>
  <c r="Y11" i="55" a="1"/>
  <c r="Y11" i="55" s="1"/>
  <c r="AA12" i="55" a="1"/>
  <c r="AA12" i="55" s="1"/>
  <c r="AA16" i="55" a="1"/>
  <c r="AA16" i="55" s="1"/>
  <c r="AA14" i="55" a="1"/>
  <c r="AA14" i="55" s="1"/>
  <c r="AA19" i="55" a="1"/>
  <c r="AA19" i="55" s="1"/>
  <c r="AA10" i="55" a="1"/>
  <c r="AA10" i="55" s="1"/>
  <c r="AA15" i="55" a="1"/>
  <c r="AA15" i="55" s="1"/>
  <c r="AA18" i="55" a="1"/>
  <c r="AA18" i="55" s="1"/>
  <c r="AA20" i="55" a="1"/>
  <c r="AA20" i="55" s="1"/>
  <c r="AA22" i="55" a="1"/>
  <c r="AA22" i="55" s="1"/>
  <c r="AA13" i="55" a="1"/>
  <c r="AA13" i="55" s="1"/>
  <c r="AA17" i="55" a="1"/>
  <c r="AA17" i="55" s="1"/>
  <c r="AA21" i="55" a="1"/>
  <c r="AA21" i="55" s="1"/>
  <c r="AA11" i="55" a="1"/>
  <c r="AA11" i="55" s="1"/>
  <c r="M15" i="57" a="1"/>
  <c r="M15" i="57" s="1"/>
  <c r="M13" i="57" a="1"/>
  <c r="M13" i="57" s="1"/>
  <c r="M14" i="57" a="1"/>
  <c r="M14" i="57" s="1"/>
  <c r="AJ16" i="55" a="1"/>
  <c r="AJ16" i="55" s="1"/>
  <c r="AJ10" i="55" a="1"/>
  <c r="AJ10" i="55" s="1"/>
  <c r="AJ18" i="55" a="1"/>
  <c r="AJ18" i="55" s="1"/>
  <c r="AJ17" i="55" a="1"/>
  <c r="AJ17" i="55" s="1"/>
  <c r="AJ21" i="55" a="1"/>
  <c r="AJ21" i="55" s="1"/>
  <c r="AJ12" i="55" a="1"/>
  <c r="AJ12" i="55" s="1"/>
  <c r="AJ22" i="55" a="1"/>
  <c r="AJ22" i="55" s="1"/>
  <c r="AJ15" i="55" a="1"/>
  <c r="AJ15" i="55" s="1"/>
  <c r="AJ19" i="55" a="1"/>
  <c r="AJ19" i="55" s="1"/>
  <c r="AJ13" i="55" a="1"/>
  <c r="AJ13" i="55" s="1"/>
  <c r="AJ14" i="55" a="1"/>
  <c r="AJ14" i="55" s="1"/>
  <c r="AJ20" i="55" a="1"/>
  <c r="AJ20" i="55" s="1"/>
  <c r="AJ11" i="55" a="1"/>
  <c r="AJ11"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7" i="55" a="1"/>
  <c r="U17" i="55" s="1"/>
  <c r="U12" i="55" a="1"/>
  <c r="U12" i="55" s="1"/>
  <c r="U18" i="55" a="1"/>
  <c r="U18" i="55" s="1"/>
  <c r="U20" i="55" a="1"/>
  <c r="U20" i="55" s="1"/>
  <c r="U14" i="55" a="1"/>
  <c r="U14" i="55" s="1"/>
  <c r="U22" i="55" a="1"/>
  <c r="U22" i="55" s="1"/>
  <c r="U15" i="55" a="1"/>
  <c r="U15" i="55" s="1"/>
  <c r="U21" i="55" a="1"/>
  <c r="U21" i="55" s="1"/>
  <c r="U16" i="55" a="1"/>
  <c r="U16" i="55" s="1"/>
  <c r="U13" i="55" a="1"/>
  <c r="U13" i="55" s="1"/>
  <c r="U19" i="55" a="1"/>
  <c r="U19" i="55" s="1"/>
  <c r="U11" i="55" a="1"/>
  <c r="U11" i="55" s="1"/>
  <c r="AM16" i="55" a="1"/>
  <c r="AM16" i="55" s="1"/>
  <c r="AM18" i="55" a="1"/>
  <c r="AM18" i="55" s="1"/>
  <c r="AM20" i="55" a="1"/>
  <c r="AM20" i="55" s="1"/>
  <c r="AM17" i="55" a="1"/>
  <c r="AM17" i="55" s="1"/>
  <c r="AM21" i="55" a="1"/>
  <c r="AM21" i="55" s="1"/>
  <c r="AM19" i="55" a="1"/>
  <c r="AM19" i="55" s="1"/>
  <c r="AM22" i="55" a="1"/>
  <c r="AM22" i="55" s="1"/>
  <c r="AM10" i="55" a="1"/>
  <c r="AM10" i="55" s="1"/>
  <c r="AM15" i="55" a="1"/>
  <c r="AM15" i="55" s="1"/>
  <c r="AM12" i="55" a="1"/>
  <c r="AM12" i="55" s="1"/>
  <c r="AM13" i="55" a="1"/>
  <c r="AM13" i="55" s="1"/>
  <c r="AM14" i="55" a="1"/>
  <c r="AM14" i="55" s="1"/>
  <c r="AM11" i="55" a="1"/>
  <c r="AM11" i="55" s="1"/>
  <c r="K15" i="57" a="1"/>
  <c r="K15" i="57" s="1"/>
  <c r="K14" i="57" a="1"/>
  <c r="K14" i="57" s="1"/>
  <c r="K13" i="57" a="1"/>
  <c r="K13" i="57" s="1"/>
  <c r="T20" i="55" a="1"/>
  <c r="T20" i="55" s="1"/>
  <c r="T13" i="55" a="1"/>
  <c r="T13" i="55" s="1"/>
  <c r="T14" i="55" a="1"/>
  <c r="T14" i="55" s="1"/>
  <c r="T10" i="55" a="1"/>
  <c r="T10" i="55" s="1"/>
  <c r="T17" i="55" a="1"/>
  <c r="T17" i="55" s="1"/>
  <c r="T16" i="55" a="1"/>
  <c r="T16" i="55" s="1"/>
  <c r="T12" i="55" a="1"/>
  <c r="T12" i="55" s="1"/>
  <c r="T15" i="55" a="1"/>
  <c r="T15" i="55" s="1"/>
  <c r="T18" i="55" a="1"/>
  <c r="T18" i="55" s="1"/>
  <c r="T22" i="55" a="1"/>
  <c r="T22" i="55" s="1"/>
  <c r="T19" i="55" a="1"/>
  <c r="T19" i="55" s="1"/>
  <c r="T21" i="55" a="1"/>
  <c r="T21" i="55" s="1"/>
  <c r="T11" i="55" a="1"/>
  <c r="T11" i="55" s="1"/>
  <c r="AH17" i="55" a="1"/>
  <c r="AH17" i="55" s="1"/>
  <c r="AH12" i="55" a="1"/>
  <c r="AH12" i="55" s="1"/>
  <c r="AH22" i="55" a="1"/>
  <c r="AH22" i="55" s="1"/>
  <c r="AH13" i="55" a="1"/>
  <c r="AH13" i="55" s="1"/>
  <c r="AH18" i="55" a="1"/>
  <c r="AH18" i="55" s="1"/>
  <c r="AH21" i="55" a="1"/>
  <c r="AH21" i="55" s="1"/>
  <c r="AH20" i="55" a="1"/>
  <c r="AH20" i="55" s="1"/>
  <c r="AH16" i="55" a="1"/>
  <c r="AH16" i="55" s="1"/>
  <c r="AH15" i="55" a="1"/>
  <c r="AH15" i="55" s="1"/>
  <c r="AH19" i="55" a="1"/>
  <c r="AH19" i="55" s="1"/>
  <c r="AH10" i="55" a="1"/>
  <c r="AH10" i="55" s="1"/>
  <c r="AH14" i="55" a="1"/>
  <c r="AH14" i="55" s="1"/>
  <c r="AH11" i="55" a="1"/>
  <c r="AH11" i="55" s="1"/>
  <c r="X17" i="55" a="1"/>
  <c r="X17" i="55" s="1"/>
  <c r="X16" i="55" a="1"/>
  <c r="X16" i="55" s="1"/>
  <c r="X13" i="55" a="1"/>
  <c r="X13" i="55" s="1"/>
  <c r="X14" i="55" a="1"/>
  <c r="X14" i="55" s="1"/>
  <c r="X10" i="55" a="1"/>
  <c r="X10" i="55" s="1"/>
  <c r="X12" i="55" a="1"/>
  <c r="X12" i="55" s="1"/>
  <c r="X20" i="55" a="1"/>
  <c r="X20" i="55" s="1"/>
  <c r="X19" i="55" a="1"/>
  <c r="X19" i="55" s="1"/>
  <c r="X22" i="55" a="1"/>
  <c r="X22" i="55" s="1"/>
  <c r="X15" i="55" a="1"/>
  <c r="X15" i="55" s="1"/>
  <c r="X18" i="55" a="1"/>
  <c r="X18" i="55" s="1"/>
  <c r="X21" i="55" a="1"/>
  <c r="X21" i="55" s="1"/>
  <c r="X11" i="55" a="1"/>
  <c r="X11" i="55" s="1"/>
  <c r="L14" i="57" a="1"/>
  <c r="L14" i="57" s="1"/>
  <c r="L13" i="57" a="1"/>
  <c r="L13" i="57" s="1"/>
  <c r="L15" i="57" a="1"/>
  <c r="L15" i="57" s="1"/>
  <c r="AC15" i="55" a="1"/>
  <c r="AC15" i="55" s="1"/>
  <c r="AC17" i="55" a="1"/>
  <c r="AC17" i="55" s="1"/>
  <c r="AC14" i="55" a="1"/>
  <c r="AC14" i="55" s="1"/>
  <c r="AC22" i="55" a="1"/>
  <c r="AC22" i="55" s="1"/>
  <c r="AC16" i="55" a="1"/>
  <c r="AC16" i="55" s="1"/>
  <c r="AC10" i="55" a="1"/>
  <c r="AC10" i="55" s="1"/>
  <c r="AC21" i="55" a="1"/>
  <c r="AC21" i="55" s="1"/>
  <c r="AC12" i="55" a="1"/>
  <c r="AC12" i="55" s="1"/>
  <c r="AC19" i="55" a="1"/>
  <c r="AC19" i="55" s="1"/>
  <c r="AC18" i="55" a="1"/>
  <c r="AC18" i="55" s="1"/>
  <c r="AC20" i="55" a="1"/>
  <c r="AC20" i="55" s="1"/>
  <c r="AC13" i="55" a="1"/>
  <c r="AC13" i="55" s="1"/>
  <c r="AC11" i="55" a="1"/>
  <c r="AC11" i="55" s="1"/>
  <c r="AB16" i="55" a="1"/>
  <c r="AB16" i="55" s="1"/>
  <c r="AB12" i="55" a="1"/>
  <c r="AB12" i="55" s="1"/>
  <c r="AB20" i="55" a="1"/>
  <c r="AB20" i="55" s="1"/>
  <c r="AB22" i="55" a="1"/>
  <c r="AB22" i="55" s="1"/>
  <c r="AB15" i="55" a="1"/>
  <c r="AB15" i="55" s="1"/>
  <c r="AB18" i="55" a="1"/>
  <c r="AB18" i="55" s="1"/>
  <c r="AB14" i="55" a="1"/>
  <c r="AB14" i="55" s="1"/>
  <c r="AB10" i="55" a="1"/>
  <c r="AB10" i="55" s="1"/>
  <c r="AB70" i="55" s="1"/>
  <c r="AB17" i="55" a="1"/>
  <c r="AB17" i="55" s="1"/>
  <c r="AB19" i="55" a="1"/>
  <c r="AB19" i="55" s="1"/>
  <c r="AB13" i="55" a="1"/>
  <c r="AB13" i="55" s="1"/>
  <c r="AB21" i="55" a="1"/>
  <c r="AB21" i="55" s="1"/>
  <c r="AB11" i="55" a="1"/>
  <c r="AB11" i="55" s="1"/>
  <c r="W19" i="55" a="1"/>
  <c r="W19" i="55" s="1"/>
  <c r="W15" i="55" a="1"/>
  <c r="W15" i="55" s="1"/>
  <c r="W18" i="55" a="1"/>
  <c r="W18" i="55" s="1"/>
  <c r="W17" i="55" a="1"/>
  <c r="W17" i="55" s="1"/>
  <c r="W10" i="55" a="1"/>
  <c r="W10" i="55" s="1"/>
  <c r="W12" i="55" a="1"/>
  <c r="W12" i="55" s="1"/>
  <c r="W13" i="55" a="1"/>
  <c r="W13" i="55" s="1"/>
  <c r="W16" i="55" a="1"/>
  <c r="W16" i="55" s="1"/>
  <c r="W14" i="55" a="1"/>
  <c r="W14" i="55" s="1"/>
  <c r="W21" i="55" a="1"/>
  <c r="W21" i="55" s="1"/>
  <c r="W22" i="55" a="1"/>
  <c r="W22" i="55" s="1"/>
  <c r="W20" i="55" a="1"/>
  <c r="W20" i="55" s="1"/>
  <c r="W11" i="55" a="1"/>
  <c r="W11" i="55" s="1"/>
  <c r="V20" i="55" a="1"/>
  <c r="V20" i="55" s="1"/>
  <c r="V22" i="55" a="1"/>
  <c r="V22" i="55" s="1"/>
  <c r="V16" i="55" a="1"/>
  <c r="V16" i="55" s="1"/>
  <c r="V14" i="55" a="1"/>
  <c r="V14" i="55" s="1"/>
  <c r="V19" i="55" a="1"/>
  <c r="V19" i="55" s="1"/>
  <c r="V13" i="55" a="1"/>
  <c r="V13" i="55" s="1"/>
  <c r="V10" i="55" a="1"/>
  <c r="V10" i="55" s="1"/>
  <c r="V15" i="55" a="1"/>
  <c r="V15" i="55" s="1"/>
  <c r="V21" i="55" a="1"/>
  <c r="V21" i="55" s="1"/>
  <c r="V12" i="55" a="1"/>
  <c r="V12" i="55" s="1"/>
  <c r="V17" i="55" a="1"/>
  <c r="V17" i="55" s="1"/>
  <c r="V18" i="55" a="1"/>
  <c r="V18" i="55" s="1"/>
  <c r="V11" i="55" a="1"/>
  <c r="V11" i="55" s="1"/>
  <c r="AK21" i="55" a="1"/>
  <c r="AK21" i="55" s="1"/>
  <c r="AK10" i="55" a="1"/>
  <c r="AK10" i="55" s="1"/>
  <c r="AK18" i="55" a="1"/>
  <c r="AK18" i="55" s="1"/>
  <c r="AK14" i="55" a="1"/>
  <c r="AK14" i="55" s="1"/>
  <c r="AK12" i="55" a="1"/>
  <c r="AK12" i="55" s="1"/>
  <c r="AK13" i="55" a="1"/>
  <c r="AK13" i="55" s="1"/>
  <c r="AK15" i="55" a="1"/>
  <c r="AK15" i="55" s="1"/>
  <c r="AK19" i="55" a="1"/>
  <c r="AK19" i="55" s="1"/>
  <c r="AK16" i="55" a="1"/>
  <c r="AK16" i="55" s="1"/>
  <c r="AK20" i="55" a="1"/>
  <c r="AK20" i="55" s="1"/>
  <c r="AK22" i="55" a="1"/>
  <c r="AK22" i="55" s="1"/>
  <c r="AK17" i="55" a="1"/>
  <c r="AK17" i="55" s="1"/>
  <c r="AK11" i="55" a="1"/>
  <c r="AK11" i="55" s="1"/>
  <c r="R28" i="29" a="1"/>
  <c r="R28" i="29" s="1"/>
  <c r="R5" i="29" a="1"/>
  <c r="R5" i="29" s="1"/>
  <c r="Q28" i="29" a="1"/>
  <c r="Q28" i="29" s="1"/>
  <c r="Q36" i="29" s="1"/>
  <c r="Q5" i="29" a="1"/>
  <c r="Q5" i="29" s="1"/>
  <c r="AK35" i="58"/>
  <c r="AJ169" i="58"/>
  <c r="AJ168" i="58"/>
  <c r="AJ36" i="58"/>
  <c r="AJ41" i="58" s="1"/>
  <c r="AL23" i="58"/>
  <c r="AL24" i="58" s="1"/>
  <c r="AM10" i="58"/>
  <c r="V86" i="47"/>
  <c r="V85" i="47"/>
  <c r="AE25" i="44"/>
  <c r="AO9" i="55"/>
  <c r="AP9" i="55" s="1"/>
  <c r="R9" i="56"/>
  <c r="Z9" i="56" s="1"/>
  <c r="W108" i="47"/>
  <c r="U84" i="47"/>
  <c r="AB5" i="47"/>
  <c r="AF22" i="35"/>
  <c r="AG25" i="35"/>
  <c r="AC6" i="47"/>
  <c r="AB8" i="47"/>
  <c r="AF23" i="35"/>
  <c r="AB7" i="47"/>
  <c r="AF26" i="35"/>
  <c r="AF24" i="35"/>
  <c r="AB9" i="47"/>
  <c r="AL51" i="29" l="1" a="1"/>
  <c r="AL51" i="29" s="1"/>
  <c r="AC51" i="29" a="1"/>
  <c r="AC51" i="29" s="1"/>
  <c r="AD51" i="29" s="1" a="1"/>
  <c r="AD51" i="29" s="1"/>
  <c r="AE51" i="29" s="1" a="1"/>
  <c r="AE51" i="29" s="1"/>
  <c r="AF51" i="29" s="1" a="1"/>
  <c r="AF51" i="29" s="1"/>
  <c r="AG51" i="29" s="1" a="1"/>
  <c r="AG51" i="29" s="1"/>
  <c r="AH51" i="29" s="1" a="1"/>
  <c r="AH51" i="29" s="1"/>
  <c r="AI51" i="29" s="1" a="1"/>
  <c r="AI51" i="29" s="1"/>
  <c r="AJ51" i="29" s="1" a="1"/>
  <c r="AJ51" i="29" s="1"/>
  <c r="AK51" i="29" s="1" a="1"/>
  <c r="AK51"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W86" i="47"/>
  <c r="X86" i="47"/>
  <c r="AO17" i="55"/>
  <c r="W85" i="47"/>
  <c r="X85" i="47"/>
  <c r="X108" i="47"/>
  <c r="Y108" i="47"/>
  <c r="AP21" i="55"/>
  <c r="AP15" i="55"/>
  <c r="AO15" i="55"/>
  <c r="R8" i="56"/>
  <c r="Z8" i="56" s="1"/>
  <c r="J104" i="56"/>
  <c r="R37" i="55"/>
  <c r="N134" i="47"/>
  <c r="R7" i="56"/>
  <c r="R60" i="56" s="1"/>
  <c r="J60" i="56"/>
  <c r="L60" i="56" s="1"/>
  <c r="J43" i="56"/>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AC8" i="47"/>
  <c r="AG23" i="35"/>
  <c r="AC9" i="47"/>
  <c r="AG24" i="35"/>
  <c r="AH25" i="35"/>
  <c r="AD6" i="47"/>
  <c r="AG26" i="35"/>
  <c r="AC7" i="47"/>
  <c r="AG22" i="35"/>
  <c r="AC5" i="47"/>
  <c r="K47" i="57" l="1"/>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5" i="55"/>
  <c r="AP35" i="55" s="1"/>
  <c r="P149" i="56"/>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T28" i="55"/>
  <c r="P127" i="47"/>
  <c r="R27" i="55"/>
  <c r="S27" i="55" s="1"/>
  <c r="T27" i="55" s="1"/>
  <c r="U27" i="55" s="1"/>
  <c r="V27" i="55" s="1"/>
  <c r="W27" i="55" s="1"/>
  <c r="X27" i="55" s="1"/>
  <c r="Y27" i="55" s="1"/>
  <c r="Z27" i="55" s="1"/>
  <c r="AA27" i="55" s="1"/>
  <c r="AB27" i="55" s="1"/>
  <c r="AC27" i="55" s="1"/>
  <c r="AD27" i="55" s="1"/>
  <c r="AE27" i="55" s="1"/>
  <c r="AF27" i="55" s="1"/>
  <c r="AG27" i="55" s="1"/>
  <c r="AH27" i="55" s="1"/>
  <c r="AI27" i="55" s="1"/>
  <c r="AJ27" i="55" s="1"/>
  <c r="AK27" i="55" s="1"/>
  <c r="AL27" i="55" s="1"/>
  <c r="AM27" i="55" s="1"/>
  <c r="AN27" i="55" s="1"/>
  <c r="AO27" i="55" s="1"/>
  <c r="AP27" i="55" s="1"/>
  <c r="N135" i="47"/>
  <c r="J92" i="56"/>
  <c r="L43" i="56"/>
  <c r="L51" i="56"/>
  <c r="L52" i="56"/>
  <c r="L55" i="56"/>
  <c r="L56" i="56"/>
  <c r="L54" i="56"/>
  <c r="L58" i="56"/>
  <c r="L53" i="56"/>
  <c r="L57" i="56"/>
  <c r="L59" i="56"/>
  <c r="M60" i="56"/>
  <c r="R36" i="55"/>
  <c r="N133" i="47"/>
  <c r="J54" i="56"/>
  <c r="J52" i="56"/>
  <c r="J55" i="56"/>
  <c r="J59" i="56"/>
  <c r="J51" i="56"/>
  <c r="J53" i="56"/>
  <c r="J57" i="56"/>
  <c r="J56" i="56"/>
  <c r="J58" i="56"/>
  <c r="W84" i="47"/>
  <c r="AH26" i="35"/>
  <c r="AD7" i="47"/>
  <c r="AH23" i="35"/>
  <c r="AD8" i="47"/>
  <c r="AI25" i="35"/>
  <c r="AE6" i="47"/>
  <c r="AD5" i="47"/>
  <c r="AH22" i="35"/>
  <c r="AH24" i="35"/>
  <c r="AD9" i="47"/>
  <c r="L75" i="57" l="1"/>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AL49" i="29" a="1"/>
  <c r="AL49" i="29" s="1"/>
  <c r="AI85" i="47" s="1"/>
  <c r="AC49" i="29" a="1"/>
  <c r="AC49" i="29" s="1"/>
  <c r="AD49" i="29" s="1" a="1"/>
  <c r="AD49" i="29" s="1"/>
  <c r="AE49" i="29" s="1" a="1"/>
  <c r="AE49" i="29" s="1"/>
  <c r="AF49" i="29" s="1" a="1"/>
  <c r="AF49" i="29" s="1"/>
  <c r="AG49" i="29" s="1" a="1"/>
  <c r="AG49" i="29" s="1"/>
  <c r="AH49" i="29" s="1" a="1"/>
  <c r="AH49" i="29" s="1"/>
  <c r="AI49" i="29" s="1" a="1"/>
  <c r="AI49" i="29" s="1"/>
  <c r="AJ49" i="29" s="1" a="1"/>
  <c r="AJ49" i="29" s="1"/>
  <c r="AK49" i="29" s="1" a="1"/>
  <c r="AK49" i="29" s="1"/>
  <c r="AL48" i="29" a="1"/>
  <c r="AL48" i="29" s="1"/>
  <c r="AC48" i="29" a="1"/>
  <c r="AC48" i="29" s="1"/>
  <c r="AD48" i="29" s="1" a="1"/>
  <c r="AD48" i="29" s="1"/>
  <c r="AE48" i="29" s="1" a="1"/>
  <c r="AE48" i="29" s="1"/>
  <c r="AF48" i="29" s="1" a="1"/>
  <c r="AF48" i="29" s="1"/>
  <c r="AG48" i="29" s="1" a="1"/>
  <c r="AG48" i="29" s="1"/>
  <c r="AH48" i="29" s="1" a="1"/>
  <c r="AH48" i="29" s="1"/>
  <c r="AI48" i="29" s="1" a="1"/>
  <c r="AI48" i="29" s="1"/>
  <c r="AJ48" i="29" s="1" a="1"/>
  <c r="AJ48" i="29" s="1"/>
  <c r="AK48" i="29" s="1" a="1"/>
  <c r="AK48" i="29" s="1"/>
  <c r="AL50" i="29" a="1"/>
  <c r="AL50" i="29" s="1"/>
  <c r="AI86" i="47" s="1"/>
  <c r="AC50" i="29" a="1"/>
  <c r="AC50" i="29" s="1"/>
  <c r="AD50" i="29" s="1" a="1"/>
  <c r="AD50" i="29" s="1"/>
  <c r="AE50" i="29" s="1" a="1"/>
  <c r="AE50" i="29" s="1"/>
  <c r="AF50" i="29" s="1" a="1"/>
  <c r="AF50" i="29" s="1"/>
  <c r="AG50" i="29" s="1" a="1"/>
  <c r="AG50" i="29" s="1"/>
  <c r="AH50" i="29" s="1" a="1"/>
  <c r="AH50" i="29" s="1"/>
  <c r="AI50" i="29" s="1" a="1"/>
  <c r="AI50" i="29" s="1"/>
  <c r="AJ50" i="29" s="1" a="1"/>
  <c r="AJ50" i="29" s="1"/>
  <c r="AK50" i="29" s="1" a="1"/>
  <c r="AK50" i="29" s="1"/>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X84" i="47"/>
  <c r="Y84" i="47"/>
  <c r="P137" i="56"/>
  <c r="M87" i="47" s="1"/>
  <c r="Q188" i="56"/>
  <c r="M48" i="56"/>
  <c r="S31" i="55"/>
  <c r="O129" i="47"/>
  <c r="R59" i="56"/>
  <c r="R57" i="56"/>
  <c r="R56" i="56"/>
  <c r="R51" i="56"/>
  <c r="R53" i="56"/>
  <c r="R55" i="56"/>
  <c r="R52" i="56"/>
  <c r="R54" i="56"/>
  <c r="R58" i="56"/>
  <c r="S36" i="55"/>
  <c r="O133" i="47"/>
  <c r="M51" i="56"/>
  <c r="M57" i="56"/>
  <c r="M52" i="56"/>
  <c r="M55" i="56"/>
  <c r="M58" i="56"/>
  <c r="M53" i="56"/>
  <c r="M56" i="56"/>
  <c r="M54" i="56"/>
  <c r="M59" i="56"/>
  <c r="N60" i="56"/>
  <c r="U28" i="55"/>
  <c r="Q127" i="47"/>
  <c r="P130" i="47"/>
  <c r="T33" i="55"/>
  <c r="L102" i="56"/>
  <c r="L86" i="56"/>
  <c r="AR78" i="56" s="1"/>
  <c r="T32" i="55"/>
  <c r="P131" i="47"/>
  <c r="R57" i="57"/>
  <c r="J102" i="56"/>
  <c r="U121" i="56" s="1" a="1"/>
  <c r="U121" i="56" s="1"/>
  <c r="J86" i="56"/>
  <c r="AQ78" i="56" s="1"/>
  <c r="L88" i="56"/>
  <c r="M104" i="56"/>
  <c r="T34" i="55"/>
  <c r="P128" i="47"/>
  <c r="L92" i="56"/>
  <c r="M43" i="56"/>
  <c r="O135" i="47"/>
  <c r="T37" i="55"/>
  <c r="P134" i="47"/>
  <c r="AJ25" i="35"/>
  <c r="AF6" i="47"/>
  <c r="AE8" i="47"/>
  <c r="AI23" i="35"/>
  <c r="AE5" i="47"/>
  <c r="AI22" i="35"/>
  <c r="AI24" i="35"/>
  <c r="AE9" i="47"/>
  <c r="AE7" i="47"/>
  <c r="AI26" i="35"/>
  <c r="L94" i="56" l="1"/>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Z86" i="47"/>
  <c r="Z85" i="47"/>
  <c r="Z84" i="47"/>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A84" i="47"/>
  <c r="AA86" i="47"/>
  <c r="AB108" i="47"/>
  <c r="AI84" i="47"/>
  <c r="P144" i="56"/>
  <c r="M94" i="47" s="1"/>
  <c r="P141" i="56"/>
  <c r="M91" i="47" s="1"/>
  <c r="P142" i="56"/>
  <c r="M92" i="47" s="1"/>
  <c r="P140" i="56"/>
  <c r="M90" i="47" s="1"/>
  <c r="P139" i="56"/>
  <c r="M89" i="47" s="1"/>
  <c r="P146" i="56"/>
  <c r="M96" i="47" s="1"/>
  <c r="P145" i="56"/>
  <c r="M95" i="47" s="1"/>
  <c r="P147" i="56"/>
  <c r="M97" i="47" s="1"/>
  <c r="P143" i="56"/>
  <c r="M93" i="47" s="1"/>
  <c r="R127" i="47"/>
  <c r="V28" i="55"/>
  <c r="T31" i="55"/>
  <c r="P129" i="47"/>
  <c r="N48" i="56"/>
  <c r="N51" i="56"/>
  <c r="N59" i="56"/>
  <c r="N52" i="56"/>
  <c r="N53" i="56"/>
  <c r="N56" i="56"/>
  <c r="N58" i="56"/>
  <c r="N54" i="56"/>
  <c r="N57" i="56"/>
  <c r="N55" i="56"/>
  <c r="T36" i="55"/>
  <c r="P133" i="47"/>
  <c r="P135" i="47"/>
  <c r="M92" i="56"/>
  <c r="N43" i="56"/>
  <c r="U32" i="55"/>
  <c r="Q131" i="47"/>
  <c r="U33"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AB60" i="56"/>
  <c r="U37" i="55"/>
  <c r="Q134" i="47"/>
  <c r="AB43" i="56"/>
  <c r="AB76" i="56" s="1"/>
  <c r="AB92" i="56" s="1"/>
  <c r="AF7" i="47"/>
  <c r="AJ26" i="35"/>
  <c r="AJ24" i="35"/>
  <c r="AF9" i="47"/>
  <c r="AK25" i="35"/>
  <c r="AG6" i="47"/>
  <c r="AJ22" i="35"/>
  <c r="AF5" i="47"/>
  <c r="AF8" i="47"/>
  <c r="AJ23" i="35"/>
  <c r="AE118" i="56" l="1"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B84" i="47"/>
  <c r="AB86" i="47"/>
  <c r="AC108" i="47"/>
  <c r="AA85"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88" i="56"/>
  <c r="R131" i="47"/>
  <c r="V32" i="55"/>
  <c r="Q135" i="47"/>
  <c r="V37" i="55"/>
  <c r="R134" i="47"/>
  <c r="V33" i="55"/>
  <c r="R130" i="47"/>
  <c r="W28" i="55"/>
  <c r="S127" i="47"/>
  <c r="N92" i="56"/>
  <c r="R128" i="47"/>
  <c r="V34"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K49" i="57" l="1"/>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T58" i="57"/>
  <c r="T59" i="57" s="1"/>
  <c r="T60" i="57" s="1"/>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C86" i="47"/>
  <c r="AD108" i="47"/>
  <c r="AB85" i="47"/>
  <c r="AL77" i="56"/>
  <c r="AL80" i="56" s="1"/>
  <c r="AL81" i="56" s="1"/>
  <c r="X28" i="55"/>
  <c r="T127" i="47"/>
  <c r="S128" i="47"/>
  <c r="W34"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L50" i="57" l="1"/>
  <c r="L49" i="57"/>
  <c r="V49" i="57" s="1"/>
  <c r="V50" i="57" s="1"/>
  <c r="V110" i="57" s="1"/>
  <c r="U57" i="57"/>
  <c r="U58" i="57" s="1"/>
  <c r="U59" i="57" s="1"/>
  <c r="U60" i="57" s="1"/>
  <c r="U51" i="57"/>
  <c r="AD51" i="57"/>
  <c r="AD110" i="57"/>
  <c r="L110" i="57" s="1"/>
  <c r="K110" i="57"/>
  <c r="S60" i="57"/>
  <c r="J59" i="57"/>
  <c r="J60" i="57" s="1"/>
  <c r="T61" i="57"/>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C84" i="47"/>
  <c r="AT77" i="56"/>
  <c r="AD86" i="47"/>
  <c r="AE108" i="47"/>
  <c r="AD84" i="47"/>
  <c r="AC85" i="47"/>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M49" i="57" l="1"/>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D85" i="47"/>
  <c r="AE84" i="47"/>
  <c r="AN77" i="56"/>
  <c r="AN80" i="56" s="1"/>
  <c r="AN81" i="56" s="1"/>
  <c r="X31" i="55"/>
  <c r="T129" i="47"/>
  <c r="Y33" i="55"/>
  <c r="U130" i="47"/>
  <c r="AS80" i="56"/>
  <c r="AS81" i="56" s="1"/>
  <c r="Z28" i="55"/>
  <c r="V127" i="47"/>
  <c r="T135" i="47"/>
  <c r="X36" i="55"/>
  <c r="T133" i="47"/>
  <c r="Y32" i="55"/>
  <c r="U131" i="47"/>
  <c r="Y37" i="55"/>
  <c r="U134" i="47"/>
  <c r="Y34" i="55"/>
  <c r="U128" i="47"/>
  <c r="AN26" i="35"/>
  <c r="AJ7" i="47"/>
  <c r="AJ5" i="47"/>
  <c r="AN22" i="35"/>
  <c r="AN24" i="35"/>
  <c r="AJ9" i="47"/>
  <c r="AO25" i="35"/>
  <c r="AK6" i="47"/>
  <c r="AN23" i="35"/>
  <c r="AJ8" i="47"/>
  <c r="M57" i="57" l="1"/>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E86" i="47"/>
  <c r="AG108" i="47"/>
  <c r="AH108" i="47"/>
  <c r="AF84" i="47"/>
  <c r="AE85" i="47"/>
  <c r="AF86" i="47"/>
  <c r="Z32" i="55"/>
  <c r="V131" i="47"/>
  <c r="Z33" i="55"/>
  <c r="V130" i="47"/>
  <c r="AT80" i="56"/>
  <c r="AT81" i="56" s="1"/>
  <c r="U135" i="47"/>
  <c r="V128" i="47"/>
  <c r="Z34" i="55"/>
  <c r="Y36" i="55"/>
  <c r="U133" i="47"/>
  <c r="Y31" i="55"/>
  <c r="U129" i="47"/>
  <c r="AA28" i="55"/>
  <c r="W127" i="47"/>
  <c r="V134" i="47"/>
  <c r="Z37" i="55"/>
  <c r="AO23" i="35"/>
  <c r="AK8" i="47"/>
  <c r="AP25" i="35"/>
  <c r="AM6" i="47" s="1"/>
  <c r="AL6" i="47"/>
  <c r="AK5" i="47"/>
  <c r="AO22" i="35"/>
  <c r="AK9" i="47"/>
  <c r="AO24" i="35"/>
  <c r="AO26" i="35"/>
  <c r="AK7" i="47"/>
  <c r="U142" i="56" l="1"/>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AG86" i="47"/>
  <c r="AH86" i="47"/>
  <c r="AF85" i="47"/>
  <c r="AH84" i="47"/>
  <c r="AG84" i="47"/>
  <c r="Z36" i="55"/>
  <c r="V133" i="47"/>
  <c r="AA37" i="55"/>
  <c r="W134" i="47"/>
  <c r="V129" i="47"/>
  <c r="Z31" i="55"/>
  <c r="AA34" i="55"/>
  <c r="W128" i="47"/>
  <c r="V135" i="47"/>
  <c r="AA32" i="55"/>
  <c r="W131" i="47"/>
  <c r="X127" i="47"/>
  <c r="AB28" i="55"/>
  <c r="AA33" i="55"/>
  <c r="W130" i="47"/>
  <c r="AL7" i="47"/>
  <c r="AP26" i="35"/>
  <c r="AM7" i="47" s="1"/>
  <c r="AP24" i="35"/>
  <c r="AM9" i="47" s="1"/>
  <c r="AL9" i="47"/>
  <c r="AP22" i="35"/>
  <c r="AM5" i="47" s="1"/>
  <c r="AL5" i="47"/>
  <c r="AP23" i="35"/>
  <c r="AM8" i="47" s="1"/>
  <c r="AL8" i="47"/>
  <c r="T99" i="47" l="1"/>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H85" i="47"/>
  <c r="AG85" i="47"/>
  <c r="AB33" i="55"/>
  <c r="X130" i="47"/>
  <c r="AB37" i="55"/>
  <c r="X134" i="47"/>
  <c r="W135" i="47"/>
  <c r="AA31" i="55"/>
  <c r="W129" i="47"/>
  <c r="AB34" i="55"/>
  <c r="X128" i="47"/>
  <c r="AB32" i="55"/>
  <c r="X131" i="47"/>
  <c r="AC28" i="55"/>
  <c r="Y127" i="47"/>
  <c r="AA36" i="55"/>
  <c r="W133" i="47"/>
  <c r="W143" i="56" l="1"/>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36" i="55"/>
  <c r="X133" i="47"/>
  <c r="AB31" i="55"/>
  <c r="X129" i="47"/>
  <c r="AC37" i="55"/>
  <c r="Y134" i="47"/>
  <c r="AC32" i="55"/>
  <c r="Y131" i="47"/>
  <c r="X135" i="47"/>
  <c r="Y130" i="47"/>
  <c r="AC33" i="55"/>
  <c r="AD28" i="55"/>
  <c r="Z127" i="47"/>
  <c r="AC34" i="55"/>
  <c r="Y128" i="47"/>
  <c r="X140" i="56" l="1"/>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4" i="55"/>
  <c r="Z128" i="47"/>
  <c r="AD32" i="55"/>
  <c r="Z131" i="47"/>
  <c r="AC31" i="55"/>
  <c r="Y129" i="47"/>
  <c r="AE28" i="55"/>
  <c r="AA127" i="47"/>
  <c r="AD33" i="55"/>
  <c r="Z130" i="47"/>
  <c r="Y135" i="47"/>
  <c r="AD37" i="55"/>
  <c r="Z134" i="47"/>
  <c r="AC36" i="55"/>
  <c r="Y133" i="47"/>
  <c r="AU46" i="58" l="1"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37" i="55"/>
  <c r="AA134" i="47"/>
  <c r="Z135" i="47"/>
  <c r="AF28" i="55"/>
  <c r="AB127" i="47"/>
  <c r="AD31" i="55"/>
  <c r="Z129" i="47"/>
  <c r="AE33" i="55"/>
  <c r="AA130" i="47"/>
  <c r="AE32" i="55"/>
  <c r="AA131" i="47"/>
  <c r="AD36" i="55"/>
  <c r="Z133" i="47"/>
  <c r="AA128" i="47"/>
  <c r="AE34" i="55"/>
  <c r="K53" i="58" l="1"/>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2" i="55"/>
  <c r="AB131" i="47"/>
  <c r="AF34" i="55"/>
  <c r="AB128" i="47"/>
  <c r="AG28" i="55"/>
  <c r="AC127" i="47"/>
  <c r="AA135" i="47"/>
  <c r="AE31" i="55"/>
  <c r="AA129" i="47"/>
  <c r="AF33" i="55"/>
  <c r="AB130" i="47"/>
  <c r="AE36" i="55"/>
  <c r="AA133" i="47"/>
  <c r="AF37" i="55"/>
  <c r="AB134" i="47"/>
  <c r="L215" i="58" l="1"/>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1" i="55"/>
  <c r="AB129" i="47"/>
  <c r="AG32" i="55"/>
  <c r="AC131" i="47"/>
  <c r="AD127" i="47"/>
  <c r="AH28" i="55"/>
  <c r="AB135" i="47"/>
  <c r="AC128" i="47"/>
  <c r="AG34" i="55"/>
  <c r="AF36" i="55"/>
  <c r="AB133" i="47"/>
  <c r="AG33" i="55"/>
  <c r="AC130" i="47"/>
  <c r="AC134" i="47"/>
  <c r="AG37" i="55"/>
  <c r="L226" i="58" l="1"/>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4" i="55"/>
  <c r="AD128" i="47"/>
  <c r="AC135" i="47"/>
  <c r="AH32" i="55"/>
  <c r="AD131" i="47"/>
  <c r="AC133" i="47"/>
  <c r="AG36" i="55"/>
  <c r="AC129" i="47"/>
  <c r="AG31" i="55"/>
  <c r="AH37" i="55"/>
  <c r="AD134" i="47"/>
  <c r="AI28" i="55"/>
  <c r="AE127" i="47"/>
  <c r="AH33" i="55"/>
  <c r="AD130" i="47"/>
  <c r="N203" i="58" l="1"/>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36" i="55"/>
  <c r="AD133" i="47"/>
  <c r="AD129" i="47"/>
  <c r="AH31" i="55"/>
  <c r="AI32" i="55"/>
  <c r="AE131" i="47"/>
  <c r="AI34" i="55"/>
  <c r="AE128" i="47"/>
  <c r="AD135" i="47"/>
  <c r="AJ28" i="55"/>
  <c r="AF127" i="47"/>
  <c r="AI37" i="55"/>
  <c r="AE134" i="47"/>
  <c r="AE130" i="47"/>
  <c r="AI33" i="55"/>
  <c r="N227" i="58" l="1"/>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1" i="55"/>
  <c r="AE129" i="47"/>
  <c r="AF134" i="47"/>
  <c r="AJ37" i="55"/>
  <c r="AJ34" i="55"/>
  <c r="AF128" i="47"/>
  <c r="AE135" i="47"/>
  <c r="AF131" i="47"/>
  <c r="AJ32" i="55"/>
  <c r="AK28" i="55"/>
  <c r="AG127" i="47"/>
  <c r="AE133" i="47"/>
  <c r="AI36" i="55"/>
  <c r="AF130" i="47"/>
  <c r="AJ33" i="55"/>
  <c r="Q51" i="58" l="1"/>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2" i="55"/>
  <c r="AG131" i="47"/>
  <c r="AF135" i="47"/>
  <c r="AK37" i="55"/>
  <c r="AG134" i="47"/>
  <c r="AJ36" i="55"/>
  <c r="AF133" i="47"/>
  <c r="AL28" i="55"/>
  <c r="AH127" i="47"/>
  <c r="AJ31" i="55"/>
  <c r="AF129" i="47"/>
  <c r="AK33" i="55"/>
  <c r="AG130" i="47"/>
  <c r="AG128" i="47"/>
  <c r="AK34" i="55"/>
  <c r="R52" i="58" l="1"/>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28" i="55"/>
  <c r="AI127" i="47"/>
  <c r="AK36" i="55"/>
  <c r="AG133" i="47"/>
  <c r="AL32" i="55"/>
  <c r="AH131" i="47"/>
  <c r="AL33" i="55"/>
  <c r="AH130" i="47"/>
  <c r="AK31" i="55"/>
  <c r="AG129" i="47"/>
  <c r="AL37" i="55"/>
  <c r="AH134" i="47"/>
  <c r="AH128" i="47"/>
  <c r="AL34" i="55"/>
  <c r="Q227" i="58" l="1"/>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2" i="55"/>
  <c r="AI131" i="47"/>
  <c r="AL31" i="55"/>
  <c r="AH129" i="47"/>
  <c r="AL36" i="55"/>
  <c r="AH133" i="47"/>
  <c r="AH135" i="47"/>
  <c r="AI134" i="47"/>
  <c r="AM37" i="55"/>
  <c r="AI130" i="47"/>
  <c r="AM33" i="55"/>
  <c r="AN28" i="55"/>
  <c r="AJ127" i="47"/>
  <c r="AM34" i="55"/>
  <c r="AI128" i="47"/>
  <c r="T51" i="58" l="1"/>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1" i="55"/>
  <c r="AN32" i="55"/>
  <c r="AJ131" i="47"/>
  <c r="AO28" i="55"/>
  <c r="AK127" i="47"/>
  <c r="AN37" i="55"/>
  <c r="AJ134" i="47"/>
  <c r="AI135" i="47"/>
  <c r="AN34" i="55"/>
  <c r="AJ128" i="47"/>
  <c r="AN33" i="55"/>
  <c r="AJ130" i="47"/>
  <c r="AM36" i="55"/>
  <c r="AI133" i="47"/>
  <c r="T53" i="58" l="1"/>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1" i="55"/>
  <c r="AK128" i="47"/>
  <c r="AO34" i="55"/>
  <c r="AP28" i="55"/>
  <c r="AM127" i="47" s="1"/>
  <c r="AL127" i="47"/>
  <c r="AJ135" i="47"/>
  <c r="AO32" i="55"/>
  <c r="AK131" i="47"/>
  <c r="AJ133" i="47"/>
  <c r="AN36" i="55"/>
  <c r="AO33" i="55"/>
  <c r="AK130" i="47"/>
  <c r="AO37" i="55"/>
  <c r="AK134" i="47"/>
  <c r="T227" i="58" l="1"/>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36" i="55"/>
  <c r="AK133" i="47"/>
  <c r="AP37" i="55"/>
  <c r="AM134" i="47" s="1"/>
  <c r="AL134" i="47"/>
  <c r="AK129" i="47"/>
  <c r="AO31" i="55"/>
  <c r="AP33" i="55"/>
  <c r="AM130" i="47" s="1"/>
  <c r="AL130" i="47"/>
  <c r="AP32" i="55"/>
  <c r="AM131" i="47" s="1"/>
  <c r="AL131" i="47"/>
  <c r="AP34"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1" i="55"/>
  <c r="AM129" i="47" s="1"/>
  <c r="AL129" i="47"/>
  <c r="AM135" i="47"/>
  <c r="AL135" i="47"/>
  <c r="AL133" i="47"/>
  <c r="AP36"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33" i="55"/>
  <c r="K211" i="55"/>
  <c r="J211" i="55"/>
  <c r="J154" i="55"/>
  <c r="AN154" i="55"/>
  <c r="AC154" i="55"/>
  <c r="AB154" i="55"/>
  <c r="R154" i="55"/>
  <c r="AN192" i="55"/>
  <c r="AB192" i="55"/>
  <c r="T192" i="55"/>
  <c r="S192" i="55"/>
  <c r="R192" i="55"/>
  <c r="K173" i="55"/>
  <c r="J173" i="55"/>
  <c r="J133" i="55"/>
  <c r="AN133" i="55"/>
  <c r="AB133" i="55"/>
  <c r="S133" i="55"/>
  <c r="R133" i="55"/>
  <c r="K133" i="55"/>
  <c r="AN91" i="55"/>
  <c r="AE91" i="55"/>
  <c r="AD91" i="55"/>
  <c r="AC91" i="55"/>
  <c r="AB91" i="55"/>
  <c r="S91" i="55"/>
  <c r="R91" i="55"/>
  <c r="AN230" i="55"/>
  <c r="AB230" i="55"/>
  <c r="U230" i="55"/>
  <c r="T230" i="55"/>
  <c r="S230" i="55"/>
  <c r="R230" i="55"/>
  <c r="AN112" i="55"/>
  <c r="AD112" i="55"/>
  <c r="AC112" i="55"/>
  <c r="AB112" i="55"/>
  <c r="R112" i="55"/>
  <c r="L112" i="55"/>
  <c r="K112" i="55"/>
  <c r="J112" i="55"/>
  <c r="J70" i="55"/>
  <c r="AN70" i="55"/>
  <c r="AC70" i="55"/>
  <c r="R70" i="55"/>
  <c r="K70" i="55"/>
  <c r="AI49" i="58" l="1"/>
  <c r="AH53" i="58"/>
  <c r="AH180" i="58"/>
  <c r="AH181" i="58"/>
  <c r="AG226" i="58"/>
  <c r="AG264" i="58" s="1"/>
  <c r="AD119" i="47" s="1"/>
  <c r="AG227" i="58"/>
  <c r="AG265" i="58" s="1"/>
  <c r="AD125" i="47" s="1"/>
  <c r="AI50" i="58"/>
  <c r="AH193" i="58"/>
  <c r="AH192" i="58"/>
  <c r="AH215" i="58"/>
  <c r="AH214" i="58"/>
  <c r="AI52" i="58"/>
  <c r="AH204" i="58"/>
  <c r="AH203" i="58"/>
  <c r="AI51" i="58"/>
  <c r="K85" i="55"/>
  <c r="L70" i="55"/>
  <c r="K91" i="55"/>
  <c r="K218" i="55"/>
  <c r="K223" i="55"/>
  <c r="K227" i="55"/>
  <c r="K216" i="55"/>
  <c r="K222" i="55"/>
  <c r="K212" i="55"/>
  <c r="K219" i="55"/>
  <c r="K221" i="55"/>
  <c r="K215" i="55"/>
  <c r="K220" i="55"/>
  <c r="K224" i="55"/>
  <c r="K214" i="55"/>
  <c r="K228" i="55"/>
  <c r="K225" i="55"/>
  <c r="K217" i="55"/>
  <c r="K213" i="55"/>
  <c r="K226" i="55"/>
  <c r="K229" i="55"/>
  <c r="K230" i="55"/>
  <c r="T211" i="55"/>
  <c r="K154"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K74" i="55"/>
  <c r="H32" i="47" s="1"/>
  <c r="K79" i="55"/>
  <c r="H33" i="47" s="1"/>
  <c r="K77" i="55"/>
  <c r="H34" i="47" s="1"/>
  <c r="K89" i="55"/>
  <c r="K78" i="55"/>
  <c r="H38" i="47" s="1"/>
  <c r="K82" i="55"/>
  <c r="K71" i="55"/>
  <c r="H36" i="47" s="1"/>
  <c r="K80" i="55"/>
  <c r="K72" i="55"/>
  <c r="H31" i="47" s="1"/>
  <c r="K83" i="55"/>
  <c r="K86" i="55"/>
  <c r="K81" i="55"/>
  <c r="H41" i="47" s="1"/>
  <c r="K75" i="55"/>
  <c r="H35" i="47" s="1"/>
  <c r="J230" i="55"/>
  <c r="K88" i="55"/>
  <c r="H40" i="47" s="1"/>
  <c r="AO91" i="55"/>
  <c r="AP91" i="55"/>
  <c r="J192" i="55"/>
  <c r="K73" i="55"/>
  <c r="H37" i="47" s="1"/>
  <c r="J91" i="55"/>
  <c r="AP112" i="55"/>
  <c r="AO112" i="55"/>
  <c r="AB173" i="55"/>
  <c r="AN173" i="55"/>
  <c r="AB211" i="55"/>
  <c r="AN211" i="55"/>
  <c r="M133" i="55"/>
  <c r="AP70" i="55"/>
  <c r="AO70" i="55"/>
  <c r="AC173" i="55"/>
  <c r="AO173" i="55"/>
  <c r="AP173" i="55"/>
  <c r="K76" i="55"/>
  <c r="H39" i="47" s="1"/>
  <c r="R173" i="55"/>
  <c r="R211" i="55"/>
  <c r="K90" i="55"/>
  <c r="S211" i="55"/>
  <c r="S173" i="55"/>
  <c r="K84" i="55"/>
  <c r="K87" i="55"/>
  <c r="AO154" i="55"/>
  <c r="AP154" i="55"/>
  <c r="AI214" i="58" l="1"/>
  <c r="AI215" i="58"/>
  <c r="AJ52" i="58"/>
  <c r="AH226" i="58"/>
  <c r="AH264" i="58" s="1"/>
  <c r="AE119" i="47" s="1"/>
  <c r="AH227" i="58"/>
  <c r="AH265" i="58" s="1"/>
  <c r="AE125" i="47" s="1"/>
  <c r="AI192" i="58"/>
  <c r="AJ50" i="58"/>
  <c r="AI193" i="58"/>
  <c r="AJ51" i="58"/>
  <c r="AI204" i="58"/>
  <c r="AI203" i="58"/>
  <c r="AJ49" i="58"/>
  <c r="AI180" i="58"/>
  <c r="AI53" i="58"/>
  <c r="AI181" i="58"/>
  <c r="L135" i="55"/>
  <c r="I10" i="47" s="1"/>
  <c r="L136" i="55"/>
  <c r="I16" i="47" s="1"/>
  <c r="L138" i="55"/>
  <c r="I14" i="47" s="1"/>
  <c r="L151" i="55"/>
  <c r="I20" i="47" s="1"/>
  <c r="L134" i="55"/>
  <c r="I15" i="47" s="1"/>
  <c r="L139" i="55"/>
  <c r="I18" i="47" s="1"/>
  <c r="L137" i="55"/>
  <c r="I11" i="47" s="1"/>
  <c r="L144" i="55"/>
  <c r="I19" i="47" s="1"/>
  <c r="T173" i="55"/>
  <c r="AO211" i="55"/>
  <c r="AP211" i="55"/>
  <c r="AD70" i="55"/>
  <c r="U192" i="55"/>
  <c r="AC211" i="55"/>
  <c r="L173" i="55"/>
  <c r="L142" i="55"/>
  <c r="I12" i="47" s="1"/>
  <c r="AD173" i="55"/>
  <c r="M152" i="55"/>
  <c r="N152" i="55" s="1"/>
  <c r="M145" i="55"/>
  <c r="N145" i="55" s="1"/>
  <c r="M150" i="55"/>
  <c r="N150" i="55" s="1"/>
  <c r="M146" i="55"/>
  <c r="N146" i="55" s="1"/>
  <c r="M153" i="55"/>
  <c r="N153" i="55" s="1"/>
  <c r="M143" i="55"/>
  <c r="N143" i="55" s="1"/>
  <c r="M149" i="55"/>
  <c r="N149" i="55" s="1"/>
  <c r="M147" i="55"/>
  <c r="N147" i="55" s="1"/>
  <c r="M148" i="55"/>
  <c r="N148" i="55" s="1"/>
  <c r="L211" i="55"/>
  <c r="L192" i="55"/>
  <c r="AO230" i="55"/>
  <c r="AP230" i="55"/>
  <c r="T133" i="55"/>
  <c r="O133" i="55"/>
  <c r="AC133" i="55"/>
  <c r="AF91" i="55"/>
  <c r="AC230" i="55"/>
  <c r="L154" i="55"/>
  <c r="L140" i="55"/>
  <c r="I13" i="47" s="1"/>
  <c r="S70" i="55"/>
  <c r="AD154" i="55"/>
  <c r="T91" i="55"/>
  <c r="S154"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M112" i="55"/>
  <c r="U211" i="55"/>
  <c r="K111" i="55"/>
  <c r="K105" i="55"/>
  <c r="K96" i="55"/>
  <c r="K99" i="55"/>
  <c r="K103" i="55"/>
  <c r="K100" i="55"/>
  <c r="K95" i="55"/>
  <c r="K92" i="55"/>
  <c r="K94" i="55"/>
  <c r="K106" i="55"/>
  <c r="K108" i="55"/>
  <c r="K98" i="55"/>
  <c r="K93" i="55"/>
  <c r="K110" i="55"/>
  <c r="K101" i="55"/>
  <c r="K107" i="55"/>
  <c r="K102" i="55"/>
  <c r="K109" i="55"/>
  <c r="K97" i="55"/>
  <c r="K104" i="55"/>
  <c r="AO133" i="55"/>
  <c r="AP133" i="55"/>
  <c r="AE112" i="55"/>
  <c r="M70" i="55"/>
  <c r="S112" i="55"/>
  <c r="L141" i="55"/>
  <c r="I17" i="47" s="1"/>
  <c r="AO192" i="55"/>
  <c r="AP192" i="55"/>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L230" i="55"/>
  <c r="AJ180" i="58" l="1"/>
  <c r="AJ181" i="58"/>
  <c r="AJ53" i="58"/>
  <c r="AK49" i="58"/>
  <c r="AJ204" i="58"/>
  <c r="AK51" i="58"/>
  <c r="AJ203" i="58"/>
  <c r="AI227" i="58"/>
  <c r="AI265" i="58" s="1"/>
  <c r="AF125" i="47" s="1"/>
  <c r="AJ192" i="58"/>
  <c r="AJ193" i="58"/>
  <c r="AK50" i="58"/>
  <c r="AI226" i="58"/>
  <c r="AI264" i="58" s="1"/>
  <c r="AF119" i="47" s="1"/>
  <c r="AJ215" i="58"/>
  <c r="AJ214" i="58"/>
  <c r="AK52" i="58"/>
  <c r="P133" i="55"/>
  <c r="Q133" i="55"/>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M91" i="55"/>
  <c r="T70" i="55"/>
  <c r="O145" i="55"/>
  <c r="O143" i="55"/>
  <c r="O148" i="55"/>
  <c r="O146" i="55"/>
  <c r="O147" i="55"/>
  <c r="O152" i="55"/>
  <c r="O150" i="55"/>
  <c r="O153" i="55"/>
  <c r="O149" i="55"/>
  <c r="AD211" i="55"/>
  <c r="AE173" i="55"/>
  <c r="L108" i="55"/>
  <c r="L100" i="55"/>
  <c r="L98" i="55"/>
  <c r="L97" i="55"/>
  <c r="L107" i="55"/>
  <c r="L99" i="55"/>
  <c r="L110" i="55"/>
  <c r="L111" i="55"/>
  <c r="L95" i="55"/>
  <c r="L103" i="55"/>
  <c r="L96" i="55"/>
  <c r="L92" i="55"/>
  <c r="L93" i="55"/>
  <c r="L102" i="55"/>
  <c r="L106" i="55"/>
  <c r="L104" i="55"/>
  <c r="L101" i="55"/>
  <c r="L94" i="55"/>
  <c r="L109" i="55"/>
  <c r="L105" i="55"/>
  <c r="U133" i="55"/>
  <c r="M192"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M130" i="55"/>
  <c r="M126" i="55"/>
  <c r="M114" i="55"/>
  <c r="M117" i="55"/>
  <c r="M122" i="55"/>
  <c r="M123" i="55"/>
  <c r="M132" i="55"/>
  <c r="M113" i="55"/>
  <c r="M115" i="55"/>
  <c r="M125" i="55"/>
  <c r="M118" i="55"/>
  <c r="M120" i="55"/>
  <c r="M131" i="55"/>
  <c r="M127" i="55"/>
  <c r="M124" i="55"/>
  <c r="M128" i="55"/>
  <c r="M116" i="55"/>
  <c r="M119" i="55"/>
  <c r="M129" i="55"/>
  <c r="M121" i="55"/>
  <c r="M211" i="55"/>
  <c r="L221" i="55"/>
  <c r="L217" i="55"/>
  <c r="L225" i="55"/>
  <c r="L215" i="55"/>
  <c r="L216" i="55"/>
  <c r="L229" i="55"/>
  <c r="L214" i="55"/>
  <c r="L226" i="55"/>
  <c r="L222" i="55"/>
  <c r="L212" i="55"/>
  <c r="L227" i="55"/>
  <c r="L213" i="55"/>
  <c r="L220" i="55"/>
  <c r="L223" i="55"/>
  <c r="L218" i="55"/>
  <c r="L219" i="55"/>
  <c r="L228" i="55"/>
  <c r="L224" i="55"/>
  <c r="AE70" i="55"/>
  <c r="M173" i="55"/>
  <c r="AD192" i="55"/>
  <c r="AE154" i="55"/>
  <c r="AF112" i="55"/>
  <c r="V211" i="55"/>
  <c r="M154" i="55"/>
  <c r="AG91" i="55"/>
  <c r="W230" i="55"/>
  <c r="T154" i="55"/>
  <c r="U91"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N70" i="55"/>
  <c r="M230" i="55"/>
  <c r="AD230" i="55"/>
  <c r="AD133" i="55"/>
  <c r="AJ227" i="58" l="1"/>
  <c r="AJ265" i="58" s="1"/>
  <c r="AG125" i="47" s="1"/>
  <c r="AK193" i="58"/>
  <c r="AK192" i="58"/>
  <c r="AL50" i="58"/>
  <c r="AJ226" i="58"/>
  <c r="AJ264" i="58" s="1"/>
  <c r="AG119" i="47" s="1"/>
  <c r="AK204" i="58"/>
  <c r="AK203" i="58"/>
  <c r="AL51" i="58"/>
  <c r="AK53" i="58"/>
  <c r="AK180" i="58"/>
  <c r="AK181" i="58"/>
  <c r="AL49" i="58"/>
  <c r="AK215" i="58"/>
  <c r="AK214" i="58"/>
  <c r="AL52" i="58"/>
  <c r="AF154"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V133" i="55"/>
  <c r="N173" i="55"/>
  <c r="N85" i="55"/>
  <c r="N87" i="55"/>
  <c r="N83" i="55"/>
  <c r="N89" i="55"/>
  <c r="N86" i="55"/>
  <c r="N90" i="55"/>
  <c r="N84" i="55"/>
  <c r="N80" i="55"/>
  <c r="N82" i="55"/>
  <c r="N192" i="55"/>
  <c r="AH91" i="55"/>
  <c r="W21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112" i="55"/>
  <c r="W192" i="55"/>
  <c r="U70" i="55"/>
  <c r="O70" i="55"/>
  <c r="V91" i="55"/>
  <c r="N154" i="55"/>
  <c r="M167" i="55"/>
  <c r="M169" i="55"/>
  <c r="M164" i="55"/>
  <c r="M170" i="55"/>
  <c r="M171" i="55"/>
  <c r="M166" i="55"/>
  <c r="M168" i="55"/>
  <c r="M172" i="55"/>
  <c r="AE211" i="55"/>
  <c r="U154" i="55"/>
  <c r="O112" i="55"/>
  <c r="N91" i="55"/>
  <c r="AE133" i="55"/>
  <c r="V173" i="55"/>
  <c r="N21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N230" i="55"/>
  <c r="X230" i="55"/>
  <c r="AE192" i="55"/>
  <c r="M215" i="55"/>
  <c r="M216" i="55"/>
  <c r="M218" i="55"/>
  <c r="M220" i="55"/>
  <c r="M221" i="55"/>
  <c r="M214" i="55"/>
  <c r="M229" i="55"/>
  <c r="M227" i="55"/>
  <c r="M224" i="55"/>
  <c r="M217" i="55"/>
  <c r="M226" i="55"/>
  <c r="M228" i="55"/>
  <c r="M225" i="55"/>
  <c r="M222" i="55"/>
  <c r="M219" i="55"/>
  <c r="M212" i="55"/>
  <c r="M213" i="55"/>
  <c r="M223" i="55"/>
  <c r="U112" i="55"/>
  <c r="AL180" i="58" l="1"/>
  <c r="AL181" i="58"/>
  <c r="AM49" i="58"/>
  <c r="AL53" i="58"/>
  <c r="AL203" i="58"/>
  <c r="AL204" i="58"/>
  <c r="AM51" i="58"/>
  <c r="AL192" i="58"/>
  <c r="AM50" i="58"/>
  <c r="AL193" i="58"/>
  <c r="AL214" i="58"/>
  <c r="AM52" i="58"/>
  <c r="AL215" i="58"/>
  <c r="AK226" i="58"/>
  <c r="AK264" i="58" s="1"/>
  <c r="AH119" i="47" s="1"/>
  <c r="AK227" i="58"/>
  <c r="AK265" i="58" s="1"/>
  <c r="AH125" i="47" s="1"/>
  <c r="Q138" i="55"/>
  <c r="N14" i="47" s="1"/>
  <c r="Q134" i="55"/>
  <c r="N15" i="47" s="1"/>
  <c r="Q139" i="55"/>
  <c r="N18" i="47" s="1"/>
  <c r="Q142" i="55"/>
  <c r="N12" i="47" s="1"/>
  <c r="Q140" i="55"/>
  <c r="N13" i="47" s="1"/>
  <c r="Q141" i="55"/>
  <c r="N17" i="47" s="1"/>
  <c r="Q137" i="55"/>
  <c r="N11" i="47" s="1"/>
  <c r="Q151" i="55"/>
  <c r="N20" i="47" s="1"/>
  <c r="Q136" i="55"/>
  <c r="N16" i="47" s="1"/>
  <c r="Q144" i="55"/>
  <c r="N19" i="47" s="1"/>
  <c r="Q135" i="55"/>
  <c r="X211" i="55"/>
  <c r="N245" i="55"/>
  <c r="N231" i="55"/>
  <c r="N248" i="55"/>
  <c r="N244" i="55"/>
  <c r="N251" i="55"/>
  <c r="N252" i="55"/>
  <c r="N246" i="55"/>
  <c r="N247" i="55"/>
  <c r="N242" i="55"/>
  <c r="N250" i="55"/>
  <c r="N249" i="55"/>
  <c r="N232" i="55"/>
  <c r="AI91" i="55"/>
  <c r="O173" i="55"/>
  <c r="AF21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O130" i="55"/>
  <c r="O117" i="55"/>
  <c r="O121" i="55"/>
  <c r="O126" i="55"/>
  <c r="O122" i="55"/>
  <c r="O120" i="55"/>
  <c r="O115" i="55"/>
  <c r="O132" i="55"/>
  <c r="O127" i="55"/>
  <c r="O124" i="55"/>
  <c r="O119" i="55"/>
  <c r="O128" i="55"/>
  <c r="O125" i="55"/>
  <c r="O123" i="55"/>
  <c r="O113" i="55"/>
  <c r="O116" i="55"/>
  <c r="O129" i="55"/>
  <c r="O114" i="55"/>
  <c r="O118" i="55"/>
  <c r="O131" i="55"/>
  <c r="X192" i="55"/>
  <c r="O192" i="55"/>
  <c r="W133" i="55"/>
  <c r="AF133" i="55"/>
  <c r="V154" i="55"/>
  <c r="V153" i="55"/>
  <c r="V148" i="55"/>
  <c r="V146" i="55"/>
  <c r="V147" i="55"/>
  <c r="V150" i="55"/>
  <c r="V145" i="55"/>
  <c r="V149" i="55"/>
  <c r="V152" i="55"/>
  <c r="V143" i="55"/>
  <c r="AH112" i="55"/>
  <c r="AF230" i="55"/>
  <c r="V112" i="55"/>
  <c r="P112" i="55"/>
  <c r="Q112" i="55"/>
  <c r="O211" i="55"/>
  <c r="O91" i="55"/>
  <c r="W173"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O230" i="55"/>
  <c r="AF192" i="55"/>
  <c r="O154" i="55"/>
  <c r="P70" i="55"/>
  <c r="Q70" i="55"/>
  <c r="N168" i="55"/>
  <c r="N164" i="55"/>
  <c r="N169" i="55"/>
  <c r="N172" i="55"/>
  <c r="N171" i="55"/>
  <c r="N170" i="55"/>
  <c r="N166" i="55"/>
  <c r="N167" i="55"/>
  <c r="O80" i="55"/>
  <c r="O85" i="55"/>
  <c r="O87" i="55"/>
  <c r="O84" i="55"/>
  <c r="O89" i="55"/>
  <c r="O86" i="55"/>
  <c r="O90" i="55"/>
  <c r="O83" i="55"/>
  <c r="O82" i="55"/>
  <c r="V70" i="55"/>
  <c r="AG154" i="55"/>
  <c r="Y230" i="55"/>
  <c r="W91" i="55"/>
  <c r="AL227" i="58" l="1"/>
  <c r="AL265" i="58" s="1"/>
  <c r="AI125" i="47" s="1"/>
  <c r="AM215" i="58"/>
  <c r="AM214" i="58"/>
  <c r="AN52" i="58"/>
  <c r="AN50" i="58"/>
  <c r="AM192" i="58"/>
  <c r="AM193" i="58"/>
  <c r="AL226" i="58"/>
  <c r="AL264" i="58" s="1"/>
  <c r="AI119" i="47" s="1"/>
  <c r="AM204" i="58"/>
  <c r="AM203" i="58"/>
  <c r="AN51" i="58"/>
  <c r="AN49" i="58"/>
  <c r="AM181" i="58"/>
  <c r="AM53" i="58"/>
  <c r="AM180" i="58"/>
  <c r="R134" i="55"/>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P173" i="55"/>
  <c r="Q173" i="55"/>
  <c r="AJ91" i="55"/>
  <c r="W153" i="55"/>
  <c r="W148" i="55"/>
  <c r="W146" i="55"/>
  <c r="W147" i="55"/>
  <c r="W150" i="55"/>
  <c r="W145" i="55"/>
  <c r="W149" i="55"/>
  <c r="W143" i="55"/>
  <c r="W152" i="55"/>
  <c r="AH173" i="55"/>
  <c r="X133" i="55"/>
  <c r="Q91" i="55"/>
  <c r="P91" i="55"/>
  <c r="P192" i="55"/>
  <c r="Q192" i="55"/>
  <c r="Y21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P154" i="55"/>
  <c r="Q154" i="55"/>
  <c r="P211" i="55"/>
  <c r="Q211" i="55"/>
  <c r="W112" i="55"/>
  <c r="Y192" i="55"/>
  <c r="AH154" i="55"/>
  <c r="O166" i="55"/>
  <c r="O168" i="55"/>
  <c r="O170" i="55"/>
  <c r="O169" i="55"/>
  <c r="O172" i="55"/>
  <c r="O164" i="55"/>
  <c r="O167" i="55"/>
  <c r="O171" i="55"/>
  <c r="X173" i="55"/>
  <c r="O228" i="55"/>
  <c r="O226" i="55"/>
  <c r="O222" i="55"/>
  <c r="O224" i="55"/>
  <c r="O217" i="55"/>
  <c r="O227" i="55"/>
  <c r="O216" i="55"/>
  <c r="O220" i="55"/>
  <c r="O229" i="55"/>
  <c r="O212" i="55"/>
  <c r="O225" i="55"/>
  <c r="O221" i="55"/>
  <c r="O219" i="55"/>
  <c r="O218" i="55"/>
  <c r="O223" i="55"/>
  <c r="O214" i="55"/>
  <c r="O213" i="55"/>
  <c r="O215" i="55"/>
  <c r="AG192" i="55"/>
  <c r="AG230" i="55"/>
  <c r="Z230" i="55"/>
  <c r="AA230" i="55"/>
  <c r="W70" i="55"/>
  <c r="AI112" i="55"/>
  <c r="W154" i="55"/>
  <c r="AG211" i="55"/>
  <c r="O174" i="55"/>
  <c r="O181" i="55"/>
  <c r="O188" i="55"/>
  <c r="O177" i="55"/>
  <c r="O180" i="55"/>
  <c r="O179" i="55"/>
  <c r="O175" i="55"/>
  <c r="O182" i="55"/>
  <c r="O176" i="55"/>
  <c r="O185" i="55"/>
  <c r="O187" i="55"/>
  <c r="O178" i="55"/>
  <c r="O183" i="55"/>
  <c r="O186" i="55"/>
  <c r="O184" i="55"/>
  <c r="O189" i="55"/>
  <c r="X91" i="55"/>
  <c r="P230" i="55"/>
  <c r="Q230" i="55"/>
  <c r="AO49" i="58" l="1"/>
  <c r="AN53" i="58"/>
  <c r="AN181" i="58"/>
  <c r="AN180" i="58"/>
  <c r="AO51" i="58"/>
  <c r="AN204" i="58"/>
  <c r="AN203" i="58"/>
  <c r="AM227" i="58"/>
  <c r="AM226" i="58"/>
  <c r="AN192" i="58"/>
  <c r="AO50" i="58"/>
  <c r="AN193" i="58"/>
  <c r="AN215" i="58"/>
  <c r="AO52" i="58"/>
  <c r="AN214" i="58"/>
  <c r="O15" i="47"/>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Y9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X70" i="55"/>
  <c r="Z192" i="55"/>
  <c r="AA192" i="55"/>
  <c r="AI70" i="55"/>
  <c r="X153" i="55"/>
  <c r="X146" i="55"/>
  <c r="X147" i="55"/>
  <c r="X148" i="55"/>
  <c r="X150" i="55"/>
  <c r="X145" i="55"/>
  <c r="X149" i="55"/>
  <c r="X143" i="55"/>
  <c r="X152" i="55"/>
  <c r="W83" i="55"/>
  <c r="W82" i="55"/>
  <c r="W80" i="55"/>
  <c r="W86" i="55"/>
  <c r="W85" i="55"/>
  <c r="W87" i="55"/>
  <c r="W84" i="55"/>
  <c r="W90" i="55"/>
  <c r="W89" i="55"/>
  <c r="Z211" i="55"/>
  <c r="AA211" i="55"/>
  <c r="AI173" i="55"/>
  <c r="AH21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AH230" i="55"/>
  <c r="AH192" i="55"/>
  <c r="X112"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Y133" i="55"/>
  <c r="Q72" i="55"/>
  <c r="AI154" i="55"/>
  <c r="AN227" i="58" l="1"/>
  <c r="AN226" i="58"/>
  <c r="AP50" i="58"/>
  <c r="AO193" i="58"/>
  <c r="AO192" i="58"/>
  <c r="AP51" i="58"/>
  <c r="AO203" i="58"/>
  <c r="AO204" i="58"/>
  <c r="AO215" i="58"/>
  <c r="AO214" i="58"/>
  <c r="AP52" i="58"/>
  <c r="AO181" i="58"/>
  <c r="AO180" i="58"/>
  <c r="AO53" i="58"/>
  <c r="AP49" i="58"/>
  <c r="P13" i="47"/>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I230" i="55"/>
  <c r="AJ173" i="55"/>
  <c r="Y70" i="55"/>
  <c r="AH247" i="55"/>
  <c r="AH231" i="55"/>
  <c r="AH251" i="55"/>
  <c r="AH250" i="55"/>
  <c r="AH249" i="55"/>
  <c r="AH232" i="55"/>
  <c r="AH246" i="55"/>
  <c r="AH248" i="55"/>
  <c r="AH244" i="55"/>
  <c r="AH245" i="55"/>
  <c r="AH252" i="55"/>
  <c r="AH242" i="55"/>
  <c r="Y154"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Z133" i="55"/>
  <c r="AA133" i="55"/>
  <c r="Q15" i="47"/>
  <c r="U134" i="55"/>
  <c r="Q243" i="55"/>
  <c r="Q241" i="55"/>
  <c r="Q193" i="55"/>
  <c r="Y147" i="55"/>
  <c r="Y146" i="55"/>
  <c r="Y145" i="55"/>
  <c r="Y150" i="55"/>
  <c r="Y149" i="55"/>
  <c r="Y148" i="55"/>
  <c r="Y143" i="55"/>
  <c r="Y152" i="55"/>
  <c r="Y153" i="55"/>
  <c r="Q238" i="55"/>
  <c r="Q156" i="55"/>
  <c r="Q199" i="55"/>
  <c r="AK112" i="55"/>
  <c r="Q194" i="55"/>
  <c r="AL91" i="55"/>
  <c r="AM91" i="55"/>
  <c r="Q203" i="55"/>
  <c r="Q13" i="47"/>
  <c r="U140" i="55"/>
  <c r="Q240" i="55"/>
  <c r="Q198" i="55"/>
  <c r="AJ70" i="55"/>
  <c r="Z91" i="55"/>
  <c r="AA91" i="55"/>
  <c r="AI211" i="55"/>
  <c r="Y106" i="55"/>
  <c r="Y111" i="55"/>
  <c r="Y94" i="55"/>
  <c r="Y103" i="55"/>
  <c r="Y93" i="55"/>
  <c r="Y105" i="55"/>
  <c r="Y98" i="55"/>
  <c r="Y101" i="55"/>
  <c r="Y109" i="55"/>
  <c r="Y110" i="55"/>
  <c r="Y97" i="55"/>
  <c r="Y95" i="55"/>
  <c r="Y102" i="55"/>
  <c r="Y99" i="55"/>
  <c r="Y108" i="55"/>
  <c r="Y107" i="55"/>
  <c r="Y104" i="55"/>
  <c r="Y96" i="55"/>
  <c r="Y92" i="55"/>
  <c r="Y100" i="55"/>
  <c r="Y112" i="55"/>
  <c r="Z173" i="55"/>
  <c r="AA173" i="55"/>
  <c r="R12" i="47"/>
  <c r="V142" i="55"/>
  <c r="AJ154"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AP215" i="58" l="1"/>
  <c r="AP214" i="58"/>
  <c r="AQ52" i="58"/>
  <c r="AP204" i="58"/>
  <c r="AQ51" i="58"/>
  <c r="AP203" i="58"/>
  <c r="AO226" i="58"/>
  <c r="AO227" i="58"/>
  <c r="AP181" i="58"/>
  <c r="AP180" i="58"/>
  <c r="AQ49" i="58"/>
  <c r="AP53" i="58"/>
  <c r="AQ50" i="58"/>
  <c r="AP193" i="58"/>
  <c r="AP192" i="58"/>
  <c r="U139" i="55"/>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70" i="55"/>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K70"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154" i="55"/>
  <c r="AJ211" i="55"/>
  <c r="N30" i="47"/>
  <c r="R203" i="55"/>
  <c r="Y169" i="55"/>
  <c r="Y168" i="55"/>
  <c r="Y170" i="55"/>
  <c r="Y164" i="55"/>
  <c r="Y171" i="55"/>
  <c r="Y172" i="55"/>
  <c r="Y166" i="55"/>
  <c r="Y167" i="55"/>
  <c r="AJ230" i="55"/>
  <c r="Z112" i="55"/>
  <c r="AA112" i="55"/>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154"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112" i="55"/>
  <c r="N27" i="47"/>
  <c r="R195" i="55"/>
  <c r="AI207" i="55"/>
  <c r="AI206" i="55"/>
  <c r="AI205" i="55"/>
  <c r="AI202" i="55"/>
  <c r="AI204" i="55"/>
  <c r="AI208" i="55"/>
  <c r="AP227" i="58" l="1"/>
  <c r="AQ180" i="58"/>
  <c r="AQ181" i="58"/>
  <c r="AQ53" i="58"/>
  <c r="AR49" i="58"/>
  <c r="AQ204" i="58"/>
  <c r="AR51" i="58"/>
  <c r="AQ203" i="58"/>
  <c r="AP226" i="58"/>
  <c r="AR52" i="58"/>
  <c r="AQ214" i="58"/>
  <c r="AQ215" i="58"/>
  <c r="AR50" i="58"/>
  <c r="AQ192" i="58"/>
  <c r="AQ193" i="58"/>
  <c r="V139" i="55"/>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154" i="55"/>
  <c r="AJ204" i="55"/>
  <c r="AJ202" i="55"/>
  <c r="AJ208" i="55"/>
  <c r="AJ205" i="55"/>
  <c r="AJ206" i="55"/>
  <c r="AJ207" i="55"/>
  <c r="AK230" i="55"/>
  <c r="P28" i="47"/>
  <c r="T200" i="55"/>
  <c r="T12" i="47"/>
  <c r="X142" i="55"/>
  <c r="O59" i="47"/>
  <c r="S240" i="55"/>
  <c r="O42" i="47"/>
  <c r="S156" i="55"/>
  <c r="Q41" i="47"/>
  <c r="U81" i="55"/>
  <c r="AK21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70" i="55"/>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173" i="55"/>
  <c r="AK133"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AS50" i="58" l="1"/>
  <c r="AR192" i="58"/>
  <c r="AR193" i="58"/>
  <c r="AR215" i="58"/>
  <c r="AR214" i="58"/>
  <c r="AS52" i="58"/>
  <c r="AS51" i="58"/>
  <c r="AR204" i="58"/>
  <c r="AR203" i="58"/>
  <c r="AS49" i="58"/>
  <c r="AR180" i="58"/>
  <c r="AR53" i="58"/>
  <c r="AR181" i="58"/>
  <c r="AQ227" i="58"/>
  <c r="AM265" i="58" s="1"/>
  <c r="AJ125" i="47" s="1"/>
  <c r="AQ226" i="58"/>
  <c r="AM264" i="58" s="1"/>
  <c r="AJ119" i="47" s="1"/>
  <c r="W139" i="55"/>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133" i="55"/>
  <c r="AL192" i="55"/>
  <c r="AM192" i="55"/>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211" i="55"/>
  <c r="U12" i="47"/>
  <c r="Y142" i="55"/>
  <c r="AL230" i="55"/>
  <c r="AM230" i="55"/>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AS180" i="58" l="1"/>
  <c r="AT49" i="58"/>
  <c r="AS181" i="58"/>
  <c r="AS53" i="58"/>
  <c r="AS204" i="58"/>
  <c r="AS203" i="58"/>
  <c r="AT51" i="58"/>
  <c r="AS215" i="58"/>
  <c r="AS214" i="58"/>
  <c r="AT52" i="58"/>
  <c r="AR227" i="58"/>
  <c r="AR226" i="58"/>
  <c r="AS193" i="58"/>
  <c r="AS192" i="58"/>
  <c r="AT50" i="58"/>
  <c r="X139" i="55"/>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AU52" i="58" l="1"/>
  <c r="AT214" i="58"/>
  <c r="AT215" i="58"/>
  <c r="AU51" i="58"/>
  <c r="AT203" i="58"/>
  <c r="AT204" i="58"/>
  <c r="AU50" i="58"/>
  <c r="AT193" i="58"/>
  <c r="AT192" i="58"/>
  <c r="AS226" i="58"/>
  <c r="AT181" i="58"/>
  <c r="AT180" i="58"/>
  <c r="AU49" i="58"/>
  <c r="AT53" i="58"/>
  <c r="AS227" i="58"/>
  <c r="Y139" i="55"/>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AT227" i="58" l="1"/>
  <c r="AT226" i="58"/>
  <c r="AU192" i="58"/>
  <c r="AV50" i="58"/>
  <c r="AU193" i="58"/>
  <c r="AV51" i="58"/>
  <c r="AU203" i="58"/>
  <c r="AU204" i="58"/>
  <c r="AV49" i="58"/>
  <c r="AU181" i="58"/>
  <c r="AU53" i="58"/>
  <c r="AU180" i="58"/>
  <c r="AU214" i="58"/>
  <c r="AU215" i="58"/>
  <c r="AV52" i="58"/>
  <c r="Y77" i="55"/>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AV180" i="58" l="1"/>
  <c r="AV53" i="58"/>
  <c r="AV181" i="58"/>
  <c r="AV203" i="58"/>
  <c r="AV204" i="58"/>
  <c r="AU227" i="58"/>
  <c r="AV192" i="58"/>
  <c r="AV193" i="58"/>
  <c r="AV215" i="58"/>
  <c r="AV214" i="58"/>
  <c r="AU226" i="58"/>
  <c r="V34" i="47"/>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AV227" i="58" l="1"/>
  <c r="AN265" i="58" s="1"/>
  <c r="AV226" i="58"/>
  <c r="AN264" i="58" s="1"/>
  <c r="X18" i="47"/>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AO264" i="58" l="1"/>
  <c r="AK119" i="47"/>
  <c r="AO265" i="58"/>
  <c r="AK125" i="47"/>
  <c r="Y16" i="47"/>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AP265" i="58" l="1"/>
  <c r="AM125" i="47" s="1"/>
  <c r="AL125" i="47"/>
  <c r="AP264" i="58"/>
  <c r="AM119" i="47" s="1"/>
  <c r="AL119" i="47"/>
  <c r="Z16" i="47"/>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O58" i="57"/>
  <c r="O161" i="57"/>
  <c r="AC30" i="57"/>
  <c r="K30" i="57" s="1"/>
  <c r="O163" i="57"/>
  <c r="F54" i="57" l="1"/>
  <c r="F45" i="57" s="1"/>
  <c r="M234" i="57"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l="1"/>
  <c r="L61" i="57" s="1"/>
  <c r="AB260" i="57"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C166" i="57" l="1" a="1"/>
  <c r="AC166" i="57" s="1"/>
  <c r="AC154" i="57" s="1"/>
  <c r="K154" i="57" s="1"/>
  <c r="K191" i="57" s="1"/>
  <c r="AJ178" i="57"/>
  <c r="AJ167" i="57" s="1"/>
  <c r="AN179" i="57"/>
  <c r="AK179" i="57"/>
  <c r="AK168" i="57" s="1"/>
  <c r="AI167" i="57"/>
  <c r="AC167" i="57" s="1" a="1"/>
  <c r="AC167" i="57" s="1"/>
  <c r="AC155" i="57" s="1"/>
  <c r="AM167" i="57"/>
  <c r="AJ175" i="57"/>
  <c r="AJ164" i="57" s="1"/>
  <c r="P100" i="47"/>
  <c r="P219" i="57" a="1"/>
  <c r="P219" i="57" s="1"/>
  <c r="M100" i="47" s="1"/>
  <c r="AI164" i="57"/>
  <c r="AC164" i="57" s="1" a="1"/>
  <c r="AC164" i="57" s="1"/>
  <c r="K164" i="57" s="1"/>
  <c r="AM164" i="57"/>
  <c r="AI176" i="57"/>
  <c r="AM176" i="57" s="1"/>
  <c r="AQ176" i="57" s="1"/>
  <c r="AQ165" i="57" s="1"/>
  <c r="AC168" i="57" a="1"/>
  <c r="AC168" i="57" s="1"/>
  <c r="K168" i="57" s="1"/>
  <c r="AQ179" i="57"/>
  <c r="AQ168" i="57" s="1"/>
  <c r="H181" i="57"/>
  <c r="H182" i="57" s="1"/>
  <c r="R101" i="47"/>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K166" i="57" l="1"/>
  <c r="AO179" i="57"/>
  <c r="AS179" i="57" s="1"/>
  <c r="AS168" i="57" s="1"/>
  <c r="AJ176" i="57"/>
  <c r="AN176" i="57" s="1"/>
  <c r="AR176" i="57" s="1"/>
  <c r="AR165" i="57" s="1"/>
  <c r="AK178" i="57"/>
  <c r="AO178" i="57" s="1"/>
  <c r="AS178" i="57" s="1"/>
  <c r="AS167"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O167" i="57"/>
  <c r="AD102" i="47"/>
  <c r="S101" i="47"/>
  <c r="AR178" i="57" l="1"/>
  <c r="AR167" i="57" s="1"/>
  <c r="AD167" i="57" s="1" a="1"/>
  <c r="AD167" i="57" s="1"/>
  <c r="L167" i="57" s="1"/>
  <c r="AN165" i="57"/>
  <c r="AK167" i="57"/>
  <c r="AE167" i="57" s="1" a="1"/>
  <c r="AE167" i="57" s="1"/>
  <c r="AE155" i="57" s="1"/>
  <c r="M155" i="57" s="1"/>
  <c r="M192" i="57" s="1"/>
  <c r="AJ165" i="57"/>
  <c r="AO168" i="57"/>
  <c r="AE168" i="57" s="1" a="1"/>
  <c r="AE168" i="57" s="1"/>
  <c r="M168" i="57" s="1"/>
  <c r="AK176" i="57"/>
  <c r="AO176" i="57" s="1"/>
  <c r="AS176" i="57" s="1"/>
  <c r="AS165" i="57" s="1"/>
  <c r="AO164" i="57"/>
  <c r="AK164" i="57"/>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D155" i="57" l="1"/>
  <c r="L155" i="57" s="1"/>
  <c r="L192" i="57" s="1"/>
  <c r="AE156" i="57"/>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E165" i="57" s="1" a="1"/>
  <c r="AE165" i="57" s="1"/>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U189" i="57"/>
  <c r="AE154" i="57"/>
  <c r="M154" i="57" s="1"/>
  <c r="M191"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Q106" i="47" l="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H128" i="57" l="1"/>
  <c r="I128" i="57"/>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l="1"/>
  <c r="M40" i="56"/>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O108" i="60"/>
  <c r="P108" i="60" l="1"/>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O119" i="60"/>
  <c r="J109" i="60"/>
  <c r="O109" i="60"/>
  <c r="J120" i="60"/>
  <c r="O120" i="60"/>
  <c r="J119" i="60"/>
  <c r="O128" i="60"/>
  <c r="O118" i="60"/>
  <c r="J108" i="60"/>
  <c r="K108" i="60" s="1"/>
  <c r="P118" i="60" l="1"/>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K120" i="60"/>
  <c r="L120" i="60"/>
  <c r="N120" i="60"/>
  <c r="M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K109" i="60"/>
  <c r="L109" i="60"/>
  <c r="M109" i="60"/>
  <c r="N10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N119" i="60"/>
  <c r="M119" i="60"/>
  <c r="L108" i="60"/>
  <c r="N108" i="60"/>
  <c r="M10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107" i="60"/>
  <c r="M107" i="60"/>
  <c r="N107" i="60"/>
  <c r="L107" i="60"/>
  <c r="J118" i="60" l="1"/>
  <c r="K118" i="60" l="1"/>
  <c r="M118" i="60"/>
  <c r="N118" i="60"/>
  <c r="L118" i="60"/>
  <c r="J128" i="60"/>
  <c r="L128" i="60" l="1"/>
  <c r="M128" i="60"/>
  <c r="K128" i="60"/>
  <c r="N128" i="60"/>
  <c r="O103" i="60" l="1"/>
  <c r="O121" i="60"/>
  <c r="O110" i="60"/>
  <c r="J121" i="60"/>
  <c r="G64" i="47" s="1"/>
  <c r="J110" i="60"/>
  <c r="G77" i="47" s="1"/>
  <c r="J106" i="60"/>
  <c r="G71" i="47" s="1"/>
  <c r="O99" i="60"/>
  <c r="L70" i="47" l="1"/>
  <c r="P99" i="60"/>
  <c r="L64" i="47"/>
  <c r="N121" i="60"/>
  <c r="K64" i="47" s="1"/>
  <c r="M121" i="60"/>
  <c r="J64" i="47" s="1"/>
  <c r="K121" i="60"/>
  <c r="H64" i="47" s="1"/>
  <c r="L121" i="60"/>
  <c r="I64" i="47" s="1"/>
  <c r="P121" i="60"/>
  <c r="L77" i="47"/>
  <c r="K110" i="60"/>
  <c r="H77" i="47" s="1"/>
  <c r="L110" i="60"/>
  <c r="I77" i="47" s="1"/>
  <c r="M110" i="60"/>
  <c r="J77" i="47" s="1"/>
  <c r="N110" i="60"/>
  <c r="K77" i="47" s="1"/>
  <c r="P110" i="60"/>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O106" i="60"/>
  <c r="O105" i="60"/>
  <c r="O100" i="60"/>
  <c r="J103" i="60"/>
  <c r="L103" i="60" s="1"/>
  <c r="J105" i="60"/>
  <c r="G72" i="47" s="1"/>
  <c r="O126" i="60"/>
  <c r="O113" i="60"/>
  <c r="O124" i="60"/>
  <c r="O116" i="60"/>
  <c r="O127" i="60"/>
  <c r="L79" i="47" l="1"/>
  <c r="P116" i="60"/>
  <c r="L67" i="47"/>
  <c r="P124" i="60"/>
  <c r="O82" i="60"/>
  <c r="L75" i="47"/>
  <c r="L66" i="47"/>
  <c r="P126" i="60"/>
  <c r="N103" i="60"/>
  <c r="M103" i="60"/>
  <c r="M77" i="47"/>
  <c r="Q110" i="60"/>
  <c r="M64" i="47"/>
  <c r="Q121" i="60"/>
  <c r="M70" i="47"/>
  <c r="Q99" i="60"/>
  <c r="O85" i="60"/>
  <c r="L65" i="47"/>
  <c r="L74" i="47"/>
  <c r="P100" i="60"/>
  <c r="L72" i="47"/>
  <c r="N105" i="60"/>
  <c r="K72" i="47" s="1"/>
  <c r="L105" i="60"/>
  <c r="I72" i="47" s="1"/>
  <c r="K105" i="60"/>
  <c r="H72" i="47" s="1"/>
  <c r="M105" i="60"/>
  <c r="J72" i="47" s="1"/>
  <c r="P105" i="60"/>
  <c r="L71" i="47"/>
  <c r="M106" i="60"/>
  <c r="J71" i="47" s="1"/>
  <c r="L106" i="60"/>
  <c r="I71" i="47" s="1"/>
  <c r="K106" i="60"/>
  <c r="H71" i="47" s="1"/>
  <c r="N106" i="60"/>
  <c r="K71" i="47" s="1"/>
  <c r="P106" i="60"/>
  <c r="K103" i="60"/>
  <c r="O117" i="60"/>
  <c r="O123" i="60"/>
  <c r="O115" i="60"/>
  <c r="O114" i="60"/>
  <c r="J100" i="60"/>
  <c r="G74" i="47" s="1"/>
  <c r="J124" i="60"/>
  <c r="G67" i="47" s="1"/>
  <c r="J99" i="60"/>
  <c r="J116" i="60"/>
  <c r="G79" i="47" s="1"/>
  <c r="J127" i="60"/>
  <c r="K127" i="60" s="1"/>
  <c r="J117" i="60"/>
  <c r="O111" i="60"/>
  <c r="H65" i="47" l="1"/>
  <c r="K85" i="60"/>
  <c r="K93" i="60" s="1"/>
  <c r="G70" i="47"/>
  <c r="L99" i="60"/>
  <c r="I70" i="47" s="1"/>
  <c r="N99" i="60"/>
  <c r="K70" i="47" s="1"/>
  <c r="K99" i="60"/>
  <c r="H70" i="47" s="1"/>
  <c r="M99" i="60"/>
  <c r="J70" i="47" s="1"/>
  <c r="L81" i="47"/>
  <c r="P114" i="60"/>
  <c r="O84" i="60"/>
  <c r="L78" i="47"/>
  <c r="L117" i="60"/>
  <c r="K117" i="60"/>
  <c r="M117" i="60"/>
  <c r="N117" i="60"/>
  <c r="P92" i="60"/>
  <c r="M71" i="47"/>
  <c r="Q106" i="60"/>
  <c r="M72" i="47"/>
  <c r="Q105" i="60"/>
  <c r="M74" i="47"/>
  <c r="Q100" i="60"/>
  <c r="N100" i="60"/>
  <c r="K74" i="47" s="1"/>
  <c r="K100" i="60"/>
  <c r="H74" i="47" s="1"/>
  <c r="L127" i="60"/>
  <c r="R99" i="60"/>
  <c r="N70" i="47"/>
  <c r="N64" i="47"/>
  <c r="R121" i="60"/>
  <c r="N77" i="47"/>
  <c r="R110" i="60"/>
  <c r="M66" i="47"/>
  <c r="Q126" i="60"/>
  <c r="M67" i="47"/>
  <c r="Q124" i="60"/>
  <c r="K124" i="60"/>
  <c r="H67" i="47" s="1"/>
  <c r="M124" i="60"/>
  <c r="J67" i="47" s="1"/>
  <c r="M79" i="47"/>
  <c r="Q116" i="60"/>
  <c r="M116" i="60"/>
  <c r="J79" i="47" s="1"/>
  <c r="L116" i="60"/>
  <c r="I79" i="47" s="1"/>
  <c r="L82" i="47"/>
  <c r="P111" i="60"/>
  <c r="J84" i="60"/>
  <c r="J92" i="60" s="1"/>
  <c r="G78" i="47"/>
  <c r="J85" i="60"/>
  <c r="J93" i="60" s="1"/>
  <c r="G65" i="47"/>
  <c r="L80" i="47"/>
  <c r="P115" i="60"/>
  <c r="O83" i="60"/>
  <c r="L62" i="47"/>
  <c r="L100" i="60"/>
  <c r="I74" i="47" s="1"/>
  <c r="M100" i="60"/>
  <c r="J74" i="47" s="1"/>
  <c r="M127" i="60"/>
  <c r="N127" i="60"/>
  <c r="O93" i="60"/>
  <c r="P85" i="60"/>
  <c r="O90" i="60"/>
  <c r="P82" i="60"/>
  <c r="L124" i="60"/>
  <c r="I67" i="47" s="1"/>
  <c r="N124" i="60"/>
  <c r="K67" i="47" s="1"/>
  <c r="K116" i="60"/>
  <c r="H79" i="47" s="1"/>
  <c r="N116" i="60"/>
  <c r="K79" i="47" s="1"/>
  <c r="O102" i="60"/>
  <c r="J126" i="60"/>
  <c r="J114" i="60"/>
  <c r="G81" i="47" s="1"/>
  <c r="J111" i="60"/>
  <c r="G82" i="47" s="1"/>
  <c r="Q85" i="60" l="1"/>
  <c r="G66" i="47"/>
  <c r="N126" i="60"/>
  <c r="K66" i="47" s="1"/>
  <c r="L126" i="60"/>
  <c r="I66" i="47" s="1"/>
  <c r="M126" i="60"/>
  <c r="J66" i="47" s="1"/>
  <c r="K126" i="60"/>
  <c r="H66" i="47" s="1"/>
  <c r="O81" i="60"/>
  <c r="O74" i="60"/>
  <c r="L68" i="47"/>
  <c r="J65" i="47"/>
  <c r="M85" i="60"/>
  <c r="O91" i="60"/>
  <c r="P83" i="60"/>
  <c r="M111" i="60"/>
  <c r="J82" i="47" s="1"/>
  <c r="L111" i="60"/>
  <c r="I82" i="47" s="1"/>
  <c r="O70" i="47"/>
  <c r="S99" i="60"/>
  <c r="N74" i="47"/>
  <c r="R100" i="60"/>
  <c r="N72" i="47"/>
  <c r="R105" i="60"/>
  <c r="R106" i="60"/>
  <c r="N71" i="47"/>
  <c r="J78" i="47"/>
  <c r="M84" i="60"/>
  <c r="I78" i="47"/>
  <c r="L84" i="60"/>
  <c r="L92" i="60" s="1"/>
  <c r="O92" i="60"/>
  <c r="P84" i="60"/>
  <c r="P117" i="60" s="1"/>
  <c r="M114" i="60"/>
  <c r="J81" i="47" s="1"/>
  <c r="N114" i="60"/>
  <c r="K81" i="47" s="1"/>
  <c r="Q82" i="60"/>
  <c r="N85" i="60"/>
  <c r="N93" i="60" s="1"/>
  <c r="K65" i="47"/>
  <c r="M80" i="47"/>
  <c r="Q115" i="60"/>
  <c r="M82" i="47"/>
  <c r="Q111" i="60"/>
  <c r="N111" i="60"/>
  <c r="K82" i="47" s="1"/>
  <c r="K111" i="60"/>
  <c r="H82" i="47" s="1"/>
  <c r="N79" i="47"/>
  <c r="R116" i="60"/>
  <c r="N67" i="47"/>
  <c r="R124" i="60"/>
  <c r="N66" i="47"/>
  <c r="R126" i="60"/>
  <c r="O77" i="47"/>
  <c r="S110" i="60"/>
  <c r="O64" i="47"/>
  <c r="S121" i="60"/>
  <c r="I65" i="47"/>
  <c r="L85" i="60"/>
  <c r="L93" i="60" s="1"/>
  <c r="K78" i="47"/>
  <c r="N84" i="60"/>
  <c r="N92" i="60" s="1"/>
  <c r="H78" i="47"/>
  <c r="K84" i="60"/>
  <c r="K92" i="60" s="1"/>
  <c r="M81" i="47"/>
  <c r="Q114" i="60"/>
  <c r="K114" i="60"/>
  <c r="H81" i="47" s="1"/>
  <c r="L114" i="60"/>
  <c r="I81" i="47" s="1"/>
  <c r="J125" i="60"/>
  <c r="O104" i="60"/>
  <c r="O101" i="60"/>
  <c r="O112" i="60"/>
  <c r="O122" i="60"/>
  <c r="R130" i="60" l="1"/>
  <c r="S130" i="60" s="1"/>
  <c r="T130" i="60" s="1"/>
  <c r="U130" i="60" s="1"/>
  <c r="V130" i="60" s="1"/>
  <c r="W130" i="60" s="1"/>
  <c r="X130" i="60" s="1"/>
  <c r="Y130" i="60" s="1"/>
  <c r="Z130" i="60" s="1"/>
  <c r="AA130" i="60" s="1"/>
  <c r="AB130" i="60" s="1"/>
  <c r="AC130" i="60" s="1"/>
  <c r="AD130" i="60" s="1"/>
  <c r="AE130" i="60" s="1"/>
  <c r="AF130" i="60" s="1"/>
  <c r="AG130" i="60" s="1"/>
  <c r="AH130" i="60" s="1"/>
  <c r="AI130" i="60" s="1"/>
  <c r="AJ130" i="60" s="1"/>
  <c r="AK130" i="60" s="1"/>
  <c r="AL130" i="60" s="1"/>
  <c r="AM130" i="60" s="1"/>
  <c r="AN130" i="60" s="1"/>
  <c r="R85" i="60"/>
  <c r="R93" i="60" s="1"/>
  <c r="Q83" i="60"/>
  <c r="L63" i="47"/>
  <c r="P122" i="60"/>
  <c r="L69" i="47"/>
  <c r="P101" i="60"/>
  <c r="L73" i="47"/>
  <c r="P104" i="60"/>
  <c r="R82" i="60"/>
  <c r="M78" i="47"/>
  <c r="Q84" i="60"/>
  <c r="M92" i="60"/>
  <c r="S105" i="60"/>
  <c r="O72" i="47"/>
  <c r="S100" i="60"/>
  <c r="O74" i="47"/>
  <c r="P70" i="47"/>
  <c r="T99" i="60"/>
  <c r="M93" i="60"/>
  <c r="P93" i="60"/>
  <c r="Q93" i="60"/>
  <c r="Q127" i="60" s="1"/>
  <c r="O89" i="60"/>
  <c r="P81" i="60"/>
  <c r="L76" i="47"/>
  <c r="P112" i="60"/>
  <c r="N81" i="47"/>
  <c r="R114" i="60"/>
  <c r="P64" i="47"/>
  <c r="T121" i="60"/>
  <c r="T110" i="60"/>
  <c r="P77" i="47"/>
  <c r="O66" i="47"/>
  <c r="S126" i="60"/>
  <c r="O67" i="47"/>
  <c r="O79" i="47"/>
  <c r="S116" i="60"/>
  <c r="N82" i="47"/>
  <c r="R111" i="60"/>
  <c r="N80" i="47"/>
  <c r="R115" i="60"/>
  <c r="S106" i="60"/>
  <c r="O71" i="47"/>
  <c r="J123" i="60"/>
  <c r="J113" i="60"/>
  <c r="J115" i="60"/>
  <c r="J102" i="60"/>
  <c r="P127" i="60" l="1"/>
  <c r="M65" i="47" s="1"/>
  <c r="N65" i="47"/>
  <c r="S85" i="60"/>
  <c r="R127" i="60"/>
  <c r="O65" i="47" s="1"/>
  <c r="R83" i="60"/>
  <c r="S82" i="60"/>
  <c r="Q81" i="60"/>
  <c r="G80" i="47"/>
  <c r="K115" i="60"/>
  <c r="H80" i="47" s="1"/>
  <c r="L115" i="60"/>
  <c r="I80" i="47" s="1"/>
  <c r="M115" i="60"/>
  <c r="J80" i="47" s="1"/>
  <c r="N115" i="60"/>
  <c r="K80" i="47" s="1"/>
  <c r="P71" i="47"/>
  <c r="T106" i="60"/>
  <c r="Q77" i="47"/>
  <c r="U110" i="60"/>
  <c r="P74" i="47"/>
  <c r="T100" i="60"/>
  <c r="P72" i="47"/>
  <c r="T105" i="60"/>
  <c r="Q92" i="60"/>
  <c r="R84" i="60"/>
  <c r="M73" i="47"/>
  <c r="Q104" i="60"/>
  <c r="M69" i="47"/>
  <c r="Q101" i="60"/>
  <c r="M63" i="47"/>
  <c r="Q122" i="60"/>
  <c r="J81" i="60"/>
  <c r="J89" i="60" s="1"/>
  <c r="J74" i="60"/>
  <c r="J77" i="60" s="1"/>
  <c r="G68" i="47"/>
  <c r="L102" i="60"/>
  <c r="N102" i="60"/>
  <c r="K102" i="60"/>
  <c r="M102" i="60"/>
  <c r="J82" i="60"/>
  <c r="J90" i="60" s="1"/>
  <c r="G75" i="47"/>
  <c r="L113" i="60"/>
  <c r="N113" i="60"/>
  <c r="K113" i="60"/>
  <c r="M113" i="60"/>
  <c r="J83" i="60"/>
  <c r="J91" i="60" s="1"/>
  <c r="G62" i="47"/>
  <c r="M123" i="60"/>
  <c r="K123" i="60"/>
  <c r="L123" i="60"/>
  <c r="N123" i="60"/>
  <c r="O80" i="47"/>
  <c r="S115" i="60"/>
  <c r="O82" i="47"/>
  <c r="S111" i="60"/>
  <c r="P79" i="47"/>
  <c r="T116" i="60"/>
  <c r="P66" i="47"/>
  <c r="T126" i="60"/>
  <c r="U121" i="60"/>
  <c r="Q64" i="47"/>
  <c r="O81" i="47"/>
  <c r="S114" i="60"/>
  <c r="M76" i="47"/>
  <c r="Q112" i="60"/>
  <c r="Q70" i="47"/>
  <c r="U99" i="60"/>
  <c r="J122" i="60"/>
  <c r="J112" i="60"/>
  <c r="J101" i="60"/>
  <c r="J104" i="60"/>
  <c r="Q117" i="60" l="1"/>
  <c r="N78" i="47" s="1"/>
  <c r="T85" i="60"/>
  <c r="S93" i="60"/>
  <c r="S127" i="60" s="1"/>
  <c r="S83" i="60"/>
  <c r="T82" i="60"/>
  <c r="R81" i="60"/>
  <c r="G73" i="47"/>
  <c r="L104" i="60"/>
  <c r="I73" i="47" s="1"/>
  <c r="M104" i="60"/>
  <c r="J73" i="47" s="1"/>
  <c r="N104" i="60"/>
  <c r="K73" i="47" s="1"/>
  <c r="K104" i="60"/>
  <c r="H73" i="47" s="1"/>
  <c r="V99" i="60"/>
  <c r="R70" i="47"/>
  <c r="V121" i="60"/>
  <c r="R64" i="47"/>
  <c r="I62" i="47"/>
  <c r="L83" i="60"/>
  <c r="L91" i="60" s="1"/>
  <c r="J62" i="47"/>
  <c r="M83" i="60"/>
  <c r="H75" i="47"/>
  <c r="K82" i="60"/>
  <c r="K90" i="60" s="1"/>
  <c r="I75" i="47"/>
  <c r="L82" i="60"/>
  <c r="L90" i="60" s="1"/>
  <c r="H68" i="47"/>
  <c r="K81" i="60"/>
  <c r="K89" i="60" s="1"/>
  <c r="K74" i="60"/>
  <c r="K77" i="60" s="1"/>
  <c r="I68" i="47"/>
  <c r="L81" i="60"/>
  <c r="L89" i="60" s="1"/>
  <c r="L74" i="60"/>
  <c r="L77" i="60" s="1"/>
  <c r="N63" i="47"/>
  <c r="R122" i="60"/>
  <c r="N69" i="47"/>
  <c r="R101" i="60"/>
  <c r="R104" i="60"/>
  <c r="N73" i="47"/>
  <c r="G69" i="47"/>
  <c r="K101" i="60"/>
  <c r="H69" i="47" s="1"/>
  <c r="M101" i="60"/>
  <c r="J69" i="47" s="1"/>
  <c r="L101" i="60"/>
  <c r="I69" i="47" s="1"/>
  <c r="N101" i="60"/>
  <c r="K69" i="47" s="1"/>
  <c r="G76" i="47"/>
  <c r="N112" i="60"/>
  <c r="K76" i="47" s="1"/>
  <c r="K112" i="60"/>
  <c r="H76" i="47" s="1"/>
  <c r="L112" i="60"/>
  <c r="I76" i="47" s="1"/>
  <c r="M112" i="60"/>
  <c r="J76" i="47" s="1"/>
  <c r="G63" i="47"/>
  <c r="K122" i="60"/>
  <c r="H63" i="47" s="1"/>
  <c r="M122" i="60"/>
  <c r="J63" i="47" s="1"/>
  <c r="L122" i="60"/>
  <c r="I63" i="47" s="1"/>
  <c r="N122" i="60"/>
  <c r="K63" i="47" s="1"/>
  <c r="N76" i="47"/>
  <c r="R112" i="60"/>
  <c r="P81" i="47"/>
  <c r="T114" i="60"/>
  <c r="U126" i="60"/>
  <c r="Q66" i="47"/>
  <c r="Q79" i="47"/>
  <c r="U116" i="60"/>
  <c r="P82" i="47"/>
  <c r="T111" i="60"/>
  <c r="T115" i="60"/>
  <c r="P80" i="47"/>
  <c r="K62" i="47"/>
  <c r="N83" i="60"/>
  <c r="N91" i="60" s="1"/>
  <c r="H62" i="47"/>
  <c r="K83" i="60"/>
  <c r="K91" i="60" s="1"/>
  <c r="J75" i="47"/>
  <c r="M82" i="60"/>
  <c r="K75" i="47"/>
  <c r="N82" i="60"/>
  <c r="N90" i="60" s="1"/>
  <c r="J68" i="47"/>
  <c r="M74" i="60"/>
  <c r="M81" i="60"/>
  <c r="K68" i="47"/>
  <c r="N74" i="60"/>
  <c r="N81" i="60"/>
  <c r="N89" i="60" s="1"/>
  <c r="S84" i="60"/>
  <c r="R92" i="60"/>
  <c r="Q72" i="47"/>
  <c r="U105" i="60"/>
  <c r="Q74" i="47"/>
  <c r="U100" i="60"/>
  <c r="R77" i="47"/>
  <c r="V110" i="60"/>
  <c r="Q71" i="47"/>
  <c r="U106" i="60"/>
  <c r="R117" i="60" l="1"/>
  <c r="O78" i="47" s="1"/>
  <c r="P65" i="47"/>
  <c r="U85" i="60"/>
  <c r="T93" i="60"/>
  <c r="T127" i="60" s="1"/>
  <c r="T83" i="60"/>
  <c r="T91" i="60" s="1"/>
  <c r="U82" i="60"/>
  <c r="U90" i="60" s="1"/>
  <c r="S81" i="60"/>
  <c r="S89" i="60" s="1"/>
  <c r="V106" i="60"/>
  <c r="R71" i="47"/>
  <c r="W110" i="60"/>
  <c r="S77" i="47"/>
  <c r="V100" i="60"/>
  <c r="R74" i="47"/>
  <c r="V105" i="60"/>
  <c r="R72" i="47"/>
  <c r="M77" i="60"/>
  <c r="O77" i="60"/>
  <c r="N77" i="60"/>
  <c r="M90" i="60"/>
  <c r="R90" i="60"/>
  <c r="S90" i="60"/>
  <c r="T90" i="60"/>
  <c r="T113" i="60" s="1"/>
  <c r="P90" i="60"/>
  <c r="Q90" i="60"/>
  <c r="Q82" i="47"/>
  <c r="U111" i="60"/>
  <c r="R79" i="47"/>
  <c r="V116" i="60"/>
  <c r="U114" i="60"/>
  <c r="Q81" i="47"/>
  <c r="O76" i="47"/>
  <c r="S112" i="60"/>
  <c r="O73" i="47"/>
  <c r="S104" i="60"/>
  <c r="S64" i="47"/>
  <c r="W121" i="60"/>
  <c r="W99" i="60"/>
  <c r="S70" i="47"/>
  <c r="T84" i="60"/>
  <c r="S92" i="60"/>
  <c r="M89" i="60"/>
  <c r="P89" i="60"/>
  <c r="P102" i="60" s="1"/>
  <c r="Q89" i="60"/>
  <c r="Q102" i="60" s="1"/>
  <c r="R89" i="60"/>
  <c r="R102" i="60" s="1"/>
  <c r="Q80" i="47"/>
  <c r="U115" i="60"/>
  <c r="V126" i="60"/>
  <c r="R66" i="47"/>
  <c r="S101" i="60"/>
  <c r="O69" i="47"/>
  <c r="O63" i="47"/>
  <c r="S122" i="60"/>
  <c r="M91" i="60"/>
  <c r="P91" i="60"/>
  <c r="Q91" i="60"/>
  <c r="R91" i="60"/>
  <c r="S91" i="60"/>
  <c r="Q123" i="60" l="1"/>
  <c r="N62" i="47" s="1"/>
  <c r="P113" i="60"/>
  <c r="M75" i="47" s="1"/>
  <c r="R123" i="60"/>
  <c r="O62" i="47" s="1"/>
  <c r="P123" i="60"/>
  <c r="M62" i="47" s="1"/>
  <c r="Q113" i="60"/>
  <c r="N75" i="47" s="1"/>
  <c r="R113" i="60"/>
  <c r="O75" i="47" s="1"/>
  <c r="S113" i="60"/>
  <c r="P75" i="47" s="1"/>
  <c r="S123" i="60"/>
  <c r="P62" i="47" s="1"/>
  <c r="Q65" i="47"/>
  <c r="S117" i="60"/>
  <c r="P78" i="47" s="1"/>
  <c r="V85" i="60"/>
  <c r="U93" i="60"/>
  <c r="U127" i="60" s="1"/>
  <c r="U83" i="60"/>
  <c r="T123" i="60"/>
  <c r="Q62" i="47" s="1"/>
  <c r="Q75" i="47"/>
  <c r="V82" i="60"/>
  <c r="U113" i="60"/>
  <c r="R75" i="47" s="1"/>
  <c r="T81" i="60"/>
  <c r="S102" i="60"/>
  <c r="P69" i="47"/>
  <c r="T101" i="60"/>
  <c r="S66" i="47"/>
  <c r="W126" i="60"/>
  <c r="N68" i="47"/>
  <c r="U84" i="60"/>
  <c r="T92" i="60"/>
  <c r="T70" i="47"/>
  <c r="X99" i="60"/>
  <c r="R81" i="47"/>
  <c r="V114" i="60"/>
  <c r="P63" i="47"/>
  <c r="T122" i="60"/>
  <c r="R80" i="47"/>
  <c r="V115" i="60"/>
  <c r="O68" i="47"/>
  <c r="M68" i="47"/>
  <c r="T64" i="47"/>
  <c r="X121" i="60"/>
  <c r="P73" i="47"/>
  <c r="T104" i="60"/>
  <c r="T112" i="60"/>
  <c r="P76" i="47"/>
  <c r="W116" i="60"/>
  <c r="S79" i="47"/>
  <c r="R82" i="47"/>
  <c r="V111" i="60"/>
  <c r="W105" i="60"/>
  <c r="S72" i="47"/>
  <c r="W100" i="60"/>
  <c r="S74" i="47"/>
  <c r="X110" i="60"/>
  <c r="T77" i="47"/>
  <c r="W106" i="60"/>
  <c r="S71" i="47"/>
  <c r="Q74" i="60" l="1"/>
  <c r="Q77" i="60" s="1"/>
  <c r="P74" i="60"/>
  <c r="P77" i="60" s="1"/>
  <c r="R74" i="60"/>
  <c r="R77" i="60" s="1"/>
  <c r="S74" i="60"/>
  <c r="S77" i="60" s="1"/>
  <c r="T117" i="60"/>
  <c r="Q78" i="47" s="1"/>
  <c r="R65" i="47"/>
  <c r="W85" i="60"/>
  <c r="V93" i="60"/>
  <c r="V127" i="60" s="1"/>
  <c r="V83" i="60"/>
  <c r="U91" i="60"/>
  <c r="U123" i="60" s="1"/>
  <c r="W82" i="60"/>
  <c r="V90" i="60"/>
  <c r="V113" i="60" s="1"/>
  <c r="P68" i="47"/>
  <c r="U81" i="60"/>
  <c r="T89" i="60"/>
  <c r="T102" i="60" s="1"/>
  <c r="W111" i="60"/>
  <c r="S82" i="47"/>
  <c r="Q73" i="47"/>
  <c r="U104" i="60"/>
  <c r="U64" i="47"/>
  <c r="Y121" i="60"/>
  <c r="W115" i="60"/>
  <c r="S80" i="47"/>
  <c r="Q63" i="47"/>
  <c r="U122" i="60"/>
  <c r="W114" i="60"/>
  <c r="S81" i="47"/>
  <c r="U70" i="47"/>
  <c r="Y99" i="60"/>
  <c r="T66" i="47"/>
  <c r="X126" i="60"/>
  <c r="Q69" i="47"/>
  <c r="U101" i="60"/>
  <c r="T71" i="47"/>
  <c r="X106" i="60"/>
  <c r="U77" i="47"/>
  <c r="Y110" i="60"/>
  <c r="T74" i="47"/>
  <c r="X100" i="60"/>
  <c r="T72" i="47"/>
  <c r="X105" i="60"/>
  <c r="X116" i="60"/>
  <c r="T79" i="47"/>
  <c r="Q76" i="47"/>
  <c r="U112" i="60"/>
  <c r="V84" i="60"/>
  <c r="U92" i="60"/>
  <c r="S65" i="47" l="1"/>
  <c r="U117" i="60"/>
  <c r="R78" i="47" s="1"/>
  <c r="X85" i="60"/>
  <c r="W93" i="60"/>
  <c r="W127" i="60" s="1"/>
  <c r="R62" i="47"/>
  <c r="W83" i="60"/>
  <c r="V91" i="60"/>
  <c r="V123" i="60" s="1"/>
  <c r="S75" i="47"/>
  <c r="X82" i="60"/>
  <c r="W90" i="60"/>
  <c r="W113" i="60" s="1"/>
  <c r="T74" i="60"/>
  <c r="T77" i="60" s="1"/>
  <c r="Q68" i="47"/>
  <c r="V81" i="60"/>
  <c r="U89" i="60"/>
  <c r="U102" i="60" s="1"/>
  <c r="R76" i="47"/>
  <c r="V112" i="60"/>
  <c r="U72" i="47"/>
  <c r="Y105" i="60"/>
  <c r="U74" i="47"/>
  <c r="Y100" i="60"/>
  <c r="V77" i="47"/>
  <c r="Z110" i="60"/>
  <c r="U71" i="47"/>
  <c r="Y106" i="60"/>
  <c r="V101" i="60"/>
  <c r="R69" i="47"/>
  <c r="U66" i="47"/>
  <c r="Y126" i="60"/>
  <c r="V70" i="47"/>
  <c r="Z99" i="60"/>
  <c r="R63" i="47"/>
  <c r="V122" i="60"/>
  <c r="V64" i="47"/>
  <c r="Z121" i="60"/>
  <c r="V104" i="60"/>
  <c r="R73" i="47"/>
  <c r="W84" i="60"/>
  <c r="V92" i="60"/>
  <c r="U79" i="47"/>
  <c r="Y116" i="60"/>
  <c r="X114" i="60"/>
  <c r="T81" i="47"/>
  <c r="X115" i="60"/>
  <c r="T80" i="47"/>
  <c r="X111" i="60"/>
  <c r="T82" i="47"/>
  <c r="V117" i="60" l="1"/>
  <c r="S78" i="47" s="1"/>
  <c r="S62" i="47"/>
  <c r="T65" i="47"/>
  <c r="Y85" i="60"/>
  <c r="X93" i="60"/>
  <c r="X127" i="60" s="1"/>
  <c r="X83" i="60"/>
  <c r="W91" i="60"/>
  <c r="W123" i="60" s="1"/>
  <c r="T75" i="47"/>
  <c r="Y82" i="60"/>
  <c r="X90" i="60"/>
  <c r="X113" i="60" s="1"/>
  <c r="R68" i="47"/>
  <c r="U74" i="60"/>
  <c r="U77" i="60" s="1"/>
  <c r="W81" i="60"/>
  <c r="V89" i="60"/>
  <c r="V102" i="60" s="1"/>
  <c r="V79" i="47"/>
  <c r="Z116" i="60"/>
  <c r="W64" i="47"/>
  <c r="AA121" i="60"/>
  <c r="W122" i="60"/>
  <c r="S63" i="47"/>
  <c r="W70" i="47"/>
  <c r="AA99" i="60"/>
  <c r="V66" i="47"/>
  <c r="Z126" i="60"/>
  <c r="V71" i="47"/>
  <c r="Z106" i="60"/>
  <c r="W77" i="47"/>
  <c r="AA110" i="60"/>
  <c r="V74" i="47"/>
  <c r="Z100" i="60"/>
  <c r="V72" i="47"/>
  <c r="Z105" i="60"/>
  <c r="W112" i="60"/>
  <c r="S76" i="47"/>
  <c r="U82" i="47"/>
  <c r="Y111" i="60"/>
  <c r="U80" i="47"/>
  <c r="Y115" i="60"/>
  <c r="U81" i="47"/>
  <c r="Y114" i="60"/>
  <c r="X84" i="60"/>
  <c r="W92" i="60"/>
  <c r="W104" i="60"/>
  <c r="S73" i="47"/>
  <c r="W101" i="60"/>
  <c r="S69" i="47"/>
  <c r="T62" i="47" l="1"/>
  <c r="W117" i="60"/>
  <c r="T78" i="47" s="1"/>
  <c r="U65" i="47"/>
  <c r="Z85" i="60"/>
  <c r="Y93" i="60"/>
  <c r="Y127" i="60" s="1"/>
  <c r="Y83" i="60"/>
  <c r="X91" i="60"/>
  <c r="X123" i="60" s="1"/>
  <c r="U75" i="47"/>
  <c r="Z82" i="60"/>
  <c r="Y90" i="60"/>
  <c r="Y113" i="60" s="1"/>
  <c r="S68" i="47"/>
  <c r="V74" i="60"/>
  <c r="V77" i="60" s="1"/>
  <c r="X81" i="60"/>
  <c r="W89" i="60"/>
  <c r="W102" i="60" s="1"/>
  <c r="V81" i="47"/>
  <c r="Z114" i="60"/>
  <c r="V80" i="47"/>
  <c r="Z115" i="60"/>
  <c r="V82" i="47"/>
  <c r="Z111" i="60"/>
  <c r="W72" i="47"/>
  <c r="AA105" i="60"/>
  <c r="W74" i="47"/>
  <c r="AA100" i="60"/>
  <c r="X77" i="47"/>
  <c r="AB110" i="60"/>
  <c r="W71" i="47"/>
  <c r="AA106" i="60"/>
  <c r="W66" i="47"/>
  <c r="AA126" i="60"/>
  <c r="X70" i="47"/>
  <c r="AB99" i="60"/>
  <c r="X64" i="47"/>
  <c r="AB121" i="60"/>
  <c r="W79" i="47"/>
  <c r="AA116" i="60"/>
  <c r="T69" i="47"/>
  <c r="X101" i="60"/>
  <c r="T73" i="47"/>
  <c r="X104" i="60"/>
  <c r="Y84" i="60"/>
  <c r="X92" i="60"/>
  <c r="X112" i="60"/>
  <c r="T76" i="47"/>
  <c r="T63" i="47"/>
  <c r="X122" i="60"/>
  <c r="V65" i="47" l="1"/>
  <c r="X117" i="60"/>
  <c r="U78" i="47" s="1"/>
  <c r="AA85" i="60"/>
  <c r="Z93" i="60"/>
  <c r="Z127" i="60" s="1"/>
  <c r="U62" i="47"/>
  <c r="Z83" i="60"/>
  <c r="Y91" i="60"/>
  <c r="Y123" i="60" s="1"/>
  <c r="V75" i="47"/>
  <c r="AA82" i="60"/>
  <c r="Z90" i="60"/>
  <c r="Z113" i="60" s="1"/>
  <c r="T68" i="47"/>
  <c r="W74" i="60"/>
  <c r="W77" i="60" s="1"/>
  <c r="Y81" i="60"/>
  <c r="X89" i="60"/>
  <c r="X102" i="60" s="1"/>
  <c r="U63" i="47"/>
  <c r="Y122" i="60"/>
  <c r="U73" i="47"/>
  <c r="Y104" i="60"/>
  <c r="U69" i="47"/>
  <c r="Y101" i="60"/>
  <c r="X79" i="47"/>
  <c r="AB116" i="60"/>
  <c r="Y64" i="47"/>
  <c r="AC121" i="60"/>
  <c r="Y70" i="47"/>
  <c r="AC99" i="60"/>
  <c r="X66" i="47"/>
  <c r="AB126" i="60"/>
  <c r="X71" i="47"/>
  <c r="AB106" i="60"/>
  <c r="Y77" i="47"/>
  <c r="AC110" i="60"/>
  <c r="X74" i="47"/>
  <c r="AB100" i="60"/>
  <c r="X72" i="47"/>
  <c r="AB105" i="60"/>
  <c r="W82" i="47"/>
  <c r="AA111" i="60"/>
  <c r="W80" i="47"/>
  <c r="AA115" i="60"/>
  <c r="W81" i="47"/>
  <c r="AA114" i="60"/>
  <c r="U76" i="47"/>
  <c r="Y112" i="60"/>
  <c r="Z84" i="60"/>
  <c r="Y92" i="60"/>
  <c r="Y117" i="60" l="1"/>
  <c r="V78" i="47" s="1"/>
  <c r="W65" i="47"/>
  <c r="AB85" i="60"/>
  <c r="AA93" i="60"/>
  <c r="AA127" i="60" s="1"/>
  <c r="V62" i="47"/>
  <c r="AA83" i="60"/>
  <c r="Z91" i="60"/>
  <c r="Z123" i="60" s="1"/>
  <c r="W75" i="47"/>
  <c r="AB82" i="60"/>
  <c r="AA90" i="60"/>
  <c r="AA113" i="60" s="1"/>
  <c r="U68" i="47"/>
  <c r="X74" i="60"/>
  <c r="X77" i="60" s="1"/>
  <c r="Z81" i="60"/>
  <c r="Y89" i="60"/>
  <c r="Y102" i="60" s="1"/>
  <c r="V76" i="47"/>
  <c r="Z112" i="60"/>
  <c r="X81" i="47"/>
  <c r="AB114" i="60"/>
  <c r="X80" i="47"/>
  <c r="AB115" i="60"/>
  <c r="X82" i="47"/>
  <c r="AB111" i="60"/>
  <c r="Y72" i="47"/>
  <c r="AC105" i="60"/>
  <c r="Y74" i="47"/>
  <c r="AC100" i="60"/>
  <c r="Z77" i="47"/>
  <c r="AD110" i="60"/>
  <c r="Y71" i="47"/>
  <c r="AC106" i="60"/>
  <c r="Y66" i="47"/>
  <c r="AC126" i="60"/>
  <c r="Z70" i="47"/>
  <c r="AD99" i="60"/>
  <c r="Z64" i="47"/>
  <c r="AD121" i="60"/>
  <c r="Y79" i="47"/>
  <c r="AC116" i="60"/>
  <c r="V69" i="47"/>
  <c r="Z101" i="60"/>
  <c r="V73" i="47"/>
  <c r="Z104" i="60"/>
  <c r="V63" i="47"/>
  <c r="Z122" i="60"/>
  <c r="AA84" i="60"/>
  <c r="Z92" i="60"/>
  <c r="X65" i="47" l="1"/>
  <c r="Z117" i="60"/>
  <c r="W78" i="47" s="1"/>
  <c r="AC85" i="60"/>
  <c r="AB93" i="60"/>
  <c r="AB127" i="60" s="1"/>
  <c r="W62" i="47"/>
  <c r="AB83" i="60"/>
  <c r="AA91" i="60"/>
  <c r="AA123" i="60" s="1"/>
  <c r="X75" i="47"/>
  <c r="AC82" i="60"/>
  <c r="AB90" i="60"/>
  <c r="AB113" i="60" s="1"/>
  <c r="V68" i="47"/>
  <c r="Y74" i="60"/>
  <c r="Y77" i="60" s="1"/>
  <c r="AA81" i="60"/>
  <c r="Z89" i="60"/>
  <c r="Z102" i="60" s="1"/>
  <c r="W63" i="47"/>
  <c r="AA122" i="60"/>
  <c r="W73" i="47"/>
  <c r="AA104" i="60"/>
  <c r="W69" i="47"/>
  <c r="AA101" i="60"/>
  <c r="Z79" i="47"/>
  <c r="AD116" i="60"/>
  <c r="AA64" i="47"/>
  <c r="AE121" i="60"/>
  <c r="AA70" i="47"/>
  <c r="AE99" i="60"/>
  <c r="Z66" i="47"/>
  <c r="AD126" i="60"/>
  <c r="Z71" i="47"/>
  <c r="AD106" i="60"/>
  <c r="AA77" i="47"/>
  <c r="AE110" i="60"/>
  <c r="Z74" i="47"/>
  <c r="AD100" i="60"/>
  <c r="Z72" i="47"/>
  <c r="AD105" i="60"/>
  <c r="Y82" i="47"/>
  <c r="AC111" i="60"/>
  <c r="Y80" i="47"/>
  <c r="AC115" i="60"/>
  <c r="Y81" i="47"/>
  <c r="AC114" i="60"/>
  <c r="W76" i="47"/>
  <c r="AA112" i="60"/>
  <c r="AB84" i="60"/>
  <c r="AA92" i="60"/>
  <c r="AA117" i="60" l="1"/>
  <c r="X78" i="47" s="1"/>
  <c r="Y65" i="47"/>
  <c r="AD85" i="60"/>
  <c r="AC93" i="60"/>
  <c r="AC127" i="60" s="1"/>
  <c r="X62" i="47"/>
  <c r="AC83" i="60"/>
  <c r="AB91" i="60"/>
  <c r="AB123" i="60" s="1"/>
  <c r="Y75" i="47"/>
  <c r="AD82" i="60"/>
  <c r="AC90" i="60"/>
  <c r="AC113" i="60" s="1"/>
  <c r="W68" i="47"/>
  <c r="Z74" i="60"/>
  <c r="Z77" i="60" s="1"/>
  <c r="AB81" i="60"/>
  <c r="AA89" i="60"/>
  <c r="AA102" i="60" s="1"/>
  <c r="X76" i="47"/>
  <c r="AB112" i="60"/>
  <c r="Z81" i="47"/>
  <c r="AD114" i="60"/>
  <c r="Z80" i="47"/>
  <c r="AD115" i="60"/>
  <c r="Z82" i="47"/>
  <c r="AD111" i="60"/>
  <c r="AA72" i="47"/>
  <c r="AE105" i="60"/>
  <c r="AA74" i="47"/>
  <c r="AE100" i="60"/>
  <c r="AB77" i="47"/>
  <c r="AF110" i="60"/>
  <c r="AA71" i="47"/>
  <c r="AE106" i="60"/>
  <c r="AA66" i="47"/>
  <c r="AE126" i="60"/>
  <c r="AB70" i="47"/>
  <c r="AF99" i="60"/>
  <c r="AF121" i="60"/>
  <c r="AB64" i="47"/>
  <c r="AA79" i="47"/>
  <c r="AE116" i="60"/>
  <c r="X69" i="47"/>
  <c r="AB101" i="60"/>
  <c r="X73" i="47"/>
  <c r="AB104" i="60"/>
  <c r="X63" i="47"/>
  <c r="AB122" i="60"/>
  <c r="AC84" i="60"/>
  <c r="AB92" i="60"/>
  <c r="Z65" i="47" l="1"/>
  <c r="AB117" i="60"/>
  <c r="Y78" i="47" s="1"/>
  <c r="AE85" i="60"/>
  <c r="AD93" i="60"/>
  <c r="AD127" i="60" s="1"/>
  <c r="Y62" i="47"/>
  <c r="AD83" i="60"/>
  <c r="AC91" i="60"/>
  <c r="AC123" i="60" s="1"/>
  <c r="Z75" i="47"/>
  <c r="AE82" i="60"/>
  <c r="AD90" i="60"/>
  <c r="AD113" i="60" s="1"/>
  <c r="AA74" i="60"/>
  <c r="AA77" i="60" s="1"/>
  <c r="X68" i="47"/>
  <c r="AC81" i="60"/>
  <c r="AB89" i="60"/>
  <c r="AB102" i="60" s="1"/>
  <c r="Y63" i="47"/>
  <c r="AC122" i="60"/>
  <c r="Y73" i="47"/>
  <c r="AC104" i="60"/>
  <c r="Y69" i="47"/>
  <c r="AC101" i="60"/>
  <c r="AB79" i="47"/>
  <c r="AF116" i="60"/>
  <c r="AG99" i="60"/>
  <c r="AC70" i="47"/>
  <c r="AF126" i="60"/>
  <c r="AB66" i="47"/>
  <c r="AB71" i="47"/>
  <c r="AF106" i="60"/>
  <c r="AC77" i="47"/>
  <c r="AG110" i="60"/>
  <c r="AB74" i="47"/>
  <c r="AF100" i="60"/>
  <c r="AB72" i="47"/>
  <c r="AF105" i="60"/>
  <c r="AA82" i="47"/>
  <c r="AE111" i="60"/>
  <c r="AA80" i="47"/>
  <c r="AE115" i="60"/>
  <c r="AA81" i="47"/>
  <c r="AE114" i="60"/>
  <c r="Y76" i="47"/>
  <c r="AC112" i="60"/>
  <c r="AD84" i="60"/>
  <c r="AC92" i="60"/>
  <c r="AG121" i="60"/>
  <c r="AC64" i="47"/>
  <c r="AC117" i="60" l="1"/>
  <c r="Z78" i="47" s="1"/>
  <c r="AA65" i="47"/>
  <c r="AF85" i="60"/>
  <c r="AE93" i="60"/>
  <c r="AE127" i="60" s="1"/>
  <c r="Z62" i="47"/>
  <c r="AE83" i="60"/>
  <c r="AD91" i="60"/>
  <c r="AD123" i="60" s="1"/>
  <c r="AA75" i="47"/>
  <c r="AF82" i="60"/>
  <c r="AE90" i="60"/>
  <c r="AE113" i="60" s="1"/>
  <c r="Y68" i="47"/>
  <c r="AB74" i="60"/>
  <c r="AB77" i="60" s="1"/>
  <c r="AD81" i="60"/>
  <c r="AC89" i="60"/>
  <c r="AC102" i="60" s="1"/>
  <c r="Z76" i="47"/>
  <c r="AD112" i="60"/>
  <c r="AB81" i="47"/>
  <c r="AF114" i="60"/>
  <c r="AB80" i="47"/>
  <c r="AF115" i="60"/>
  <c r="AB82" i="47"/>
  <c r="AF111" i="60"/>
  <c r="AG105" i="60"/>
  <c r="AC72" i="47"/>
  <c r="AG100" i="60"/>
  <c r="AC74" i="47"/>
  <c r="AH110" i="60"/>
  <c r="AD77" i="47"/>
  <c r="AG106" i="60"/>
  <c r="AC71" i="47"/>
  <c r="AC79" i="47"/>
  <c r="AG116" i="60"/>
  <c r="Z69" i="47"/>
  <c r="AD101" i="60"/>
  <c r="Z73" i="47"/>
  <c r="AD104" i="60"/>
  <c r="Z63" i="47"/>
  <c r="AD122" i="60"/>
  <c r="AD64" i="47"/>
  <c r="AH121" i="60"/>
  <c r="AE84" i="60"/>
  <c r="AD92" i="60"/>
  <c r="AG126" i="60"/>
  <c r="AC66" i="47"/>
  <c r="AH99" i="60"/>
  <c r="AD70" i="47"/>
  <c r="AB65" i="47" l="1"/>
  <c r="AD117" i="60"/>
  <c r="AA78" i="47" s="1"/>
  <c r="AG85" i="60"/>
  <c r="AF93" i="60"/>
  <c r="AF127" i="60" s="1"/>
  <c r="AA62" i="47"/>
  <c r="AF83" i="60"/>
  <c r="AE91" i="60"/>
  <c r="AE123" i="60" s="1"/>
  <c r="AB75" i="47"/>
  <c r="AG82" i="60"/>
  <c r="AF90" i="60"/>
  <c r="AF113" i="60" s="1"/>
  <c r="AC74" i="60"/>
  <c r="AC77" i="60" s="1"/>
  <c r="Z68" i="47"/>
  <c r="AE81" i="60"/>
  <c r="AD89" i="60"/>
  <c r="AD102" i="60" s="1"/>
  <c r="AI121" i="60"/>
  <c r="AE64" i="47"/>
  <c r="AA63" i="47"/>
  <c r="AE122" i="60"/>
  <c r="AA73" i="47"/>
  <c r="AE104" i="60"/>
  <c r="AA69" i="47"/>
  <c r="AE101" i="60"/>
  <c r="AH116" i="60"/>
  <c r="AD79" i="47"/>
  <c r="AC82" i="47"/>
  <c r="AG111" i="60"/>
  <c r="AC80" i="47"/>
  <c r="AG115" i="60"/>
  <c r="AC81" i="47"/>
  <c r="AG114" i="60"/>
  <c r="AA76" i="47"/>
  <c r="AE112" i="60"/>
  <c r="AE70" i="47"/>
  <c r="AI99" i="60"/>
  <c r="AD66" i="47"/>
  <c r="AH126" i="60"/>
  <c r="AF84" i="60"/>
  <c r="AE92" i="60"/>
  <c r="AH106" i="60"/>
  <c r="AD71" i="47"/>
  <c r="AI110" i="60"/>
  <c r="AE77" i="47"/>
  <c r="AH100" i="60"/>
  <c r="AD74" i="47"/>
  <c r="AH105" i="60"/>
  <c r="AD72" i="47"/>
  <c r="AE117" i="60" l="1"/>
  <c r="AB78" i="47" s="1"/>
  <c r="AC65" i="47"/>
  <c r="AH85" i="60"/>
  <c r="AG93" i="60"/>
  <c r="AG127" i="60" s="1"/>
  <c r="AB62" i="47"/>
  <c r="AG83" i="60"/>
  <c r="AF91" i="60"/>
  <c r="AF123" i="60" s="1"/>
  <c r="AC75" i="47"/>
  <c r="AH82" i="60"/>
  <c r="AG90" i="60"/>
  <c r="AG113" i="60" s="1"/>
  <c r="AD74" i="60"/>
  <c r="AD77" i="60" s="1"/>
  <c r="AA68" i="47"/>
  <c r="AF81" i="60"/>
  <c r="AE89" i="60"/>
  <c r="AE102" i="60" s="1"/>
  <c r="AI126" i="60"/>
  <c r="AE66" i="47"/>
  <c r="AJ99" i="60"/>
  <c r="AF70" i="47"/>
  <c r="AB76" i="47"/>
  <c r="AF112" i="60"/>
  <c r="AH114" i="60"/>
  <c r="AD81" i="47"/>
  <c r="AH115" i="60"/>
  <c r="AD80" i="47"/>
  <c r="AH111" i="60"/>
  <c r="AD82" i="47"/>
  <c r="AB69" i="47"/>
  <c r="AF101" i="60"/>
  <c r="AB73" i="47"/>
  <c r="AF104" i="60"/>
  <c r="AB63" i="47"/>
  <c r="AF122" i="60"/>
  <c r="AE72" i="47"/>
  <c r="AI105" i="60"/>
  <c r="AE74" i="47"/>
  <c r="AI100" i="60"/>
  <c r="AF77" i="47"/>
  <c r="AJ110" i="60"/>
  <c r="AE71" i="47"/>
  <c r="AI106" i="60"/>
  <c r="AG84" i="60"/>
  <c r="AF92" i="60"/>
  <c r="AI116" i="60"/>
  <c r="AE79" i="47"/>
  <c r="AF64" i="47"/>
  <c r="AJ121" i="60"/>
  <c r="AD65" i="47" l="1"/>
  <c r="AF117" i="60"/>
  <c r="AC78" i="47" s="1"/>
  <c r="AI85" i="60"/>
  <c r="AH93" i="60"/>
  <c r="AH127" i="60" s="1"/>
  <c r="AC62" i="47"/>
  <c r="AH83" i="60"/>
  <c r="AG91" i="60"/>
  <c r="AG123" i="60" s="1"/>
  <c r="AD75" i="47"/>
  <c r="AI82" i="60"/>
  <c r="AH90" i="60"/>
  <c r="AH113" i="60" s="1"/>
  <c r="AB68" i="47"/>
  <c r="AE74" i="60"/>
  <c r="AE77" i="60" s="1"/>
  <c r="AG81" i="60"/>
  <c r="AF89" i="60"/>
  <c r="AF102" i="60" s="1"/>
  <c r="AG64" i="47"/>
  <c r="AK121" i="60"/>
  <c r="AJ106" i="60"/>
  <c r="AF71" i="47"/>
  <c r="AK110" i="60"/>
  <c r="AG77" i="47"/>
  <c r="AJ100" i="60"/>
  <c r="AF74" i="47"/>
  <c r="AJ105" i="60"/>
  <c r="AF72" i="47"/>
  <c r="AG122" i="60"/>
  <c r="AC63" i="47"/>
  <c r="AG104" i="60"/>
  <c r="AC73" i="47"/>
  <c r="AG101" i="60"/>
  <c r="AC69" i="47"/>
  <c r="AC76" i="47"/>
  <c r="AG112" i="60"/>
  <c r="AF79" i="47"/>
  <c r="AJ116" i="60"/>
  <c r="AH84" i="60"/>
  <c r="AG92" i="60"/>
  <c r="AI111" i="60"/>
  <c r="AE82" i="47"/>
  <c r="AI115" i="60"/>
  <c r="AE80" i="47"/>
  <c r="AI114" i="60"/>
  <c r="AE81" i="47"/>
  <c r="AG70" i="47"/>
  <c r="AK99" i="60"/>
  <c r="AF66" i="47"/>
  <c r="AJ126" i="60"/>
  <c r="AG117" i="60" l="1"/>
  <c r="AD78" i="47" s="1"/>
  <c r="AE65" i="47"/>
  <c r="AJ85" i="60"/>
  <c r="AI93" i="60"/>
  <c r="AI127" i="60" s="1"/>
  <c r="AD62" i="47"/>
  <c r="AI83" i="60"/>
  <c r="AH91" i="60"/>
  <c r="AH123" i="60" s="1"/>
  <c r="AE75" i="47"/>
  <c r="AJ82" i="60"/>
  <c r="AI90" i="60"/>
  <c r="AI113" i="60" s="1"/>
  <c r="AC68" i="47"/>
  <c r="AF74" i="60"/>
  <c r="AF77" i="60" s="1"/>
  <c r="AH81" i="60"/>
  <c r="AG89" i="60"/>
  <c r="AG102" i="60" s="1"/>
  <c r="AG66" i="47"/>
  <c r="AK126" i="60"/>
  <c r="AH70" i="47"/>
  <c r="AL99" i="60"/>
  <c r="AK116" i="60"/>
  <c r="AG79" i="47"/>
  <c r="AH112" i="60"/>
  <c r="AD76" i="47"/>
  <c r="AH64" i="47"/>
  <c r="AL121" i="60"/>
  <c r="AF81" i="47"/>
  <c r="AJ114" i="60"/>
  <c r="AF80" i="47"/>
  <c r="AJ115" i="60"/>
  <c r="AF82" i="47"/>
  <c r="AJ111" i="60"/>
  <c r="AI84" i="60"/>
  <c r="AH92" i="60"/>
  <c r="AH101" i="60"/>
  <c r="AD69" i="47"/>
  <c r="AH104" i="60"/>
  <c r="AD73" i="47"/>
  <c r="AH122" i="60"/>
  <c r="AD63" i="47"/>
  <c r="AG72" i="47"/>
  <c r="AK105" i="60"/>
  <c r="AG74" i="47"/>
  <c r="AK100" i="60"/>
  <c r="AH77" i="47"/>
  <c r="AL110" i="60"/>
  <c r="AG71" i="47"/>
  <c r="AK106" i="60"/>
  <c r="AE62" i="47" l="1"/>
  <c r="AF65" i="47"/>
  <c r="AH117" i="60"/>
  <c r="AE78" i="47" s="1"/>
  <c r="AK85" i="60"/>
  <c r="AJ93" i="60"/>
  <c r="AJ127" i="60" s="1"/>
  <c r="AJ83" i="60"/>
  <c r="AI91" i="60"/>
  <c r="AI123" i="60" s="1"/>
  <c r="AF75" i="47"/>
  <c r="AK82" i="60"/>
  <c r="AJ90" i="60"/>
  <c r="AJ113" i="60" s="1"/>
  <c r="AG74" i="60"/>
  <c r="AG77" i="60" s="1"/>
  <c r="AD68" i="47"/>
  <c r="AI81" i="60"/>
  <c r="AH89" i="60"/>
  <c r="AH102" i="60" s="1"/>
  <c r="AH71" i="47"/>
  <c r="AL106" i="60"/>
  <c r="AI77" i="47"/>
  <c r="AM110" i="60"/>
  <c r="AH74" i="47"/>
  <c r="AL100" i="60"/>
  <c r="AH72" i="47"/>
  <c r="AL105" i="60"/>
  <c r="AK111" i="60"/>
  <c r="AG82" i="47"/>
  <c r="AK115" i="60"/>
  <c r="AG80" i="47"/>
  <c r="AK114" i="60"/>
  <c r="AG81" i="47"/>
  <c r="AI64" i="47"/>
  <c r="AM121" i="60"/>
  <c r="AI70" i="47"/>
  <c r="AM99" i="60"/>
  <c r="AH66" i="47"/>
  <c r="AL126" i="60"/>
  <c r="AE63" i="47"/>
  <c r="AI122" i="60"/>
  <c r="AE73" i="47"/>
  <c r="AI104" i="60"/>
  <c r="AE69" i="47"/>
  <c r="AI101" i="60"/>
  <c r="AJ84" i="60"/>
  <c r="AI92" i="60"/>
  <c r="AI112" i="60"/>
  <c r="AE76" i="47"/>
  <c r="AH79" i="47"/>
  <c r="AL116" i="60"/>
  <c r="AI117" i="60" l="1"/>
  <c r="AF78" i="47" s="1"/>
  <c r="AF62" i="47"/>
  <c r="AG65" i="47"/>
  <c r="AL85" i="60"/>
  <c r="AK93" i="60"/>
  <c r="AK127" i="60" s="1"/>
  <c r="AK83" i="60"/>
  <c r="AJ91" i="60"/>
  <c r="AJ123" i="60" s="1"/>
  <c r="AG75" i="47"/>
  <c r="AL82" i="60"/>
  <c r="AK90" i="60"/>
  <c r="AK113" i="60" s="1"/>
  <c r="AH74" i="60"/>
  <c r="AH77" i="60" s="1"/>
  <c r="AE68" i="47"/>
  <c r="AJ81" i="60"/>
  <c r="AI89" i="60"/>
  <c r="AI102" i="60" s="1"/>
  <c r="AI79" i="47"/>
  <c r="AM116" i="60"/>
  <c r="AJ101" i="60"/>
  <c r="AF69" i="47"/>
  <c r="AJ104" i="60"/>
  <c r="AF73" i="47"/>
  <c r="AJ122" i="60"/>
  <c r="AF63" i="47"/>
  <c r="AI66" i="47"/>
  <c r="AM126" i="60"/>
  <c r="AJ70" i="47"/>
  <c r="AN99" i="60"/>
  <c r="AJ64" i="47"/>
  <c r="AN121" i="60"/>
  <c r="AI72" i="47"/>
  <c r="AM105" i="60"/>
  <c r="AI74" i="47"/>
  <c r="AM100" i="60"/>
  <c r="AJ77" i="47"/>
  <c r="AN110" i="60"/>
  <c r="AI71" i="47"/>
  <c r="AM106" i="60"/>
  <c r="AF76" i="47"/>
  <c r="AJ112" i="60"/>
  <c r="AK84" i="60"/>
  <c r="AJ92" i="60"/>
  <c r="AH81" i="47"/>
  <c r="AL114" i="60"/>
  <c r="AH80" i="47"/>
  <c r="AL115" i="60"/>
  <c r="AH82" i="47"/>
  <c r="AL111" i="60"/>
  <c r="AH65" i="47" l="1"/>
  <c r="AJ117" i="60"/>
  <c r="AG78" i="47" s="1"/>
  <c r="AM85" i="60"/>
  <c r="AL93" i="60"/>
  <c r="AL127" i="60" s="1"/>
  <c r="AG62" i="47"/>
  <c r="AL83" i="60"/>
  <c r="AK91" i="60"/>
  <c r="AK123" i="60" s="1"/>
  <c r="AH75" i="47"/>
  <c r="AM82" i="60"/>
  <c r="AL90" i="60"/>
  <c r="AL113" i="60" s="1"/>
  <c r="AF68" i="47"/>
  <c r="AI74" i="60"/>
  <c r="AI77" i="60" s="1"/>
  <c r="AK81" i="60"/>
  <c r="AJ89" i="60"/>
  <c r="AJ102" i="60" s="1"/>
  <c r="AL84" i="60"/>
  <c r="AK92" i="60"/>
  <c r="AG63" i="47"/>
  <c r="AK122" i="60"/>
  <c r="AG73" i="47"/>
  <c r="AK104" i="60"/>
  <c r="AG69" i="47"/>
  <c r="AK101" i="60"/>
  <c r="AI82" i="47"/>
  <c r="AM111" i="60"/>
  <c r="AI80" i="47"/>
  <c r="AM115" i="60"/>
  <c r="AI81" i="47"/>
  <c r="AM114" i="60"/>
  <c r="AK112" i="60"/>
  <c r="AG76" i="47"/>
  <c r="AJ71" i="47"/>
  <c r="AN106" i="60"/>
  <c r="AK77" i="47"/>
  <c r="AO110" i="60"/>
  <c r="AJ74" i="47"/>
  <c r="AN100" i="60"/>
  <c r="AJ72" i="47"/>
  <c r="AN105" i="60"/>
  <c r="AK64" i="47"/>
  <c r="AO121" i="60"/>
  <c r="AK70" i="47"/>
  <c r="AO99" i="60"/>
  <c r="AJ66" i="47"/>
  <c r="AN126" i="60"/>
  <c r="AJ79" i="47"/>
  <c r="AN116" i="60"/>
  <c r="AK117" i="60" l="1"/>
  <c r="AH78" i="47" s="1"/>
  <c r="AI65" i="47"/>
  <c r="AN85" i="60"/>
  <c r="AM93" i="60"/>
  <c r="AM127" i="60" s="1"/>
  <c r="AH62" i="47"/>
  <c r="AM83" i="60"/>
  <c r="AL91" i="60"/>
  <c r="AL123" i="60" s="1"/>
  <c r="AI75" i="47"/>
  <c r="AN82" i="60"/>
  <c r="AM90" i="60"/>
  <c r="AM113" i="60" s="1"/>
  <c r="AG68" i="47"/>
  <c r="AJ74" i="60"/>
  <c r="AJ77" i="60" s="1"/>
  <c r="AL81" i="60"/>
  <c r="AK89" i="60"/>
  <c r="AK102" i="60" s="1"/>
  <c r="AK79" i="47"/>
  <c r="AO116" i="60"/>
  <c r="AK66" i="47"/>
  <c r="AO126" i="60"/>
  <c r="AL70" i="47"/>
  <c r="AP99" i="60"/>
  <c r="AM70" i="47" s="1"/>
  <c r="AL64" i="47"/>
  <c r="AP121" i="60"/>
  <c r="AM64" i="47" s="1"/>
  <c r="AK72" i="47"/>
  <c r="AO105" i="60"/>
  <c r="AK74" i="47"/>
  <c r="AO100" i="60"/>
  <c r="AL77" i="47"/>
  <c r="AP110" i="60"/>
  <c r="AM77" i="47" s="1"/>
  <c r="AK71" i="47"/>
  <c r="AO106" i="60"/>
  <c r="AJ81" i="47"/>
  <c r="AN114" i="60"/>
  <c r="AJ80" i="47"/>
  <c r="AN115" i="60"/>
  <c r="AJ82" i="47"/>
  <c r="AN111" i="60"/>
  <c r="AH69" i="47"/>
  <c r="AL101" i="60"/>
  <c r="AH73" i="47"/>
  <c r="AL104" i="60"/>
  <c r="AH63" i="47"/>
  <c r="AL122" i="60"/>
  <c r="AH76" i="47"/>
  <c r="AL112" i="60"/>
  <c r="AM84" i="60"/>
  <c r="AL92" i="60"/>
  <c r="AL117" i="60" l="1"/>
  <c r="AI78" i="47" s="1"/>
  <c r="AI62" i="47"/>
  <c r="AJ65" i="47"/>
  <c r="AO85" i="60"/>
  <c r="AN93" i="60"/>
  <c r="AN127" i="60" s="1"/>
  <c r="AN83" i="60"/>
  <c r="AM91" i="60"/>
  <c r="AM123" i="60" s="1"/>
  <c r="AJ75" i="47"/>
  <c r="AO82" i="60"/>
  <c r="AN90" i="60"/>
  <c r="AN113" i="60" s="1"/>
  <c r="AK74" i="60"/>
  <c r="AK77" i="60" s="1"/>
  <c r="AH68" i="47"/>
  <c r="AM81" i="60"/>
  <c r="AL89" i="60"/>
  <c r="AL102" i="60" s="1"/>
  <c r="AN84" i="60"/>
  <c r="AM92" i="60"/>
  <c r="AI76" i="47"/>
  <c r="AM112" i="60"/>
  <c r="AI63" i="47"/>
  <c r="AM122" i="60"/>
  <c r="AI73" i="47"/>
  <c r="AM104" i="60"/>
  <c r="AI69" i="47"/>
  <c r="AM101" i="60"/>
  <c r="AN101" i="60" s="1"/>
  <c r="AK82" i="47"/>
  <c r="AO111" i="60"/>
  <c r="AK80" i="47"/>
  <c r="AO115" i="60"/>
  <c r="AK81" i="47"/>
  <c r="AO114" i="60"/>
  <c r="AL71" i="47"/>
  <c r="AP106" i="60"/>
  <c r="AM71" i="47" s="1"/>
  <c r="AL74" i="47"/>
  <c r="AP100" i="60"/>
  <c r="AM74" i="47" s="1"/>
  <c r="AL72" i="47"/>
  <c r="AP105" i="60"/>
  <c r="AM72" i="47" s="1"/>
  <c r="AL66" i="47"/>
  <c r="AP126" i="60"/>
  <c r="AM66" i="47" s="1"/>
  <c r="AL79" i="47"/>
  <c r="AP116" i="60"/>
  <c r="AM79" i="47" s="1"/>
  <c r="AJ62" i="47" l="1"/>
  <c r="AM117" i="60"/>
  <c r="AJ78" i="47" s="1"/>
  <c r="AK65" i="47"/>
  <c r="AP85" i="60"/>
  <c r="AO93" i="60"/>
  <c r="AO127" i="60" s="1"/>
  <c r="AK75" i="47"/>
  <c r="AO83" i="60"/>
  <c r="AN91" i="60"/>
  <c r="AN123" i="60" s="1"/>
  <c r="AP82" i="60"/>
  <c r="AP90" i="60" s="1"/>
  <c r="AP113" i="60" s="1"/>
  <c r="AM75" i="47" s="1"/>
  <c r="AO90" i="60"/>
  <c r="AO113" i="60" s="1"/>
  <c r="AL75" i="47" s="1"/>
  <c r="AL74" i="60"/>
  <c r="AL77" i="60" s="1"/>
  <c r="AI68" i="47"/>
  <c r="AN81" i="60"/>
  <c r="AN89" i="60" s="1"/>
  <c r="AM89" i="60"/>
  <c r="AM102" i="60" s="1"/>
  <c r="AL81" i="47"/>
  <c r="AP114" i="60"/>
  <c r="AM81" i="47" s="1"/>
  <c r="AL80" i="47"/>
  <c r="AP115" i="60"/>
  <c r="AM80" i="47" s="1"/>
  <c r="AL82" i="47"/>
  <c r="AP111" i="60"/>
  <c r="AM82" i="47" s="1"/>
  <c r="AJ69" i="47"/>
  <c r="AJ73" i="47"/>
  <c r="AN104" i="60"/>
  <c r="AJ63" i="47"/>
  <c r="AN122" i="60"/>
  <c r="AJ76" i="47"/>
  <c r="AN112" i="60"/>
  <c r="AO84" i="60"/>
  <c r="AN92" i="60"/>
  <c r="AL65" i="47" l="1"/>
  <c r="AN117" i="60"/>
  <c r="AK78" i="47" s="1"/>
  <c r="AP93" i="60"/>
  <c r="AP127" i="60" s="1"/>
  <c r="AK62" i="47"/>
  <c r="AP83" i="60"/>
  <c r="AO91" i="60"/>
  <c r="AO123" i="60" s="1"/>
  <c r="AM74" i="60"/>
  <c r="AM77" i="60" s="1"/>
  <c r="AJ68" i="47"/>
  <c r="AO81" i="60"/>
  <c r="AN102" i="60"/>
  <c r="AP84" i="60"/>
  <c r="AP92" i="60" s="1"/>
  <c r="AP117" i="60" s="1"/>
  <c r="AM78" i="47" s="1"/>
  <c r="AO92" i="60"/>
  <c r="AO117" i="60" s="1"/>
  <c r="AL78" i="47" s="1"/>
  <c r="AK76" i="47"/>
  <c r="AO112" i="60"/>
  <c r="AK63" i="47"/>
  <c r="AO122" i="60"/>
  <c r="AK73" i="47"/>
  <c r="AO104" i="60"/>
  <c r="AK69" i="47"/>
  <c r="AO101" i="60"/>
  <c r="AM65" i="47" l="1"/>
  <c r="AL62" i="47"/>
  <c r="AP91" i="60"/>
  <c r="AP123" i="60" s="1"/>
  <c r="AP81" i="60"/>
  <c r="AP89" i="60" s="1"/>
  <c r="AP102" i="60" s="1"/>
  <c r="AO89" i="60"/>
  <c r="AO102" i="60" s="1"/>
  <c r="AK68" i="47"/>
  <c r="AN74" i="60"/>
  <c r="AN77" i="60" s="1"/>
  <c r="AL69" i="47"/>
  <c r="AP101" i="60"/>
  <c r="AM69" i="47" s="1"/>
  <c r="AL73" i="47"/>
  <c r="AP104" i="60"/>
  <c r="AM73" i="47" s="1"/>
  <c r="AL63" i="47"/>
  <c r="AP122" i="60"/>
  <c r="AM63" i="47" s="1"/>
  <c r="AL76" i="47"/>
  <c r="AP112" i="60"/>
  <c r="AM76" i="47" s="1"/>
  <c r="AM62" i="47" l="1"/>
  <c r="AL68" i="47"/>
  <c r="AO74" i="60"/>
  <c r="AO77" i="60" s="1"/>
  <c r="AM68" i="47"/>
  <c r="AP74" i="60"/>
  <c r="AP77" i="60" s="1"/>
  <c r="O125" i="60"/>
  <c r="M125" i="60" l="1"/>
  <c r="L125" i="60"/>
  <c r="K125" i="60"/>
  <c r="N125" i="60"/>
  <c r="P125" i="60"/>
  <c r="Q125" i="60" s="1"/>
  <c r="R125" i="60" s="1"/>
  <c r="R131" i="60" l="1"/>
  <c r="S131" i="60" s="1"/>
  <c r="G63" i="58"/>
  <c r="E63" i="58" s="1"/>
  <c r="F99" i="58" s="1"/>
  <c r="G64" i="58"/>
  <c r="E64" i="58" s="1"/>
  <c r="F78" i="58" s="1"/>
  <c r="G60" i="58"/>
  <c r="E60" i="58" s="1"/>
  <c r="F74" i="58" s="1"/>
  <c r="G57" i="58"/>
  <c r="E57" i="58" s="1"/>
  <c r="F71" i="58" s="1"/>
  <c r="G58" i="58"/>
  <c r="E58" i="58" s="1"/>
  <c r="F72" i="58" s="1"/>
  <c r="G61" i="58"/>
  <c r="E61" i="58" s="1"/>
  <c r="F75" i="58" s="1"/>
  <c r="G62" i="58"/>
  <c r="E62" i="58" s="1"/>
  <c r="F98" i="58" s="1"/>
  <c r="S132" i="60" l="1"/>
  <c r="T131" i="60"/>
  <c r="U131" i="60" s="1"/>
  <c r="V131" i="60" s="1"/>
  <c r="W131" i="60" s="1"/>
  <c r="X131" i="60" s="1"/>
  <c r="Y131" i="60" s="1"/>
  <c r="Z131" i="60" s="1"/>
  <c r="AA131" i="60" s="1"/>
  <c r="AB131" i="60" s="1"/>
  <c r="AC131" i="60" s="1"/>
  <c r="AD131" i="60" s="1"/>
  <c r="AE131" i="60" s="1"/>
  <c r="AF131" i="60" s="1"/>
  <c r="AG131" i="60" s="1"/>
  <c r="AH131" i="60" s="1"/>
  <c r="AI131" i="60" s="1"/>
  <c r="AJ131" i="60" s="1"/>
  <c r="AK131" i="60" s="1"/>
  <c r="AL131" i="60" s="1"/>
  <c r="AM131" i="60" s="1"/>
  <c r="AN131" i="60" s="1"/>
  <c r="R132" i="60"/>
  <c r="R133" i="60" s="1"/>
  <c r="O98" i="58"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X133" i="60" l="1"/>
  <c r="Y133" i="60"/>
  <c r="Z133" i="60" s="1"/>
  <c r="AA133" i="60" s="1"/>
  <c r="S133" i="60"/>
  <c r="S125" i="60" s="1"/>
  <c r="S124" i="60" s="1"/>
  <c r="P67" i="47" s="1"/>
  <c r="K75" i="58"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T132" i="60" l="1"/>
  <c r="T133" i="60"/>
  <c r="P158" i="58"/>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T125" i="60" l="1"/>
  <c r="T124" i="60" s="1"/>
  <c r="Q67" i="47" s="1"/>
  <c r="U133" i="60"/>
  <c r="U132" i="60"/>
  <c r="L158" i="58"/>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U125" i="60"/>
  <c r="U124" i="60" s="1"/>
  <c r="R67" i="47" s="1"/>
  <c r="V133" i="60"/>
  <c r="V132" i="60"/>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V125" i="60" l="1"/>
  <c r="V124" i="60" s="1"/>
  <c r="S67" i="47" s="1"/>
  <c r="W132" i="60"/>
  <c r="L159" i="58"/>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W125" i="60" l="1"/>
  <c r="W124" i="60" s="1"/>
  <c r="L235" i="58"/>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X132" i="60" l="1"/>
  <c r="T67" i="47"/>
  <c r="AD241" i="58"/>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X125" i="60" l="1"/>
  <c r="X124" i="60" s="1"/>
  <c r="AO248" i="58"/>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U67" i="47" l="1"/>
  <c r="Y132" i="60"/>
  <c r="AL109" i="47"/>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Y125" i="60" l="1"/>
  <c r="Y124" i="60" s="1"/>
  <c r="AG238" i="58"/>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V67" i="47" l="1"/>
  <c r="Z132" i="60"/>
  <c r="Y234" i="58"/>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Z125" i="60" l="1"/>
  <c r="Z124" i="60" s="1"/>
  <c r="AI238" i="58"/>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W67" i="47" l="1"/>
  <c r="AA132" i="60"/>
  <c r="AI233" i="58"/>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A125" i="60" l="1"/>
  <c r="AA124" i="60" s="1"/>
  <c r="AK238" i="58"/>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X67" i="47" l="1"/>
  <c r="AB132" i="60"/>
  <c r="AL234" i="58"/>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B125" i="60" l="1"/>
  <c r="AB124" i="60" s="1"/>
  <c r="AM237" i="58"/>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Y67" i="47" l="1"/>
  <c r="AC132" i="60"/>
  <c r="AN237" i="58"/>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C125" i="60" l="1"/>
  <c r="AC124" i="60" s="1"/>
  <c r="AO235" i="58"/>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D132" i="60" l="1"/>
  <c r="Z67" i="47"/>
  <c r="AP237" i="58"/>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D125" i="60" l="1"/>
  <c r="AD124" i="60" s="1"/>
  <c r="AP233" i="58"/>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A67" i="47" l="1"/>
  <c r="AE132" i="60"/>
  <c r="AR237" i="58"/>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E125" i="60" l="1"/>
  <c r="AE124" i="60" s="1"/>
  <c r="AS234" i="58"/>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F132" i="60" l="1"/>
  <c r="AB67" i="47"/>
  <c r="AS233" i="58"/>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F125" i="60" l="1"/>
  <c r="AF124" i="60" s="1"/>
  <c r="AU228" i="58"/>
  <c r="AT233" i="58"/>
  <c r="AT220" i="58"/>
  <c r="AU197" i="58"/>
  <c r="AU174" i="58"/>
  <c r="AU233" i="58" s="1"/>
  <c r="AU186" i="58"/>
  <c r="AU208" i="58"/>
  <c r="AU222" i="58"/>
  <c r="AU221" i="58"/>
  <c r="AU224" i="58"/>
  <c r="AU225" i="58"/>
  <c r="AG132" i="60" l="1"/>
  <c r="AC67" i="47"/>
  <c r="AU220" i="58"/>
  <c r="AG125" i="60" l="1"/>
  <c r="AG124" i="60" s="1"/>
  <c r="G59" i="58"/>
  <c r="E59" i="58" s="1"/>
  <c r="F73" i="58" s="1"/>
  <c r="AD67" i="47" l="1"/>
  <c r="AH132" i="60"/>
  <c r="O73" i="58" a="1"/>
  <c r="O73" i="58" s="1"/>
  <c r="O165" i="58" s="1"/>
  <c r="K73" i="58" a="1"/>
  <c r="K73" i="58" s="1"/>
  <c r="K165" i="58" s="1"/>
  <c r="G73" i="58"/>
  <c r="F84" i="58"/>
  <c r="AH125" i="60" l="1"/>
  <c r="AH124" i="60" s="1"/>
  <c r="L73" i="58"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AI132" i="60" l="1"/>
  <c r="AE67" i="47"/>
  <c r="O95" i="58"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AI125" i="60" l="1"/>
  <c r="AI124" i="60" s="1"/>
  <c r="L95" i="58"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AF67" i="47" l="1"/>
  <c r="AJ132" i="60"/>
  <c r="L154" i="58"/>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AJ125" i="60" l="1"/>
  <c r="AJ124" i="60" s="1"/>
  <c r="S154" i="58"/>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G67" i="47" l="1"/>
  <c r="AK132" i="60"/>
  <c r="AC154" i="58"/>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K125" i="60" l="1"/>
  <c r="AK124" i="60" s="1"/>
  <c r="AD236" i="58"/>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H67" i="47" l="1"/>
  <c r="AL132" i="60"/>
  <c r="AK122" i="47"/>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AL125" i="60" l="1"/>
  <c r="AL124" i="60" s="1"/>
  <c r="W236" i="58"/>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AI67" i="47" l="1"/>
  <c r="AM132" i="60"/>
  <c r="X236" i="58"/>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AM125" i="60" l="1"/>
  <c r="AM124" i="60" s="1"/>
  <c r="X245" i="58"/>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AJ67" i="47" l="1"/>
  <c r="AN132" i="60"/>
  <c r="Z236" i="58"/>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N125" i="60" l="1"/>
  <c r="AN124" i="60" s="1"/>
  <c r="AJ236" i="58"/>
  <c r="AJ251" i="58" s="1"/>
  <c r="AG113" i="47" s="1"/>
  <c r="AA223" i="58"/>
  <c r="AA261" i="58" s="1"/>
  <c r="X122" i="47" s="1"/>
  <c r="AK189" i="58"/>
  <c r="AK211" i="58"/>
  <c r="AK177" i="58"/>
  <c r="AK200" i="58"/>
  <c r="AM165" i="58"/>
  <c r="AJ223" i="58"/>
  <c r="AI261" i="58"/>
  <c r="AF122" i="47" s="1"/>
  <c r="AI245" i="58"/>
  <c r="AK154" i="58"/>
  <c r="Z261" i="58"/>
  <c r="W122" i="47" s="1"/>
  <c r="Z245" i="58"/>
  <c r="AO125" i="60" l="1"/>
  <c r="AP125" i="60" s="1"/>
  <c r="AO124" i="60"/>
  <c r="AK67" i="47"/>
  <c r="AA245" i="58"/>
  <c r="AL154" i="58"/>
  <c r="AJ261" i="58"/>
  <c r="AG122" i="47" s="1"/>
  <c r="AJ245" i="58"/>
  <c r="AN165" i="58"/>
  <c r="AK236" i="58"/>
  <c r="AK251" i="58" s="1"/>
  <c r="AH113" i="47" s="1"/>
  <c r="AK223" i="58"/>
  <c r="AL189" i="58"/>
  <c r="AL177" i="58"/>
  <c r="AL236" i="58" s="1"/>
  <c r="AL251" i="58" s="1"/>
  <c r="AI113" i="47" s="1"/>
  <c r="AL211" i="58"/>
  <c r="AL200" i="58"/>
  <c r="AL67" i="47" l="1"/>
  <c r="AP124" i="60"/>
  <c r="AM67" i="47" s="1"/>
  <c r="AM211" i="58"/>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0" i="29" l="1" a="1"/>
  <c r="AN50" i="29" s="1"/>
  <c r="AN47" i="29" a="1"/>
  <c r="AN47" i="29" s="1"/>
  <c r="AN48" i="29" a="1"/>
  <c r="AN48" i="29" s="1"/>
  <c r="AN49" i="29" a="1"/>
  <c r="AN49" i="29" s="1"/>
  <c r="AN51" i="29" a="1"/>
  <c r="AN51" i="29" s="1"/>
  <c r="AO51" i="29" l="1" a="1"/>
  <c r="AO51" i="29" s="1"/>
  <c r="AM51" i="29"/>
  <c r="AJ108" i="47" s="1"/>
  <c r="AK108" i="47"/>
  <c r="AM49" i="29"/>
  <c r="AJ85" i="47" s="1"/>
  <c r="AK85" i="47"/>
  <c r="AO49" i="29" a="1"/>
  <c r="AO49" i="29" s="1"/>
  <c r="AK84" i="47"/>
  <c r="AM48" i="29"/>
  <c r="AJ84" i="47" s="1"/>
  <c r="AO48" i="29" a="1"/>
  <c r="AO48" i="29" s="1"/>
  <c r="AO47" i="29" a="1"/>
  <c r="AO47" i="29" s="1"/>
  <c r="AM47" i="29"/>
  <c r="AJ83" i="47" s="1"/>
  <c r="AK83" i="47"/>
  <c r="AK86" i="47"/>
  <c r="AM50" i="29"/>
  <c r="AJ86" i="47" s="1"/>
  <c r="AO50" i="29" a="1"/>
  <c r="AO50" i="29" s="1"/>
  <c r="AL85" i="47" l="1"/>
  <c r="AP49" i="29" a="1"/>
  <c r="AP49" i="29" s="1"/>
  <c r="AM85" i="47" s="1"/>
  <c r="AP48" i="29" a="1"/>
  <c r="AP48" i="29" s="1"/>
  <c r="AM84" i="47" s="1"/>
  <c r="AL84" i="47"/>
  <c r="AL83" i="47"/>
  <c r="AP47" i="29" a="1"/>
  <c r="AP47" i="29" s="1"/>
  <c r="AM83" i="47" s="1"/>
  <c r="AL86" i="47"/>
  <c r="AP50" i="29" a="1"/>
  <c r="AP50" i="29" s="1"/>
  <c r="AM86" i="47" s="1"/>
  <c r="AP51" i="29" a="1"/>
  <c r="AP51" i="29" s="1"/>
  <c r="AM108" i="47" s="1"/>
  <c r="AL108" i="47"/>
  <c r="C10" i="15" l="1"/>
  <c r="D10" i="15"/>
  <c r="C9" i="15"/>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2"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 ref="S41"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<sst xmlns="http://schemas.openxmlformats.org/spreadsheetml/2006/main" count="4513" uniqueCount="696">
  <si>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</si>
  <si>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</si>
  <si>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</si>
  <si>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</si>
  <si>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</si>
  <si>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</si>
  <si>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</si>
  <si>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</si>
  <si>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</si>
  <si>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</si>
  <si>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</si>
  <si>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</si>
  <si>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</si>
  <si>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</si>
  <si>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</si>
  <si>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</si>
  <si>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</si>
  <si>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</si>
  <si>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</si>
  <si>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</si>
  <si>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</si>
  <si>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</si>
  <si>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</si>
  <si>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</si>
  <si>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</si>
  <si>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</si>
  <si>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</si>
  <si>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</si>
  <si>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</si>
  <si>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</si>
  <si>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</si>
  <si>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</si>
  <si>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</si>
  <si>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</si>
  <si>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</si>
  <si>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</si>
  <si>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</si>
  <si>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</si>
  <si>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</si>
  <si>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</si>
  <si>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</si>
  <si>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</si>
  <si>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</si>
  <si>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</si>
  <si>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</si>
  <si>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</si>
  <si>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</si>
  <si>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</si>
  <si>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</si>
  <si>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</si>
  <si>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</si>
  <si>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</si>
  <si>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</si>
  <si>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</si>
  <si>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</si>
  <si>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</si>
  <si>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</si>
  <si>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</si>
  <si>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</si>
  <si>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</si>
  <si>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</si>
  <si>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</si>
  <si>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</si>
  <si>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</si>
  <si>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</si>
  <si>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</si>
  <si>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</si>
  <si>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</si>
  <si>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</si>
  <si>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</si>
  <si>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</si>
  <si>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</si>
  <si>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</si>
  <si>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</si>
  <si>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</si>
  <si>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</si>
  <si>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</si>
  <si>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</si>
  <si>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</si>
  <si>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</si>
  <si>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</si>
  <si>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</si>
  <si>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</si>
  <si>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</si>
  <si>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</si>
  <si>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</si>
  <si>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</si>
  <si>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</si>
  <si>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</si>
  <si>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</si>
  <si>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</si>
  <si>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</si>
  <si>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</si>
  <si>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</si>
  <si>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</si>
  <si>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</si>
  <si>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</si>
  <si>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</si>
  <si>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</si>
  <si>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</si>
  <si>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</si>
  <si>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</si>
  <si>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</si>
  <si>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</si>
  <si>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</si>
  <si>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</si>
  <si>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</si>
  <si>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</si>
  <si>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</si>
  <si>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</si>
  <si>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</si>
  <si>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</si>
  <si>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</si>
  <si>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</si>
  <si>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</si>
  <si>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</si>
  <si>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</si>
  <si>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</si>
  <si>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</si>
  <si>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</si>
  <si>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</si>
  <si>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</si>
  <si>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</si>
  <si>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</si>
  <si>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</si>
  <si>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</si>
  <si>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</si>
  <si>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</si>
  <si>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</si>
  <si>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</si>
  <si>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</si>
  <si>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</si>
  <si>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</si>
  <si>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</si>
  <si>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</si>
  <si>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</si>
  <si>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</si>
  <si>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</si>
  <si>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</si>
  <si>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</si>
  <si>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</si>
  <si>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</si>
  <si>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</si>
  <si>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</si>
  <si>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</si>
  <si>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</si>
  <si>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</si>
  <si>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</si>
  <si>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</si>
  <si>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</si>
  <si>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</si>
  <si>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</si>
  <si>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</si>
  <si>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</si>
  <si>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</si>
  <si>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</si>
  <si>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</si>
  <si>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</si>
  <si>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</si>
  <si>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</si>
  <si>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</si>
  <si>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</si>
  <si>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</si>
  <si>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</si>
  <si>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</si>
  <si>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</si>
  <si>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</si>
  <si>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</si>
  <si>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</si>
  <si>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</si>
  <si>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</si>
  <si>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</si>
  <si>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</si>
  <si>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</si>
  <si>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</si>
  <si>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</si>
  <si>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</si>
  <si>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</si>
  <si>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</si>
  <si>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</si>
  <si>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</si>
  <si>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</si>
  <si>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</si>
  <si>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</si>
  <si>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</si>
  <si>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</si>
  <si>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</si>
  <si>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</si>
  <si>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</si>
  <si>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</si>
  <si>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</si>
  <si>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</si>
  <si>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</si>
  <si>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</si>
  <si>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</si>
  <si>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</si>
  <si>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</si>
  <si>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</si>
  <si>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</si>
  <si>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</si>
  <si>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</si>
  <si>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</si>
  <si>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</si>
  <si>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</si>
  <si>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</si>
  <si>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</si>
  <si>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</si>
  <si>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</si>
  <si>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</si>
  <si>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</si>
  <si>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</si>
  <si>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</si>
  <si>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</si>
  <si>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</si>
  <si>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</si>
  <si>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</si>
  <si>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</si>
  <si>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</si>
  <si>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</si>
  <si>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</si>
  <si>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</si>
  <si>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</si>
  <si>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</si>
  <si>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</si>
  <si>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</si>
  <si>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</si>
  <si>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</si>
  <si>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</si>
  <si>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</si>
  <si>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</si>
  <si>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</si>
  <si>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</si>
  <si>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</si>
  <si>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</si>
  <si>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</si>
  <si>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</si>
  <si>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</si>
  <si>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</si>
  <si>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</si>
  <si>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</si>
  <si>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</si>
  <si>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</si>
  <si>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</si>
  <si>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</si>
  <si>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</si>
  <si>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</si>
  <si>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</si>
  <si>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</si>
  <si>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</si>
  <si>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</si>
  <si>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</si>
  <si>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</si>
  <si>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</si>
  <si>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</si>
  <si>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</si>
  <si>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</si>
  <si>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</si>
  <si>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</si>
  <si>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</si>
  <si>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</si>
  <si>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</si>
  <si>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</si>
  <si>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</si>
  <si>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</si>
  <si>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</si>
  <si>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</si>
  <si>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</si>
  <si>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</si>
  <si>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</si>
  <si>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</si>
  <si>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</si>
  <si>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</si>
  <si>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</si>
  <si>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</si>
  <si>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</si>
  <si>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</si>
  <si>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</si>
  <si>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</si>
  <si>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</si>
  <si>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</si>
  <si>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</si>
  <si>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</si>
  <si>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</si>
  <si>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</si>
  <si>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</si>
  <si>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</si>
  <si>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</si>
  <si>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</si>
  <si>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</si>
  <si>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</si>
  <si>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</si>
  <si>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</si>
  <si>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</si>
  <si>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</si>
  <si>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</si>
  <si>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</si>
  <si>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</si>
  <si>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</si>
  <si>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</si>
  <si>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</si>
  <si>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</si>
  <si>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</si>
  <si>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</si>
  <si>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</si>
  <si>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</si>
  <si>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</si>
  <si>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</si>
  <si>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</si>
  <si>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</si>
  <si>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</si>
  <si>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</si>
  <si>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</si>
  <si>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</si>
  <si>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</si>
  <si>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</si>
  <si>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</si>
  <si>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</si>
  <si>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</si>
  <si>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</si>
  <si>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</si>
  <si>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</si>
  <si>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</si>
  <si>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</si>
  <si>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</si>
  <si>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</si>
  <si>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</si>
  <si>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</si>
  <si>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</si>
  <si>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</si>
  <si>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</si>
  <si>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</si>
  <si>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</si>
  <si>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</si>
  <si>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</si>
  <si>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</si>
  <si>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</si>
  <si>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</si>
  <si>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</si>
  <si>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</si>
  <si>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</si>
  <si>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</si>
  <si>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</si>
  <si>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</si>
  <si>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</si>
  <si>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</si>
  <si>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</si>
  <si>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</si>
  <si>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</si>
  <si>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</si>
  <si>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</si>
  <si>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</si>
  <si>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</si>
  <si>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</si>
  <si>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</si>
  <si>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</si>
  <si>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</si>
  <si>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</si>
  <si>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</si>
  <si>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</si>
  <si>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</si>
  <si>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</si>
  <si>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</si>
  <si>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</si>
  <si>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</si>
  <si>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</si>
  <si>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</si>
  <si>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</si>
  <si>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</si>
  <si>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</si>
  <si>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</si>
  <si>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</si>
  <si>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</si>
  <si>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</si>
  <si>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</si>
  <si>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</si>
  <si>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</si>
  <si>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</si>
  <si>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</si>
  <si>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</si>
  <si>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</si>
  <si>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</si>
  <si>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</si>
  <si>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</si>
  <si>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</si>
  <si>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</si>
  <si>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</si>
  <si>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</si>
  <si>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</si>
  <si>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</si>
  <si>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</si>
  <si>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</si>
  <si>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</si>
  <si>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</si>
  <si>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</si>
  <si>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</si>
  <si>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</si>
  <si>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</si>
  <si>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</si>
  <si>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</si>
  <si>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</si>
  <si>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</si>
  <si>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</si>
  <si>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</si>
  <si>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</si>
  <si>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</si>
  <si>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</si>
  <si>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</si>
  <si>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</si>
  <si>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</si>
  <si>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</si>
  <si>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</si>
  <si>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</si>
  <si>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</si>
  <si>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</si>
  <si>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</si>
  <si>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</si>
  <si>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</si>
  <si>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</si>
  <si>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</si>
  <si>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</si>
  <si>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</si>
  <si>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</si>
  <si>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</si>
  <si>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</si>
  <si>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</si>
  <si>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</si>
  <si>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</si>
  <si>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</si>
  <si>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</si>
  <si>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</si>
  <si>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</si>
  <si>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</si>
  <si>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</si>
  <si>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</si>
  <si>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</si>
  <si>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</si>
  <si>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</si>
  <si>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</si>
  <si>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</si>
  <si>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</si>
  <si>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</si>
  <si>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</si>
  <si>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</si>
  <si>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</si>
  <si>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</si>
  <si>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</si>
  <si>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</si>
  <si>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</si>
  <si>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</si>
  <si>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</si>
  <si>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</si>
  <si>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</si>
  <si>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</si>
  <si>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</si>
  <si>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</si>
  <si>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</si>
  <si>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</si>
  <si>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</si>
  <si>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</si>
  <si>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</si>
  <si>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</si>
  <si>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</si>
  <si>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</si>
  <si>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</si>
  <si>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</si>
  <si>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</si>
  <si>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</si>
  <si>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</si>
  <si>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</si>
  <si>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</si>
  <si>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</si>
  <si>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</si>
  <si>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</si>
  <si>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</si>
  <si>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</si>
  <si>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</si>
  <si>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</si>
  <si>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</si>
  <si>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</si>
  <si>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</si>
  <si>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</si>
  <si>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</si>
  <si>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</si>
  <si>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</si>
  <si>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</si>
  <si>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</si>
  <si>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</si>
  <si>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</si>
  <si>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</si>
  <si>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</si>
  <si>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</si>
  <si>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</si>
  <si>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</si>
  <si>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</si>
  <si>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</si>
  <si>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</si>
  <si>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</si>
  <si>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</si>
  <si>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</si>
  <si>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</si>
  <si>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</si>
  <si>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</si>
  <si>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</si>
  <si>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</si>
  <si>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</si>
  <si>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</si>
  <si>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</si>
  <si>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</si>
  <si>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</si>
  <si>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</si>
  <si>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</si>
  <si>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</si>
  <si>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</si>
  <si>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</si>
  <si>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</si>
  <si>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</si>
  <si>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</si>
  <si>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</si>
  <si>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</si>
  <si>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</si>
  <si>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</si>
  <si>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</si>
  <si>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</si>
  <si>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</si>
  <si>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</si>
  <si>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</si>
  <si>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</si>
  <si>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</si>
  <si>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</si>
  <si>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</si>
  <si>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</si>
  <si>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</si>
  <si>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</si>
  <si>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</si>
  <si>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</si>
  <si>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</si>
  <si>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</si>
  <si>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</si>
  <si>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</si>
  <si>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</si>
  <si>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</si>
  <si>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</si>
  <si>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</si>
  <si>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</si>
  <si>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</si>
  <si>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</si>
  <si>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</si>
  <si>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</si>
  <si>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</si>
  <si>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</si>
  <si>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</si>
  <si>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</si>
  <si>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</si>
  <si>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</si>
  <si>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</si>
  <si>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</si>
  <si>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</si>
  <si>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</si>
  <si>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</si>
  <si>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</si>
  <si>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</si>
  <si>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</si>
  <si>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</si>
  <si>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</si>
  <si>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</si>
  <si>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</si>
  <si>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</si>
  <si>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</si>
  <si>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</si>
  <si>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</si>
  <si>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</si>
  <si>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</si>
  <si>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</si>
  <si>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</si>
  <si>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</si>
  <si>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</si>
  <si>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</si>
  <si>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</si>
  <si>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</si>
  <si>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</si>
  <si>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</si>
  <si>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</si>
  <si>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</si>
  <si>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</si>
  <si>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</si>
  <si>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</si>
  <si>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</si>
  <si>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</si>
  <si>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</si>
  <si>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</si>
  <si>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</si>
  <si>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</si>
  <si>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</si>
  <si>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</si>
  <si>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</si>
  <si>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</si>
  <si>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</si>
  <si>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</si>
  <si>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</si>
  <si>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</si>
  <si>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</si>
  <si>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</si>
  <si>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</si>
  <si>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</si>
  <si>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</si>
  <si>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</si>
  <si>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</si>
  <si>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</si>
  <si>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</si>
  <si>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</si>
  <si>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</si>
  <si>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</si>
  <si>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</si>
  <si>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</si>
  <si>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</si>
  <si>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</si>
  <si>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</si>
  <si>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</si>
  <si>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</si>
  <si>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</si>
  <si>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</si>
  <si>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</si>
  <si>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</si>
  <si>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</si>
  <si>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</si>
  <si>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</si>
  <si>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</si>
  <si>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</si>
  <si>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</si>
  <si>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</si>
  <si>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</si>
  <si>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</si>
  <si>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</si>
  <si>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</si>
  <si>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</si>
  <si>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</si>
  <si>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</si>
  <si>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</si>
  <si>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</si>
  <si>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</si>
  <si>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</si>
  <si>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</si>
  <si>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</si>
  <si>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</si>
  <si>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</si>
  <si>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</si>
  <si>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</si>
  <si>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</si>
  <si>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</si>
  <si>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</si>
  <si>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</si>
  <si>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</si>
  <si>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</si>
  <si>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</si>
  <si>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</si>
  <si>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</si>
  <si>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</si>
  <si>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</si>
  <si>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</si>
  <si>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</si>
  <si>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</si>
  <si>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</si>
  <si>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</si>
  <si>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</si>
  <si>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</si>
  <si>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</si>
  <si>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</si>
  <si>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</si>
  <si>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</si>
  <si>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</si>
  <si>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</si>
  <si>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</si>
  <si>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</si>
  <si>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</si>
  <si>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</si>
  <si>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</si>
  <si>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</si>
  <si>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</si>
  <si>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</si>
  <si>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</si>
  <si>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</si>
  <si>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</si>
  <si>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</si>
  <si>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</si>
  <si>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</si>
  <si>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</si>
  <si>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</si>
  <si>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</si>
  <si>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</si>
  <si>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</si>
  <si>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</si>
  <si>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RHEW</t>
  </si>
  <si>
    <t>Original series without fuel switch</t>
  </si>
  <si>
    <t>Share of LPG (RHEW) - User specified</t>
  </si>
  <si>
    <t>fa</t>
  </si>
  <si>
    <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</si>
</sst>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54">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174" fontId="16" fillId="15" borderId="0" xfId="4431" applyNumberFormat="1"/>
    <xf numFmtId="9" fontId="19" fillId="5" borderId="5" xfId="45" applyFont="1" applyFill="1"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31.740246967958257</c:v>
                </c:pt>
                <c:pt idx="3">
                  <c:v>26.820807293224881</c:v>
                </c:pt>
                <c:pt idx="4" formatCode="0.000">
                  <c:v>20.935973870748107</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20.834250617367616</c:v>
                </c:pt>
                <c:pt idx="3">
                  <c:v>24.185509106664284</c:v>
                </c:pt>
                <c:pt idx="4" formatCode="0.000">
                  <c:v>27.092175365506261</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11.861738000000003</c:v>
                </c:pt>
                <c:pt idx="2">
                  <c:v>13.38159241467414</c:v>
                </c:pt>
                <c:pt idx="3">
                  <c:v>20.368989600110833</c:v>
                </c:pt>
                <c:pt idx="4" formatCode="0.000">
                  <c:v>27.489759763745628</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31.740246967958257</c:v>
                </c:pt>
                <c:pt idx="3">
                  <c:v>26.820807293224881</c:v>
                </c:pt>
                <c:pt idx="4">
                  <c:v>20.935973870748107</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20.834250617367616</c:v>
                </c:pt>
                <c:pt idx="3">
                  <c:v>24.185509106664284</c:v>
                </c:pt>
                <c:pt idx="4">
                  <c:v>27.092175365506261</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11.861738000000003</c:v>
                </c:pt>
                <c:pt idx="2">
                  <c:v>13.38159241467414</c:v>
                </c:pt>
                <c:pt idx="3">
                  <c:v>20.368989600110833</c:v>
                </c:pt>
                <c:pt idx="4">
                  <c:v>27.489759763745628</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9"/>
                <c:pt idx="0">
                  <c:v>10.675871970797223</c:v>
                </c:pt>
                <c:pt idx="1">
                  <c:v>16.310861395277104</c:v>
                </c:pt>
                <c:pt idx="2">
                  <c:v>18.189191203437066</c:v>
                </c:pt>
                <c:pt idx="3">
                  <c:v>20.067521011597027</c:v>
                </c:pt>
                <c:pt idx="4">
                  <c:v>20.029091212674267</c:v>
                </c:pt>
                <c:pt idx="5">
                  <c:v>20.216611671932736</c:v>
                </c:pt>
                <c:pt idx="6">
                  <c:v>21.035940595046917</c:v>
                </c:pt>
                <c:pt idx="7">
                  <c:v>24.723506949481759</c:v>
                </c:pt>
                <c:pt idx="8">
                  <c:v>24.831677024393876</c:v>
                </c:pt>
                <c:pt idx="9">
                  <c:v>24.956612701579619</c:v>
                </c:pt>
                <c:pt idx="10">
                  <c:v>25.026687012417632</c:v>
                </c:pt>
                <c:pt idx="11">
                  <c:v>25.046330545994277</c:v>
                </c:pt>
                <c:pt idx="12">
                  <c:v>25.012030601080745</c:v>
                </c:pt>
                <c:pt idx="13">
                  <c:v>24.982992593880869</c:v>
                </c:pt>
                <c:pt idx="14">
                  <c:v>24.967905842842178</c:v>
                </c:pt>
                <c:pt idx="15">
                  <c:v>24.874504725618461</c:v>
                </c:pt>
                <c:pt idx="16">
                  <c:v>24.730697849826257</c:v>
                </c:pt>
                <c:pt idx="17">
                  <c:v>24.499042589871436</c:v>
                </c:pt>
                <c:pt idx="18">
                  <c:v>24.210146380836182</c:v>
                </c:pt>
                <c:pt idx="19">
                  <c:v>23.899415255885582</c:v>
                </c:pt>
                <c:pt idx="20">
                  <c:v>23.538271588333156</c:v>
                </c:pt>
                <c:pt idx="21">
                  <c:v>23.160010106688908</c:v>
                </c:pt>
                <c:pt idx="22">
                  <c:v>22.732866755080888</c:v>
                </c:pt>
                <c:pt idx="23">
                  <c:v>22.26862737930518</c:v>
                </c:pt>
                <c:pt idx="24">
                  <c:v>21.810199729008538</c:v>
                </c:pt>
                <c:pt idx="25">
                  <c:v>21.359400573207406</c:v>
                </c:pt>
                <c:pt idx="26">
                  <c:v>20.897672344098606</c:v>
                </c:pt>
                <c:pt idx="27">
                  <c:v>18.617187845731806</c:v>
                </c:pt>
                <c:pt idx="28">
                  <c:v>16.312451648911498</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9"/>
                <c:pt idx="0" formatCode="0.00">
                  <c:v>4.742986727829742E-2</c:v>
                </c:pt>
                <c:pt idx="1">
                  <c:v>4.2267183358226296E-2</c:v>
                </c:pt>
                <c:pt idx="2">
                  <c:v>4.0546288718202587E-2</c:v>
                </c:pt>
                <c:pt idx="3">
                  <c:v>3.8825394078178879E-2</c:v>
                </c:pt>
                <c:pt idx="4">
                  <c:v>3.875104248853016E-2</c:v>
                </c:pt>
                <c:pt idx="5">
                  <c:v>3.911384543385777E-2</c:v>
                </c:pt>
                <c:pt idx="6">
                  <c:v>4.0699032179204869E-2</c:v>
                </c:pt>
                <c:pt idx="7">
                  <c:v>4.7833506677456422E-2</c:v>
                </c:pt>
                <c:pt idx="8">
                  <c:v>4.8042787424365921E-2</c:v>
                </c:pt>
                <c:pt idx="9">
                  <c:v>4.8284505217926835E-2</c:v>
                </c:pt>
                <c:pt idx="10">
                  <c:v>4.8420080645079515E-2</c:v>
                </c:pt>
                <c:pt idx="11">
                  <c:v>4.8458085734585113E-2</c:v>
                </c:pt>
                <c:pt idx="12">
                  <c:v>4.83917243301367E-2</c:v>
                </c:pt>
                <c:pt idx="13">
                  <c:v>4.8335543396172374E-2</c:v>
                </c:pt>
                <c:pt idx="14">
                  <c:v>4.8306354486685348E-2</c:v>
                </c:pt>
                <c:pt idx="15">
                  <c:v>4.8125647802413914E-2</c:v>
                </c:pt>
                <c:pt idx="16">
                  <c:v>4.7847419185109492E-2</c:v>
                </c:pt>
                <c:pt idx="17">
                  <c:v>4.739922696680654E-2</c:v>
                </c:pt>
                <c:pt idx="18">
                  <c:v>4.684028851312292E-2</c:v>
                </c:pt>
                <c:pt idx="19">
                  <c:v>4.6239105219402138E-2</c:v>
                </c:pt>
                <c:pt idx="20">
                  <c:v>4.5540386867321737E-2</c:v>
                </c:pt>
                <c:pt idx="21">
                  <c:v>4.480855003102558E-2</c:v>
                </c:pt>
                <c:pt idx="22">
                  <c:v>4.3982139586782286E-2</c:v>
                </c:pt>
                <c:pt idx="23">
                  <c:v>4.3083958057500052E-2</c:v>
                </c:pt>
                <c:pt idx="24">
                  <c:v>4.2197020693945542E-2</c:v>
                </c:pt>
                <c:pt idx="25">
                  <c:v>4.1324842468046359E-2</c:v>
                </c:pt>
                <c:pt idx="26">
                  <c:v>4.0431519349470382E-2</c:v>
                </c:pt>
                <c:pt idx="27">
                  <c:v>3.6019379489888252E-2</c:v>
                </c:pt>
                <c:pt idx="28">
                  <c:v>3.1560318949421899E-2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9"/>
                <c:pt idx="0" formatCode="0.00">
                  <c:v>10.057139730159809</c:v>
                </c:pt>
                <c:pt idx="1">
                  <c:v>11.694305460921722</c:v>
                </c:pt>
                <c:pt idx="2">
                  <c:v>12.240027371175692</c:v>
                </c:pt>
                <c:pt idx="3">
                  <c:v>12.785749281429664</c:v>
                </c:pt>
                <c:pt idx="4">
                  <c:v>12.761264255417823</c:v>
                </c:pt>
                <c:pt idx="5">
                  <c:v>12.88074037684965</c:v>
                </c:pt>
                <c:pt idx="6">
                  <c:v>13.402764705809254</c:v>
                </c:pt>
                <c:pt idx="7">
                  <c:v>15.752247675788082</c:v>
                </c:pt>
                <c:pt idx="8">
                  <c:v>15.821166774304563</c:v>
                </c:pt>
                <c:pt idx="9">
                  <c:v>15.900767849289331</c:v>
                </c:pt>
                <c:pt idx="10">
                  <c:v>15.945414747574677</c:v>
                </c:pt>
                <c:pt idx="11">
                  <c:v>15.957930359003074</c:v>
                </c:pt>
                <c:pt idx="12">
                  <c:v>15.936076613551515</c:v>
                </c:pt>
                <c:pt idx="13">
                  <c:v>15.91757544046315</c:v>
                </c:pt>
                <c:pt idx="14">
                  <c:v>15.907963121326144</c:v>
                </c:pt>
                <c:pt idx="15">
                  <c:v>15.848453864216722</c:v>
                </c:pt>
                <c:pt idx="16">
                  <c:v>15.756829260571745</c:v>
                </c:pt>
                <c:pt idx="17">
                  <c:v>15.609233248498553</c:v>
                </c:pt>
                <c:pt idx="18">
                  <c:v>15.425166940809346</c:v>
                </c:pt>
                <c:pt idx="19">
                  <c:v>15.2271888121078</c:v>
                </c:pt>
                <c:pt idx="20">
                  <c:v>14.997091014515716</c:v>
                </c:pt>
                <c:pt idx="21">
                  <c:v>14.756086833464627</c:v>
                </c:pt>
                <c:pt idx="22">
                  <c:v>14.483938230867745</c:v>
                </c:pt>
                <c:pt idx="23">
                  <c:v>14.188154398783782</c:v>
                </c:pt>
                <c:pt idx="24">
                  <c:v>13.896073428893157</c:v>
                </c:pt>
                <c:pt idx="25">
                  <c:v>13.608852850974115</c:v>
                </c:pt>
                <c:pt idx="26">
                  <c:v>13.314668961985936</c:v>
                </c:pt>
                <c:pt idx="27">
                  <c:v>11.861689143529308</c:v>
                </c:pt>
                <c:pt idx="28">
                  <c:v>10.393257683791417</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9"/>
                <c:pt idx="0" formatCode="0.00">
                  <c:v>14.6766565883431</c:v>
                </c:pt>
                <c:pt idx="1">
                  <c:v>12.819204613287567</c:v>
                </c:pt>
                <c:pt idx="2">
                  <c:v>12.200053954935722</c:v>
                </c:pt>
                <c:pt idx="3">
                  <c:v>11.580903296583879</c:v>
                </c:pt>
                <c:pt idx="4">
                  <c:v>11.558725580423799</c:v>
                </c:pt>
                <c:pt idx="5">
                  <c:v>11.666943048019737</c:v>
                </c:pt>
                <c:pt idx="6">
                  <c:v>12.139775194112724</c:v>
                </c:pt>
                <c:pt idx="7">
                  <c:v>14.267858145951511</c:v>
                </c:pt>
                <c:pt idx="8">
                  <c:v>14.330282756167069</c:v>
                </c:pt>
                <c:pt idx="9">
                  <c:v>14.402382742754607</c:v>
                </c:pt>
                <c:pt idx="10">
                  <c:v>14.442822407271256</c:v>
                </c:pt>
                <c:pt idx="11">
                  <c:v>14.45415862875187</c:v>
                </c:pt>
                <c:pt idx="12">
                  <c:v>14.434364238358945</c:v>
                </c:pt>
                <c:pt idx="13">
                  <c:v>14.417606495680468</c:v>
                </c:pt>
                <c:pt idx="14">
                  <c:v>14.408899979078955</c:v>
                </c:pt>
                <c:pt idx="15">
                  <c:v>14.354998487921394</c:v>
                </c:pt>
                <c:pt idx="16">
                  <c:v>14.272007991936817</c:v>
                </c:pt>
                <c:pt idx="17">
                  <c:v>14.138320469590067</c:v>
                </c:pt>
                <c:pt idx="18">
                  <c:v>13.97159937545724</c:v>
                </c:pt>
                <c:pt idx="19">
                  <c:v>13.792277419984414</c:v>
                </c:pt>
                <c:pt idx="20">
                  <c:v>13.583862544640255</c:v>
                </c:pt>
                <c:pt idx="21">
                  <c:v>13.365569032590956</c:v>
                </c:pt>
                <c:pt idx="22">
                  <c:v>13.11906594703831</c:v>
                </c:pt>
                <c:pt idx="23">
                  <c:v>12.851154862544218</c:v>
                </c:pt>
                <c:pt idx="24">
                  <c:v>12.586597706555819</c:v>
                </c:pt>
                <c:pt idx="25">
                  <c:v>12.326442930761763</c:v>
                </c:pt>
                <c:pt idx="26">
                  <c:v>12.059981021115735</c:v>
                </c:pt>
                <c:pt idx="27">
                  <c:v>10.743920585465407</c:v>
                </c:pt>
                <c:pt idx="28">
                  <c:v>9.4138645708690945</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9"/>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9"/>
                <c:pt idx="0" formatCode="0.00">
                  <c:v>5.6663373040102876</c:v>
                </c:pt>
                <c:pt idx="1">
                  <c:v>6.7077120480299488</c:v>
                </c:pt>
                <c:pt idx="2">
                  <c:v>7.0548369627031686</c:v>
                </c:pt>
                <c:pt idx="3">
                  <c:v>7.4019618773763893</c:v>
                </c:pt>
                <c:pt idx="4">
                  <c:v>7.3877869373617697</c:v>
                </c:pt>
                <c:pt idx="5">
                  <c:v>7.4569543890792565</c:v>
                </c:pt>
                <c:pt idx="6">
                  <c:v>7.7591661794851694</c:v>
                </c:pt>
                <c:pt idx="7">
                  <c:v>9.1193354579948878</c:v>
                </c:pt>
                <c:pt idx="8">
                  <c:v>9.1592342960381981</c:v>
                </c:pt>
                <c:pt idx="9">
                  <c:v>9.2053171738943433</c:v>
                </c:pt>
                <c:pt idx="10">
                  <c:v>9.2311642816216324</c:v>
                </c:pt>
                <c:pt idx="11">
                  <c:v>9.238409854534563</c:v>
                </c:pt>
                <c:pt idx="12">
                  <c:v>9.2257582228507413</c:v>
                </c:pt>
                <c:pt idx="13">
                  <c:v>9.215047471773703</c:v>
                </c:pt>
                <c:pt idx="14">
                  <c:v>9.209482680986774</c:v>
                </c:pt>
                <c:pt idx="15">
                  <c:v>9.1750314147543985</c:v>
                </c:pt>
                <c:pt idx="16">
                  <c:v>9.1219878419232874</c:v>
                </c:pt>
                <c:pt idx="17">
                  <c:v>9.0365411441528778</c:v>
                </c:pt>
                <c:pt idx="18">
                  <c:v>8.9299809604330385</c:v>
                </c:pt>
                <c:pt idx="19">
                  <c:v>8.8153669062272684</c:v>
                </c:pt>
                <c:pt idx="20">
                  <c:v>8.6821580431128798</c:v>
                </c:pt>
                <c:pt idx="21">
                  <c:v>8.542635225860435</c:v>
                </c:pt>
                <c:pt idx="22">
                  <c:v>8.3850821926307599</c:v>
                </c:pt>
                <c:pt idx="23">
                  <c:v>8.213846185976875</c:v>
                </c:pt>
                <c:pt idx="24">
                  <c:v>8.0447538507018805</c:v>
                </c:pt>
                <c:pt idx="25">
                  <c:v>7.8784753071954308</c:v>
                </c:pt>
                <c:pt idx="26">
                  <c:v>7.7081655440913206</c:v>
                </c:pt>
                <c:pt idx="27">
                  <c:v>6.8670023875109001</c:v>
                </c:pt>
                <c:pt idx="28">
                  <c:v>6.016893923370529</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9"/>
                <c:pt idx="0" formatCode="0.00">
                  <c:v>1.4352211531349246</c:v>
                </c:pt>
                <c:pt idx="1">
                  <c:v>2.1904096318013111</c:v>
                </c:pt>
                <c:pt idx="2">
                  <c:v>2.4421391246901063</c:v>
                </c:pt>
                <c:pt idx="3">
                  <c:v>2.6938686175789019</c:v>
                </c:pt>
                <c:pt idx="4">
                  <c:v>2.6887097925681762</c:v>
                </c:pt>
                <c:pt idx="5">
                  <c:v>2.7138825819754198</c:v>
                </c:pt>
                <c:pt idx="6">
                  <c:v>2.8238694843026422</c:v>
                </c:pt>
                <c:pt idx="7">
                  <c:v>3.3188892364539471</c:v>
                </c:pt>
                <c:pt idx="8">
                  <c:v>3.3334100120892893</c:v>
                </c:pt>
                <c:pt idx="9">
                  <c:v>3.3501814060144355</c:v>
                </c:pt>
                <c:pt idx="10">
                  <c:v>3.3595881975536548</c:v>
                </c:pt>
                <c:pt idx="11">
                  <c:v>3.3622251500008402</c:v>
                </c:pt>
                <c:pt idx="12">
                  <c:v>3.3576207175383628</c:v>
                </c:pt>
                <c:pt idx="13">
                  <c:v>3.3537226487999487</c:v>
                </c:pt>
                <c:pt idx="14">
                  <c:v>3.3516973998845065</c:v>
                </c:pt>
                <c:pt idx="15">
                  <c:v>3.3391592125124654</c:v>
                </c:pt>
                <c:pt idx="16">
                  <c:v>3.3198545445634542</c:v>
                </c:pt>
                <c:pt idx="17">
                  <c:v>3.2887570894005203</c:v>
                </c:pt>
                <c:pt idx="18">
                  <c:v>3.2499755961205166</c:v>
                </c:pt>
                <c:pt idx="19">
                  <c:v>3.2082629787261876</c:v>
                </c:pt>
                <c:pt idx="20">
                  <c:v>3.1597829700646987</c:v>
                </c:pt>
                <c:pt idx="21">
                  <c:v>3.1090050621182477</c:v>
                </c:pt>
                <c:pt idx="22">
                  <c:v>3.0516652407502098</c:v>
                </c:pt>
                <c:pt idx="23">
                  <c:v>2.9893456406001029</c:v>
                </c:pt>
                <c:pt idx="24">
                  <c:v>2.9278062078096312</c:v>
                </c:pt>
                <c:pt idx="25">
                  <c:v>2.8672908258677396</c:v>
                </c:pt>
                <c:pt idx="26">
                  <c:v>2.8053083226214413</c:v>
                </c:pt>
                <c:pt idx="27">
                  <c:v>2.4991755611570201</c:v>
                </c:pt>
                <c:pt idx="28">
                  <c:v>2.1897872461367247</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9"/>
                <c:pt idx="0" formatCode="0.00">
                  <c:v>1.9876880086386437</c:v>
                </c:pt>
                <c:pt idx="1">
                  <c:v>2.458877844190444</c:v>
                </c:pt>
                <c:pt idx="2">
                  <c:v>2.615941122707711</c:v>
                </c:pt>
                <c:pt idx="3">
                  <c:v>2.7730044012249775</c:v>
                </c:pt>
                <c:pt idx="4">
                  <c:v>2.7676940292318739</c:v>
                </c:pt>
                <c:pt idx="5">
                  <c:v>2.7936063010338046</c:v>
                </c:pt>
                <c:pt idx="6">
                  <c:v>2.9068242071485435</c:v>
                </c:pt>
                <c:pt idx="7">
                  <c:v>3.4163857880108517</c:v>
                </c:pt>
                <c:pt idx="8">
                  <c:v>3.4313331297198149</c:v>
                </c:pt>
                <c:pt idx="9">
                  <c:v>3.4485972044655631</c:v>
                </c:pt>
                <c:pt idx="10">
                  <c:v>3.45828033235437</c:v>
                </c:pt>
                <c:pt idx="11">
                  <c:v>3.4609947486010091</c:v>
                </c:pt>
                <c:pt idx="12">
                  <c:v>3.4562550551355318</c:v>
                </c:pt>
                <c:pt idx="13">
                  <c:v>3.4522424757181973</c:v>
                </c:pt>
                <c:pt idx="14">
                  <c:v>3.450157732565005</c:v>
                </c:pt>
                <c:pt idx="15">
                  <c:v>3.4372512201467038</c:v>
                </c:pt>
                <c:pt idx="16">
                  <c:v>3.4173794532619084</c:v>
                </c:pt>
                <c:pt idx="17">
                  <c:v>3.3853684711854277</c:v>
                </c:pt>
                <c:pt idx="18">
                  <c:v>3.3454477226939221</c:v>
                </c:pt>
                <c:pt idx="19">
                  <c:v>3.3025097446253979</c:v>
                </c:pt>
                <c:pt idx="20">
                  <c:v>3.252605574647518</c:v>
                </c:pt>
                <c:pt idx="21">
                  <c:v>3.2003360016989104</c:v>
                </c:pt>
                <c:pt idx="22">
                  <c:v>3.1413117508570387</c:v>
                </c:pt>
                <c:pt idx="23">
                  <c:v>3.0771614339592008</c:v>
                </c:pt>
                <c:pt idx="24">
                  <c:v>3.0138142028198303</c:v>
                </c:pt>
                <c:pt idx="25">
                  <c:v>2.9515211053125383</c:v>
                </c:pt>
                <c:pt idx="26">
                  <c:v>2.8877177879646414</c:v>
                </c:pt>
                <c:pt idx="27">
                  <c:v>2.5725919910492201</c:v>
                </c:pt>
                <c:pt idx="28">
                  <c:v>2.2541150045917577</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9"/>
                <c:pt idx="0" formatCode="0.00">
                  <c:v>16.048370490489006</c:v>
                </c:pt>
                <c:pt idx="1">
                  <c:v>20.778248085248109</c:v>
                </c:pt>
                <c:pt idx="2">
                  <c:v>22.354873950167811</c:v>
                </c:pt>
                <c:pt idx="3">
                  <c:v>23.931499815087513</c:v>
                </c:pt>
                <c:pt idx="4">
                  <c:v>24.577205497064881</c:v>
                </c:pt>
                <c:pt idx="5">
                  <c:v>25.241386478205715</c:v>
                </c:pt>
                <c:pt idx="6">
                  <c:v>26.525522059109278</c:v>
                </c:pt>
                <c:pt idx="7">
                  <c:v>22.337464738230352</c:v>
                </c:pt>
                <c:pt idx="8">
                  <c:v>22.905814821120622</c:v>
                </c:pt>
                <c:pt idx="9">
                  <c:v>23.453348602125729</c:v>
                </c:pt>
                <c:pt idx="10">
                  <c:v>24.106437777202508</c:v>
                </c:pt>
                <c:pt idx="11">
                  <c:v>24.857373457825247</c:v>
                </c:pt>
                <c:pt idx="12">
                  <c:v>25.597359001541946</c:v>
                </c:pt>
                <c:pt idx="13">
                  <c:v>26.334759124817644</c:v>
                </c:pt>
                <c:pt idx="14">
                  <c:v>27.054321323495092</c:v>
                </c:pt>
                <c:pt idx="15">
                  <c:v>27.918767040895766</c:v>
                </c:pt>
                <c:pt idx="16">
                  <c:v>28.617469306423033</c:v>
                </c:pt>
                <c:pt idx="17">
                  <c:v>29.00613784126497</c:v>
                </c:pt>
                <c:pt idx="18">
                  <c:v>29.46808570424162</c:v>
                </c:pt>
                <c:pt idx="19">
                  <c:v>29.930611256208262</c:v>
                </c:pt>
                <c:pt idx="20">
                  <c:v>30.382722633551221</c:v>
                </c:pt>
                <c:pt idx="21">
                  <c:v>30.892163784346806</c:v>
                </c:pt>
                <c:pt idx="22">
                  <c:v>31.331426133445891</c:v>
                </c:pt>
                <c:pt idx="23">
                  <c:v>31.789476939852115</c:v>
                </c:pt>
                <c:pt idx="24">
                  <c:v>32.284421308260114</c:v>
                </c:pt>
                <c:pt idx="25">
                  <c:v>32.75098358735417</c:v>
                </c:pt>
                <c:pt idx="26">
                  <c:v>33.220684402404956</c:v>
                </c:pt>
                <c:pt idx="27">
                  <c:v>35.378610085390704</c:v>
                </c:pt>
                <c:pt idx="28">
                  <c:v>37.213217370069508</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9"/>
                <c:pt idx="0" formatCode="0.00">
                  <c:v>3.3422499241462768E-2</c:v>
                </c:pt>
                <c:pt idx="1">
                  <c:v>5.5827187174758597E-2</c:v>
                </c:pt>
                <c:pt idx="2">
                  <c:v>6.3295416485857195E-2</c:v>
                </c:pt>
                <c:pt idx="3">
                  <c:v>7.0763645796955807E-2</c:v>
                </c:pt>
                <c:pt idx="4">
                  <c:v>7.2672948954784697E-2</c:v>
                </c:pt>
                <c:pt idx="5">
                  <c:v>7.46368821832777E-2</c:v>
                </c:pt>
                <c:pt idx="6">
                  <c:v>7.8433974555442321E-2</c:v>
                </c:pt>
                <c:pt idx="7">
                  <c:v>6.6050203913320518E-2</c:v>
                </c:pt>
                <c:pt idx="8">
                  <c:v>6.7730772380197882E-2</c:v>
                </c:pt>
                <c:pt idx="9">
                  <c:v>6.9349788607358298E-2</c:v>
                </c:pt>
                <c:pt idx="10">
                  <c:v>7.128092419919542E-2</c:v>
                </c:pt>
                <c:pt idx="11">
                  <c:v>7.3501384551888496E-2</c:v>
                </c:pt>
                <c:pt idx="12">
                  <c:v>7.5689466172975339E-2</c:v>
                </c:pt>
                <c:pt idx="13">
                  <c:v>7.7869902900188553E-2</c:v>
                </c:pt>
                <c:pt idx="14">
                  <c:v>7.9997594225409543E-2</c:v>
                </c:pt>
                <c:pt idx="15">
                  <c:v>8.2553695223236315E-2</c:v>
                </c:pt>
                <c:pt idx="16">
                  <c:v>8.4619705294369893E-2</c:v>
                </c:pt>
                <c:pt idx="17">
                  <c:v>8.5768968932022766E-2</c:v>
                </c:pt>
                <c:pt idx="18">
                  <c:v>8.7134914033872649E-2</c:v>
                </c:pt>
                <c:pt idx="19">
                  <c:v>8.8502567318635622E-2</c:v>
                </c:pt>
                <c:pt idx="20">
                  <c:v>8.9839426671967967E-2</c:v>
                </c:pt>
                <c:pt idx="21">
                  <c:v>9.1345805855380643E-2</c:v>
                </c:pt>
                <c:pt idx="22">
                  <c:v>9.2644671598178338E-2</c:v>
                </c:pt>
                <c:pt idx="23">
                  <c:v>9.3999093396727934E-2</c:v>
                </c:pt>
                <c:pt idx="24">
                  <c:v>9.54626066844802E-2</c:v>
                </c:pt>
                <c:pt idx="25">
                  <c:v>9.6842196267880126E-2</c:v>
                </c:pt>
                <c:pt idx="26">
                  <c:v>9.8231066266150802E-2</c:v>
                </c:pt>
                <c:pt idx="27">
                  <c:v>0.10461189027914003</c:v>
                </c:pt>
                <c:pt idx="28">
                  <c:v>0.11003668609522503</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9"/>
                <c:pt idx="0" formatCode="0.00">
                  <c:v>9.0463558635584818</c:v>
                </c:pt>
                <c:pt idx="1">
                  <c:v>8.7962675060950666</c:v>
                </c:pt>
                <c:pt idx="2">
                  <c:v>8.7129047202739294</c:v>
                </c:pt>
                <c:pt idx="3">
                  <c:v>8.6295419344527904</c:v>
                </c:pt>
                <c:pt idx="4">
                  <c:v>8.8623791700206667</c:v>
                </c:pt>
                <c:pt idx="5">
                  <c:v>9.1018784773397758</c:v>
                </c:pt>
                <c:pt idx="6">
                  <c:v>9.5649293488085139</c:v>
                </c:pt>
                <c:pt idx="7">
                  <c:v>8.0547433364954966</c:v>
                </c:pt>
                <c:pt idx="8">
                  <c:v>8.259686650188657</c:v>
                </c:pt>
                <c:pt idx="9">
                  <c:v>8.4571237418971439</c:v>
                </c:pt>
                <c:pt idx="10">
                  <c:v>8.6926234166692673</c:v>
                </c:pt>
                <c:pt idx="11">
                  <c:v>8.9634058998434032</c:v>
                </c:pt>
                <c:pt idx="12">
                  <c:v>9.2302398354401287</c:v>
                </c:pt>
                <c:pt idx="13">
                  <c:v>9.4961414853762722</c:v>
                </c:pt>
                <c:pt idx="14">
                  <c:v>9.7556108966506674</c:v>
                </c:pt>
                <c:pt idx="15">
                  <c:v>10.067324354896366</c:v>
                </c:pt>
                <c:pt idx="16">
                  <c:v>10.319271811037977</c:v>
                </c:pt>
                <c:pt idx="17">
                  <c:v>10.459423136526832</c:v>
                </c:pt>
                <c:pt idx="18">
                  <c:v>10.62599850730968</c:v>
                </c:pt>
                <c:pt idx="19">
                  <c:v>10.792782188954893</c:v>
                </c:pt>
                <c:pt idx="20">
                  <c:v>10.955810587507857</c:v>
                </c:pt>
                <c:pt idx="21">
                  <c:v>11.139511726504368</c:v>
                </c:pt>
                <c:pt idx="22">
                  <c:v>11.297906849712945</c:v>
                </c:pt>
                <c:pt idx="23">
                  <c:v>11.463076967446243</c:v>
                </c:pt>
                <c:pt idx="24">
                  <c:v>11.641550661757092</c:v>
                </c:pt>
                <c:pt idx="25">
                  <c:v>11.809789960739002</c:v>
                </c:pt>
                <c:pt idx="26">
                  <c:v>11.979160995210147</c:v>
                </c:pt>
                <c:pt idx="27">
                  <c:v>12.757294848777407</c:v>
                </c:pt>
                <c:pt idx="28">
                  <c:v>13.418842207644033</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9"/>
                <c:pt idx="0" formatCode="0.00">
                  <c:v>13.162661948752438</c:v>
                </c:pt>
                <c:pt idx="1">
                  <c:v>13.058685883795617</c:v>
                </c:pt>
                <c:pt idx="2">
                  <c:v>13.024027195476677</c:v>
                </c:pt>
                <c:pt idx="3">
                  <c:v>12.989368507157737</c:v>
                </c:pt>
                <c:pt idx="4">
                  <c:v>13.339840024412242</c:v>
                </c:pt>
                <c:pt idx="5">
                  <c:v>13.700339432562368</c:v>
                </c:pt>
                <c:pt idx="6">
                  <c:v>14.397333369523793</c:v>
                </c:pt>
                <c:pt idx="7">
                  <c:v>12.124169535650758</c:v>
                </c:pt>
                <c:pt idx="8">
                  <c:v>12.432654533447723</c:v>
                </c:pt>
                <c:pt idx="9">
                  <c:v>12.729841007615502</c:v>
                </c:pt>
                <c:pt idx="10">
                  <c:v>13.084320084508112</c:v>
                </c:pt>
                <c:pt idx="11">
                  <c:v>13.491907588682531</c:v>
                </c:pt>
                <c:pt idx="12">
                  <c:v>13.893551655772963</c:v>
                </c:pt>
                <c:pt idx="13">
                  <c:v>14.293792426826224</c:v>
                </c:pt>
                <c:pt idx="14">
                  <c:v>14.684351256597079</c:v>
                </c:pt>
                <c:pt idx="15">
                  <c:v>15.153548927637848</c:v>
                </c:pt>
                <c:pt idx="16">
                  <c:v>15.532785551913186</c:v>
                </c:pt>
                <c:pt idx="17">
                  <c:v>15.743744282674228</c:v>
                </c:pt>
                <c:pt idx="18">
                  <c:v>15.994477043665446</c:v>
                </c:pt>
                <c:pt idx="19">
                  <c:v>16.245523358559744</c:v>
                </c:pt>
                <c:pt idx="20">
                  <c:v>16.490917142148852</c:v>
                </c:pt>
                <c:pt idx="21">
                  <c:v>16.767427970618638</c:v>
                </c:pt>
                <c:pt idx="22">
                  <c:v>17.005847650448761</c:v>
                </c:pt>
                <c:pt idx="23">
                  <c:v>17.254465194914577</c:v>
                </c:pt>
                <c:pt idx="24">
                  <c:v>17.523107563402522</c:v>
                </c:pt>
                <c:pt idx="25">
                  <c:v>17.77634490420936</c:v>
                </c:pt>
                <c:pt idx="26">
                  <c:v>18.031285757141635</c:v>
                </c:pt>
                <c:pt idx="27">
                  <c:v>19.202549243506603</c:v>
                </c:pt>
                <c:pt idx="28">
                  <c:v>20.198324279368972</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9"/>
                <c:pt idx="0" formatCode="0.00">
                  <c:v>8.7188816642673164</c:v>
                </c:pt>
                <c:pt idx="1">
                  <c:v>10.24070121085693</c:v>
                </c:pt>
                <c:pt idx="2">
                  <c:v>10.747974393053468</c:v>
                </c:pt>
                <c:pt idx="3">
                  <c:v>11.255247575250005</c:v>
                </c:pt>
                <c:pt idx="4">
                  <c:v>11.558930059321442</c:v>
                </c:pt>
                <c:pt idx="5">
                  <c:v>11.871301679791282</c:v>
                </c:pt>
                <c:pt idx="6">
                  <c:v>12.475244767142</c:v>
                </c:pt>
                <c:pt idx="7">
                  <c:v>10.505555346501808</c:v>
                </c:pt>
                <c:pt idx="8">
                  <c:v>10.772856641521809</c:v>
                </c:pt>
                <c:pt idx="9">
                  <c:v>11.03036780081572</c:v>
                </c:pt>
                <c:pt idx="10">
                  <c:v>11.337522822899656</c:v>
                </c:pt>
                <c:pt idx="11">
                  <c:v>11.690696132713247</c:v>
                </c:pt>
                <c:pt idx="12">
                  <c:v>12.038719472704107</c:v>
                </c:pt>
                <c:pt idx="13">
                  <c:v>12.385526861025644</c:v>
                </c:pt>
                <c:pt idx="14">
                  <c:v>12.723944877217008</c:v>
                </c:pt>
                <c:pt idx="15">
                  <c:v>13.130503205775053</c:v>
                </c:pt>
                <c:pt idx="16">
                  <c:v>13.459110565976506</c:v>
                </c:pt>
                <c:pt idx="17">
                  <c:v>13.641905652709756</c:v>
                </c:pt>
                <c:pt idx="18">
                  <c:v>13.859164813432393</c:v>
                </c:pt>
                <c:pt idx="19">
                  <c:v>14.076695667640776</c:v>
                </c:pt>
                <c:pt idx="20">
                  <c:v>14.289328620982637</c:v>
                </c:pt>
                <c:pt idx="21">
                  <c:v>14.528924397324648</c:v>
                </c:pt>
                <c:pt idx="22">
                  <c:v>14.735514311362513</c:v>
                </c:pt>
                <c:pt idx="23">
                  <c:v>14.95094064351804</c:v>
                </c:pt>
                <c:pt idx="24">
                  <c:v>15.183718423659329</c:v>
                </c:pt>
                <c:pt idx="25">
                  <c:v>15.403147795033949</c:v>
                </c:pt>
                <c:pt idx="26">
                  <c:v>15.62405325438842</c:v>
                </c:pt>
                <c:pt idx="27">
                  <c:v>16.638949437187744</c:v>
                </c:pt>
                <c:pt idx="28">
                  <c:v>17.501785421224106</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9"/>
                <c:pt idx="0" formatCode="0.00">
                  <c:v>6.0852856077195092</c:v>
                </c:pt>
                <c:pt idx="1">
                  <c:v>5.5626504330779776</c:v>
                </c:pt>
                <c:pt idx="2">
                  <c:v>5.3884387081974667</c:v>
                </c:pt>
                <c:pt idx="3">
                  <c:v>5.2142269833169559</c:v>
                </c:pt>
                <c:pt idx="4">
                  <c:v>5.3549141954124071</c:v>
                </c:pt>
                <c:pt idx="5">
                  <c:v>5.4996268302422191</c:v>
                </c:pt>
                <c:pt idx="6">
                  <c:v>5.7794159971528289</c:v>
                </c:pt>
                <c:pt idx="7">
                  <c:v>4.8669165023891257</c:v>
                </c:pt>
                <c:pt idx="8">
                  <c:v>4.9907493737542765</c:v>
                </c:pt>
                <c:pt idx="9">
                  <c:v>5.1100467616010041</c:v>
                </c:pt>
                <c:pt idx="10">
                  <c:v>5.2523426989851982</c:v>
                </c:pt>
                <c:pt idx="11">
                  <c:v>5.4159575630302017</c:v>
                </c:pt>
                <c:pt idx="12">
                  <c:v>5.5771865966940064</c:v>
                </c:pt>
                <c:pt idx="13">
                  <c:v>5.7378523155162489</c:v>
                </c:pt>
                <c:pt idx="14">
                  <c:v>5.894631483621434</c:v>
                </c:pt>
                <c:pt idx="15">
                  <c:v>6.082978065328013</c:v>
                </c:pt>
                <c:pt idx="16">
                  <c:v>6.2352122434767701</c:v>
                </c:pt>
                <c:pt idx="17">
                  <c:v>6.3198958603665663</c:v>
                </c:pt>
                <c:pt idx="18">
                  <c:v>6.4205456746544236</c:v>
                </c:pt>
                <c:pt idx="19">
                  <c:v>6.5213213565871362</c:v>
                </c:pt>
                <c:pt idx="20">
                  <c:v>6.6198279843129937</c:v>
                </c:pt>
                <c:pt idx="21">
                  <c:v>6.7308256992667257</c:v>
                </c:pt>
                <c:pt idx="22">
                  <c:v>6.8265327636431783</c:v>
                </c:pt>
                <c:pt idx="23">
                  <c:v>6.9263334820665046</c:v>
                </c:pt>
                <c:pt idx="24">
                  <c:v>7.0341726188082276</c:v>
                </c:pt>
                <c:pt idx="25">
                  <c:v>7.135827828212042</c:v>
                </c:pt>
                <c:pt idx="26">
                  <c:v>7.2381668660010456</c:v>
                </c:pt>
                <c:pt idx="27">
                  <c:v>7.7083385815708008</c:v>
                </c:pt>
                <c:pt idx="28">
                  <c:v>8.1080652548456271</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9"/>
                <c:pt idx="0" formatCode="0.00">
                  <c:v>3.2555704876676663</c:v>
                </c:pt>
                <c:pt idx="1">
                  <c:v>4.1216190791634482</c:v>
                </c:pt>
                <c:pt idx="2">
                  <c:v>4.4103019429953747</c:v>
                </c:pt>
                <c:pt idx="3">
                  <c:v>4.6989848068273021</c:v>
                </c:pt>
                <c:pt idx="4">
                  <c:v>4.8257700569260376</c:v>
                </c:pt>
                <c:pt idx="5">
                  <c:v>4.9561829588953836</c:v>
                </c:pt>
                <c:pt idx="6">
                  <c:v>5.2083248485051605</c:v>
                </c:pt>
                <c:pt idx="7">
                  <c:v>4.3859937003117242</c:v>
                </c:pt>
                <c:pt idx="8">
                  <c:v>4.4975900659844141</c:v>
                </c:pt>
                <c:pt idx="9">
                  <c:v>4.6050991204961438</c:v>
                </c:pt>
                <c:pt idx="10">
                  <c:v>4.7333341302072531</c:v>
                </c:pt>
                <c:pt idx="11">
                  <c:v>4.880781443639993</c:v>
                </c:pt>
                <c:pt idx="12">
                  <c:v>5.0260786817597882</c:v>
                </c:pt>
                <c:pt idx="13">
                  <c:v>5.1708682688144441</c:v>
                </c:pt>
                <c:pt idx="14">
                  <c:v>5.3121553534216908</c:v>
                </c:pt>
                <c:pt idx="15">
                  <c:v>5.4818905277224594</c:v>
                </c:pt>
                <c:pt idx="16">
                  <c:v>5.6190817341063806</c:v>
                </c:pt>
                <c:pt idx="17">
                  <c:v>5.695397366399626</c:v>
                </c:pt>
                <c:pt idx="18">
                  <c:v>5.786101501386816</c:v>
                </c:pt>
                <c:pt idx="19">
                  <c:v>5.8769190664476758</c:v>
                </c:pt>
                <c:pt idx="20">
                  <c:v>5.9656917931695075</c:v>
                </c:pt>
                <c:pt idx="21">
                  <c:v>6.0657213043183189</c:v>
                </c:pt>
                <c:pt idx="22">
                  <c:v>6.1519711056503095</c:v>
                </c:pt>
                <c:pt idx="23">
                  <c:v>6.2419100479100376</c:v>
                </c:pt>
                <c:pt idx="24">
                  <c:v>6.3390930947455582</c:v>
                </c:pt>
                <c:pt idx="25">
                  <c:v>6.4307032770509522</c:v>
                </c:pt>
                <c:pt idx="26">
                  <c:v>6.5229297154577326</c:v>
                </c:pt>
                <c:pt idx="27">
                  <c:v>6.9466415628957154</c:v>
                </c:pt>
                <c:pt idx="28">
                  <c:v>7.3068693724275464</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9"/>
                <c:pt idx="0" formatCode="0.00">
                  <c:v>5.817816552719238</c:v>
                </c:pt>
                <c:pt idx="1">
                  <c:v>7.6310508073286591</c:v>
                </c:pt>
                <c:pt idx="2">
                  <c:v>8.2354622255317995</c:v>
                </c:pt>
                <c:pt idx="3">
                  <c:v>8.8398736437349399</c:v>
                </c:pt>
                <c:pt idx="4">
                  <c:v>9.0783859260333966</c:v>
                </c:pt>
                <c:pt idx="5">
                  <c:v>9.3237226577561341</c:v>
                </c:pt>
                <c:pt idx="6">
                  <c:v>9.7980596765106007</c:v>
                </c:pt>
                <c:pt idx="7">
                  <c:v>8.2510652208622961</c:v>
                </c:pt>
                <c:pt idx="8">
                  <c:v>8.4610037101745625</c:v>
                </c:pt>
                <c:pt idx="9">
                  <c:v>8.6632530249755568</c:v>
                </c:pt>
                <c:pt idx="10">
                  <c:v>8.9044926393072128</c:v>
                </c:pt>
                <c:pt idx="11">
                  <c:v>9.1818750258090436</c:v>
                </c:pt>
                <c:pt idx="12">
                  <c:v>9.45521262500632</c:v>
                </c:pt>
                <c:pt idx="13">
                  <c:v>9.7275952155250369</c:v>
                </c:pt>
                <c:pt idx="14">
                  <c:v>9.9933887915342829</c:v>
                </c:pt>
                <c:pt idx="15">
                  <c:v>10.312699782184026</c:v>
                </c:pt>
                <c:pt idx="16">
                  <c:v>10.570788067062789</c:v>
                </c:pt>
                <c:pt idx="17">
                  <c:v>10.714355363882699</c:v>
                </c:pt>
                <c:pt idx="18">
                  <c:v>10.884990751144658</c:v>
                </c:pt>
                <c:pt idx="19">
                  <c:v>11.055839526523382</c:v>
                </c:pt>
                <c:pt idx="20">
                  <c:v>11.222841489604988</c:v>
                </c:pt>
                <c:pt idx="21">
                  <c:v>11.411020059136712</c:v>
                </c:pt>
                <c:pt idx="22">
                  <c:v>11.573275817968762</c:v>
                </c:pt>
                <c:pt idx="23">
                  <c:v>11.742471701316164</c:v>
                </c:pt>
                <c:pt idx="24">
                  <c:v>11.925295415300297</c:v>
                </c:pt>
                <c:pt idx="25">
                  <c:v>12.097635286432162</c:v>
                </c:pt>
                <c:pt idx="26">
                  <c:v>12.27113447735168</c:v>
                </c:pt>
                <c:pt idx="27">
                  <c:v>13.068234137530029</c:v>
                </c:pt>
                <c:pt idx="28">
                  <c:v>13.745905687902809</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9"/>
                <c:pt idx="0" formatCode="0.00">
                  <c:v>29.155130644409116</c:v>
                </c:pt>
                <c:pt idx="1">
                  <c:v>31.559918623152971</c:v>
                </c:pt>
                <c:pt idx="2">
                  <c:v>32.361514616067588</c:v>
                </c:pt>
                <c:pt idx="3">
                  <c:v>33.163110608982208</c:v>
                </c:pt>
                <c:pt idx="4">
                  <c:v>34.389057962143681</c:v>
                </c:pt>
                <c:pt idx="5">
                  <c:v>34.897602788225761</c:v>
                </c:pt>
                <c:pt idx="6">
                  <c:v>29.479676746213855</c:v>
                </c:pt>
                <c:pt idx="7">
                  <c:v>29.81911081052413</c:v>
                </c:pt>
                <c:pt idx="8">
                  <c:v>30.162453176984602</c:v>
                </c:pt>
                <c:pt idx="9">
                  <c:v>30.509748846457878</c:v>
                </c:pt>
                <c:pt idx="10">
                  <c:v>30.861043337954282</c:v>
                </c:pt>
                <c:pt idx="11">
                  <c:v>31.216382694597769</c:v>
                </c:pt>
                <c:pt idx="12">
                  <c:v>31.523753183265686</c:v>
                </c:pt>
                <c:pt idx="13">
                  <c:v>31.834150179464231</c:v>
                </c:pt>
                <c:pt idx="14">
                  <c:v>32.14760348354239</c:v>
                </c:pt>
                <c:pt idx="15">
                  <c:v>32.464143189276754</c:v>
                </c:pt>
                <c:pt idx="16">
                  <c:v>33.256932393396383</c:v>
                </c:pt>
                <c:pt idx="17">
                  <c:v>34.691534932681101</c:v>
                </c:pt>
                <c:pt idx="18">
                  <c:v>36.188069648070829</c:v>
                </c:pt>
                <c:pt idx="19">
                  <c:v>37.765246445116837</c:v>
                </c:pt>
                <c:pt idx="20">
                  <c:v>39.534209877917718</c:v>
                </c:pt>
                <c:pt idx="21">
                  <c:v>41.266291679293943</c:v>
                </c:pt>
                <c:pt idx="22">
                  <c:v>43.086136629076726</c:v>
                </c:pt>
                <c:pt idx="23">
                  <c:v>44.999478889627873</c:v>
                </c:pt>
                <c:pt idx="24">
                  <c:v>46.836764850425574</c:v>
                </c:pt>
                <c:pt idx="25">
                  <c:v>48.710373272120741</c:v>
                </c:pt>
                <c:pt idx="26">
                  <c:v>50.622533481877525</c:v>
                </c:pt>
                <c:pt idx="27">
                  <c:v>59.569693213652457</c:v>
                </c:pt>
                <c:pt idx="28">
                  <c:v>68.319603051955539</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9"/>
                <c:pt idx="0" formatCode="0.00">
                  <c:v>3.8919384966800701</c:v>
                </c:pt>
                <c:pt idx="1">
                  <c:v>4.9060526205349735</c:v>
                </c:pt>
                <c:pt idx="2">
                  <c:v>5.244090661819941</c:v>
                </c:pt>
                <c:pt idx="3">
                  <c:v>5.5821287031049094</c:v>
                </c:pt>
                <c:pt idx="4">
                  <c:v>5.7884843730921691</c:v>
                </c:pt>
                <c:pt idx="5">
                  <c:v>5.8740843852249087</c:v>
                </c:pt>
                <c:pt idx="6">
                  <c:v>4.9621204616048251</c:v>
                </c:pt>
                <c:pt idx="7">
                  <c:v>5.0192551693690826</c:v>
                </c:pt>
                <c:pt idx="8">
                  <c:v>5.0770477359774713</c:v>
                </c:pt>
                <c:pt idx="9">
                  <c:v>5.1355057361297769</c:v>
                </c:pt>
                <c:pt idx="10">
                  <c:v>5.1946368317421889</c:v>
                </c:pt>
                <c:pt idx="11">
                  <c:v>5.2544487729515037</c:v>
                </c:pt>
                <c:pt idx="12">
                  <c:v>5.3061864295154768</c:v>
                </c:pt>
                <c:pt idx="13">
                  <c:v>5.3584335182239817</c:v>
                </c:pt>
                <c:pt idx="14">
                  <c:v>5.411195055174133</c:v>
                </c:pt>
                <c:pt idx="15">
                  <c:v>5.4644761058537883</c:v>
                </c:pt>
                <c:pt idx="16">
                  <c:v>5.5979211081639528</c:v>
                </c:pt>
                <c:pt idx="17">
                  <c:v>5.8393983358736898</c:v>
                </c:pt>
                <c:pt idx="18">
                  <c:v>6.0913002002213394</c:v>
                </c:pt>
                <c:pt idx="19">
                  <c:v>6.3567760167835239</c:v>
                </c:pt>
                <c:pt idx="20">
                  <c:v>6.6545340187215647</c:v>
                </c:pt>
                <c:pt idx="21">
                  <c:v>6.946083977758553</c:v>
                </c:pt>
                <c:pt idx="22">
                  <c:v>7.2524065314285195</c:v>
                </c:pt>
                <c:pt idx="23">
                  <c:v>7.5744668736387997</c:v>
                </c:pt>
                <c:pt idx="24">
                  <c:v>7.8837251581979908</c:v>
                </c:pt>
                <c:pt idx="25">
                  <c:v>8.1990973641541753</c:v>
                </c:pt>
                <c:pt idx="26">
                  <c:v>8.5209587395140431</c:v>
                </c:pt>
                <c:pt idx="27">
                  <c:v>10.026975401789322</c:v>
                </c:pt>
                <c:pt idx="28">
                  <c:v>11.499790284381865</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9"/>
                <c:pt idx="0" formatCode="0.00">
                  <c:v>7.0843020492948998</c:v>
                </c:pt>
                <c:pt idx="1">
                  <c:v>7.5516283691608432</c:v>
                </c:pt>
                <c:pt idx="2">
                  <c:v>7.7074038091161574</c:v>
                </c:pt>
                <c:pt idx="3">
                  <c:v>7.8631792490714716</c:v>
                </c:pt>
                <c:pt idx="4">
                  <c:v>8.1538589715346124</c:v>
                </c:pt>
                <c:pt idx="5">
                  <c:v>8.2744381045001489</c:v>
                </c:pt>
                <c:pt idx="6">
                  <c:v>6.9898142304352957</c:v>
                </c:pt>
                <c:pt idx="7">
                  <c:v>7.0702961527248664</c:v>
                </c:pt>
                <c:pt idx="8">
                  <c:v>7.151704757698969</c:v>
                </c:pt>
                <c:pt idx="9">
                  <c:v>7.234050715341283</c:v>
                </c:pt>
                <c:pt idx="10">
                  <c:v>7.31734481849153</c:v>
                </c:pt>
                <c:pt idx="11">
                  <c:v>7.4015979842600235</c:v>
                </c:pt>
                <c:pt idx="12">
                  <c:v>7.4744774338619528</c:v>
                </c:pt>
                <c:pt idx="13">
                  <c:v>7.5480744871739986</c:v>
                </c:pt>
                <c:pt idx="14">
                  <c:v>7.6223962100437683</c:v>
                </c:pt>
                <c:pt idx="15">
                  <c:v>7.6974497378923745</c:v>
                </c:pt>
                <c:pt idx="16">
                  <c:v>7.8854249761691149</c:v>
                </c:pt>
                <c:pt idx="17">
                  <c:v>8.2255781376314019</c:v>
                </c:pt>
                <c:pt idx="18">
                  <c:v>8.5804158022375798</c:v>
                </c:pt>
                <c:pt idx="19">
                  <c:v>8.9543742046586789</c:v>
                </c:pt>
                <c:pt idx="20">
                  <c:v>9.3738064081444001</c:v>
                </c:pt>
                <c:pt idx="21">
                  <c:v>9.7844937480282219</c:v>
                </c:pt>
                <c:pt idx="22">
                  <c:v>10.215990274828204</c:v>
                </c:pt>
                <c:pt idx="23">
                  <c:v>10.669655594011573</c:v>
                </c:pt>
                <c:pt idx="24">
                  <c:v>11.105287492716572</c:v>
                </c:pt>
                <c:pt idx="25">
                  <c:v>11.549531672222722</c:v>
                </c:pt>
                <c:pt idx="26">
                  <c:v>12.002916719830026</c:v>
                </c:pt>
                <c:pt idx="27">
                  <c:v>14.124343794947805</c:v>
                </c:pt>
                <c:pt idx="28">
                  <c:v>16.199001696705551</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9"/>
                <c:pt idx="0" formatCode="0.00">
                  <c:v>31.741961474336566</c:v>
                </c:pt>
                <c:pt idx="1">
                  <c:v>33.25696629243933</c:v>
                </c:pt>
                <c:pt idx="2">
                  <c:v>33.761967898473586</c:v>
                </c:pt>
                <c:pt idx="3">
                  <c:v>34.266969504507841</c:v>
                </c:pt>
                <c:pt idx="4">
                  <c:v>35.533723430586718</c:v>
                </c:pt>
                <c:pt idx="5">
                  <c:v>36.059195550874186</c:v>
                </c:pt>
                <c:pt idx="6">
                  <c:v>30.460929795640233</c:v>
                </c:pt>
                <c:pt idx="7">
                  <c:v>30.96740913352896</c:v>
                </c:pt>
                <c:pt idx="8">
                  <c:v>31.481513458788335</c:v>
                </c:pt>
                <c:pt idx="9">
                  <c:v>32.00335121516585</c:v>
                </c:pt>
                <c:pt idx="10">
                  <c:v>32.53303233279744</c:v>
                </c:pt>
                <c:pt idx="11">
                  <c:v>33.070668248059377</c:v>
                </c:pt>
                <c:pt idx="12">
                  <c:v>33.789194473142643</c:v>
                </c:pt>
                <c:pt idx="13">
                  <c:v>34.518664275215471</c:v>
                </c:pt>
                <c:pt idx="14">
                  <c:v>35.25922350206001</c:v>
                </c:pt>
                <c:pt idx="15">
                  <c:v>36.011019812616055</c:v>
                </c:pt>
                <c:pt idx="16">
                  <c:v>37.304924525243948</c:v>
                </c:pt>
                <c:pt idx="17">
                  <c:v>39.260048599592963</c:v>
                </c:pt>
                <c:pt idx="18">
                  <c:v>41.314486553269376</c:v>
                </c:pt>
                <c:pt idx="19">
                  <c:v>43.491637844340644</c:v>
                </c:pt>
                <c:pt idx="20">
                  <c:v>45.923020424285944</c:v>
                </c:pt>
                <c:pt idx="21">
                  <c:v>48.346469562877026</c:v>
                </c:pt>
                <c:pt idx="22">
                  <c:v>50.90815529847076</c:v>
                </c:pt>
                <c:pt idx="23">
                  <c:v>53.617535184293807</c:v>
                </c:pt>
                <c:pt idx="24">
                  <c:v>56.273689768850588</c:v>
                </c:pt>
                <c:pt idx="25">
                  <c:v>59.010485969645281</c:v>
                </c:pt>
                <c:pt idx="26">
                  <c:v>61.831733242854376</c:v>
                </c:pt>
                <c:pt idx="27">
                  <c:v>73.50248577783286</c:v>
                </c:pt>
                <c:pt idx="28">
                  <c:v>85.150421682504742</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9"/>
                <c:pt idx="0" formatCode="0.00">
                  <c:v>0.56043977372187515</c:v>
                </c:pt>
                <c:pt idx="1">
                  <c:v>4.463782787325747</c:v>
                </c:pt>
                <c:pt idx="2">
                  <c:v>5.7648971251937038</c:v>
                </c:pt>
                <c:pt idx="3">
                  <c:v>7.0660114630616615</c:v>
                </c:pt>
                <c:pt idx="4">
                  <c:v>7.3272221242896469</c:v>
                </c:pt>
                <c:pt idx="5">
                  <c:v>7.4355769650928911</c:v>
                </c:pt>
                <c:pt idx="6">
                  <c:v>6.2811880427067184</c:v>
                </c:pt>
                <c:pt idx="7">
                  <c:v>6.1977637639559386</c:v>
                </c:pt>
                <c:pt idx="8">
                  <c:v>6.1115856264899175</c:v>
                </c:pt>
                <c:pt idx="9">
                  <c:v>6.022601273573609</c:v>
                </c:pt>
                <c:pt idx="10">
                  <c:v>5.9307575078790862</c:v>
                </c:pt>
                <c:pt idx="11">
                  <c:v>5.8360002790693022</c:v>
                </c:pt>
                <c:pt idx="12">
                  <c:v>5.5005665421394996</c:v>
                </c:pt>
                <c:pt idx="13">
                  <c:v>5.1579613284804724</c:v>
                </c:pt>
                <c:pt idx="14">
                  <c:v>4.8080759320990918</c:v>
                </c:pt>
                <c:pt idx="15">
                  <c:v>4.4508002015592876</c:v>
                </c:pt>
                <c:pt idx="16">
                  <c:v>4.1449916139159946</c:v>
                </c:pt>
                <c:pt idx="17">
                  <c:v>3.9778903867428994</c:v>
                </c:pt>
                <c:pt idx="18">
                  <c:v>3.7886647057583267</c:v>
                </c:pt>
                <c:pt idx="19">
                  <c:v>3.5772342815691429</c:v>
                </c:pt>
                <c:pt idx="20">
                  <c:v>3.3506066403985444</c:v>
                </c:pt>
                <c:pt idx="21">
                  <c:v>3.0859448657155535</c:v>
                </c:pt>
                <c:pt idx="22">
                  <c:v>2.7924304594097871</c:v>
                </c:pt>
                <c:pt idx="23">
                  <c:v>2.4677526653859063</c:v>
                </c:pt>
                <c:pt idx="24">
                  <c:v>2.1015070868035473</c:v>
                </c:pt>
                <c:pt idx="25">
                  <c:v>1.6998905423354593</c:v>
                </c:pt>
                <c:pt idx="26">
                  <c:v>1.261872106997028</c:v>
                </c:pt>
                <c:pt idx="27">
                  <c:v>0.74244935129124101</c:v>
                </c:pt>
                <c:pt idx="28">
                  <c:v>0</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9"/>
                <c:pt idx="0" formatCode="0.00">
                  <c:v>5.2230494700907748</c:v>
                </c:pt>
                <c:pt idx="1">
                  <c:v>5.6583102327498107</c:v>
                </c:pt>
                <c:pt idx="2">
                  <c:v>5.8033971536361557</c:v>
                </c:pt>
                <c:pt idx="3">
                  <c:v>5.9484840745225007</c:v>
                </c:pt>
                <c:pt idx="4">
                  <c:v>6.1683828769137587</c:v>
                </c:pt>
                <c:pt idx="5">
                  <c:v>6.2596008219008228</c:v>
                </c:pt>
                <c:pt idx="6">
                  <c:v>5.2877846627399423</c:v>
                </c:pt>
                <c:pt idx="7">
                  <c:v>5.3486691240833615</c:v>
                </c:pt>
                <c:pt idx="8">
                  <c:v>5.4102546195780397</c:v>
                </c:pt>
                <c:pt idx="9">
                  <c:v>5.4725492210516684</c:v>
                </c:pt>
                <c:pt idx="10">
                  <c:v>5.5355610932723591</c:v>
                </c:pt>
                <c:pt idx="11">
                  <c:v>5.5992984950187541</c:v>
                </c:pt>
                <c:pt idx="12">
                  <c:v>5.6544316964357551</c:v>
                </c:pt>
                <c:pt idx="13">
                  <c:v>5.7101077640530846</c:v>
                </c:pt>
                <c:pt idx="14">
                  <c:v>5.7663320431745486</c:v>
                </c:pt>
                <c:pt idx="15">
                  <c:v>5.8231099317362123</c:v>
                </c:pt>
                <c:pt idx="16">
                  <c:v>5.9653129358742394</c:v>
                </c:pt>
                <c:pt idx="17">
                  <c:v>6.2226383254863142</c:v>
                </c:pt>
                <c:pt idx="18">
                  <c:v>6.4910725211330496</c:v>
                </c:pt>
                <c:pt idx="19">
                  <c:v>6.7739715281216615</c:v>
                </c:pt>
                <c:pt idx="20">
                  <c:v>7.0912714018427545</c:v>
                </c:pt>
                <c:pt idx="21">
                  <c:v>7.4019557985128932</c:v>
                </c:pt>
                <c:pt idx="22">
                  <c:v>7.728382315902099</c:v>
                </c:pt>
                <c:pt idx="23">
                  <c:v>8.0715794936396037</c:v>
                </c:pt>
                <c:pt idx="24">
                  <c:v>8.401134414075468</c:v>
                </c:pt>
                <c:pt idx="25">
                  <c:v>8.7372045128594547</c:v>
                </c:pt>
                <c:pt idx="26">
                  <c:v>9.0801896655427203</c:v>
                </c:pt>
                <c:pt idx="27">
                  <c:v>10.685046272759084</c:v>
                </c:pt>
                <c:pt idx="28">
                  <c:v>12.254522065918133</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9"/>
                <c:pt idx="0" formatCode="0.00">
                  <c:v>11.690422995158354</c:v>
                </c:pt>
                <c:pt idx="1">
                  <c:v>12.664639773654788</c:v>
                </c:pt>
                <c:pt idx="2">
                  <c:v>12.989378699820266</c:v>
                </c:pt>
                <c:pt idx="3">
                  <c:v>13.314117625985745</c:v>
                </c:pt>
                <c:pt idx="4">
                  <c:v>13.806303279367631</c:v>
                </c:pt>
                <c:pt idx="5">
                  <c:v>14.010470666208278</c:v>
                </c:pt>
                <c:pt idx="6">
                  <c:v>11.835315703733189</c:v>
                </c:pt>
                <c:pt idx="7">
                  <c:v>11.971589562713998</c:v>
                </c:pt>
                <c:pt idx="8">
                  <c:v>12.109432502326571</c:v>
                </c:pt>
                <c:pt idx="9">
                  <c:v>12.248862589234953</c:v>
                </c:pt>
                <c:pt idx="10">
                  <c:v>12.389898098125881</c:v>
                </c:pt>
                <c:pt idx="11">
                  <c:v>12.532557514103949</c:v>
                </c:pt>
                <c:pt idx="12">
                  <c:v>12.655958689860151</c:v>
                </c:pt>
                <c:pt idx="13">
                  <c:v>12.780574928875462</c:v>
                </c:pt>
                <c:pt idx="14">
                  <c:v>12.906418195207063</c:v>
                </c:pt>
                <c:pt idx="15">
                  <c:v>13.033500570715614</c:v>
                </c:pt>
                <c:pt idx="16">
                  <c:v>13.351784607479084</c:v>
                </c:pt>
                <c:pt idx="17">
                  <c:v>13.927739836160232</c:v>
                </c:pt>
                <c:pt idx="18">
                  <c:v>14.528559206423806</c:v>
                </c:pt>
                <c:pt idx="19">
                  <c:v>15.161754253789432</c:v>
                </c:pt>
                <c:pt idx="20">
                  <c:v>15.871946596663305</c:v>
                </c:pt>
                <c:pt idx="21">
                  <c:v>16.567331933499176</c:v>
                </c:pt>
                <c:pt idx="22">
                  <c:v>17.297951868647885</c:v>
                </c:pt>
                <c:pt idx="23">
                  <c:v>18.066108517645933</c:v>
                </c:pt>
                <c:pt idx="24">
                  <c:v>18.803730560495175</c:v>
                </c:pt>
                <c:pt idx="25">
                  <c:v>19.555935117106657</c:v>
                </c:pt>
                <c:pt idx="26">
                  <c:v>20.3236172037664</c:v>
                </c:pt>
                <c:pt idx="27">
                  <c:v>23.915666770282936</c:v>
                </c:pt>
                <c:pt idx="28">
                  <c:v>27.428525686852236</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31.731017913677523</c:v>
                </c:pt>
                <c:pt idx="8">
                  <c:v>31.869847190275447</c:v>
                </c:pt>
                <c:pt idx="9">
                  <c:v>32.030194030185278</c:v>
                </c:pt>
                <c:pt idx="10">
                  <c:v>32.120129864006628</c:v>
                </c:pt>
                <c:pt idx="11">
                  <c:v>32.14534106551951</c:v>
                </c:pt>
                <c:pt idx="12">
                  <c:v>32.101319310486403</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16.262246445685893</c:v>
                </c:pt>
                <c:pt idx="8">
                  <c:v>16.676019862844058</c:v>
                </c:pt>
                <c:pt idx="9">
                  <c:v>17.074638479074213</c:v>
                </c:pt>
                <c:pt idx="10">
                  <c:v>17.550104125716334</c:v>
                </c:pt>
                <c:pt idx="11">
                  <c:v>18.096804534480508</c:v>
                </c:pt>
                <c:pt idx="12">
                  <c:v>18.635532963117715</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11.861738000000003</c:v>
                </c:pt>
                <c:pt idx="7">
                  <c:v>11.998316089840854</c:v>
                </c:pt>
                <c:pt idx="8">
                  <c:v>12.136466763279877</c:v>
                </c:pt>
                <c:pt idx="9">
                  <c:v>12.27620812731487</c:v>
                </c:pt>
                <c:pt idx="10">
                  <c:v>12.41755849743074</c:v>
                </c:pt>
                <c:pt idx="11">
                  <c:v>12.560536400000004</c:v>
                </c:pt>
                <c:pt idx="12">
                  <c:v>12.684213068401027</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6.9891169178003558</c:v>
                </c:pt>
                <c:pt idx="10">
                  <c:v>9.0963523012692633</c:v>
                </c:pt>
                <c:pt idx="11">
                  <c:v>11.095422955303249</c:v>
                </c:pt>
                <c:pt idx="12">
                  <c:v>13.220678549086486</c:v>
                </c:pt>
                <c:pt idx="13">
                  <c:v>15.316615696469171</c:v>
                </c:pt>
                <c:pt idx="14">
                  <c:v>17.367282065416489</c:v>
                </c:pt>
                <c:pt idx="15">
                  <c:v>19.437897726250444</c:v>
                </c:pt>
                <c:pt idx="16">
                  <c:v>21.42692191175454</c:v>
                </c:pt>
                <c:pt idx="17">
                  <c:v>23.647486142503368</c:v>
                </c:pt>
                <c:pt idx="18">
                  <c:v>25.936091802209845</c:v>
                </c:pt>
                <c:pt idx="19">
                  <c:v>25.936091802209845</c:v>
                </c:pt>
                <c:pt idx="20">
                  <c:v>25.936091802209845</c:v>
                </c:pt>
                <c:pt idx="21">
                  <c:v>25.936091802209845</c:v>
                </c:pt>
                <c:pt idx="22">
                  <c:v>25.936091802209845</c:v>
                </c:pt>
                <c:pt idx="23">
                  <c:v>25.936091802209845</c:v>
                </c:pt>
                <c:pt idx="24">
                  <c:v>25.936091802209845</c:v>
                </c:pt>
                <c:pt idx="25">
                  <c:v>25.936091802209845</c:v>
                </c:pt>
                <c:pt idx="26">
                  <c:v>25.936091802209845</c:v>
                </c:pt>
                <c:pt idx="27">
                  <c:v>25.936091802209845</c:v>
                </c:pt>
                <c:pt idx="28">
                  <c:v>25.936091802209845</c:v>
                </c:pt>
                <c:pt idx="29">
                  <c:v>25.936091802209845</c:v>
                </c:pt>
                <c:pt idx="30">
                  <c:v>25.936091802209845</c:v>
                </c:pt>
                <c:pt idx="31">
                  <c:v>25.936091802209845</c:v>
                </c:pt>
                <c:pt idx="32">
                  <c:v>25.936091802209845</c:v>
                </c:pt>
                <c:pt idx="33">
                  <c:v>25.936091802209845</c:v>
                </c:pt>
                <c:pt idx="34">
                  <c:v>25.936091802209845</c:v>
                </c:pt>
                <c:pt idx="35">
                  <c:v>25.936091802209845</c:v>
                </c:pt>
                <c:pt idx="36">
                  <c:v>25.936091802209845</c:v>
                </c:pt>
                <c:pt idx="37">
                  <c:v>25.936091802209845</c:v>
                </c:pt>
                <c:pt idx="38">
                  <c:v>25.936091802209845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2.5365643504996598</c:v>
                </c:pt>
                <c:pt idx="20">
                  <c:v>5.1406250860610143</c:v>
                </c:pt>
                <c:pt idx="21">
                  <c:v>7.8370343611644984</c:v>
                </c:pt>
                <c:pt idx="22">
                  <c:v>10.707578027309701</c:v>
                </c:pt>
                <c:pt idx="23">
                  <c:v>13.589188205644938</c:v>
                </c:pt>
                <c:pt idx="24">
                  <c:v>16.617275162689218</c:v>
                </c:pt>
                <c:pt idx="25">
                  <c:v>19.7451943364199</c:v>
                </c:pt>
                <c:pt idx="26">
                  <c:v>22.925326106863814</c:v>
                </c:pt>
                <c:pt idx="27">
                  <c:v>26.186870635368642</c:v>
                </c:pt>
                <c:pt idx="28">
                  <c:v>29.531045507999231</c:v>
                </c:pt>
                <c:pt idx="29">
                  <c:v>29.531045507999231</c:v>
                </c:pt>
                <c:pt idx="30">
                  <c:v>29.531045507999231</c:v>
                </c:pt>
                <c:pt idx="31">
                  <c:v>29.531045507999231</c:v>
                </c:pt>
                <c:pt idx="32">
                  <c:v>29.531045507999231</c:v>
                </c:pt>
                <c:pt idx="33">
                  <c:v>29.531045507999231</c:v>
                </c:pt>
                <c:pt idx="34">
                  <c:v>29.531045507999231</c:v>
                </c:pt>
                <c:pt idx="35">
                  <c:v>29.531045507999231</c:v>
                </c:pt>
                <c:pt idx="36">
                  <c:v>29.531045507999231</c:v>
                </c:pt>
                <c:pt idx="37">
                  <c:v>29.531045507999231</c:v>
                </c:pt>
                <c:pt idx="38">
                  <c:v>29.531045507999231</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3.575221167164166</c:v>
                </c:pt>
                <c:pt idx="30">
                  <c:v>7.0985834232744196</c:v>
                </c:pt>
                <c:pt idx="31">
                  <c:v>10.573030217608384</c:v>
                </c:pt>
                <c:pt idx="32">
                  <c:v>14.001240271474025</c:v>
                </c:pt>
                <c:pt idx="33">
                  <c:v>17.385659573850369</c:v>
                </c:pt>
                <c:pt idx="34">
                  <c:v>21.306124474319311</c:v>
                </c:pt>
                <c:pt idx="35">
                  <c:v>25.164491210731349</c:v>
                </c:pt>
                <c:pt idx="36">
                  <c:v>28.964454398569323</c:v>
                </c:pt>
                <c:pt idx="37">
                  <c:v>32.709360930133862</c:v>
                </c:pt>
                <c:pt idx="38">
                  <c:v>36.59938200907019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6.0382151136874818</c:v>
                </c:pt>
                <c:pt idx="10">
                  <c:v>7.8587513402532156</c:v>
                </c:pt>
                <c:pt idx="11">
                  <c:v>9.5858391509856915</c:v>
                </c:pt>
                <c:pt idx="12">
                  <c:v>11.421943854592451</c:v>
                </c:pt>
                <c:pt idx="13">
                  <c:v>13.232719022544316</c:v>
                </c:pt>
                <c:pt idx="14">
                  <c:v>15.004382711639582</c:v>
                </c:pt>
                <c:pt idx="15">
                  <c:v>16.793281498844379</c:v>
                </c:pt>
                <c:pt idx="16">
                  <c:v>18.511689709731865</c:v>
                </c:pt>
                <c:pt idx="17">
                  <c:v>20.430135867768275</c:v>
                </c:pt>
                <c:pt idx="18">
                  <c:v>22.407366102465733</c:v>
                </c:pt>
                <c:pt idx="19">
                  <c:v>24.5769045669646</c:v>
                </c:pt>
                <c:pt idx="20">
                  <c:v>26.80417308809583</c:v>
                </c:pt>
                <c:pt idx="21">
                  <c:v>29.110427860310132</c:v>
                </c:pt>
                <c:pt idx="22">
                  <c:v>31.565620805247185</c:v>
                </c:pt>
                <c:pt idx="23">
                  <c:v>34.030279003395499</c:v>
                </c:pt>
                <c:pt idx="24">
                  <c:v>36.6202196551518</c:v>
                </c:pt>
                <c:pt idx="25">
                  <c:v>39.295547391235246</c:v>
                </c:pt>
                <c:pt idx="26">
                  <c:v>42.015532869543293</c:v>
                </c:pt>
                <c:pt idx="27">
                  <c:v>44.805151160470224</c:v>
                </c:pt>
                <c:pt idx="28">
                  <c:v>47.665443672565765</c:v>
                </c:pt>
                <c:pt idx="29">
                  <c:v>62.238099803030956</c:v>
                </c:pt>
                <c:pt idx="30">
                  <c:v>78.343037832290477</c:v>
                </c:pt>
                <c:pt idx="31" formatCode="0.00">
                  <c:v>78.343037832290477</c:v>
                </c:pt>
                <c:pt idx="32" formatCode="0.00">
                  <c:v>78.343037832290477</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0.57584246456612842</c:v>
                </c:pt>
                <c:pt idx="10">
                  <c:v>0.74946033802696954</c:v>
                </c:pt>
                <c:pt idx="11">
                  <c:v>0.91416637826059721</c:v>
                </c:pt>
                <c:pt idx="12">
                  <c:v>1.0892689603679591</c:v>
                </c:pt>
                <c:pt idx="13">
                  <c:v>1.2619559574119859</c:v>
                </c:pt>
                <c:pt idx="14">
                  <c:v>1.4309130359364561</c:v>
                </c:pt>
                <c:pt idx="15">
                  <c:v>1.6015137626558922</c:v>
                </c:pt>
                <c:pt idx="16">
                  <c:v>1.7653920612353913</c:v>
                </c:pt>
                <c:pt idx="17">
                  <c:v>1.9483472463325422</c:v>
                </c:pt>
                <c:pt idx="18">
                  <c:v>2.1369084535644474</c:v>
                </c:pt>
                <c:pt idx="19">
                  <c:v>2.3438093924753662</c:v>
                </c:pt>
                <c:pt idx="20">
                  <c:v>2.5562158354905304</c:v>
                </c:pt>
                <c:pt idx="21">
                  <c:v>2.7761549080384542</c:v>
                </c:pt>
                <c:pt idx="22">
                  <c:v>3.0102976687349221</c:v>
                </c:pt>
                <c:pt idx="23">
                  <c:v>3.2453430959701421</c:v>
                </c:pt>
                <c:pt idx="24">
                  <c:v>3.4923362520447974</c:v>
                </c:pt>
                <c:pt idx="25">
                  <c:v>3.7474724616800321</c:v>
                </c:pt>
                <c:pt idx="26">
                  <c:v>4.0068675166628402</c:v>
                </c:pt>
                <c:pt idx="27">
                  <c:v>4.2729031980026377</c:v>
                </c:pt>
                <c:pt idx="28">
                  <c:v>4.5456788210193686</c:v>
                </c:pt>
                <c:pt idx="29">
                  <c:v>5.9354196738120635</c:v>
                </c:pt>
                <c:pt idx="30">
                  <c:v>7.47128864036004</c:v>
                </c:pt>
                <c:pt idx="31" formatCode="0.00">
                  <c:v>7.47128864036004</c:v>
                </c:pt>
                <c:pt idx="32" formatCode="0.00">
                  <c:v>7.47128864036004</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0.41429101231235405</c:v>
                </c:pt>
                <c:pt idx="10">
                  <c:v>0.53920073845734207</c:v>
                </c:pt>
                <c:pt idx="11">
                  <c:v>0.65769882837115534</c:v>
                </c:pt>
                <c:pt idx="12">
                  <c:v>0.7836767311199988</c:v>
                </c:pt>
                <c:pt idx="13">
                  <c:v>0.90791673636597248</c:v>
                </c:pt>
                <c:pt idx="14">
                  <c:v>1.0294732442764833</c:v>
                </c:pt>
                <c:pt idx="15">
                  <c:v>1.1522122781667183</c:v>
                </c:pt>
                <c:pt idx="16">
                  <c:v>1.2701148476927111</c:v>
                </c:pt>
                <c:pt idx="17">
                  <c:v>1.4017423213608819</c:v>
                </c:pt>
                <c:pt idx="18">
                  <c:v>1.537403058861033</c:v>
                </c:pt>
                <c:pt idx="19">
                  <c:v>1.6862583529810407</c:v>
                </c:pt>
                <c:pt idx="20">
                  <c:v>1.8390745930350305</c:v>
                </c:pt>
                <c:pt idx="21">
                  <c:v>1.9973101984650217</c:v>
                </c:pt>
                <c:pt idx="22">
                  <c:v>2.1657646757284112</c:v>
                </c:pt>
                <c:pt idx="23">
                  <c:v>2.3348685782376477</c:v>
                </c:pt>
                <c:pt idx="24">
                  <c:v>2.5125682981454025</c:v>
                </c:pt>
                <c:pt idx="25">
                  <c:v>2.6961265542162867</c:v>
                </c:pt>
                <c:pt idx="26">
                  <c:v>2.8827488450864402</c:v>
                </c:pt>
                <c:pt idx="27">
                  <c:v>3.0741487478645633</c:v>
                </c:pt>
                <c:pt idx="28">
                  <c:v>3.2703977151561316</c:v>
                </c:pt>
                <c:pt idx="29">
                  <c:v>4.2702495499615534</c:v>
                </c:pt>
                <c:pt idx="30">
                  <c:v>5.3752335483363716</c:v>
                </c:pt>
                <c:pt idx="31" formatCode="0.00">
                  <c:v>5.3752335483363716</c:v>
                </c:pt>
                <c:pt idx="32" formatCode="0.00">
                  <c:v>5.3752335483363716</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5.2546413861437111</c:v>
                </c:pt>
                <c:pt idx="10">
                  <c:v>6.8389282691004505</c:v>
                </c:pt>
                <c:pt idx="11">
                  <c:v>8.3418934528361852</c:v>
                </c:pt>
                <c:pt idx="12">
                  <c:v>9.9397285056144273</c:v>
                </c:pt>
                <c:pt idx="13">
                  <c:v>11.515521013727058</c:v>
                </c:pt>
                <c:pt idx="14">
                  <c:v>13.057277504307409</c:v>
                </c:pt>
                <c:pt idx="15">
                  <c:v>14.614032509865352</c:v>
                </c:pt>
                <c:pt idx="16">
                  <c:v>16.10944443759713</c:v>
                </c:pt>
                <c:pt idx="17">
                  <c:v>17.778935568553266</c:v>
                </c:pt>
                <c:pt idx="18">
                  <c:v>19.499582419577926</c:v>
                </c:pt>
                <c:pt idx="19">
                  <c:v>21.387581834925761</c:v>
                </c:pt>
                <c:pt idx="20">
                  <c:v>23.325819729541614</c:v>
                </c:pt>
                <c:pt idx="21">
                  <c:v>25.332793900699958</c:v>
                </c:pt>
                <c:pt idx="22">
                  <c:v>27.469378672280858</c:v>
                </c:pt>
                <c:pt idx="23">
                  <c:v>29.614200399703471</c:v>
                </c:pt>
                <c:pt idx="24">
                  <c:v>31.868046789760893</c:v>
                </c:pt>
                <c:pt idx="25">
                  <c:v>34.196199659249707</c:v>
                </c:pt>
                <c:pt idx="26">
                  <c:v>36.563215076045452</c:v>
                </c:pt>
                <c:pt idx="27">
                  <c:v>38.990827118190197</c:v>
                </c:pt>
                <c:pt idx="28">
                  <c:v>41.479942051585738</c:v>
                </c:pt>
                <c:pt idx="29">
                  <c:v>54.16151774364819</c:v>
                </c:pt>
                <c:pt idx="30">
                  <c:v>68.176532494943913</c:v>
                </c:pt>
                <c:pt idx="31" formatCode="0.00">
                  <c:v>68.176532494943913</c:v>
                </c:pt>
                <c:pt idx="32" formatCode="0.00">
                  <c:v>68.176532494943913</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1.2782658460508209</c:v>
                </c:pt>
                <c:pt idx="10">
                  <c:v>1.6636660406616521</c:v>
                </c:pt>
                <c:pt idx="11">
                  <c:v>2.0292835816110673</c:v>
                </c:pt>
                <c:pt idx="12">
                  <c:v>2.4179795601749174</c:v>
                </c:pt>
                <c:pt idx="13">
                  <c:v>2.8013133779488042</c:v>
                </c:pt>
                <c:pt idx="14">
                  <c:v>3.1763674530057422</c:v>
                </c:pt>
                <c:pt idx="15">
                  <c:v>3.5550701289905944</c:v>
                </c:pt>
                <c:pt idx="16">
                  <c:v>3.9188502335734099</c:v>
                </c:pt>
                <c:pt idx="17">
                  <c:v>4.3249775667561083</c:v>
                </c:pt>
                <c:pt idx="18">
                  <c:v>4.743549252462306</c:v>
                </c:pt>
                <c:pt idx="19">
                  <c:v>5.2028318167048457</c:v>
                </c:pt>
                <c:pt idx="20">
                  <c:v>5.6743356016714444</c:v>
                </c:pt>
                <c:pt idx="21">
                  <c:v>6.1625604582073921</c:v>
                </c:pt>
                <c:pt idx="22">
                  <c:v>6.6823149266866348</c:v>
                </c:pt>
                <c:pt idx="23">
                  <c:v>7.2040731511892018</c:v>
                </c:pt>
                <c:pt idx="24">
                  <c:v>7.7523531670723909</c:v>
                </c:pt>
                <c:pt idx="25">
                  <c:v>8.3187092851702609</c:v>
                </c:pt>
                <c:pt idx="26">
                  <c:v>8.8945192676258387</c:v>
                </c:pt>
                <c:pt idx="27">
                  <c:v>9.4850702363595296</c:v>
                </c:pt>
                <c:pt idx="28">
                  <c:v>10.09058265337142</c:v>
                </c:pt>
                <c:pt idx="29">
                  <c:v>13.175555326105664</c:v>
                </c:pt>
                <c:pt idx="30">
                  <c:v>16.584905911993545</c:v>
                </c:pt>
                <c:pt idx="31" formatCode="0.00">
                  <c:v>16.584905911993545</c:v>
                </c:pt>
                <c:pt idx="32" formatCode="0.00">
                  <c:v>16.584905911993545</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0.4844091882629275</c:v>
                </c:pt>
                <c:pt idx="10">
                  <c:v>0.63045971132476675</c:v>
                </c:pt>
                <c:pt idx="11">
                  <c:v>0.76901343766672248</c:v>
                </c:pt>
                <c:pt idx="12">
                  <c:v>0.91631292473264925</c:v>
                </c:pt>
                <c:pt idx="13">
                  <c:v>1.0615803775674917</c:v>
                </c:pt>
                <c:pt idx="14">
                  <c:v>1.2037101548859817</c:v>
                </c:pt>
                <c:pt idx="15">
                  <c:v>1.3472225990567908</c:v>
                </c:pt>
                <c:pt idx="16">
                  <c:v>1.4850800140159621</c:v>
                </c:pt>
                <c:pt idx="17">
                  <c:v>1.6389852539988796</c:v>
                </c:pt>
                <c:pt idx="18">
                  <c:v>1.7976063820914494</c:v>
                </c:pt>
                <c:pt idx="19">
                  <c:v>1.9716552271070573</c:v>
                </c:pt>
                <c:pt idx="20">
                  <c:v>2.150335402630958</c:v>
                </c:pt>
                <c:pt idx="21">
                  <c:v>2.3353521635614225</c:v>
                </c:pt>
                <c:pt idx="22">
                  <c:v>2.5323173261290606</c:v>
                </c:pt>
                <c:pt idx="23">
                  <c:v>2.73004182825954</c:v>
                </c:pt>
                <c:pt idx="24">
                  <c:v>2.9378169778931644</c:v>
                </c:pt>
                <c:pt idx="25">
                  <c:v>3.1524422127636145</c:v>
                </c:pt>
                <c:pt idx="26">
                  <c:v>3.3706500660491718</c:v>
                </c:pt>
                <c:pt idx="27">
                  <c:v>3.5944441353939607</c:v>
                </c:pt>
                <c:pt idx="28">
                  <c:v>3.8239079666572673</c:v>
                </c:pt>
                <c:pt idx="29">
                  <c:v>4.9929833298373101</c:v>
                </c:pt>
                <c:pt idx="30">
                  <c:v>6.2849843286248692</c:v>
                </c:pt>
                <c:pt idx="31" formatCode="0.00">
                  <c:v>6.2849843286248692</c:v>
                </c:pt>
                <c:pt idx="32" formatCode="0.00">
                  <c:v>6.2849843286248692</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0.85336072438788091</c:v>
                </c:pt>
                <c:pt idx="10">
                  <c:v>1.1106510136249865</c:v>
                </c:pt>
                <c:pt idx="11">
                  <c:v>1.354734551143757</c:v>
                </c:pt>
                <c:pt idx="12">
                  <c:v>1.614225081113464</c:v>
                </c:pt>
                <c:pt idx="13">
                  <c:v>1.8701358726194202</c:v>
                </c:pt>
                <c:pt idx="14">
                  <c:v>2.1205191697747212</c:v>
                </c:pt>
                <c:pt idx="15">
                  <c:v>2.3733382456379233</c:v>
                </c:pt>
                <c:pt idx="16">
                  <c:v>2.6161951243723238</c:v>
                </c:pt>
                <c:pt idx="17">
                  <c:v>2.8873226963944019</c:v>
                </c:pt>
                <c:pt idx="18">
                  <c:v>3.1667580251454877</c:v>
                </c:pt>
                <c:pt idx="19">
                  <c:v>3.4733716321127774</c:v>
                </c:pt>
                <c:pt idx="20">
                  <c:v>3.7881440346875763</c:v>
                </c:pt>
                <c:pt idx="21">
                  <c:v>4.1140792996599309</c:v>
                </c:pt>
                <c:pt idx="22">
                  <c:v>4.4610634978966184</c:v>
                </c:pt>
                <c:pt idx="23">
                  <c:v>4.8093853886773434</c:v>
                </c:pt>
                <c:pt idx="24">
                  <c:v>5.1754130291458624</c:v>
                </c:pt>
                <c:pt idx="25">
                  <c:v>5.5535081403425455</c:v>
                </c:pt>
                <c:pt idx="26">
                  <c:v>5.9379145807212446</c:v>
                </c:pt>
                <c:pt idx="27">
                  <c:v>6.3321619933572801</c:v>
                </c:pt>
                <c:pt idx="28">
                  <c:v>6.7363975570340546</c:v>
                </c:pt>
                <c:pt idx="29">
                  <c:v>8.7959022546324945</c:v>
                </c:pt>
                <c:pt idx="30">
                  <c:v>11.071959222480055</c:v>
                </c:pt>
                <c:pt idx="31" formatCode="0.00">
                  <c:v>11.071959222480055</c:v>
                </c:pt>
                <c:pt idx="32" formatCode="0.00">
                  <c:v>11.071959222480055</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8.7363961472504457</c:v>
                </c:pt>
                <c:pt idx="10">
                  <c:v>11.370440376586572</c:v>
                </c:pt>
                <c:pt idx="11">
                  <c:v>13.869278694129065</c:v>
                </c:pt>
                <c:pt idx="12">
                  <c:v>16.525848186358104</c:v>
                </c:pt>
                <c:pt idx="13">
                  <c:v>19.145769620586464</c:v>
                </c:pt>
                <c:pt idx="14">
                  <c:v>21.709102581770608</c:v>
                </c:pt>
                <c:pt idx="15">
                  <c:v>24.297372157813044</c:v>
                </c:pt>
                <c:pt idx="16">
                  <c:v>26.783652389693174</c:v>
                </c:pt>
                <c:pt idx="17">
                  <c:v>29.559357678129217</c:v>
                </c:pt>
                <c:pt idx="18">
                  <c:v>32.420114752762302</c:v>
                </c:pt>
                <c:pt idx="19">
                  <c:v>35.590820190886873</c:v>
                </c:pt>
                <c:pt idx="20">
                  <c:v>38.845896110338572</c:v>
                </c:pt>
                <c:pt idx="21">
                  <c:v>42.216407704217943</c:v>
                </c:pt>
                <c:pt idx="22">
                  <c:v>45.804587286899434</c:v>
                </c:pt>
                <c:pt idx="23">
                  <c:v>49.40660000981849</c:v>
                </c:pt>
                <c:pt idx="24">
                  <c:v>53.191708706123833</c:v>
                </c:pt>
                <c:pt idx="25">
                  <c:v>57.101607673287191</c:v>
                </c:pt>
                <c:pt idx="26">
                  <c:v>61.076772386342071</c:v>
                </c:pt>
                <c:pt idx="27">
                  <c:v>65.153703046973121</c:v>
                </c:pt>
                <c:pt idx="28">
                  <c:v>69.33392163776135</c:v>
                </c:pt>
                <c:pt idx="29">
                  <c:v>73.802948096716548</c:v>
                </c:pt>
                <c:pt idx="30">
                  <c:v>78.207150916854374</c:v>
                </c:pt>
                <c:pt idx="31">
                  <c:v>82.55020940977181</c:v>
                </c:pt>
                <c:pt idx="32">
                  <c:v>86.835471977103879</c:v>
                </c:pt>
                <c:pt idx="33">
                  <c:v>91.065996105074291</c:v>
                </c:pt>
                <c:pt idx="34">
                  <c:v>95.966577230660491</c:v>
                </c:pt>
                <c:pt idx="35">
                  <c:v>100.78953565117553</c:v>
                </c:pt>
                <c:pt idx="36">
                  <c:v>105.53948963597301</c:v>
                </c:pt>
                <c:pt idx="37">
                  <c:v>110.22062280042866</c:v>
                </c:pt>
                <c:pt idx="38">
                  <c:v>115.08314914909907</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116.98156048945972</c:v>
                </c:pt>
                <c:pt idx="10">
                  <c:v>116.2338611428612</c:v>
                </c:pt>
                <c:pt idx="11">
                  <c:v>115.46279969230434</c:v>
                </c:pt>
                <c:pt idx="12">
                  <c:v>114.71899246496605</c:v>
                </c:pt>
                <c:pt idx="13">
                  <c:v>113.96885285371403</c:v>
                </c:pt>
                <c:pt idx="14">
                  <c:v>113.20893537274786</c:v>
                </c:pt>
                <c:pt idx="15">
                  <c:v>112.45332666630908</c:v>
                </c:pt>
                <c:pt idx="16">
                  <c:v>111.68009531579099</c:v>
                </c:pt>
                <c:pt idx="17">
                  <c:v>110.95687345206011</c:v>
                </c:pt>
                <c:pt idx="18">
                  <c:v>110.24834760749448</c:v>
                </c:pt>
                <c:pt idx="19">
                  <c:v>109.59337745286533</c:v>
                </c:pt>
                <c:pt idx="20">
                  <c:v>108.95298559536556</c:v>
                </c:pt>
                <c:pt idx="21">
                  <c:v>108.33253976086658</c:v>
                </c:pt>
                <c:pt idx="22">
                  <c:v>107.74970457604503</c:v>
                </c:pt>
                <c:pt idx="23">
                  <c:v>107.16925960668092</c:v>
                </c:pt>
                <c:pt idx="24">
                  <c:v>106.62045162055111</c:v>
                </c:pt>
                <c:pt idx="25">
                  <c:v>106.0932060294534</c:v>
                </c:pt>
                <c:pt idx="26">
                  <c:v>105.57723764598818</c:v>
                </c:pt>
                <c:pt idx="27">
                  <c:v>105.0788533061136</c:v>
                </c:pt>
                <c:pt idx="28">
                  <c:v>104.59831599178663</c:v>
                </c:pt>
                <c:pt idx="29">
                  <c:v>102.33921394426977</c:v>
                </c:pt>
                <c:pt idx="30">
                  <c:v>100.47494850229674</c:v>
                </c:pt>
                <c:pt idx="31" formatCode="0.00">
                  <c:v>100.47494850229674</c:v>
                </c:pt>
                <c:pt idx="32" formatCode="0.00">
                  <c:v>100.47494850229674</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11.156103059055178</c:v>
                </c:pt>
                <c:pt idx="10">
                  <c:v>11.084797710306706</c:v>
                </c:pt>
                <c:pt idx="11">
                  <c:v>11.011264403251429</c:v>
                </c:pt>
                <c:pt idx="12">
                  <c:v>10.940330231664586</c:v>
                </c:pt>
                <c:pt idx="13">
                  <c:v>10.868792163811907</c:v>
                </c:pt>
                <c:pt idx="14">
                  <c:v>10.79632161632934</c:v>
                </c:pt>
                <c:pt idx="15">
                  <c:v>10.724261980895516</c:v>
                </c:pt>
                <c:pt idx="16">
                  <c:v>10.650521738426708</c:v>
                </c:pt>
                <c:pt idx="17">
                  <c:v>10.581550717587312</c:v>
                </c:pt>
                <c:pt idx="18">
                  <c:v>10.513981202281602</c:v>
                </c:pt>
                <c:pt idx="19">
                  <c:v>10.451519097014112</c:v>
                </c:pt>
                <c:pt idx="20">
                  <c:v>10.390447270560822</c:v>
                </c:pt>
                <c:pt idx="21">
                  <c:v>10.331277623282475</c:v>
                </c:pt>
                <c:pt idx="22">
                  <c:v>10.275694765940624</c:v>
                </c:pt>
                <c:pt idx="23">
                  <c:v>10.220339854694421</c:v>
                </c:pt>
                <c:pt idx="24">
                  <c:v>10.168002046690498</c:v>
                </c:pt>
                <c:pt idx="25">
                  <c:v>10.117720565343289</c:v>
                </c:pt>
                <c:pt idx="26">
                  <c:v>10.068514549992939</c:v>
                </c:pt>
                <c:pt idx="27">
                  <c:v>10.020985460490316</c:v>
                </c:pt>
                <c:pt idx="28">
                  <c:v>9.975158376461664</c:v>
                </c:pt>
                <c:pt idx="29">
                  <c:v>9.7597160866035857</c:v>
                </c:pt>
                <c:pt idx="30">
                  <c:v>9.5819279179976427</c:v>
                </c:pt>
                <c:pt idx="31" formatCode="0.00">
                  <c:v>9.5819279179976427</c:v>
                </c:pt>
                <c:pt idx="32" formatCode="0.00">
                  <c:v>9.5819279179976427</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8.0262806482660043</c:v>
                </c:pt>
                <c:pt idx="10">
                  <c:v>7.9749798725607111</c:v>
                </c:pt>
                <c:pt idx="11">
                  <c:v>7.9220761877976242</c:v>
                </c:pt>
                <c:pt idx="12">
                  <c:v>7.8710424562432948</c:v>
                </c:pt>
                <c:pt idx="13">
                  <c:v>7.8195742503132468</c:v>
                </c:pt>
                <c:pt idx="14">
                  <c:v>7.7674351700493336</c:v>
                </c:pt>
                <c:pt idx="15">
                  <c:v>7.7155917212803509</c:v>
                </c:pt>
                <c:pt idx="16">
                  <c:v>7.6625391564203085</c:v>
                </c:pt>
                <c:pt idx="17">
                  <c:v>7.612917817595811</c:v>
                </c:pt>
                <c:pt idx="18">
                  <c:v>7.5643047947293081</c:v>
                </c:pt>
                <c:pt idx="19">
                  <c:v>7.519366308225143</c:v>
                </c:pt>
                <c:pt idx="20">
                  <c:v>7.4754280605931953</c:v>
                </c:pt>
                <c:pt idx="21">
                  <c:v>7.4328583395713492</c:v>
                </c:pt>
                <c:pt idx="22">
                  <c:v>7.3928691417397543</c:v>
                </c:pt>
                <c:pt idx="23">
                  <c:v>7.3530439401823653</c:v>
                </c:pt>
                <c:pt idx="24">
                  <c:v>7.3153893995841965</c:v>
                </c:pt>
                <c:pt idx="25">
                  <c:v>7.2792142873100492</c:v>
                </c:pt>
                <c:pt idx="26">
                  <c:v>7.2438129211973354</c:v>
                </c:pt>
                <c:pt idx="27">
                  <c:v>7.2096180227381499</c:v>
                </c:pt>
                <c:pt idx="28">
                  <c:v>7.1766476355197319</c:v>
                </c:pt>
                <c:pt idx="29">
                  <c:v>7.0216472493855733</c:v>
                </c:pt>
                <c:pt idx="30">
                  <c:v>6.8937371960615081</c:v>
                </c:pt>
                <c:pt idx="31" formatCode="0.00">
                  <c:v>6.8937371960615081</c:v>
                </c:pt>
                <c:pt idx="32" formatCode="0.00">
                  <c:v>6.8937371960615081</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101.80096892709075</c:v>
                </c:pt>
                <c:pt idx="10">
                  <c:v>101.15029785011582</c:v>
                </c:pt>
                <c:pt idx="11">
                  <c:v>100.47929634833565</c:v>
                </c:pt>
                <c:pt idx="12">
                  <c:v>99.832012313816108</c:v>
                </c:pt>
                <c:pt idx="13">
                  <c:v>99.17921764313013</c:v>
                </c:pt>
                <c:pt idx="14">
                  <c:v>98.517913968061109</c:v>
                </c:pt>
                <c:pt idx="15">
                  <c:v>97.86035992173646</c:v>
                </c:pt>
                <c:pt idx="16">
                  <c:v>97.187470105955299</c:v>
                </c:pt>
                <c:pt idx="17">
                  <c:v>96.558100090980247</c:v>
                </c:pt>
                <c:pt idx="18">
                  <c:v>95.94151900602229</c:v>
                </c:pt>
                <c:pt idx="19">
                  <c:v>95.371543737436426</c:v>
                </c:pt>
                <c:pt idx="20">
                  <c:v>94.81425495351418</c:v>
                </c:pt>
                <c:pt idx="21">
                  <c:v>94.274323815183493</c:v>
                </c:pt>
                <c:pt idx="22">
                  <c:v>93.767122626454452</c:v>
                </c:pt>
                <c:pt idx="23">
                  <c:v>93.262001477079394</c:v>
                </c:pt>
                <c:pt idx="24">
                  <c:v>92.784411808167661</c:v>
                </c:pt>
                <c:pt idx="25">
                  <c:v>92.32558640173859</c:v>
                </c:pt>
                <c:pt idx="26">
                  <c:v>91.876574769881984</c:v>
                </c:pt>
                <c:pt idx="27">
                  <c:v>91.442865316143809</c:v>
                </c:pt>
                <c:pt idx="28">
                  <c:v>91.024686895549792</c:v>
                </c:pt>
                <c:pt idx="29">
                  <c:v>89.058746482546738</c:v>
                </c:pt>
                <c:pt idx="30">
                  <c:v>87.436405085013007</c:v>
                </c:pt>
                <c:pt idx="31" formatCode="0.00">
                  <c:v>87.436405085013007</c:v>
                </c:pt>
                <c:pt idx="32" formatCode="0.00">
                  <c:v>87.436405085013007</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24.764525704365944</c:v>
                </c:pt>
                <c:pt idx="10">
                  <c:v>24.606240760905596</c:v>
                </c:pt>
                <c:pt idx="11">
                  <c:v>24.443010154029896</c:v>
                </c:pt>
                <c:pt idx="12">
                  <c:v>24.285549156557803</c:v>
                </c:pt>
                <c:pt idx="13">
                  <c:v>24.126747618888217</c:v>
                </c:pt>
                <c:pt idx="14">
                  <c:v>23.965876145539397</c:v>
                </c:pt>
                <c:pt idx="15">
                  <c:v>23.805916822422557</c:v>
                </c:pt>
                <c:pt idx="16">
                  <c:v>23.64222685645521</c:v>
                </c:pt>
                <c:pt idx="17">
                  <c:v>23.489123697637826</c:v>
                </c:pt>
                <c:pt idx="18">
                  <c:v>23.339131626951321</c:v>
                </c:pt>
                <c:pt idx="19">
                  <c:v>23.200477080354055</c:v>
                </c:pt>
                <c:pt idx="20">
                  <c:v>23.064908700606303</c:v>
                </c:pt>
                <c:pt idx="21">
                  <c:v>22.933562813679099</c:v>
                </c:pt>
                <c:pt idx="22">
                  <c:v>22.810178949969892</c:v>
                </c:pt>
                <c:pt idx="23">
                  <c:v>22.687301085256475</c:v>
                </c:pt>
                <c:pt idx="24">
                  <c:v>22.571120642608875</c:v>
                </c:pt>
                <c:pt idx="25">
                  <c:v>22.459504872237705</c:v>
                </c:pt>
                <c:pt idx="26">
                  <c:v>22.350276441350804</c:v>
                </c:pt>
                <c:pt idx="27">
                  <c:v>22.244770481746258</c:v>
                </c:pt>
                <c:pt idx="28">
                  <c:v>22.143042665646309</c:v>
                </c:pt>
                <c:pt idx="29">
                  <c:v>21.664799851219517</c:v>
                </c:pt>
                <c:pt idx="30">
                  <c:v>21.270142357642463</c:v>
                </c:pt>
                <c:pt idx="31" formatCode="0.00">
                  <c:v>21.270142357642463</c:v>
                </c:pt>
                <c:pt idx="32" formatCode="0.00">
                  <c:v>21.270142357642463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9.3847174523439207</c:v>
                </c:pt>
                <c:pt idx="10">
                  <c:v>9.3247340919085673</c:v>
                </c:pt>
                <c:pt idx="11">
                  <c:v>9.2628765322932427</c:v>
                </c:pt>
                <c:pt idx="12">
                  <c:v>9.2032054128589085</c:v>
                </c:pt>
                <c:pt idx="13">
                  <c:v>9.1430262848668029</c:v>
                </c:pt>
                <c:pt idx="14">
                  <c:v>9.0820627379956118</c:v>
                </c:pt>
                <c:pt idx="15">
                  <c:v>9.0214448578374977</c:v>
                </c:pt>
                <c:pt idx="16">
                  <c:v>8.9594132203764776</c:v>
                </c:pt>
                <c:pt idx="17">
                  <c:v>8.9013935391713925</c:v>
                </c:pt>
                <c:pt idx="18">
                  <c:v>8.8445528299937202</c:v>
                </c:pt>
                <c:pt idx="19">
                  <c:v>8.7920085673322017</c:v>
                </c:pt>
                <c:pt idx="20">
                  <c:v>8.7406338325768154</c:v>
                </c:pt>
                <c:pt idx="21">
                  <c:v>8.6908592456513727</c:v>
                </c:pt>
                <c:pt idx="22">
                  <c:v>8.6441019318666275</c:v>
                </c:pt>
                <c:pt idx="23">
                  <c:v>8.5975363704967425</c:v>
                </c:pt>
                <c:pt idx="24">
                  <c:v>8.5535088514256312</c:v>
                </c:pt>
                <c:pt idx="25">
                  <c:v>8.5112111518587668</c:v>
                </c:pt>
                <c:pt idx="26">
                  <c:v>8.4698181539118806</c:v>
                </c:pt>
                <c:pt idx="27">
                  <c:v>8.4298358165860137</c:v>
                </c:pt>
                <c:pt idx="28">
                  <c:v>8.3912852373203783</c:v>
                </c:pt>
                <c:pt idx="29">
                  <c:v>8.2100512520388467</c:v>
                </c:pt>
                <c:pt idx="30">
                  <c:v>8.0604926006079438</c:v>
                </c:pt>
                <c:pt idx="31" formatCode="0.00">
                  <c:v>8.0604926006079438</c:v>
                </c:pt>
                <c:pt idx="32" formatCode="0.00">
                  <c:v>8.0604926006079438</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9.0729760364631584</c:v>
                </c:pt>
                <c:pt idx="10">
                  <c:v>9.1521000899354785</c:v>
                </c:pt>
                <c:pt idx="11">
                  <c:v>9.2226091134934656</c:v>
                </c:pt>
                <c:pt idx="12">
                  <c:v>9.3031684282726044</c:v>
                </c:pt>
                <c:pt idx="13">
                  <c:v>9.3813926076143215</c:v>
                </c:pt>
                <c:pt idx="14">
                  <c:v>9.4560110911575741</c:v>
                </c:pt>
                <c:pt idx="15">
                  <c:v>9.5322184821688225</c:v>
                </c:pt>
                <c:pt idx="16">
                  <c:v>9.6019273315168743</c:v>
                </c:pt>
                <c:pt idx="17">
                  <c:v>9.6900777230069011</c:v>
                </c:pt>
                <c:pt idx="18">
                  <c:v>9.7836474313939092</c:v>
                </c:pt>
                <c:pt idx="19">
                  <c:v>9.8969663829016863</c:v>
                </c:pt>
                <c:pt idx="20">
                  <c:v>10.015661240025404</c:v>
                </c:pt>
                <c:pt idx="21">
                  <c:v>10.141711410058024</c:v>
                </c:pt>
                <c:pt idx="22">
                  <c:v>10.281630916202106</c:v>
                </c:pt>
                <c:pt idx="23">
                  <c:v>10.422431840291418</c:v>
                </c:pt>
                <c:pt idx="24">
                  <c:v>10.574899246023369</c:v>
                </c:pt>
                <c:pt idx="25">
                  <c:v>10.735318019429982</c:v>
                </c:pt>
                <c:pt idx="26">
                  <c:v>10.899895385798825</c:v>
                </c:pt>
                <c:pt idx="27">
                  <c:v>11.070957059480854</c:v>
                </c:pt>
                <c:pt idx="28">
                  <c:v>11.248600017932823</c:v>
                </c:pt>
                <c:pt idx="29">
                  <c:v>12.189763165046276</c:v>
                </c:pt>
                <c:pt idx="30">
                  <c:v>13.276526604586444</c:v>
                </c:pt>
                <c:pt idx="31" formatCode="0.00">
                  <c:v>13.276526604586444</c:v>
                </c:pt>
                <c:pt idx="32" formatCode="0.00">
                  <c:v>13.276526604586444</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3.1351626442791725</c:v>
                </c:pt>
                <c:pt idx="10">
                  <c:v>3.1625039241098936</c:v>
                </c:pt>
                <c:pt idx="11">
                  <c:v>3.1868682843655805</c:v>
                </c:pt>
                <c:pt idx="12">
                  <c:v>3.2147055180724973</c:v>
                </c:pt>
                <c:pt idx="13">
                  <c:v>3.2417358468164439</c:v>
                </c:pt>
                <c:pt idx="14">
                  <c:v>3.2675202290563377</c:v>
                </c:pt>
                <c:pt idx="15">
                  <c:v>3.2938536575318724</c:v>
                </c:pt>
                <c:pt idx="16">
                  <c:v>3.3179415179619429</c:v>
                </c:pt>
                <c:pt idx="17">
                  <c:v>3.3484018446912804</c:v>
                </c:pt>
                <c:pt idx="18">
                  <c:v>3.3807348138506916</c:v>
                </c:pt>
                <c:pt idx="19">
                  <c:v>3.4198921247736203</c:v>
                </c:pt>
                <c:pt idx="20">
                  <c:v>3.4609070773786748</c:v>
                </c:pt>
                <c:pt idx="21">
                  <c:v>3.5044636549341646</c:v>
                </c:pt>
                <c:pt idx="22">
                  <c:v>3.5528127751242717</c:v>
                </c:pt>
                <c:pt idx="23">
                  <c:v>3.6014664688748925</c:v>
                </c:pt>
                <c:pt idx="24">
                  <c:v>3.6541515099242576</c:v>
                </c:pt>
                <c:pt idx="25">
                  <c:v>3.7095841423707943</c:v>
                </c:pt>
                <c:pt idx="26">
                  <c:v>3.7664537746788485</c:v>
                </c:pt>
                <c:pt idx="27">
                  <c:v>3.8255640563593487</c:v>
                </c:pt>
                <c:pt idx="28">
                  <c:v>3.886948497927317</c:v>
                </c:pt>
                <c:pt idx="29">
                  <c:v>4.2121669851297341</c:v>
                </c:pt>
                <c:pt idx="30">
                  <c:v>4.5876975855767803</c:v>
                </c:pt>
                <c:pt idx="31" formatCode="0.00">
                  <c:v>4.5876975855767803</c:v>
                </c:pt>
                <c:pt idx="32" formatCode="0.00">
                  <c:v>4.5876975855767803</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16.532612257059252</c:v>
                </c:pt>
                <c:pt idx="10">
                  <c:v>16.426942411910588</c:v>
                </c:pt>
                <c:pt idx="11">
                  <c:v>16.317970878832341</c:v>
                </c:pt>
                <c:pt idx="12">
                  <c:v>16.212851093866828</c:v>
                </c:pt>
                <c:pt idx="13">
                  <c:v>16.106836374285372</c:v>
                </c:pt>
                <c:pt idx="14">
                  <c:v>15.999439781116259</c:v>
                </c:pt>
                <c:pt idx="15">
                  <c:v>15.892652132624116</c:v>
                </c:pt>
                <c:pt idx="16">
                  <c:v>15.783373934849777</c:v>
                </c:pt>
                <c:pt idx="17">
                  <c:v>15.681163410397357</c:v>
                </c:pt>
                <c:pt idx="18">
                  <c:v>15.581029825127187</c:v>
                </c:pt>
                <c:pt idx="19">
                  <c:v>15.488465086196342</c:v>
                </c:pt>
                <c:pt idx="20">
                  <c:v>15.397960649186583</c:v>
                </c:pt>
                <c:pt idx="21">
                  <c:v>15.310275116822671</c:v>
                </c:pt>
                <c:pt idx="22">
                  <c:v>15.227904971646721</c:v>
                </c:pt>
                <c:pt idx="23">
                  <c:v>15.145872627618258</c:v>
                </c:pt>
                <c:pt idx="24">
                  <c:v>15.068311432500852</c:v>
                </c:pt>
                <c:pt idx="25">
                  <c:v>14.993797578476418</c:v>
                </c:pt>
                <c:pt idx="26">
                  <c:v>14.920877494447442</c:v>
                </c:pt>
                <c:pt idx="27">
                  <c:v>14.850442504422844</c:v>
                </c:pt>
                <c:pt idx="28">
                  <c:v>14.782529774762068</c:v>
                </c:pt>
                <c:pt idx="29">
                  <c:v>14.46325844649072</c:v>
                </c:pt>
                <c:pt idx="30">
                  <c:v>14.199788053657716</c:v>
                </c:pt>
                <c:pt idx="31" formatCode="0.00">
                  <c:v>14.199788053657716</c:v>
                </c:pt>
                <c:pt idx="32" formatCode="0.00">
                  <c:v>14.199788053657716</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18.347659777925578</c:v>
                </c:pt>
                <c:pt idx="4">
                  <c:v>20.223703096716427</c:v>
                </c:pt>
                <c:pt idx="5">
                  <c:v>25.72065819230955</c:v>
                </c:pt>
                <c:pt idx="6">
                  <c:v>33.898130492068269</c:v>
                </c:pt>
                <c:pt idx="8">
                  <c:v>18.120758900121242</c:v>
                </c:pt>
                <c:pt idx="9">
                  <c:v>19.166790908504293</c:v>
                </c:pt>
                <c:pt idx="10">
                  <c:v>17.606790705410827</c:v>
                </c:pt>
                <c:pt idx="11">
                  <c:v>18.347659777925578</c:v>
                </c:pt>
                <c:pt idx="12">
                  <c:v>20.223703096716427</c:v>
                </c:pt>
                <c:pt idx="13">
                  <c:v>25.72065819230955</c:v>
                </c:pt>
                <c:pt idx="14">
                  <c:v>33.898130492068269</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5.6519149497433103</c:v>
                </c:pt>
                <c:pt idx="4">
                  <c:v>6.3902730125300149</c:v>
                </c:pt>
                <c:pt idx="5">
                  <c:v>8.1271974338621984</c:v>
                </c:pt>
                <c:pt idx="6">
                  <c:v>10.711109999130445</c:v>
                </c:pt>
                <c:pt idx="8">
                  <c:v>5.725786025053389</c:v>
                </c:pt>
                <c:pt idx="9">
                  <c:v>5.9036614240138503</c:v>
                </c:pt>
                <c:pt idx="10">
                  <c:v>5.5633826774444142</c:v>
                </c:pt>
                <c:pt idx="11">
                  <c:v>5.6519149497433103</c:v>
                </c:pt>
                <c:pt idx="12">
                  <c:v>6.070759361903515</c:v>
                </c:pt>
                <c:pt idx="13">
                  <c:v>7.3347956840606345</c:v>
                </c:pt>
                <c:pt idx="14">
                  <c:v>9.1834379355044646</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2.3678138389368146</c:v>
                </c:pt>
                <c:pt idx="4">
                  <c:v>2.6771444801621702</c:v>
                </c:pt>
                <c:pt idx="5">
                  <c:v>3.4048125497283115</c:v>
                </c:pt>
                <c:pt idx="6">
                  <c:v>4.4873182967857126</c:v>
                </c:pt>
                <c:pt idx="8">
                  <c:v>2.3987639372378653</c:v>
                </c:pt>
                <c:pt idx="9">
                  <c:v>2.4732805331425385</c:v>
                </c:pt>
                <c:pt idx="10">
                  <c:v>2.3307265897319418</c:v>
                </c:pt>
                <c:pt idx="11">
                  <c:v>2.3678138389368146</c:v>
                </c:pt>
                <c:pt idx="12">
                  <c:v>2.5432872561540614</c:v>
                </c:pt>
                <c:pt idx="13">
                  <c:v>3.0728433261298007</c:v>
                </c:pt>
                <c:pt idx="14">
                  <c:v>3.8473145247066496</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15.84583480602058</c:v>
                </c:pt>
                <c:pt idx="4">
                  <c:v>17.915930926203025</c:v>
                </c:pt>
                <c:pt idx="5">
                  <c:v>22.785616133017399</c:v>
                </c:pt>
                <c:pt idx="6">
                  <c:v>30.029938707017362</c:v>
                </c:pt>
                <c:pt idx="8">
                  <c:v>16.052958413816011</c:v>
                </c:pt>
                <c:pt idx="9">
                  <c:v>16.55163683590963</c:v>
                </c:pt>
                <c:pt idx="10">
                  <c:v>15.597640283864223</c:v>
                </c:pt>
                <c:pt idx="11">
                  <c:v>15.84583480602058</c:v>
                </c:pt>
                <c:pt idx="12">
                  <c:v>17.020134379892873</c:v>
                </c:pt>
                <c:pt idx="13">
                  <c:v>20.564018560048201</c:v>
                </c:pt>
                <c:pt idx="14">
                  <c:v>25.746918698929008</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5.2849885994922952</c:v>
                </c:pt>
                <c:pt idx="4">
                  <c:v>5.9754182631197779</c:v>
                </c:pt>
                <c:pt idx="5">
                  <c:v>7.5995820333587458</c:v>
                </c:pt>
                <c:pt idx="6">
                  <c:v>10.015747712435985</c:v>
                </c:pt>
                <c:pt idx="8">
                  <c:v>5.3540695863437202</c:v>
                </c:pt>
                <c:pt idx="9">
                  <c:v>5.5203915130734007</c:v>
                </c:pt>
                <c:pt idx="10">
                  <c:v>5.2022094189625063</c:v>
                </c:pt>
                <c:pt idx="11">
                  <c:v>5.2849885994922952</c:v>
                </c:pt>
                <c:pt idx="12">
                  <c:v>5.6766473499637886</c:v>
                </c:pt>
                <c:pt idx="13">
                  <c:v>6.8586227851062675</c:v>
                </c:pt>
                <c:pt idx="14">
                  <c:v>8.587251694949801</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3.1859071609396485</c:v>
                </c:pt>
                <c:pt idx="4">
                  <c:v>3.6021133207196829</c:v>
                </c:pt>
                <c:pt idx="5">
                  <c:v>4.5811949003166852</c:v>
                </c:pt>
                <c:pt idx="6">
                  <c:v>6.0377126191492794</c:v>
                </c:pt>
                <c:pt idx="8">
                  <c:v>3.2275506965029748</c:v>
                </c:pt>
                <c:pt idx="9">
                  <c:v>3.3278132055725829</c:v>
                </c:pt>
                <c:pt idx="10">
                  <c:v>3.1360060534799454</c:v>
                </c:pt>
                <c:pt idx="11">
                  <c:v>3.1859071609396485</c:v>
                </c:pt>
                <c:pt idx="12">
                  <c:v>3.4220076546836982</c:v>
                </c:pt>
                <c:pt idx="13">
                  <c:v>4.1345283975358083</c:v>
                </c:pt>
                <c:pt idx="14">
                  <c:v>5.1765838568431128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104.65779031024579</c:v>
                </c:pt>
                <c:pt idx="4">
                  <c:v>118.33025934203144</c:v>
                </c:pt>
                <c:pt idx="5">
                  <c:v>150.49331666849332</c:v>
                </c:pt>
                <c:pt idx="6">
                  <c:v>198.34026207533307</c:v>
                </c:pt>
                <c:pt idx="8">
                  <c:v>106.02579012712634</c:v>
                </c:pt>
                <c:pt idx="9">
                  <c:v>109.31943684063926</c:v>
                </c:pt>
                <c:pt idx="10">
                  <c:v>103.01852733836863</c:v>
                </c:pt>
                <c:pt idx="11">
                  <c:v>104.65779031024579</c:v>
                </c:pt>
                <c:pt idx="12">
                  <c:v>112.41374637492987</c:v>
                </c:pt>
                <c:pt idx="13">
                  <c:v>135.82021829331524</c:v>
                </c:pt>
                <c:pt idx="14">
                  <c:v>170.05198219683871</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36.77439749365012</c:v>
                </c:pt>
                <c:pt idx="4">
                  <c:v>41.578596105182285</c:v>
                </c:pt>
                <c:pt idx="5">
                  <c:v>52.879972249549184</c:v>
                </c:pt>
                <c:pt idx="6">
                  <c:v>69.6923144940409</c:v>
                </c:pt>
                <c:pt idx="8">
                  <c:v>37.255081911772038</c:v>
                </c:pt>
                <c:pt idx="9">
                  <c:v>38.412395410244791</c:v>
                </c:pt>
                <c:pt idx="10">
                  <c:v>36.198397293896896</c:v>
                </c:pt>
                <c:pt idx="11">
                  <c:v>36.77439749365012</c:v>
                </c:pt>
                <c:pt idx="12">
                  <c:v>39.49966629992317</c:v>
                </c:pt>
                <c:pt idx="13">
                  <c:v>47.724174955218132</c:v>
                </c:pt>
                <c:pt idx="14">
                  <c:v>59.752448139328315</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1.3534187151548851</c:v>
                </c:pt>
                <c:pt idx="4">
                  <c:v>1.5302290167591865</c:v>
                </c:pt>
                <c:pt idx="5">
                  <c:v>1.9461568095512292</c:v>
                </c:pt>
                <c:pt idx="6">
                  <c:v>2.5649062708636321</c:v>
                </c:pt>
                <c:pt idx="8">
                  <c:v>1.3711094818814338</c:v>
                </c:pt>
                <c:pt idx="9">
                  <c:v>1.4137024230276445</c:v>
                </c:pt>
                <c:pt idx="10">
                  <c:v>1.3322200143355563</c:v>
                </c:pt>
                <c:pt idx="11">
                  <c:v>1.3534187151548851</c:v>
                </c:pt>
                <c:pt idx="12">
                  <c:v>1.4537175659212271</c:v>
                </c:pt>
                <c:pt idx="13">
                  <c:v>1.7564065206199841</c:v>
                </c:pt>
                <c:pt idx="14">
                  <c:v>2.1990865139817064</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1.2036156190136122</c:v>
                </c:pt>
                <c:pt idx="4">
                  <c:v>1.3608556794845439</c:v>
                </c:pt>
                <c:pt idx="5">
                  <c:v>1.7307465212327082</c:v>
                </c:pt>
                <c:pt idx="6">
                  <c:v>2.2810097232652287</c:v>
                </c:pt>
                <c:pt idx="8">
                  <c:v>1.219348283935394</c:v>
                </c:pt>
                <c:pt idx="9">
                  <c:v>1.257226827101128</c:v>
                </c:pt>
                <c:pt idx="10">
                  <c:v>1.1847632955432508</c:v>
                </c:pt>
                <c:pt idx="11">
                  <c:v>1.2036156190136122</c:v>
                </c:pt>
                <c:pt idx="12">
                  <c:v>1.2928128955103164</c:v>
                </c:pt>
                <c:pt idx="13">
                  <c:v>1.5619987354125189</c:v>
                </c:pt>
                <c:pt idx="14">
                  <c:v>1.9556807114845249</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22.884289021773974</c:v>
                </c:pt>
                <c:pt idx="4">
                  <c:v>25.873887139956352</c:v>
                </c:pt>
                <c:pt idx="5">
                  <c:v>32.906604890835361</c:v>
                </c:pt>
                <c:pt idx="6">
                  <c:v>43.368734124152155</c:v>
                </c:pt>
                <c:pt idx="8">
                  <c:v>23.183413464382845</c:v>
                </c:pt>
                <c:pt idx="9">
                  <c:v>23.903596482810922</c:v>
                </c:pt>
                <c:pt idx="10">
                  <c:v>22.525850653068453</c:v>
                </c:pt>
                <c:pt idx="11">
                  <c:v>22.884289021773974</c:v>
                </c:pt>
                <c:pt idx="12">
                  <c:v>35.522414496639463</c:v>
                </c:pt>
                <c:pt idx="13">
                  <c:v>56.835191182696953</c:v>
                </c:pt>
                <c:pt idx="14">
                  <c:v>89.500677685981444</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26.108921055154639</c:v>
                </c:pt>
                <c:pt idx="4">
                  <c:v>29.519753055132014</c:v>
                </c:pt>
                <c:pt idx="5">
                  <c:v>37.543444670907611</c:v>
                </c:pt>
                <c:pt idx="6">
                  <c:v>49.479783023464506</c:v>
                </c:pt>
                <c:pt idx="8">
                  <c:v>26.450167179818607</c:v>
                </c:pt>
                <c:pt idx="9">
                  <c:v>27.271859436409219</c:v>
                </c:pt>
                <c:pt idx="10">
                  <c:v>25.699947790546279</c:v>
                </c:pt>
                <c:pt idx="11">
                  <c:v>26.108921055154639</c:v>
                </c:pt>
                <c:pt idx="12">
                  <c:v>29.839266705758519</c:v>
                </c:pt>
                <c:pt idx="13">
                  <c:v>38.335846420709181</c:v>
                </c:pt>
                <c:pt idx="14">
                  <c:v>51.007455087090484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81.585469472940403</c:v>
                </c:pt>
                <c:pt idx="6">
                  <c:v>84.762279669533271</c:v>
                </c:pt>
                <c:pt idx="8">
                  <c:v>82</c:v>
                </c:pt>
                <c:pt idx="9">
                  <c:v>82</c:v>
                </c:pt>
                <c:pt idx="10">
                  <c:v>82</c:v>
                </c:pt>
                <c:pt idx="11">
                  <c:v>86.036801673044508</c:v>
                </c:pt>
                <c:pt idx="12">
                  <c:v>76.525600127976475</c:v>
                </c:pt>
                <c:pt idx="13">
                  <c:v>81.585469472940403</c:v>
                </c:pt>
                <c:pt idx="14">
                  <c:v>84.762279669533271</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192.97054713366211</c:v>
                </c:pt>
                <c:pt idx="2">
                  <c:v>245.4213978652476</c:v>
                </c:pt>
                <c:pt idx="3">
                  <c:v>323.44920989889118</c:v>
                </c:pt>
                <c:pt idx="5">
                  <c:v>190.61046946456293</c:v>
                </c:pt>
                <c:pt idx="6">
                  <c:v>218.9410668914467</c:v>
                </c:pt>
                <c:pt idx="7">
                  <c:v>278.450900848559</c:v>
                </c:pt>
                <c:pt idx="8">
                  <c:v>366.97991560031915</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25.873887139956352</c:v>
                </c:pt>
                <c:pt idx="2">
                  <c:v>32.906604890835361</c:v>
                </c:pt>
                <c:pt idx="3">
                  <c:v>43.368734124152155</c:v>
                </c:pt>
                <c:pt idx="5">
                  <c:v>22.525850653068453</c:v>
                </c:pt>
                <c:pt idx="6">
                  <c:v>25.873887139956352</c:v>
                </c:pt>
                <c:pt idx="7">
                  <c:v>32.906604890835361</c:v>
                </c:pt>
                <c:pt idx="8">
                  <c:v>43.368734124152155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218.84443427361845</c:v>
                </c:pt>
                <c:pt idx="2">
                  <c:v>278.32800275608298</c:v>
                </c:pt>
                <c:pt idx="3">
                  <c:v>366.81794402304331</c:v>
                </c:pt>
                <c:pt idx="5">
                  <c:v>213.13632011763139</c:v>
                </c:pt>
                <c:pt idx="6">
                  <c:v>244.81495403140303</c:v>
                </c:pt>
                <c:pt idx="7">
                  <c:v>311.35750573939436</c:v>
                </c:pt>
                <c:pt idx="8">
                  <c:v>410.34864972447133</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46.118187658168047</c:v>
                </c:pt>
                <c:pt idx="10">
                  <c:v>46.642140145709341</c:v>
                </c:pt>
                <c:pt idx="11">
                  <c:v>47.166092633250635</c:v>
                </c:pt>
                <c:pt idx="12">
                  <c:v>47.690045120791929</c:v>
                </c:pt>
                <c:pt idx="13">
                  <c:v>48.213997608333223</c:v>
                </c:pt>
                <c:pt idx="14">
                  <c:v>48.737950095874517</c:v>
                </c:pt>
                <c:pt idx="15">
                  <c:v>49.261902583415811</c:v>
                </c:pt>
                <c:pt idx="16">
                  <c:v>49.785855070957105</c:v>
                </c:pt>
                <c:pt idx="17">
                  <c:v>50.309807558498399</c:v>
                </c:pt>
                <c:pt idx="18">
                  <c:v>50.833760046039679</c:v>
                </c:pt>
                <c:pt idx="19">
                  <c:v>52.21545999968766</c:v>
                </c:pt>
                <c:pt idx="20">
                  <c:v>53.597159953335641</c:v>
                </c:pt>
                <c:pt idx="21">
                  <c:v>54.978859906983622</c:v>
                </c:pt>
                <c:pt idx="22">
                  <c:v>56.360559860631604</c:v>
                </c:pt>
                <c:pt idx="23">
                  <c:v>57.742259814279585</c:v>
                </c:pt>
                <c:pt idx="24">
                  <c:v>59.123959767927566</c:v>
                </c:pt>
                <c:pt idx="25">
                  <c:v>60.505659721575547</c:v>
                </c:pt>
                <c:pt idx="26">
                  <c:v>61.887359675223529</c:v>
                </c:pt>
                <c:pt idx="27">
                  <c:v>63.26905962887151</c:v>
                </c:pt>
                <c:pt idx="28">
                  <c:v>64.65075958251947</c:v>
                </c:pt>
                <c:pt idx="29">
                  <c:v>74.928097582417294</c:v>
                </c:pt>
                <c:pt idx="30">
                  <c:v>85.205435582315175</c:v>
                </c:pt>
                <c:pt idx="31">
                  <c:v>85.205435582315175</c:v>
                </c:pt>
                <c:pt idx="32">
                  <c:v>85.205435582315175</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3.5389345311980103</c:v>
                </c:pt>
                <c:pt idx="10">
                  <c:v>3.5903474886849258</c:v>
                </c:pt>
                <c:pt idx="11">
                  <c:v>3.6417604461718414</c:v>
                </c:pt>
                <c:pt idx="12">
                  <c:v>3.6931734036587569</c:v>
                </c:pt>
                <c:pt idx="13">
                  <c:v>3.7445863611456724</c:v>
                </c:pt>
                <c:pt idx="14">
                  <c:v>3.795999318632588</c:v>
                </c:pt>
                <c:pt idx="15">
                  <c:v>3.8474122761195035</c:v>
                </c:pt>
                <c:pt idx="16">
                  <c:v>3.8988252336064191</c:v>
                </c:pt>
                <c:pt idx="17">
                  <c:v>3.9502381910933346</c:v>
                </c:pt>
                <c:pt idx="18">
                  <c:v>4.0016511485802493</c:v>
                </c:pt>
                <c:pt idx="19">
                  <c:v>4.1104190461644743</c:v>
                </c:pt>
                <c:pt idx="20">
                  <c:v>4.2191869437486993</c:v>
                </c:pt>
                <c:pt idx="21">
                  <c:v>4.3279548413329243</c:v>
                </c:pt>
                <c:pt idx="22">
                  <c:v>4.4367227389171493</c:v>
                </c:pt>
                <c:pt idx="23">
                  <c:v>4.5454906365013743</c:v>
                </c:pt>
                <c:pt idx="24">
                  <c:v>4.6542585340855993</c:v>
                </c:pt>
                <c:pt idx="25">
                  <c:v>4.7630264316698243</c:v>
                </c:pt>
                <c:pt idx="26">
                  <c:v>4.8717943292540493</c:v>
                </c:pt>
                <c:pt idx="27">
                  <c:v>4.9805622268382743</c:v>
                </c:pt>
                <c:pt idx="28">
                  <c:v>5.0893301244224993</c:v>
                </c:pt>
                <c:pt idx="29">
                  <c:v>5.8983657215215697</c:v>
                </c:pt>
                <c:pt idx="30">
                  <c:v>6.7074013186206436</c:v>
                </c:pt>
                <c:pt idx="31">
                  <c:v>6.7074013186206436</c:v>
                </c:pt>
                <c:pt idx="32">
                  <c:v>6.7074013186206436</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0.97210471300579204</c:v>
                </c:pt>
                <c:pt idx="10">
                  <c:v>0.98622726255905491</c:v>
                </c:pt>
                <c:pt idx="11">
                  <c:v>1.0003498121123178</c:v>
                </c:pt>
                <c:pt idx="12">
                  <c:v>1.0144723616655806</c:v>
                </c:pt>
                <c:pt idx="13">
                  <c:v>1.0285949112188435</c:v>
                </c:pt>
                <c:pt idx="14">
                  <c:v>1.0427174607721064</c:v>
                </c:pt>
                <c:pt idx="15">
                  <c:v>1.0568400103253692</c:v>
                </c:pt>
                <c:pt idx="16">
                  <c:v>1.0709625598786321</c:v>
                </c:pt>
                <c:pt idx="17">
                  <c:v>1.085085109431895</c:v>
                </c:pt>
                <c:pt idx="18">
                  <c:v>1.0992076589851578</c:v>
                </c:pt>
                <c:pt idx="19">
                  <c:v>1.1290849525415219</c:v>
                </c:pt>
                <c:pt idx="20">
                  <c:v>1.1589622460978859</c:v>
                </c:pt>
                <c:pt idx="21">
                  <c:v>1.1888395396542499</c:v>
                </c:pt>
                <c:pt idx="22">
                  <c:v>1.218716833210614</c:v>
                </c:pt>
                <c:pt idx="23">
                  <c:v>1.248594126766978</c:v>
                </c:pt>
                <c:pt idx="24">
                  <c:v>1.278471420323342</c:v>
                </c:pt>
                <c:pt idx="25">
                  <c:v>1.3083487138797061</c:v>
                </c:pt>
                <c:pt idx="26">
                  <c:v>1.3382260074360701</c:v>
                </c:pt>
                <c:pt idx="27">
                  <c:v>1.3681033009924342</c:v>
                </c:pt>
                <c:pt idx="28">
                  <c:v>1.397980594548798</c:v>
                </c:pt>
                <c:pt idx="29">
                  <c:v>1.6202133908879903</c:v>
                </c:pt>
                <c:pt idx="30">
                  <c:v>1.8424461872271829</c:v>
                </c:pt>
                <c:pt idx="31">
                  <c:v>1.8424461872271829</c:v>
                </c:pt>
                <c:pt idx="32">
                  <c:v>1.8424461872271829</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3.1976635091156576</c:v>
                </c:pt>
                <c:pt idx="10">
                  <c:v>3.2441185470945517</c:v>
                </c:pt>
                <c:pt idx="11">
                  <c:v>3.2905735850734459</c:v>
                </c:pt>
                <c:pt idx="12">
                  <c:v>3.33702862305234</c:v>
                </c:pt>
                <c:pt idx="13">
                  <c:v>3.3834836610312342</c:v>
                </c:pt>
                <c:pt idx="14">
                  <c:v>3.4299386990101284</c:v>
                </c:pt>
                <c:pt idx="15">
                  <c:v>3.4763937369890225</c:v>
                </c:pt>
                <c:pt idx="16">
                  <c:v>3.5228487749679167</c:v>
                </c:pt>
                <c:pt idx="17">
                  <c:v>3.5693038129468109</c:v>
                </c:pt>
                <c:pt idx="18">
                  <c:v>3.6157588509257068</c:v>
                </c:pt>
                <c:pt idx="19">
                  <c:v>3.7140379046923684</c:v>
                </c:pt>
                <c:pt idx="20">
                  <c:v>3.8123169584590304</c:v>
                </c:pt>
                <c:pt idx="21">
                  <c:v>3.9105960122256924</c:v>
                </c:pt>
                <c:pt idx="22">
                  <c:v>4.0088750659923544</c:v>
                </c:pt>
                <c:pt idx="23">
                  <c:v>4.1071541197590165</c:v>
                </c:pt>
                <c:pt idx="24">
                  <c:v>4.2054331735256785</c:v>
                </c:pt>
                <c:pt idx="25">
                  <c:v>4.3037122272923405</c:v>
                </c:pt>
                <c:pt idx="26">
                  <c:v>4.4019912810590025</c:v>
                </c:pt>
                <c:pt idx="27">
                  <c:v>4.5002703348256645</c:v>
                </c:pt>
                <c:pt idx="28">
                  <c:v>4.5985493885923248</c:v>
                </c:pt>
                <c:pt idx="29">
                  <c:v>5.3295670391345986</c:v>
                </c:pt>
                <c:pt idx="30">
                  <c:v>6.060584689676876</c:v>
                </c:pt>
                <c:pt idx="31">
                  <c:v>6.060584689676876</c:v>
                </c:pt>
                <c:pt idx="32">
                  <c:v>6.060584689676876</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0.57996322104074138</c:v>
                </c:pt>
                <c:pt idx="10">
                  <c:v>0.58838881472281723</c:v>
                </c:pt>
                <c:pt idx="11">
                  <c:v>0.59681440840489308</c:v>
                </c:pt>
                <c:pt idx="12">
                  <c:v>0.60524000208696893</c:v>
                </c:pt>
                <c:pt idx="13">
                  <c:v>0.61366559576904478</c:v>
                </c:pt>
                <c:pt idx="14">
                  <c:v>0.62209118945112063</c:v>
                </c:pt>
                <c:pt idx="15">
                  <c:v>0.63051678313319648</c:v>
                </c:pt>
                <c:pt idx="16">
                  <c:v>0.63894237681527233</c:v>
                </c:pt>
                <c:pt idx="17">
                  <c:v>0.64736797049734818</c:v>
                </c:pt>
                <c:pt idx="18">
                  <c:v>0.65579356417942447</c:v>
                </c:pt>
                <c:pt idx="19">
                  <c:v>0.67361852806973477</c:v>
                </c:pt>
                <c:pt idx="20">
                  <c:v>0.69144349196004506</c:v>
                </c:pt>
                <c:pt idx="21">
                  <c:v>0.70926845585035536</c:v>
                </c:pt>
                <c:pt idx="22">
                  <c:v>0.72709341974066566</c:v>
                </c:pt>
                <c:pt idx="23">
                  <c:v>0.74491838363097596</c:v>
                </c:pt>
                <c:pt idx="24">
                  <c:v>0.76274334752128625</c:v>
                </c:pt>
                <c:pt idx="25">
                  <c:v>0.78056831141159655</c:v>
                </c:pt>
                <c:pt idx="26">
                  <c:v>0.79839327530190685</c:v>
                </c:pt>
                <c:pt idx="27">
                  <c:v>0.81621823919221714</c:v>
                </c:pt>
                <c:pt idx="28">
                  <c:v>0.834043203082527</c:v>
                </c:pt>
                <c:pt idx="29">
                  <c:v>0.96662855799480274</c:v>
                </c:pt>
                <c:pt idx="30">
                  <c:v>1.0992139129070788</c:v>
                </c:pt>
                <c:pt idx="31">
                  <c:v>1.0992139129070788</c:v>
                </c:pt>
                <c:pt idx="32">
                  <c:v>1.0992139129070788</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0.28880367235855442</c:v>
                </c:pt>
                <c:pt idx="10">
                  <c:v>0.29299935634144203</c:v>
                </c:pt>
                <c:pt idx="11">
                  <c:v>0.29719504032432964</c:v>
                </c:pt>
                <c:pt idx="12">
                  <c:v>0.30139072430721725</c:v>
                </c:pt>
                <c:pt idx="13">
                  <c:v>0.30558640829010486</c:v>
                </c:pt>
                <c:pt idx="14">
                  <c:v>0.30978209227299247</c:v>
                </c:pt>
                <c:pt idx="15">
                  <c:v>0.31397777625588008</c:v>
                </c:pt>
                <c:pt idx="16">
                  <c:v>0.31817346023876769</c:v>
                </c:pt>
                <c:pt idx="17">
                  <c:v>0.3223691442216553</c:v>
                </c:pt>
                <c:pt idx="18">
                  <c:v>0.32656482820454308</c:v>
                </c:pt>
                <c:pt idx="19">
                  <c:v>0.33544110663810017</c:v>
                </c:pt>
                <c:pt idx="20">
                  <c:v>0.34431738507165727</c:v>
                </c:pt>
                <c:pt idx="21">
                  <c:v>0.35319366350521436</c:v>
                </c:pt>
                <c:pt idx="22">
                  <c:v>0.36206994193877146</c:v>
                </c:pt>
                <c:pt idx="23">
                  <c:v>0.37094622037232855</c:v>
                </c:pt>
                <c:pt idx="24">
                  <c:v>0.37982249880588564</c:v>
                </c:pt>
                <c:pt idx="25">
                  <c:v>0.38869877723944274</c:v>
                </c:pt>
                <c:pt idx="26">
                  <c:v>0.39757505567299983</c:v>
                </c:pt>
                <c:pt idx="27">
                  <c:v>0.40645133410655693</c:v>
                </c:pt>
                <c:pt idx="28">
                  <c:v>0.4153276125401138</c:v>
                </c:pt>
                <c:pt idx="29">
                  <c:v>0.48135100162832939</c:v>
                </c:pt>
                <c:pt idx="30">
                  <c:v>0.54737439071654481</c:v>
                </c:pt>
                <c:pt idx="31">
                  <c:v>0.54737439071654481</c:v>
                </c:pt>
                <c:pt idx="32">
                  <c:v>0.54737439071654481</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6.4568495112808373</c:v>
                </c:pt>
                <c:pt idx="10">
                  <c:v>6.5506533741374113</c:v>
                </c:pt>
                <c:pt idx="11">
                  <c:v>6.6444572369939854</c:v>
                </c:pt>
                <c:pt idx="12">
                  <c:v>6.7382610998505594</c:v>
                </c:pt>
                <c:pt idx="13">
                  <c:v>6.8320649627071335</c:v>
                </c:pt>
                <c:pt idx="14">
                  <c:v>6.9258688255637075</c:v>
                </c:pt>
                <c:pt idx="15">
                  <c:v>7.0196726884202816</c:v>
                </c:pt>
                <c:pt idx="16">
                  <c:v>7.1134765512768556</c:v>
                </c:pt>
                <c:pt idx="17">
                  <c:v>7.2072804141334297</c:v>
                </c:pt>
                <c:pt idx="18">
                  <c:v>7.3010842769900037</c:v>
                </c:pt>
                <c:pt idx="19">
                  <c:v>7.4995332565256616</c:v>
                </c:pt>
                <c:pt idx="20">
                  <c:v>7.6979822360613195</c:v>
                </c:pt>
                <c:pt idx="21">
                  <c:v>7.8964312155969774</c:v>
                </c:pt>
                <c:pt idx="22">
                  <c:v>8.0948801951326352</c:v>
                </c:pt>
                <c:pt idx="23">
                  <c:v>8.293329174668294</c:v>
                </c:pt>
                <c:pt idx="24">
                  <c:v>8.4917781542039528</c:v>
                </c:pt>
                <c:pt idx="25">
                  <c:v>8.6902271337396115</c:v>
                </c:pt>
                <c:pt idx="26">
                  <c:v>8.8886761132752703</c:v>
                </c:pt>
                <c:pt idx="27">
                  <c:v>9.0871250928109291</c:v>
                </c:pt>
                <c:pt idx="28">
                  <c:v>9.2855740723465843</c:v>
                </c:pt>
                <c:pt idx="29">
                  <c:v>10.761674026636937</c:v>
                </c:pt>
                <c:pt idx="30">
                  <c:v>12.237773980927294</c:v>
                </c:pt>
                <c:pt idx="31">
                  <c:v>12.237773980927294</c:v>
                </c:pt>
                <c:pt idx="32">
                  <c:v>12.237773980927294</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2.1575432666479677</c:v>
                </c:pt>
                <c:pt idx="10">
                  <c:v>2.1888876385956459</c:v>
                </c:pt>
                <c:pt idx="11">
                  <c:v>2.2202320105433242</c:v>
                </c:pt>
                <c:pt idx="12">
                  <c:v>2.2515763824910024</c:v>
                </c:pt>
                <c:pt idx="13">
                  <c:v>2.2829207544386807</c:v>
                </c:pt>
                <c:pt idx="14">
                  <c:v>2.314265126386359</c:v>
                </c:pt>
                <c:pt idx="15">
                  <c:v>2.3456094983340372</c:v>
                </c:pt>
                <c:pt idx="16">
                  <c:v>2.3769538702817155</c:v>
                </c:pt>
                <c:pt idx="17">
                  <c:v>2.4082982422293937</c:v>
                </c:pt>
                <c:pt idx="18">
                  <c:v>2.439642614177072</c:v>
                </c:pt>
                <c:pt idx="19">
                  <c:v>2.5059539412139298</c:v>
                </c:pt>
                <c:pt idx="20">
                  <c:v>2.5722652682507876</c:v>
                </c:pt>
                <c:pt idx="21">
                  <c:v>2.6385765952876454</c:v>
                </c:pt>
                <c:pt idx="22">
                  <c:v>2.7048879223245033</c:v>
                </c:pt>
                <c:pt idx="23">
                  <c:v>2.7711992493613611</c:v>
                </c:pt>
                <c:pt idx="24">
                  <c:v>2.8375105763982189</c:v>
                </c:pt>
                <c:pt idx="25">
                  <c:v>2.9038219034350767</c:v>
                </c:pt>
                <c:pt idx="26">
                  <c:v>2.9701332304719346</c:v>
                </c:pt>
                <c:pt idx="27">
                  <c:v>3.0364445575087924</c:v>
                </c:pt>
                <c:pt idx="28">
                  <c:v>3.1027558845456507</c:v>
                </c:pt>
                <c:pt idx="29">
                  <c:v>3.5959917129034915</c:v>
                </c:pt>
                <c:pt idx="30">
                  <c:v>4.0892275412613337</c:v>
                </c:pt>
                <c:pt idx="31">
                  <c:v>4.0892275412613337</c:v>
                </c:pt>
                <c:pt idx="32">
                  <c:v>4.0892275412613337</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0.11844687667646125</c:v>
                </c:pt>
                <c:pt idx="10">
                  <c:v>0.12016765002825404</c:v>
                </c:pt>
                <c:pt idx="11">
                  <c:v>0.12188842338004682</c:v>
                </c:pt>
                <c:pt idx="12">
                  <c:v>0.12360919673183961</c:v>
                </c:pt>
                <c:pt idx="13">
                  <c:v>0.12532997008363239</c:v>
                </c:pt>
                <c:pt idx="14">
                  <c:v>0.12705074343542516</c:v>
                </c:pt>
                <c:pt idx="15">
                  <c:v>0.12877151678721793</c:v>
                </c:pt>
                <c:pt idx="16">
                  <c:v>0.1304922901390107</c:v>
                </c:pt>
                <c:pt idx="17">
                  <c:v>0.13221306349080347</c:v>
                </c:pt>
                <c:pt idx="18">
                  <c:v>0.1339338368425963</c:v>
                </c:pt>
                <c:pt idx="19">
                  <c:v>0.13757425958507508</c:v>
                </c:pt>
                <c:pt idx="20">
                  <c:v>0.14121468232755385</c:v>
                </c:pt>
                <c:pt idx="21">
                  <c:v>0.14485510507003263</c:v>
                </c:pt>
                <c:pt idx="22">
                  <c:v>0.14849552781251141</c:v>
                </c:pt>
                <c:pt idx="23">
                  <c:v>0.15213595055499018</c:v>
                </c:pt>
                <c:pt idx="24">
                  <c:v>0.15577637329746896</c:v>
                </c:pt>
                <c:pt idx="25">
                  <c:v>0.15941679603994774</c:v>
                </c:pt>
                <c:pt idx="26">
                  <c:v>0.16305721878242652</c:v>
                </c:pt>
                <c:pt idx="27">
                  <c:v>0.16669764152490529</c:v>
                </c:pt>
                <c:pt idx="28">
                  <c:v>0.17033806426738396</c:v>
                </c:pt>
                <c:pt idx="29">
                  <c:v>0.19741619717763617</c:v>
                </c:pt>
                <c:pt idx="30">
                  <c:v>0.22449433008788847</c:v>
                </c:pt>
                <c:pt idx="31">
                  <c:v>0.22449433008788847</c:v>
                </c:pt>
                <c:pt idx="32">
                  <c:v>0.22449433008788847</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2.8505545709288069E-2</c:v>
                </c:pt>
                <c:pt idx="10">
                  <c:v>2.8919668772818388E-2</c:v>
                </c:pt>
                <c:pt idx="11">
                  <c:v>2.9333791836348707E-2</c:v>
                </c:pt>
                <c:pt idx="12">
                  <c:v>2.9747914899879026E-2</c:v>
                </c:pt>
                <c:pt idx="13">
                  <c:v>3.0162037963409345E-2</c:v>
                </c:pt>
                <c:pt idx="14">
                  <c:v>3.0576161026939663E-2</c:v>
                </c:pt>
                <c:pt idx="15">
                  <c:v>3.0990284090469982E-2</c:v>
                </c:pt>
                <c:pt idx="16">
                  <c:v>3.1404407154000301E-2</c:v>
                </c:pt>
                <c:pt idx="17">
                  <c:v>3.1818530217530616E-2</c:v>
                </c:pt>
                <c:pt idx="18">
                  <c:v>3.2232653281060938E-2</c:v>
                </c:pt>
                <c:pt idx="19">
                  <c:v>3.3108761117743836E-2</c:v>
                </c:pt>
                <c:pt idx="20">
                  <c:v>3.3984868954426734E-2</c:v>
                </c:pt>
                <c:pt idx="21">
                  <c:v>3.4860976791109631E-2</c:v>
                </c:pt>
                <c:pt idx="22">
                  <c:v>3.5737084627792529E-2</c:v>
                </c:pt>
                <c:pt idx="23">
                  <c:v>3.6613192464475426E-2</c:v>
                </c:pt>
                <c:pt idx="24">
                  <c:v>3.7489300301158324E-2</c:v>
                </c:pt>
                <c:pt idx="25">
                  <c:v>3.8365408137841221E-2</c:v>
                </c:pt>
                <c:pt idx="26">
                  <c:v>3.9241515974524119E-2</c:v>
                </c:pt>
                <c:pt idx="27">
                  <c:v>4.0117623811207016E-2</c:v>
                </c:pt>
                <c:pt idx="28">
                  <c:v>4.09937316478899E-2</c:v>
                </c:pt>
                <c:pt idx="29">
                  <c:v>4.751038263146766E-2</c:v>
                </c:pt>
                <c:pt idx="30">
                  <c:v>5.4027033615045385E-2</c:v>
                </c:pt>
                <c:pt idx="31">
                  <c:v>5.4027033615045385E-2</c:v>
                </c:pt>
                <c:pt idx="32">
                  <c:v>5.4027033615045385E-2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22.88205274675142</c:v>
                </c:pt>
                <c:pt idx="10">
                  <c:v>23.214478790440857</c:v>
                </c:pt>
                <c:pt idx="11">
                  <c:v>23.546904834130295</c:v>
                </c:pt>
                <c:pt idx="12">
                  <c:v>23.879330877819733</c:v>
                </c:pt>
                <c:pt idx="13">
                  <c:v>24.211756921509171</c:v>
                </c:pt>
                <c:pt idx="14">
                  <c:v>24.544182965198608</c:v>
                </c:pt>
                <c:pt idx="15">
                  <c:v>24.876609008888046</c:v>
                </c:pt>
                <c:pt idx="16">
                  <c:v>25.209035052577484</c:v>
                </c:pt>
                <c:pt idx="17">
                  <c:v>25.541461096266922</c:v>
                </c:pt>
                <c:pt idx="18">
                  <c:v>25.873887139956352</c:v>
                </c:pt>
                <c:pt idx="19">
                  <c:v>26.577158915044254</c:v>
                </c:pt>
                <c:pt idx="20">
                  <c:v>27.280430690132157</c:v>
                </c:pt>
                <c:pt idx="21">
                  <c:v>27.983702465220059</c:v>
                </c:pt>
                <c:pt idx="22">
                  <c:v>28.686974240307961</c:v>
                </c:pt>
                <c:pt idx="23">
                  <c:v>29.390246015395864</c:v>
                </c:pt>
                <c:pt idx="24">
                  <c:v>30.093517790483766</c:v>
                </c:pt>
                <c:pt idx="25">
                  <c:v>30.796789565571668</c:v>
                </c:pt>
                <c:pt idx="26">
                  <c:v>31.50006134065957</c:v>
                </c:pt>
                <c:pt idx="27">
                  <c:v>32.203333115747469</c:v>
                </c:pt>
                <c:pt idx="28">
                  <c:v>32.906604890835361</c:v>
                </c:pt>
                <c:pt idx="29">
                  <c:v>38.137669507493762</c:v>
                </c:pt>
                <c:pt idx="30">
                  <c:v>43.368734124152155</c:v>
                </c:pt>
                <c:pt idx="31">
                  <c:v>43.368734124152155</c:v>
                </c:pt>
                <c:pt idx="32">
                  <c:v>43.368734124152155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26.106341997430022</c:v>
                </c:pt>
                <c:pt idx="10">
                  <c:v>26.485609892730242</c:v>
                </c:pt>
                <c:pt idx="11">
                  <c:v>26.864877788030462</c:v>
                </c:pt>
                <c:pt idx="12">
                  <c:v>27.244145683330682</c:v>
                </c:pt>
                <c:pt idx="13">
                  <c:v>27.623413578630903</c:v>
                </c:pt>
                <c:pt idx="14">
                  <c:v>28.002681473931123</c:v>
                </c:pt>
                <c:pt idx="15">
                  <c:v>28.381949369231343</c:v>
                </c:pt>
                <c:pt idx="16">
                  <c:v>28.761217264531563</c:v>
                </c:pt>
                <c:pt idx="17">
                  <c:v>29.140485159831783</c:v>
                </c:pt>
                <c:pt idx="18">
                  <c:v>29.519753055132014</c:v>
                </c:pt>
                <c:pt idx="19">
                  <c:v>30.322122216709573</c:v>
                </c:pt>
                <c:pt idx="20">
                  <c:v>31.124491378287132</c:v>
                </c:pt>
                <c:pt idx="21">
                  <c:v>31.926860539864691</c:v>
                </c:pt>
                <c:pt idx="22">
                  <c:v>32.72922970144225</c:v>
                </c:pt>
                <c:pt idx="23">
                  <c:v>33.531598863019809</c:v>
                </c:pt>
                <c:pt idx="24">
                  <c:v>34.333968024597368</c:v>
                </c:pt>
                <c:pt idx="25">
                  <c:v>35.136337186174927</c:v>
                </c:pt>
                <c:pt idx="26">
                  <c:v>35.938706347752486</c:v>
                </c:pt>
                <c:pt idx="27">
                  <c:v>36.741075509330045</c:v>
                </c:pt>
                <c:pt idx="28">
                  <c:v>37.543444670907611</c:v>
                </c:pt>
                <c:pt idx="29">
                  <c:v>43.511613847186055</c:v>
                </c:pt>
                <c:pt idx="30">
                  <c:v>49.479783023464506</c:v>
                </c:pt>
                <c:pt idx="31">
                  <c:v>49.479783023464506</c:v>
                </c:pt>
                <c:pt idx="32">
                  <c:v>49.479783023464506</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81.585469472940403</c:v>
                </c:pt>
                <c:pt idx="10">
                  <c:v>81.938448383672949</c:v>
                </c:pt>
                <c:pt idx="11">
                  <c:v>82.291427294405494</c:v>
                </c:pt>
                <c:pt idx="12">
                  <c:v>82.64440620513804</c:v>
                </c:pt>
                <c:pt idx="13">
                  <c:v>82.997385115870586</c:v>
                </c:pt>
                <c:pt idx="14">
                  <c:v>83.350364026603131</c:v>
                </c:pt>
                <c:pt idx="15">
                  <c:v>83.703342937335677</c:v>
                </c:pt>
                <c:pt idx="16">
                  <c:v>84.056321848068222</c:v>
                </c:pt>
                <c:pt idx="17">
                  <c:v>84.409300758800768</c:v>
                </c:pt>
                <c:pt idx="18">
                  <c:v>84.762279669533271</c:v>
                </c:pt>
                <c:pt idx="19">
                  <c:v>86.093733669285058</c:v>
                </c:pt>
                <c:pt idx="20">
                  <c:v>87.425187669036845</c:v>
                </c:pt>
                <c:pt idx="21">
                  <c:v>88.756641668788632</c:v>
                </c:pt>
                <c:pt idx="22">
                  <c:v>90.088095668540419</c:v>
                </c:pt>
                <c:pt idx="23">
                  <c:v>91.419549668292206</c:v>
                </c:pt>
                <c:pt idx="24">
                  <c:v>92.751003668043992</c:v>
                </c:pt>
                <c:pt idx="25">
                  <c:v>94.082457667795779</c:v>
                </c:pt>
                <c:pt idx="26">
                  <c:v>95.413911667547566</c:v>
                </c:pt>
                <c:pt idx="27">
                  <c:v>96.745365667299353</c:v>
                </c:pt>
                <c:pt idx="28">
                  <c:v>98.076819667051168</c:v>
                </c:pt>
                <c:pt idx="29">
                  <c:v>110.96169460672768</c:v>
                </c:pt>
                <c:pt idx="30">
                  <c:v>123.84656954640421</c:v>
                </c:pt>
                <c:pt idx="31">
                  <c:v>123.84656954640421</c:v>
                </c:pt>
                <c:pt idx="32">
                  <c:v>123.84656954640421</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46.118187658168047</c:v>
                </c:pt>
                <c:pt idx="10">
                  <c:v>46.642140145709341</c:v>
                </c:pt>
                <c:pt idx="11">
                  <c:v>47.166092633250635</c:v>
                </c:pt>
                <c:pt idx="12">
                  <c:v>47.690045120791929</c:v>
                </c:pt>
                <c:pt idx="13">
                  <c:v>48.213997608333223</c:v>
                </c:pt>
                <c:pt idx="14">
                  <c:v>48.737950095874517</c:v>
                </c:pt>
                <c:pt idx="15">
                  <c:v>49.261902583415811</c:v>
                </c:pt>
                <c:pt idx="16">
                  <c:v>49.785855070957105</c:v>
                </c:pt>
                <c:pt idx="17">
                  <c:v>50.309807558498399</c:v>
                </c:pt>
                <c:pt idx="18">
                  <c:v>50.833760046039679</c:v>
                </c:pt>
                <c:pt idx="19">
                  <c:v>52.21545999968766</c:v>
                </c:pt>
                <c:pt idx="20">
                  <c:v>53.597159953335641</c:v>
                </c:pt>
                <c:pt idx="21">
                  <c:v>54.978859906983622</c:v>
                </c:pt>
                <c:pt idx="22">
                  <c:v>56.360559860631604</c:v>
                </c:pt>
                <c:pt idx="23">
                  <c:v>57.742259814279585</c:v>
                </c:pt>
                <c:pt idx="24">
                  <c:v>59.123959767927566</c:v>
                </c:pt>
                <c:pt idx="25">
                  <c:v>60.505659721575547</c:v>
                </c:pt>
                <c:pt idx="26">
                  <c:v>61.887359675223529</c:v>
                </c:pt>
                <c:pt idx="27">
                  <c:v>63.26905962887151</c:v>
                </c:pt>
                <c:pt idx="28">
                  <c:v>64.65075958251947</c:v>
                </c:pt>
                <c:pt idx="29">
                  <c:v>66.706227182499035</c:v>
                </c:pt>
                <c:pt idx="30">
                  <c:v>68.7616947824786</c:v>
                </c:pt>
                <c:pt idx="31">
                  <c:v>70.817162382458164</c:v>
                </c:pt>
                <c:pt idx="32">
                  <c:v>72.872629982437729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3.5389345311980103</c:v>
                </c:pt>
                <c:pt idx="10">
                  <c:v>3.5903474886849258</c:v>
                </c:pt>
                <c:pt idx="11">
                  <c:v>3.6417604461718414</c:v>
                </c:pt>
                <c:pt idx="12">
                  <c:v>3.6931734036587569</c:v>
                </c:pt>
                <c:pt idx="13">
                  <c:v>3.7445863611456724</c:v>
                </c:pt>
                <c:pt idx="14">
                  <c:v>3.795999318632588</c:v>
                </c:pt>
                <c:pt idx="15">
                  <c:v>3.8474122761195035</c:v>
                </c:pt>
                <c:pt idx="16">
                  <c:v>3.8988252336064191</c:v>
                </c:pt>
                <c:pt idx="17">
                  <c:v>3.9502381910933346</c:v>
                </c:pt>
                <c:pt idx="18">
                  <c:v>4.0016511485802493</c:v>
                </c:pt>
                <c:pt idx="19">
                  <c:v>4.1104190461644743</c:v>
                </c:pt>
                <c:pt idx="20">
                  <c:v>4.2191869437486993</c:v>
                </c:pt>
                <c:pt idx="21">
                  <c:v>4.3279548413329243</c:v>
                </c:pt>
                <c:pt idx="22">
                  <c:v>4.4367227389171493</c:v>
                </c:pt>
                <c:pt idx="23">
                  <c:v>4.5454906365013743</c:v>
                </c:pt>
                <c:pt idx="24">
                  <c:v>4.6542585340855993</c:v>
                </c:pt>
                <c:pt idx="25">
                  <c:v>4.7630264316698243</c:v>
                </c:pt>
                <c:pt idx="26">
                  <c:v>4.8717943292540493</c:v>
                </c:pt>
                <c:pt idx="27">
                  <c:v>4.9805622268382743</c:v>
                </c:pt>
                <c:pt idx="28">
                  <c:v>5.0893301244224993</c:v>
                </c:pt>
                <c:pt idx="29">
                  <c:v>5.2511372438423134</c:v>
                </c:pt>
                <c:pt idx="30">
                  <c:v>5.4129443632621275</c:v>
                </c:pt>
                <c:pt idx="31">
                  <c:v>5.5747514826819415</c:v>
                </c:pt>
                <c:pt idx="32">
                  <c:v>5.7365586021017556</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0.97210471300579204</c:v>
                </c:pt>
                <c:pt idx="10">
                  <c:v>0.98622726255905491</c:v>
                </c:pt>
                <c:pt idx="11">
                  <c:v>1.0003498121123178</c:v>
                </c:pt>
                <c:pt idx="12">
                  <c:v>1.0144723616655806</c:v>
                </c:pt>
                <c:pt idx="13">
                  <c:v>1.0285949112188435</c:v>
                </c:pt>
                <c:pt idx="14">
                  <c:v>1.0427174607721064</c:v>
                </c:pt>
                <c:pt idx="15">
                  <c:v>1.0568400103253692</c:v>
                </c:pt>
                <c:pt idx="16">
                  <c:v>1.0709625598786321</c:v>
                </c:pt>
                <c:pt idx="17">
                  <c:v>1.085085109431895</c:v>
                </c:pt>
                <c:pt idx="18">
                  <c:v>1.0992076589851578</c:v>
                </c:pt>
                <c:pt idx="19">
                  <c:v>1.1290849525415219</c:v>
                </c:pt>
                <c:pt idx="20">
                  <c:v>1.1589622460978859</c:v>
                </c:pt>
                <c:pt idx="21">
                  <c:v>1.1888395396542499</c:v>
                </c:pt>
                <c:pt idx="22">
                  <c:v>1.218716833210614</c:v>
                </c:pt>
                <c:pt idx="23">
                  <c:v>1.248594126766978</c:v>
                </c:pt>
                <c:pt idx="24">
                  <c:v>1.278471420323342</c:v>
                </c:pt>
                <c:pt idx="25">
                  <c:v>1.3083487138797061</c:v>
                </c:pt>
                <c:pt idx="26">
                  <c:v>1.3382260074360701</c:v>
                </c:pt>
                <c:pt idx="27">
                  <c:v>1.3681033009924342</c:v>
                </c:pt>
                <c:pt idx="28">
                  <c:v>1.397980594548798</c:v>
                </c:pt>
                <c:pt idx="29">
                  <c:v>1.4424271538166364</c:v>
                </c:pt>
                <c:pt idx="30">
                  <c:v>1.4868737130844749</c:v>
                </c:pt>
                <c:pt idx="31">
                  <c:v>1.5313202723523134</c:v>
                </c:pt>
                <c:pt idx="32">
                  <c:v>1.5757668316201519</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3.1976635091156576</c:v>
                </c:pt>
                <c:pt idx="10">
                  <c:v>3.2441185470945517</c:v>
                </c:pt>
                <c:pt idx="11">
                  <c:v>3.2905735850734459</c:v>
                </c:pt>
                <c:pt idx="12">
                  <c:v>3.33702862305234</c:v>
                </c:pt>
                <c:pt idx="13">
                  <c:v>3.3834836610312342</c:v>
                </c:pt>
                <c:pt idx="14">
                  <c:v>3.4299386990101284</c:v>
                </c:pt>
                <c:pt idx="15">
                  <c:v>3.4763937369890225</c:v>
                </c:pt>
                <c:pt idx="16">
                  <c:v>3.5228487749679167</c:v>
                </c:pt>
                <c:pt idx="17">
                  <c:v>3.5693038129468109</c:v>
                </c:pt>
                <c:pt idx="18">
                  <c:v>3.6157588509257068</c:v>
                </c:pt>
                <c:pt idx="19">
                  <c:v>3.7140379046923684</c:v>
                </c:pt>
                <c:pt idx="20">
                  <c:v>3.8123169584590304</c:v>
                </c:pt>
                <c:pt idx="21">
                  <c:v>3.9105960122256924</c:v>
                </c:pt>
                <c:pt idx="22">
                  <c:v>4.0088750659923544</c:v>
                </c:pt>
                <c:pt idx="23">
                  <c:v>4.1071541197590165</c:v>
                </c:pt>
                <c:pt idx="24">
                  <c:v>4.2054331735256785</c:v>
                </c:pt>
                <c:pt idx="25">
                  <c:v>4.3037122272923405</c:v>
                </c:pt>
                <c:pt idx="26">
                  <c:v>4.4019912810590025</c:v>
                </c:pt>
                <c:pt idx="27">
                  <c:v>4.5002703348256645</c:v>
                </c:pt>
                <c:pt idx="28">
                  <c:v>4.5985493885923248</c:v>
                </c:pt>
                <c:pt idx="29">
                  <c:v>4.7447529187007795</c:v>
                </c:pt>
                <c:pt idx="30">
                  <c:v>4.8909564488092343</c:v>
                </c:pt>
                <c:pt idx="31">
                  <c:v>5.0371599789176891</c:v>
                </c:pt>
                <c:pt idx="32">
                  <c:v>5.1833635090261438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0.57996322104074138</c:v>
                </c:pt>
                <c:pt idx="10">
                  <c:v>0.58838881472281723</c:v>
                </c:pt>
                <c:pt idx="11">
                  <c:v>0.59681440840489308</c:v>
                </c:pt>
                <c:pt idx="12">
                  <c:v>0.60524000208696893</c:v>
                </c:pt>
                <c:pt idx="13">
                  <c:v>0.61366559576904478</c:v>
                </c:pt>
                <c:pt idx="14">
                  <c:v>0.62209118945112063</c:v>
                </c:pt>
                <c:pt idx="15">
                  <c:v>0.63051678313319648</c:v>
                </c:pt>
                <c:pt idx="16">
                  <c:v>0.63894237681527233</c:v>
                </c:pt>
                <c:pt idx="17">
                  <c:v>0.64736797049734818</c:v>
                </c:pt>
                <c:pt idx="18">
                  <c:v>0.65579356417942447</c:v>
                </c:pt>
                <c:pt idx="19">
                  <c:v>0.67361852806973477</c:v>
                </c:pt>
                <c:pt idx="20">
                  <c:v>0.69144349196004506</c:v>
                </c:pt>
                <c:pt idx="21">
                  <c:v>0.70926845585035536</c:v>
                </c:pt>
                <c:pt idx="22">
                  <c:v>0.72709341974066566</c:v>
                </c:pt>
                <c:pt idx="23">
                  <c:v>0.74491838363097596</c:v>
                </c:pt>
                <c:pt idx="24">
                  <c:v>0.76274334752128625</c:v>
                </c:pt>
                <c:pt idx="25">
                  <c:v>0.78056831141159655</c:v>
                </c:pt>
                <c:pt idx="26">
                  <c:v>0.79839327530190685</c:v>
                </c:pt>
                <c:pt idx="27">
                  <c:v>0.81621823919221714</c:v>
                </c:pt>
                <c:pt idx="28">
                  <c:v>0.834043203082527</c:v>
                </c:pt>
                <c:pt idx="29">
                  <c:v>0.86056027406498214</c:v>
                </c:pt>
                <c:pt idx="30">
                  <c:v>0.88707734504743729</c:v>
                </c:pt>
                <c:pt idx="31">
                  <c:v>0.91359441602989244</c:v>
                </c:pt>
                <c:pt idx="32">
                  <c:v>0.94011148701234759</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0.28880367235855442</c:v>
                </c:pt>
                <c:pt idx="10">
                  <c:v>0.29299935634144203</c:v>
                </c:pt>
                <c:pt idx="11">
                  <c:v>0.29719504032432964</c:v>
                </c:pt>
                <c:pt idx="12">
                  <c:v>0.30139072430721725</c:v>
                </c:pt>
                <c:pt idx="13">
                  <c:v>0.30558640829010486</c:v>
                </c:pt>
                <c:pt idx="14">
                  <c:v>0.30978209227299247</c:v>
                </c:pt>
                <c:pt idx="15">
                  <c:v>0.31397777625588008</c:v>
                </c:pt>
                <c:pt idx="16">
                  <c:v>0.31817346023876769</c:v>
                </c:pt>
                <c:pt idx="17">
                  <c:v>0.3223691442216553</c:v>
                </c:pt>
                <c:pt idx="18">
                  <c:v>0.32656482820454308</c:v>
                </c:pt>
                <c:pt idx="19">
                  <c:v>0.33544110663810017</c:v>
                </c:pt>
                <c:pt idx="20">
                  <c:v>0.34431738507165727</c:v>
                </c:pt>
                <c:pt idx="21">
                  <c:v>0.35319366350521436</c:v>
                </c:pt>
                <c:pt idx="22">
                  <c:v>0.36206994193877146</c:v>
                </c:pt>
                <c:pt idx="23">
                  <c:v>0.37094622037232855</c:v>
                </c:pt>
                <c:pt idx="24">
                  <c:v>0.37982249880588564</c:v>
                </c:pt>
                <c:pt idx="25">
                  <c:v>0.38869877723944274</c:v>
                </c:pt>
                <c:pt idx="26">
                  <c:v>0.39757505567299983</c:v>
                </c:pt>
                <c:pt idx="27">
                  <c:v>0.40645133410655693</c:v>
                </c:pt>
                <c:pt idx="28">
                  <c:v>0.4153276125401138</c:v>
                </c:pt>
                <c:pt idx="29">
                  <c:v>0.42853229035775692</c:v>
                </c:pt>
                <c:pt idx="30">
                  <c:v>0.44173696817540004</c:v>
                </c:pt>
                <c:pt idx="31">
                  <c:v>0.45494164599304315</c:v>
                </c:pt>
                <c:pt idx="32">
                  <c:v>0.46814632381068627</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6.4568495112808373</c:v>
                </c:pt>
                <c:pt idx="10">
                  <c:v>6.5506533741374113</c:v>
                </c:pt>
                <c:pt idx="11">
                  <c:v>6.6444572369939854</c:v>
                </c:pt>
                <c:pt idx="12">
                  <c:v>6.7382610998505594</c:v>
                </c:pt>
                <c:pt idx="13">
                  <c:v>6.8320649627071335</c:v>
                </c:pt>
                <c:pt idx="14">
                  <c:v>6.9258688255637075</c:v>
                </c:pt>
                <c:pt idx="15">
                  <c:v>7.0196726884202816</c:v>
                </c:pt>
                <c:pt idx="16">
                  <c:v>7.1134765512768556</c:v>
                </c:pt>
                <c:pt idx="17">
                  <c:v>7.2072804141334297</c:v>
                </c:pt>
                <c:pt idx="18">
                  <c:v>7.3010842769900037</c:v>
                </c:pt>
                <c:pt idx="19">
                  <c:v>7.4995332565256616</c:v>
                </c:pt>
                <c:pt idx="20">
                  <c:v>7.6979822360613195</c:v>
                </c:pt>
                <c:pt idx="21">
                  <c:v>7.8964312155969774</c:v>
                </c:pt>
                <c:pt idx="22">
                  <c:v>8.0948801951326352</c:v>
                </c:pt>
                <c:pt idx="23">
                  <c:v>8.293329174668294</c:v>
                </c:pt>
                <c:pt idx="24">
                  <c:v>8.4917781542039528</c:v>
                </c:pt>
                <c:pt idx="25">
                  <c:v>8.6902271337396115</c:v>
                </c:pt>
                <c:pt idx="26">
                  <c:v>8.8886761132752703</c:v>
                </c:pt>
                <c:pt idx="27">
                  <c:v>9.0871250928109291</c:v>
                </c:pt>
                <c:pt idx="28">
                  <c:v>9.2855740723465843</c:v>
                </c:pt>
                <c:pt idx="29">
                  <c:v>9.5807940632046549</c:v>
                </c:pt>
                <c:pt idx="30">
                  <c:v>9.8760140540627255</c:v>
                </c:pt>
                <c:pt idx="31">
                  <c:v>10.171234044920796</c:v>
                </c:pt>
                <c:pt idx="32">
                  <c:v>10.466454035778867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2.1575432666479677</c:v>
                </c:pt>
                <c:pt idx="10">
                  <c:v>2.1888876385956459</c:v>
                </c:pt>
                <c:pt idx="11">
                  <c:v>2.2202320105433242</c:v>
                </c:pt>
                <c:pt idx="12">
                  <c:v>2.2515763824910024</c:v>
                </c:pt>
                <c:pt idx="13">
                  <c:v>2.2829207544386807</c:v>
                </c:pt>
                <c:pt idx="14">
                  <c:v>2.314265126386359</c:v>
                </c:pt>
                <c:pt idx="15">
                  <c:v>2.3456094983340372</c:v>
                </c:pt>
                <c:pt idx="16">
                  <c:v>2.3769538702817155</c:v>
                </c:pt>
                <c:pt idx="17">
                  <c:v>2.4082982422293937</c:v>
                </c:pt>
                <c:pt idx="18">
                  <c:v>2.439642614177072</c:v>
                </c:pt>
                <c:pt idx="19">
                  <c:v>2.5059539412139298</c:v>
                </c:pt>
                <c:pt idx="20">
                  <c:v>2.5722652682507876</c:v>
                </c:pt>
                <c:pt idx="21">
                  <c:v>2.6385765952876454</c:v>
                </c:pt>
                <c:pt idx="22">
                  <c:v>2.7048879223245033</c:v>
                </c:pt>
                <c:pt idx="23">
                  <c:v>2.7711992493613611</c:v>
                </c:pt>
                <c:pt idx="24">
                  <c:v>2.8375105763982189</c:v>
                </c:pt>
                <c:pt idx="25">
                  <c:v>2.9038219034350767</c:v>
                </c:pt>
                <c:pt idx="26">
                  <c:v>2.9701332304719346</c:v>
                </c:pt>
                <c:pt idx="27">
                  <c:v>3.0364445575087924</c:v>
                </c:pt>
                <c:pt idx="28">
                  <c:v>3.1027558845456507</c:v>
                </c:pt>
                <c:pt idx="29">
                  <c:v>3.2014030502172188</c:v>
                </c:pt>
                <c:pt idx="30">
                  <c:v>3.300050215888787</c:v>
                </c:pt>
                <c:pt idx="31">
                  <c:v>3.3986973815603552</c:v>
                </c:pt>
                <c:pt idx="32">
                  <c:v>3.4973445472319233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0.11844687667646125</c:v>
                </c:pt>
                <c:pt idx="10">
                  <c:v>0.12016765002825404</c:v>
                </c:pt>
                <c:pt idx="11">
                  <c:v>0.12188842338004682</c:v>
                </c:pt>
                <c:pt idx="12">
                  <c:v>0.12360919673183961</c:v>
                </c:pt>
                <c:pt idx="13">
                  <c:v>0.12532997008363239</c:v>
                </c:pt>
                <c:pt idx="14">
                  <c:v>0.12705074343542516</c:v>
                </c:pt>
                <c:pt idx="15">
                  <c:v>0.12877151678721793</c:v>
                </c:pt>
                <c:pt idx="16">
                  <c:v>0.1304922901390107</c:v>
                </c:pt>
                <c:pt idx="17">
                  <c:v>0.13221306349080347</c:v>
                </c:pt>
                <c:pt idx="18">
                  <c:v>0.1339338368425963</c:v>
                </c:pt>
                <c:pt idx="19">
                  <c:v>0.13757425958507508</c:v>
                </c:pt>
                <c:pt idx="20">
                  <c:v>0.14121468232755385</c:v>
                </c:pt>
                <c:pt idx="21">
                  <c:v>0.14485510507003263</c:v>
                </c:pt>
                <c:pt idx="22">
                  <c:v>0.14849552781251141</c:v>
                </c:pt>
                <c:pt idx="23">
                  <c:v>0.15213595055499018</c:v>
                </c:pt>
                <c:pt idx="24">
                  <c:v>0.15577637329746896</c:v>
                </c:pt>
                <c:pt idx="25">
                  <c:v>0.15941679603994774</c:v>
                </c:pt>
                <c:pt idx="26">
                  <c:v>0.16305721878242652</c:v>
                </c:pt>
                <c:pt idx="27">
                  <c:v>0.16669764152490529</c:v>
                </c:pt>
                <c:pt idx="28">
                  <c:v>0.17033806426738396</c:v>
                </c:pt>
                <c:pt idx="29">
                  <c:v>0.1757536908494344</c:v>
                </c:pt>
                <c:pt idx="30">
                  <c:v>0.18116931743148484</c:v>
                </c:pt>
                <c:pt idx="31">
                  <c:v>0.18658494401353529</c:v>
                </c:pt>
                <c:pt idx="32">
                  <c:v>0.19200057059558573</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2.8505545709288069E-2</c:v>
                </c:pt>
                <c:pt idx="10">
                  <c:v>2.8919668772818388E-2</c:v>
                </c:pt>
                <c:pt idx="11">
                  <c:v>2.9333791836348707E-2</c:v>
                </c:pt>
                <c:pt idx="12">
                  <c:v>2.9747914899879026E-2</c:v>
                </c:pt>
                <c:pt idx="13">
                  <c:v>3.0162037963409345E-2</c:v>
                </c:pt>
                <c:pt idx="14">
                  <c:v>3.0576161026939663E-2</c:v>
                </c:pt>
                <c:pt idx="15">
                  <c:v>3.0990284090469982E-2</c:v>
                </c:pt>
                <c:pt idx="16">
                  <c:v>3.1404407154000301E-2</c:v>
                </c:pt>
                <c:pt idx="17">
                  <c:v>3.1818530217530616E-2</c:v>
                </c:pt>
                <c:pt idx="18">
                  <c:v>3.2232653281060938E-2</c:v>
                </c:pt>
                <c:pt idx="19">
                  <c:v>3.3108761117743836E-2</c:v>
                </c:pt>
                <c:pt idx="20">
                  <c:v>3.3984868954426734E-2</c:v>
                </c:pt>
                <c:pt idx="21">
                  <c:v>3.4860976791109631E-2</c:v>
                </c:pt>
                <c:pt idx="22">
                  <c:v>3.5737084627792529E-2</c:v>
                </c:pt>
                <c:pt idx="23">
                  <c:v>3.6613192464475426E-2</c:v>
                </c:pt>
                <c:pt idx="24">
                  <c:v>3.7489300301158324E-2</c:v>
                </c:pt>
                <c:pt idx="25">
                  <c:v>3.8365408137841221E-2</c:v>
                </c:pt>
                <c:pt idx="26">
                  <c:v>3.9241515974524119E-2</c:v>
                </c:pt>
                <c:pt idx="27">
                  <c:v>4.0117623811207016E-2</c:v>
                </c:pt>
                <c:pt idx="28">
                  <c:v>4.09937316478899E-2</c:v>
                </c:pt>
                <c:pt idx="29">
                  <c:v>4.2297061844605452E-2</c:v>
                </c:pt>
                <c:pt idx="30">
                  <c:v>4.3600392041321004E-2</c:v>
                </c:pt>
                <c:pt idx="31">
                  <c:v>4.4903722238036556E-2</c:v>
                </c:pt>
                <c:pt idx="32">
                  <c:v>4.6207052434752108E-2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22.88205274675142</c:v>
                </c:pt>
                <c:pt idx="10">
                  <c:v>23.214478790440857</c:v>
                </c:pt>
                <c:pt idx="11">
                  <c:v>23.546904834130295</c:v>
                </c:pt>
                <c:pt idx="12">
                  <c:v>23.879330877819733</c:v>
                </c:pt>
                <c:pt idx="13">
                  <c:v>24.211756921509171</c:v>
                </c:pt>
                <c:pt idx="14">
                  <c:v>24.544182965198608</c:v>
                </c:pt>
                <c:pt idx="15">
                  <c:v>24.876609008888046</c:v>
                </c:pt>
                <c:pt idx="16">
                  <c:v>25.209035052577484</c:v>
                </c:pt>
                <c:pt idx="17">
                  <c:v>25.541461096266922</c:v>
                </c:pt>
                <c:pt idx="18">
                  <c:v>25.873887139956352</c:v>
                </c:pt>
                <c:pt idx="19">
                  <c:v>26.577158915044254</c:v>
                </c:pt>
                <c:pt idx="20">
                  <c:v>27.280430690132157</c:v>
                </c:pt>
                <c:pt idx="21">
                  <c:v>27.983702465220059</c:v>
                </c:pt>
                <c:pt idx="22">
                  <c:v>28.686974240307961</c:v>
                </c:pt>
                <c:pt idx="23">
                  <c:v>29.390246015395864</c:v>
                </c:pt>
                <c:pt idx="24">
                  <c:v>30.093517790483766</c:v>
                </c:pt>
                <c:pt idx="25">
                  <c:v>30.796789565571668</c:v>
                </c:pt>
                <c:pt idx="26">
                  <c:v>31.50006134065957</c:v>
                </c:pt>
                <c:pt idx="27">
                  <c:v>32.203333115747469</c:v>
                </c:pt>
                <c:pt idx="28">
                  <c:v>32.906604890835361</c:v>
                </c:pt>
                <c:pt idx="29">
                  <c:v>33.952817814167041</c:v>
                </c:pt>
                <c:pt idx="30">
                  <c:v>34.999030737498721</c:v>
                </c:pt>
                <c:pt idx="31">
                  <c:v>36.045243660830401</c:v>
                </c:pt>
                <c:pt idx="32">
                  <c:v>37.091456584162081</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26.106341997430022</c:v>
                </c:pt>
                <c:pt idx="10">
                  <c:v>26.485609892730242</c:v>
                </c:pt>
                <c:pt idx="11">
                  <c:v>26.864877788030462</c:v>
                </c:pt>
                <c:pt idx="12">
                  <c:v>27.244145683330682</c:v>
                </c:pt>
                <c:pt idx="13">
                  <c:v>27.623413578630903</c:v>
                </c:pt>
                <c:pt idx="14">
                  <c:v>28.002681473931123</c:v>
                </c:pt>
                <c:pt idx="15">
                  <c:v>28.381949369231343</c:v>
                </c:pt>
                <c:pt idx="16">
                  <c:v>28.761217264531563</c:v>
                </c:pt>
                <c:pt idx="17">
                  <c:v>29.140485159831783</c:v>
                </c:pt>
                <c:pt idx="18">
                  <c:v>29.519753055132014</c:v>
                </c:pt>
                <c:pt idx="19">
                  <c:v>30.322122216709573</c:v>
                </c:pt>
                <c:pt idx="20">
                  <c:v>31.124491378287132</c:v>
                </c:pt>
                <c:pt idx="21">
                  <c:v>31.926860539864691</c:v>
                </c:pt>
                <c:pt idx="22">
                  <c:v>32.72922970144225</c:v>
                </c:pt>
                <c:pt idx="23">
                  <c:v>33.531598863019809</c:v>
                </c:pt>
                <c:pt idx="24">
                  <c:v>34.333968024597368</c:v>
                </c:pt>
                <c:pt idx="25">
                  <c:v>35.136337186174927</c:v>
                </c:pt>
                <c:pt idx="26">
                  <c:v>35.938706347752486</c:v>
                </c:pt>
                <c:pt idx="27">
                  <c:v>36.741075509330045</c:v>
                </c:pt>
                <c:pt idx="28">
                  <c:v>37.543444670907611</c:v>
                </c:pt>
                <c:pt idx="29">
                  <c:v>38.7370785061633</c:v>
                </c:pt>
                <c:pt idx="30">
                  <c:v>39.930712341418989</c:v>
                </c:pt>
                <c:pt idx="31">
                  <c:v>41.124346176674678</c:v>
                </c:pt>
                <c:pt idx="32">
                  <c:v>42.317980011930366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81.585469472940403</c:v>
                </c:pt>
                <c:pt idx="10">
                  <c:v>81.938448383672949</c:v>
                </c:pt>
                <c:pt idx="11">
                  <c:v>82.291427294405494</c:v>
                </c:pt>
                <c:pt idx="12">
                  <c:v>82.64440620513804</c:v>
                </c:pt>
                <c:pt idx="13">
                  <c:v>82.997385115870586</c:v>
                </c:pt>
                <c:pt idx="14">
                  <c:v>83.350364026603131</c:v>
                </c:pt>
                <c:pt idx="15">
                  <c:v>83.703342937335677</c:v>
                </c:pt>
                <c:pt idx="16">
                  <c:v>84.056321848068222</c:v>
                </c:pt>
                <c:pt idx="17">
                  <c:v>84.409300758800768</c:v>
                </c:pt>
                <c:pt idx="18">
                  <c:v>84.762279669533271</c:v>
                </c:pt>
                <c:pt idx="19">
                  <c:v>86.093733669285058</c:v>
                </c:pt>
                <c:pt idx="20">
                  <c:v>87.425187669036845</c:v>
                </c:pt>
                <c:pt idx="21">
                  <c:v>88.756641668788632</c:v>
                </c:pt>
                <c:pt idx="22">
                  <c:v>90.088095668540419</c:v>
                </c:pt>
                <c:pt idx="23">
                  <c:v>91.419549668292206</c:v>
                </c:pt>
                <c:pt idx="24">
                  <c:v>92.751003668043992</c:v>
                </c:pt>
                <c:pt idx="25">
                  <c:v>94.082457667795779</c:v>
                </c:pt>
                <c:pt idx="26">
                  <c:v>95.413911667547566</c:v>
                </c:pt>
                <c:pt idx="27">
                  <c:v>96.745365667299353</c:v>
                </c:pt>
                <c:pt idx="28">
                  <c:v>98.076819667051168</c:v>
                </c:pt>
                <c:pt idx="29">
                  <c:v>100.65379465498647</c:v>
                </c:pt>
                <c:pt idx="30">
                  <c:v>103.23076964292177</c:v>
                </c:pt>
                <c:pt idx="31">
                  <c:v>105.80774463085707</c:v>
                </c:pt>
                <c:pt idx="32">
                  <c:v>108.38471961879237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31.731017913677523</c:v>
                </c:pt>
                <c:pt idx="6">
                  <c:v>31.740246967958257</c:v>
                </c:pt>
                <c:pt idx="7">
                  <c:v>26.820807293224881</c:v>
                </c:pt>
                <c:pt idx="8">
                  <c:v>20.935973870748107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16.262246445685893</c:v>
                </c:pt>
                <c:pt idx="6">
                  <c:v>20.834250617367616</c:v>
                </c:pt>
                <c:pt idx="7">
                  <c:v>24.185509106664284</c:v>
                </c:pt>
                <c:pt idx="8">
                  <c:v>27.092175365506261</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11.861738000000003</c:v>
                </c:pt>
                <c:pt idx="5">
                  <c:v>11.998316089840854</c:v>
                </c:pt>
                <c:pt idx="6">
                  <c:v>13.38159241467414</c:v>
                </c:pt>
                <c:pt idx="7">
                  <c:v>20.368989600110833</c:v>
                </c:pt>
                <c:pt idx="8">
                  <c:v>27.489759763745628</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0.15865508956838761</c:v>
                </c:pt>
                <c:pt idx="5">
                  <c:v>0.15870123483979129</c:v>
                </c:pt>
                <c:pt idx="6">
                  <c:v>0.1341040364661244</c:v>
                </c:pt>
                <c:pt idx="7">
                  <c:v>0.10467986935374053</c:v>
                </c:pt>
                <c:pt idx="9">
                  <c:v>0.1283823833256614</c:v>
                </c:pt>
                <c:pt idx="10">
                  <c:v>0.12877680945571371</c:v>
                </c:pt>
                <c:pt idx="11">
                  <c:v>0.12973355042768442</c:v>
                </c:pt>
                <c:pt idx="12">
                  <c:v>0.13499132813487882</c:v>
                </c:pt>
                <c:pt idx="13">
                  <c:v>0.15865508956838761</c:v>
                </c:pt>
                <c:pt idx="14">
                  <c:v>0.37691543274450429</c:v>
                </c:pt>
                <c:pt idx="15">
                  <c:v>0.24205778582135457</c:v>
                </c:pt>
                <c:pt idx="16">
                  <c:v>0.17949980597432658</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2.698747061782834</c:v>
                </c:pt>
                <c:pt idx="5">
                  <c:v>3.4574788191691672</c:v>
                </c:pt>
                <c:pt idx="6">
                  <c:v>4.0136257839486511</c:v>
                </c:pt>
                <c:pt idx="7">
                  <c:v>4.49599192271259</c:v>
                </c:pt>
                <c:pt idx="9">
                  <c:v>2.7636773332492934</c:v>
                </c:pt>
                <c:pt idx="10">
                  <c:v>2.8913337107360779</c:v>
                </c:pt>
                <c:pt idx="11">
                  <c:v>3.0495903806306055</c:v>
                </c:pt>
                <c:pt idx="12">
                  <c:v>3.2047358801985588</c:v>
                </c:pt>
                <c:pt idx="13">
                  <c:v>2.698747061782834</c:v>
                </c:pt>
                <c:pt idx="14">
                  <c:v>3.1203746343001728</c:v>
                </c:pt>
                <c:pt idx="15">
                  <c:v>3.4411824065129739</c:v>
                </c:pt>
                <c:pt idx="16">
                  <c:v>3.4789128449489737</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3.7543943802193493</c:v>
                </c:pt>
                <c:pt idx="4">
                  <c:v>3.8199212877582283</c:v>
                </c:pt>
                <c:pt idx="5">
                  <c:v>4.2886356684652034</c:v>
                </c:pt>
                <c:pt idx="6">
                  <c:v>6.9557398734734841</c:v>
                </c:pt>
                <c:pt idx="7">
                  <c:v>10.171696388553302</c:v>
                </c:pt>
                <c:pt idx="9">
                  <c:v>3.9385634462472403</c:v>
                </c:pt>
                <c:pt idx="10">
                  <c:v>4.2313538823878662</c:v>
                </c:pt>
                <c:pt idx="11">
                  <c:v>4.4526615366410756</c:v>
                </c:pt>
                <c:pt idx="12">
                  <c:v>3.7543943802193493</c:v>
                </c:pt>
                <c:pt idx="13">
                  <c:v>3.8199212877582283</c:v>
                </c:pt>
                <c:pt idx="14">
                  <c:v>4.0263228248370133</c:v>
                </c:pt>
                <c:pt idx="15">
                  <c:v>5.8261211761951515</c:v>
                </c:pt>
                <c:pt idx="16">
                  <c:v>7.4746386577036521</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0.51925446352397853</c:v>
                </c:pt>
                <c:pt idx="5">
                  <c:v>0.56228083502730175</c:v>
                </c:pt>
                <c:pt idx="6">
                  <c:v>0.66050990486219241</c:v>
                </c:pt>
                <c:pt idx="7">
                  <c:v>0.79606227011919684</c:v>
                </c:pt>
                <c:pt idx="9">
                  <c:v>0.52310039361040328</c:v>
                </c:pt>
                <c:pt idx="10">
                  <c:v>0.52911938020465121</c:v>
                </c:pt>
                <c:pt idx="11">
                  <c:v>0.53323895430378154</c:v>
                </c:pt>
                <c:pt idx="12">
                  <c:v>0.51417285649738431</c:v>
                </c:pt>
                <c:pt idx="13">
                  <c:v>0.51925446352397853</c:v>
                </c:pt>
                <c:pt idx="14">
                  <c:v>0.56270190624983163</c:v>
                </c:pt>
                <c:pt idx="15">
                  <c:v>0.6413440101978447</c:v>
                </c:pt>
                <c:pt idx="16">
                  <c:v>0.72031545049187184</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109.25124523163252</c:v>
                </c:pt>
                <c:pt idx="4">
                  <c:v>103.50631301233858</c:v>
                </c:pt>
                <c:pt idx="5">
                  <c:v>121.64520248057403</c:v>
                </c:pt>
                <c:pt idx="6">
                  <c:v>170.43515449514027</c:v>
                </c:pt>
                <c:pt idx="7">
                  <c:v>226.92358345288218</c:v>
                </c:pt>
                <c:pt idx="9">
                  <c:v>113.09321758673757</c:v>
                </c:pt>
                <c:pt idx="10">
                  <c:v>112.21357404370687</c:v>
                </c:pt>
                <c:pt idx="11">
                  <c:v>117.77587315202406</c:v>
                </c:pt>
                <c:pt idx="12">
                  <c:v>109.25124523163252</c:v>
                </c:pt>
                <c:pt idx="13">
                  <c:v>103.50631301233858</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23.215889611721916</c:v>
                </c:pt>
                <c:pt idx="4">
                  <c:v>21.995091515121953</c:v>
                </c:pt>
                <c:pt idx="5">
                  <c:v>25.849605527121984</c:v>
                </c:pt>
                <c:pt idx="6">
                  <c:v>36.21747033021731</c:v>
                </c:pt>
                <c:pt idx="7">
                  <c:v>48.221261483737472</c:v>
                </c:pt>
                <c:pt idx="9">
                  <c:v>18.547037936929154</c:v>
                </c:pt>
                <c:pt idx="10">
                  <c:v>23.845384484287713</c:v>
                </c:pt>
                <c:pt idx="11">
                  <c:v>25.027373044805117</c:v>
                </c:pt>
                <c:pt idx="12">
                  <c:v>23.215889611721916</c:v>
                </c:pt>
                <c:pt idx="13">
                  <c:v>21.995091515121953</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4.0969216961862198</c:v>
                </c:pt>
                <c:pt idx="4">
                  <c:v>3.8814867379626969</c:v>
                </c:pt>
                <c:pt idx="5">
                  <c:v>4.5616950930215259</c:v>
                </c:pt>
                <c:pt idx="6">
                  <c:v>6.3913182935677604</c:v>
                </c:pt>
                <c:pt idx="7">
                  <c:v>8.5096343794830833</c:v>
                </c:pt>
                <c:pt idx="9">
                  <c:v>3.9743652721991038</c:v>
                </c:pt>
                <c:pt idx="10">
                  <c:v>4.208009026639008</c:v>
                </c:pt>
                <c:pt idx="11">
                  <c:v>4.4165952432009021</c:v>
                </c:pt>
                <c:pt idx="12">
                  <c:v>4.0969216961862198</c:v>
                </c:pt>
                <c:pt idx="13">
                  <c:v>3.8814867379626969</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19.235110334691932</c:v>
                </c:pt>
                <c:pt idx="4">
                  <c:v>19.851900613924812</c:v>
                </c:pt>
                <c:pt idx="5">
                  <c:v>20.887833878501237</c:v>
                </c:pt>
                <c:pt idx="6">
                  <c:v>19.747633941964441</c:v>
                </c:pt>
                <c:pt idx="7">
                  <c:v>17.866919175400028</c:v>
                </c:pt>
                <c:pt idx="9">
                  <c:v>28.167748821049805</c:v>
                </c:pt>
                <c:pt idx="10">
                  <c:v>18.502265696365193</c:v>
                </c:pt>
                <c:pt idx="11">
                  <c:v>18.925968547790067</c:v>
                </c:pt>
                <c:pt idx="12">
                  <c:v>19.235110334691932</c:v>
                </c:pt>
                <c:pt idx="13">
                  <c:v>19.851900613924812</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101.76413102745801</c:v>
                </c:pt>
                <c:pt idx="4">
                  <c:v>105.02728500475087</c:v>
                </c:pt>
                <c:pt idx="5">
                  <c:v>110.50793193828694</c:v>
                </c:pt>
                <c:pt idx="6">
                  <c:v>104.47565794971726</c:v>
                </c:pt>
                <c:pt idx="7">
                  <c:v>94.525660232014999</c:v>
                </c:pt>
                <c:pt idx="9">
                  <c:v>94.847852582060455</c:v>
                </c:pt>
                <c:pt idx="10">
                  <c:v>97.886986758472602</c:v>
                </c:pt>
                <c:pt idx="11">
                  <c:v>100.12860387107854</c:v>
                </c:pt>
                <c:pt idx="12">
                  <c:v>101.76413102745801</c:v>
                </c:pt>
                <c:pt idx="13">
                  <c:v>105.02728500475087</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2.5547937802312601</c:v>
                </c:pt>
                <c:pt idx="4">
                  <c:v>7.3749538673975854</c:v>
                </c:pt>
                <c:pt idx="5">
                  <c:v>14.511875600603974</c:v>
                </c:pt>
                <c:pt idx="6">
                  <c:v>27.728694959258064</c:v>
                </c:pt>
                <c:pt idx="7">
                  <c:v>39.46270728908695</c:v>
                </c:pt>
                <c:pt idx="9">
                  <c:v>0.80138751043622602</c:v>
                </c:pt>
                <c:pt idx="10">
                  <c:v>1.5745685843146777</c:v>
                </c:pt>
                <c:pt idx="11">
                  <c:v>2.5244712126531619</c:v>
                </c:pt>
                <c:pt idx="12">
                  <c:v>2.5547937802312601</c:v>
                </c:pt>
                <c:pt idx="13">
                  <c:v>7.3749538673975854</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8.967720358741504</c:v>
                </c:pt>
                <c:pt idx="4">
                  <c:v>9.2552779889243997</c:v>
                </c:pt>
                <c:pt idx="5">
                  <c:v>9.7382468757877305</c:v>
                </c:pt>
                <c:pt idx="6">
                  <c:v>9.2066671756455758</c:v>
                </c:pt>
                <c:pt idx="7">
                  <c:v>8.329847453395951</c:v>
                </c:pt>
                <c:pt idx="9">
                  <c:v>12.322446292964566</c:v>
                </c:pt>
                <c:pt idx="10">
                  <c:v>8.6260563043864682</c:v>
                </c:pt>
                <c:pt idx="11">
                  <c:v>8.8235934445777957</c:v>
                </c:pt>
                <c:pt idx="12">
                  <c:v>8.967720358741504</c:v>
                </c:pt>
                <c:pt idx="13">
                  <c:v>9.2552779889243997</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0.64257947683872407</c:v>
                </c:pt>
                <c:pt idx="4">
                  <c:v>0.61102322780502716</c:v>
                </c:pt>
                <c:pt idx="5">
                  <c:v>0.71358274115530007</c:v>
                </c:pt>
                <c:pt idx="6">
                  <c:v>0.97633047875583678</c:v>
                </c:pt>
                <c:pt idx="7">
                  <c:v>1.2370421425650351</c:v>
                </c:pt>
                <c:pt idx="9">
                  <c:v>0.60923770891438467</c:v>
                </c:pt>
                <c:pt idx="10">
                  <c:v>0.64854136839212595</c:v>
                </c:pt>
                <c:pt idx="11">
                  <c:v>0.6995709084876961</c:v>
                </c:pt>
                <c:pt idx="12">
                  <c:v>0.64257947683872407</c:v>
                </c:pt>
                <c:pt idx="13">
                  <c:v>0.61102322780502716</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78.03660373688038</c:v>
                </c:pt>
                <c:pt idx="4">
                  <c:v>73.93308072309901</c:v>
                </c:pt>
                <c:pt idx="5">
                  <c:v>86.889430343267193</c:v>
                </c:pt>
                <c:pt idx="6">
                  <c:v>121.73939606795733</c:v>
                </c:pt>
                <c:pt idx="7">
                  <c:v>162.08827389491589</c:v>
                </c:pt>
                <c:pt idx="9">
                  <c:v>80.780869704812559</c:v>
                </c:pt>
                <c:pt idx="10">
                  <c:v>80.152552888362095</c:v>
                </c:pt>
                <c:pt idx="11">
                  <c:v>84.125623680017213</c:v>
                </c:pt>
                <c:pt idx="12">
                  <c:v>78.03660373688038</c:v>
                </c:pt>
                <c:pt idx="13">
                  <c:v>73.93308072309901</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16.582778294087085</c:v>
                </c:pt>
                <c:pt idx="4">
                  <c:v>15.710779653658541</c:v>
                </c:pt>
                <c:pt idx="5">
                  <c:v>18.464003947944281</c:v>
                </c:pt>
                <c:pt idx="6">
                  <c:v>25.869621664440938</c:v>
                </c:pt>
                <c:pt idx="7">
                  <c:v>34.443758202669628</c:v>
                </c:pt>
                <c:pt idx="9">
                  <c:v>13.247884240663684</c:v>
                </c:pt>
                <c:pt idx="10">
                  <c:v>17.032417488776947</c:v>
                </c:pt>
                <c:pt idx="11">
                  <c:v>17.87669503200366</c:v>
                </c:pt>
                <c:pt idx="12">
                  <c:v>16.582778294087085</c:v>
                </c:pt>
                <c:pt idx="13">
                  <c:v>15.710779653658541</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2.9263726401330143</c:v>
                </c:pt>
                <c:pt idx="4">
                  <c:v>2.7724905271162128</c:v>
                </c:pt>
                <c:pt idx="5">
                  <c:v>3.2583536378725197</c:v>
                </c:pt>
                <c:pt idx="6">
                  <c:v>4.5652273525484004</c:v>
                </c:pt>
                <c:pt idx="7">
                  <c:v>6.0783102710593457</c:v>
                </c:pt>
                <c:pt idx="9">
                  <c:v>2.838832337285075</c:v>
                </c:pt>
                <c:pt idx="10">
                  <c:v>3.0057207333135785</c:v>
                </c:pt>
                <c:pt idx="11">
                  <c:v>3.1547108880006456</c:v>
                </c:pt>
                <c:pt idx="12">
                  <c:v>2.9263726401330143</c:v>
                </c:pt>
                <c:pt idx="13">
                  <c:v>2.7724905271162128</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0.76940441338767729</c:v>
                </c:pt>
                <c:pt idx="4">
                  <c:v>0.79407602455699244</c:v>
                </c:pt>
                <c:pt idx="5">
                  <c:v>0.83551335514004943</c:v>
                </c:pt>
                <c:pt idx="6">
                  <c:v>0.78990535767857761</c:v>
                </c:pt>
                <c:pt idx="7">
                  <c:v>0.71467676701600114</c:v>
                </c:pt>
                <c:pt idx="9">
                  <c:v>1.1267099528419922</c:v>
                </c:pt>
                <c:pt idx="10">
                  <c:v>0.74009062785460766</c:v>
                </c:pt>
                <c:pt idx="11">
                  <c:v>0.7570387419116027</c:v>
                </c:pt>
                <c:pt idx="12">
                  <c:v>0.76940441338767729</c:v>
                </c:pt>
                <c:pt idx="13">
                  <c:v>0.79407602455699244</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7.2688665019612859</c:v>
                </c:pt>
                <c:pt idx="4">
                  <c:v>7.5019489289107764</c:v>
                </c:pt>
                <c:pt idx="5">
                  <c:v>7.8934237098776387</c:v>
                </c:pt>
                <c:pt idx="6">
                  <c:v>7.4625469964083759</c:v>
                </c:pt>
                <c:pt idx="7">
                  <c:v>6.7518328737153572</c:v>
                </c:pt>
                <c:pt idx="9">
                  <c:v>6.7748466130043186</c:v>
                </c:pt>
                <c:pt idx="10">
                  <c:v>6.9919276256051859</c:v>
                </c:pt>
                <c:pt idx="11">
                  <c:v>7.1520431336484673</c:v>
                </c:pt>
                <c:pt idx="12">
                  <c:v>7.2688665019612859</c:v>
                </c:pt>
                <c:pt idx="13">
                  <c:v>7.5019489289107764</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0.10219175120925041</c:v>
                </c:pt>
                <c:pt idx="4">
                  <c:v>0.2949981546959034</c:v>
                </c:pt>
                <c:pt idx="5">
                  <c:v>0.58047502402415896</c:v>
                </c:pt>
                <c:pt idx="6">
                  <c:v>1.1091477983703226</c:v>
                </c:pt>
                <c:pt idx="7">
                  <c:v>1.578508291563478</c:v>
                </c:pt>
                <c:pt idx="9">
                  <c:v>3.2055500417449041E-2</c:v>
                </c:pt>
                <c:pt idx="10">
                  <c:v>6.2982743372587108E-2</c:v>
                </c:pt>
                <c:pt idx="11">
                  <c:v>0.10097884850612647</c:v>
                </c:pt>
                <c:pt idx="12">
                  <c:v>0.10219175120925041</c:v>
                </c:pt>
                <c:pt idx="13">
                  <c:v>0.2949981546959034</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109.25124523163252</c:v>
                </c:pt>
                <c:pt idx="4">
                  <c:v>103.50631301233858</c:v>
                </c:pt>
                <c:pt idx="5">
                  <c:v>121.64520248057403</c:v>
                </c:pt>
                <c:pt idx="6">
                  <c:v>170.43515449514027</c:v>
                </c:pt>
                <c:pt idx="7">
                  <c:v>226.92358345288218</c:v>
                </c:pt>
                <c:pt idx="9">
                  <c:v>113.09321758673757</c:v>
                </c:pt>
                <c:pt idx="10">
                  <c:v>112.21357404370687</c:v>
                </c:pt>
                <c:pt idx="11">
                  <c:v>117.77587315202406</c:v>
                </c:pt>
                <c:pt idx="12">
                  <c:v>109.25124523163252</c:v>
                </c:pt>
                <c:pt idx="13">
                  <c:v>103.50631301233858</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23.215889611721916</c:v>
                </c:pt>
                <c:pt idx="4">
                  <c:v>21.995091515121953</c:v>
                </c:pt>
                <c:pt idx="5">
                  <c:v>25.849605527121984</c:v>
                </c:pt>
                <c:pt idx="6">
                  <c:v>36.21747033021731</c:v>
                </c:pt>
                <c:pt idx="7">
                  <c:v>48.221261483737472</c:v>
                </c:pt>
                <c:pt idx="9">
                  <c:v>18.547037936929154</c:v>
                </c:pt>
                <c:pt idx="10">
                  <c:v>23.845384484287713</c:v>
                </c:pt>
                <c:pt idx="11">
                  <c:v>25.027373044805117</c:v>
                </c:pt>
                <c:pt idx="12">
                  <c:v>23.215889611721916</c:v>
                </c:pt>
                <c:pt idx="13">
                  <c:v>21.995091515121953</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4.0969216961862198</c:v>
                </c:pt>
                <c:pt idx="4">
                  <c:v>3.8814867379626969</c:v>
                </c:pt>
                <c:pt idx="5">
                  <c:v>4.5616950930215259</c:v>
                </c:pt>
                <c:pt idx="6">
                  <c:v>6.3913182935677604</c:v>
                </c:pt>
                <c:pt idx="7">
                  <c:v>8.5096343794830833</c:v>
                </c:pt>
                <c:pt idx="9">
                  <c:v>3.9743652721991038</c:v>
                </c:pt>
                <c:pt idx="10">
                  <c:v>4.208009026639008</c:v>
                </c:pt>
                <c:pt idx="11">
                  <c:v>4.4165952432009021</c:v>
                </c:pt>
                <c:pt idx="12">
                  <c:v>4.0969216961862198</c:v>
                </c:pt>
                <c:pt idx="13">
                  <c:v>3.8814867379626969</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19.235110334691932</c:v>
                </c:pt>
                <c:pt idx="4">
                  <c:v>19.851900613924812</c:v>
                </c:pt>
                <c:pt idx="5">
                  <c:v>20.887833878501237</c:v>
                </c:pt>
                <c:pt idx="6">
                  <c:v>19.747633941964441</c:v>
                </c:pt>
                <c:pt idx="7">
                  <c:v>17.866919175400028</c:v>
                </c:pt>
                <c:pt idx="9">
                  <c:v>28.167748821049805</c:v>
                </c:pt>
                <c:pt idx="10">
                  <c:v>18.502265696365193</c:v>
                </c:pt>
                <c:pt idx="11">
                  <c:v>18.925968547790067</c:v>
                </c:pt>
                <c:pt idx="12">
                  <c:v>19.235110334691932</c:v>
                </c:pt>
                <c:pt idx="13">
                  <c:v>19.851900613924812</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101.76413102745801</c:v>
                </c:pt>
                <c:pt idx="4">
                  <c:v>105.02728500475087</c:v>
                </c:pt>
                <c:pt idx="5">
                  <c:v>110.50793193828694</c:v>
                </c:pt>
                <c:pt idx="6">
                  <c:v>104.47565794971726</c:v>
                </c:pt>
                <c:pt idx="7">
                  <c:v>94.525660232014999</c:v>
                </c:pt>
                <c:pt idx="9">
                  <c:v>94.847852582060455</c:v>
                </c:pt>
                <c:pt idx="10">
                  <c:v>97.886986758472602</c:v>
                </c:pt>
                <c:pt idx="11">
                  <c:v>100.12860387107854</c:v>
                </c:pt>
                <c:pt idx="12">
                  <c:v>101.76413102745801</c:v>
                </c:pt>
                <c:pt idx="13">
                  <c:v>105.02728500475087</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2.5547937802312601</c:v>
                </c:pt>
                <c:pt idx="4">
                  <c:v>7.3749538673975854</c:v>
                </c:pt>
                <c:pt idx="5">
                  <c:v>14.511875600603974</c:v>
                </c:pt>
                <c:pt idx="6">
                  <c:v>27.728694959258064</c:v>
                </c:pt>
                <c:pt idx="7">
                  <c:v>39.46270728908695</c:v>
                </c:pt>
                <c:pt idx="9">
                  <c:v>0.80138751043622602</c:v>
                </c:pt>
                <c:pt idx="10">
                  <c:v>1.5745685843146777</c:v>
                </c:pt>
                <c:pt idx="11">
                  <c:v>2.5244712126531619</c:v>
                </c:pt>
                <c:pt idx="12">
                  <c:v>2.5547937802312601</c:v>
                </c:pt>
                <c:pt idx="13">
                  <c:v>7.3749538673975854</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8.967720358741504</c:v>
                </c:pt>
                <c:pt idx="4">
                  <c:v>9.2552779889243997</c:v>
                </c:pt>
                <c:pt idx="5">
                  <c:v>9.7382468757877305</c:v>
                </c:pt>
                <c:pt idx="6">
                  <c:v>9.2066671756455758</c:v>
                </c:pt>
                <c:pt idx="7">
                  <c:v>8.329847453395951</c:v>
                </c:pt>
                <c:pt idx="9">
                  <c:v>12.322446292964566</c:v>
                </c:pt>
                <c:pt idx="10">
                  <c:v>8.6260563043864682</c:v>
                </c:pt>
                <c:pt idx="11">
                  <c:v>8.8235934445777957</c:v>
                </c:pt>
                <c:pt idx="12">
                  <c:v>8.967720358741504</c:v>
                </c:pt>
                <c:pt idx="13">
                  <c:v>9.2552779889243997</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0.64257947683872407</c:v>
                </c:pt>
                <c:pt idx="4">
                  <c:v>0.61102322780502716</c:v>
                </c:pt>
                <c:pt idx="5">
                  <c:v>0.71358274115530007</c:v>
                </c:pt>
                <c:pt idx="6">
                  <c:v>0.97633047875583678</c:v>
                </c:pt>
                <c:pt idx="7">
                  <c:v>1.2370421425650351</c:v>
                </c:pt>
                <c:pt idx="9">
                  <c:v>0.60923770891438467</c:v>
                </c:pt>
                <c:pt idx="10">
                  <c:v>0.64854136839212595</c:v>
                </c:pt>
                <c:pt idx="11">
                  <c:v>0.6995709084876961</c:v>
                </c:pt>
                <c:pt idx="12">
                  <c:v>0.64257947683872407</c:v>
                </c:pt>
                <c:pt idx="13">
                  <c:v>0.61102322780502716</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0.41448781279920704</c:v>
                </c:pt>
                <c:pt idx="5">
                  <c:v>0.41724294878808493</c:v>
                </c:pt>
                <c:pt idx="6">
                  <c:v>0.44458161197755119</c:v>
                </c:pt>
                <c:pt idx="7">
                  <c:v>0.48172600844387053</c:v>
                </c:pt>
                <c:pt idx="9" formatCode="0%">
                  <c:v>0.41283463855351005</c:v>
                </c:pt>
                <c:pt idx="10" formatCode="0%">
                  <c:v>0.41283463855351005</c:v>
                </c:pt>
                <c:pt idx="11" formatCode="0%">
                  <c:v>0.41283463855351005</c:v>
                </c:pt>
                <c:pt idx="12" formatCode="0%">
                  <c:v>0.41206830801822453</c:v>
                </c:pt>
                <c:pt idx="13" formatCode="0%">
                  <c:v>0.41448781279920704</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1.0196867193674684</c:v>
                </c:pt>
                <c:pt idx="5">
                  <c:v>1.0467984991704717</c:v>
                </c:pt>
                <c:pt idx="6">
                  <c:v>1.3211525337125414</c:v>
                </c:pt>
                <c:pt idx="7">
                  <c:v>1.7626769889091172</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0.15865508956838761</c:v>
                </c:pt>
                <c:pt idx="5">
                  <c:v>0.15870123483979129</c:v>
                </c:pt>
                <c:pt idx="6">
                  <c:v>0.1341040364661244</c:v>
                </c:pt>
                <c:pt idx="7">
                  <c:v>0.10467986935374053</c:v>
                </c:pt>
                <c:pt idx="9">
                  <c:v>0.1283823833256614</c:v>
                </c:pt>
                <c:pt idx="10">
                  <c:v>0.12877680945571371</c:v>
                </c:pt>
                <c:pt idx="11">
                  <c:v>0.12973355042768442</c:v>
                </c:pt>
                <c:pt idx="12">
                  <c:v>0.13499132813487882</c:v>
                </c:pt>
                <c:pt idx="13">
                  <c:v>0.15865508956838761</c:v>
                </c:pt>
                <c:pt idx="14">
                  <c:v>0.37691543274450429</c:v>
                </c:pt>
                <c:pt idx="15">
                  <c:v>0.24205778582135457</c:v>
                </c:pt>
                <c:pt idx="16">
                  <c:v>0.17949980597432658</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2.698747061782834</c:v>
                </c:pt>
                <c:pt idx="5">
                  <c:v>3.4574788191691672</c:v>
                </c:pt>
                <c:pt idx="6">
                  <c:v>4.0136257839486511</c:v>
                </c:pt>
                <c:pt idx="7">
                  <c:v>4.49599192271259</c:v>
                </c:pt>
                <c:pt idx="9">
                  <c:v>2.7636773332492934</c:v>
                </c:pt>
                <c:pt idx="10">
                  <c:v>2.8913337107360779</c:v>
                </c:pt>
                <c:pt idx="11">
                  <c:v>3.0495903806306055</c:v>
                </c:pt>
                <c:pt idx="12">
                  <c:v>3.2047358801985588</c:v>
                </c:pt>
                <c:pt idx="13">
                  <c:v>2.698747061782834</c:v>
                </c:pt>
                <c:pt idx="14">
                  <c:v>3.1203746343001728</c:v>
                </c:pt>
                <c:pt idx="15">
                  <c:v>3.4411824065129739</c:v>
                </c:pt>
                <c:pt idx="16">
                  <c:v>3.4789128449489737</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3.7543943802193493</c:v>
                </c:pt>
                <c:pt idx="4">
                  <c:v>3.8199212877582283</c:v>
                </c:pt>
                <c:pt idx="5">
                  <c:v>4.2886356684652034</c:v>
                </c:pt>
                <c:pt idx="6">
                  <c:v>6.9557398734734841</c:v>
                </c:pt>
                <c:pt idx="7">
                  <c:v>10.171696388553302</c:v>
                </c:pt>
                <c:pt idx="9">
                  <c:v>3.9385634462472403</c:v>
                </c:pt>
                <c:pt idx="10">
                  <c:v>4.2313538823878662</c:v>
                </c:pt>
                <c:pt idx="11">
                  <c:v>4.4526615366410756</c:v>
                </c:pt>
                <c:pt idx="12">
                  <c:v>3.7543943802193493</c:v>
                </c:pt>
                <c:pt idx="13">
                  <c:v>3.8199212877582283</c:v>
                </c:pt>
                <c:pt idx="14">
                  <c:v>4.0263228248370133</c:v>
                </c:pt>
                <c:pt idx="15">
                  <c:v>5.8261211761951515</c:v>
                </c:pt>
                <c:pt idx="16">
                  <c:v>7.4746386577036521</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0.51925446352397853</c:v>
                </c:pt>
                <c:pt idx="5">
                  <c:v>0.56228083502730175</c:v>
                </c:pt>
                <c:pt idx="6">
                  <c:v>0.66050990486219241</c:v>
                </c:pt>
                <c:pt idx="7">
                  <c:v>0.79606227011919684</c:v>
                </c:pt>
                <c:pt idx="9">
                  <c:v>0.52310039361040328</c:v>
                </c:pt>
                <c:pt idx="10">
                  <c:v>0.52911938020465121</c:v>
                </c:pt>
                <c:pt idx="11">
                  <c:v>0.53323895430378154</c:v>
                </c:pt>
                <c:pt idx="12">
                  <c:v>0.51417285649738431</c:v>
                </c:pt>
                <c:pt idx="13">
                  <c:v>0.51925446352397853</c:v>
                </c:pt>
                <c:pt idx="14">
                  <c:v>0.56270190624983163</c:v>
                </c:pt>
                <c:pt idx="15">
                  <c:v>0.6413440101978447</c:v>
                </c:pt>
                <c:pt idx="16">
                  <c:v>0.72031545049187184</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7.6082944450501708</c:v>
                      </c:pt>
                      <c:pt idx="4">
                        <c:v>7.1965779026334289</c:v>
                      </c:pt>
                      <c:pt idx="5">
                        <c:v>8.4670965575014634</c:v>
                      </c:pt>
                      <c:pt idx="6">
                        <c:v>11.763979598750451</c:v>
                      </c:pt>
                      <c:pt idx="7">
                        <c:v>15.56843045073883</c:v>
                      </c:pt>
                      <c:pt idx="9">
                        <c:v>7.3537235564325982</c:v>
                      </c:pt>
                      <c:pt idx="10">
                        <c:v>7.7805837827843094</c:v>
                      </c:pt>
                      <c:pt idx="11">
                        <c:v>8.1652244220031474</c:v>
                      </c:pt>
                      <c:pt idx="12">
                        <c:v>7.6082944450501708</c:v>
                      </c:pt>
                      <c:pt idx="13">
                        <c:v>7.1965779026334289</c:v>
                      </c:pt>
                      <c:pt idx="14">
                        <c:v>8.0863147981315215</c:v>
                      </c:pt>
                      <c:pt idx="15">
                        <c:v>10.150705378727324</c:v>
                      </c:pt>
                      <c:pt idx="16">
                        <c:v>11.853366759118826</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130.79128840802136</c:v>
                </c:pt>
                <c:pt idx="4">
                  <c:v>119.95979850417299</c:v>
                </c:pt>
                <c:pt idx="5">
                  <c:v>128.37474989044168</c:v>
                </c:pt>
                <c:pt idx="6">
                  <c:v>164.8186222662282</c:v>
                </c:pt>
                <c:pt idx="7">
                  <c:v>206.15547565993694</c:v>
                </c:pt>
                <c:pt idx="9">
                  <c:v>134.31337985641542</c:v>
                </c:pt>
                <c:pt idx="10">
                  <c:v>137.65597351760064</c:v>
                </c:pt>
                <c:pt idx="11">
                  <c:v>139.89972614401438</c:v>
                </c:pt>
                <c:pt idx="12">
                  <c:v>130.79128840802136</c:v>
                </c:pt>
                <c:pt idx="13">
                  <c:v>119.95979850417299</c:v>
                </c:pt>
                <c:pt idx="14">
                  <c:v>122.60148832551351</c:v>
                </c:pt>
                <c:pt idx="15">
                  <c:v>142.21592799514335</c:v>
                </c:pt>
                <c:pt idx="16">
                  <c:v>156.96100323856726</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0.69970077421619326</c:v>
                </c:pt>
                <c:pt idx="5">
                  <c:v>0.70435174518556809</c:v>
                </c:pt>
                <c:pt idx="6">
                  <c:v>0.75050239958121845</c:v>
                </c:pt>
                <c:pt idx="7">
                  <c:v>0.81320620452485726</c:v>
                </c:pt>
                <c:pt idx="9">
                  <c:v>0.69691003522723105</c:v>
                </c:pt>
                <c:pt idx="10">
                  <c:v>0.69691003522723105</c:v>
                </c:pt>
                <c:pt idx="11">
                  <c:v>0.69691003522723105</c:v>
                </c:pt>
                <c:pt idx="12">
                  <c:v>0.69561638544480764</c:v>
                </c:pt>
                <c:pt idx="13">
                  <c:v>0.69970077421619326</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0.29029922578380674</c:v>
                </c:pt>
                <c:pt idx="5">
                  <c:v>0.26064825481443188</c:v>
                </c:pt>
                <c:pt idx="6">
                  <c:v>0.20949760041878152</c:v>
                </c:pt>
                <c:pt idx="7">
                  <c:v>0.1417937954751427</c:v>
                </c:pt>
                <c:pt idx="9" formatCode="0%">
                  <c:v>0.29308996477276894</c:v>
                </c:pt>
                <c:pt idx="10" formatCode="0%">
                  <c:v>0.29308996477276894</c:v>
                </c:pt>
                <c:pt idx="11" formatCode="0%">
                  <c:v>0.29308996477276894</c:v>
                </c:pt>
                <c:pt idx="12" formatCode="0%">
                  <c:v>0.29438361455519235</c:v>
                </c:pt>
                <c:pt idx="13" formatCode="0%">
                  <c:v>0.29029922578380674</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78.03660373688038</c:v>
                </c:pt>
                <c:pt idx="9">
                  <c:v>73.93308072309901</c:v>
                </c:pt>
                <c:pt idx="10">
                  <c:v>75.372675125339924</c:v>
                </c:pt>
                <c:pt idx="11">
                  <c:v>76.812269527580838</c:v>
                </c:pt>
                <c:pt idx="12">
                  <c:v>78.251863929821752</c:v>
                </c:pt>
                <c:pt idx="13">
                  <c:v>79.691458332062666</c:v>
                </c:pt>
                <c:pt idx="14">
                  <c:v>81.13105273430358</c:v>
                </c:pt>
                <c:pt idx="15">
                  <c:v>82.570647136544494</c:v>
                </c:pt>
                <c:pt idx="16">
                  <c:v>84.010241538785408</c:v>
                </c:pt>
                <c:pt idx="17">
                  <c:v>85.449835941026322</c:v>
                </c:pt>
                <c:pt idx="18">
                  <c:v>86.889430343267193</c:v>
                </c:pt>
                <c:pt idx="19">
                  <c:v>90.374426915736208</c:v>
                </c:pt>
                <c:pt idx="20">
                  <c:v>93.859423488205223</c:v>
                </c:pt>
                <c:pt idx="21">
                  <c:v>97.344420060674238</c:v>
                </c:pt>
                <c:pt idx="22">
                  <c:v>100.82941663314325</c:v>
                </c:pt>
                <c:pt idx="23">
                  <c:v>104.31441320561227</c:v>
                </c:pt>
                <c:pt idx="24">
                  <c:v>107.79940977808128</c:v>
                </c:pt>
                <c:pt idx="25">
                  <c:v>111.2844063505503</c:v>
                </c:pt>
                <c:pt idx="26">
                  <c:v>114.76940292301931</c:v>
                </c:pt>
                <c:pt idx="27">
                  <c:v>118.25439949548833</c:v>
                </c:pt>
                <c:pt idx="28">
                  <c:v>121.73939606795733</c:v>
                </c:pt>
                <c:pt idx="29">
                  <c:v>141.91383498143659</c:v>
                </c:pt>
                <c:pt idx="30">
                  <c:v>162.08827389491589</c:v>
                </c:pt>
                <c:pt idx="31">
                  <c:v>162.08827389491589</c:v>
                </c:pt>
                <c:pt idx="32">
                  <c:v>162.08827389491589</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16.582778294087085</c:v>
                </c:pt>
                <c:pt idx="9">
                  <c:v>15.710779653658541</c:v>
                </c:pt>
                <c:pt idx="10">
                  <c:v>16.016693464134736</c:v>
                </c:pt>
                <c:pt idx="11">
                  <c:v>16.322607274610931</c:v>
                </c:pt>
                <c:pt idx="12">
                  <c:v>16.628521085087126</c:v>
                </c:pt>
                <c:pt idx="13">
                  <c:v>16.934434895563321</c:v>
                </c:pt>
                <c:pt idx="14">
                  <c:v>17.240348706039516</c:v>
                </c:pt>
                <c:pt idx="15">
                  <c:v>17.546262516515711</c:v>
                </c:pt>
                <c:pt idx="16">
                  <c:v>17.852176326991906</c:v>
                </c:pt>
                <c:pt idx="17">
                  <c:v>18.158090137468101</c:v>
                </c:pt>
                <c:pt idx="18">
                  <c:v>18.464003947944281</c:v>
                </c:pt>
                <c:pt idx="19">
                  <c:v>19.204565719593948</c:v>
                </c:pt>
                <c:pt idx="20">
                  <c:v>19.945127491243614</c:v>
                </c:pt>
                <c:pt idx="21">
                  <c:v>20.68568926289328</c:v>
                </c:pt>
                <c:pt idx="22">
                  <c:v>21.426251034542947</c:v>
                </c:pt>
                <c:pt idx="23">
                  <c:v>22.166812806192613</c:v>
                </c:pt>
                <c:pt idx="24">
                  <c:v>22.90737457784228</c:v>
                </c:pt>
                <c:pt idx="25">
                  <c:v>23.647936349491946</c:v>
                </c:pt>
                <c:pt idx="26">
                  <c:v>24.388498121141613</c:v>
                </c:pt>
                <c:pt idx="27">
                  <c:v>25.129059892791279</c:v>
                </c:pt>
                <c:pt idx="28">
                  <c:v>25.869621664440938</c:v>
                </c:pt>
                <c:pt idx="29">
                  <c:v>30.156689933555285</c:v>
                </c:pt>
                <c:pt idx="30">
                  <c:v>34.443758202669628</c:v>
                </c:pt>
                <c:pt idx="31">
                  <c:v>34.443758202669628</c:v>
                </c:pt>
                <c:pt idx="32">
                  <c:v>34.443758202669628</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2.9263726401330143</c:v>
                </c:pt>
                <c:pt idx="9">
                  <c:v>2.7724905271162128</c:v>
                </c:pt>
                <c:pt idx="10">
                  <c:v>2.8264753172002468</c:v>
                </c:pt>
                <c:pt idx="11">
                  <c:v>2.8804601072842808</c:v>
                </c:pt>
                <c:pt idx="12">
                  <c:v>2.9344448973683148</c:v>
                </c:pt>
                <c:pt idx="13">
                  <c:v>2.9884296874523488</c:v>
                </c:pt>
                <c:pt idx="14">
                  <c:v>3.0424144775363828</c:v>
                </c:pt>
                <c:pt idx="15">
                  <c:v>3.0963992676204168</c:v>
                </c:pt>
                <c:pt idx="16">
                  <c:v>3.1503840577044508</c:v>
                </c:pt>
                <c:pt idx="17">
                  <c:v>3.2043688477884849</c:v>
                </c:pt>
                <c:pt idx="18">
                  <c:v>3.2583536378725197</c:v>
                </c:pt>
                <c:pt idx="19">
                  <c:v>3.389041009340108</c:v>
                </c:pt>
                <c:pt idx="20">
                  <c:v>3.5197283808076962</c:v>
                </c:pt>
                <c:pt idx="21">
                  <c:v>3.6504157522752845</c:v>
                </c:pt>
                <c:pt idx="22">
                  <c:v>3.7811031237428727</c:v>
                </c:pt>
                <c:pt idx="23">
                  <c:v>3.911790495210461</c:v>
                </c:pt>
                <c:pt idx="24">
                  <c:v>4.0424778666780492</c:v>
                </c:pt>
                <c:pt idx="25">
                  <c:v>4.1731652381456374</c:v>
                </c:pt>
                <c:pt idx="26">
                  <c:v>4.3038526096132257</c:v>
                </c:pt>
                <c:pt idx="27">
                  <c:v>4.4345399810808139</c:v>
                </c:pt>
                <c:pt idx="28">
                  <c:v>4.5652273525484004</c:v>
                </c:pt>
                <c:pt idx="29">
                  <c:v>5.3217688118038726</c:v>
                </c:pt>
                <c:pt idx="30">
                  <c:v>6.0783102710593457</c:v>
                </c:pt>
                <c:pt idx="31">
                  <c:v>6.0783102710593457</c:v>
                </c:pt>
                <c:pt idx="32">
                  <c:v>6.0783102710593457</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0.76940441338767729</c:v>
                </c:pt>
                <c:pt idx="9">
                  <c:v>0.79407602455699244</c:v>
                </c:pt>
                <c:pt idx="10">
                  <c:v>0.79868017239955436</c:v>
                </c:pt>
                <c:pt idx="11">
                  <c:v>0.80328432024211627</c:v>
                </c:pt>
                <c:pt idx="12">
                  <c:v>0.80788846808467818</c:v>
                </c:pt>
                <c:pt idx="13">
                  <c:v>0.81249261592724009</c:v>
                </c:pt>
                <c:pt idx="14">
                  <c:v>0.817096763769802</c:v>
                </c:pt>
                <c:pt idx="15">
                  <c:v>0.82170091161236392</c:v>
                </c:pt>
                <c:pt idx="16">
                  <c:v>0.82630505945492583</c:v>
                </c:pt>
                <c:pt idx="17">
                  <c:v>0.83090920729748774</c:v>
                </c:pt>
                <c:pt idx="18">
                  <c:v>0.83551335514004943</c:v>
                </c:pt>
                <c:pt idx="19">
                  <c:v>0.83095255539390223</c:v>
                </c:pt>
                <c:pt idx="20">
                  <c:v>0.82639175564775502</c:v>
                </c:pt>
                <c:pt idx="21">
                  <c:v>0.82183095590160782</c:v>
                </c:pt>
                <c:pt idx="22">
                  <c:v>0.81727015615546061</c:v>
                </c:pt>
                <c:pt idx="23">
                  <c:v>0.81270935640931341</c:v>
                </c:pt>
                <c:pt idx="24">
                  <c:v>0.80814855666316621</c:v>
                </c:pt>
                <c:pt idx="25">
                  <c:v>0.803587756917019</c:v>
                </c:pt>
                <c:pt idx="26">
                  <c:v>0.7990269571708718</c:v>
                </c:pt>
                <c:pt idx="27">
                  <c:v>0.79446615742472459</c:v>
                </c:pt>
                <c:pt idx="28">
                  <c:v>0.78990535767857761</c:v>
                </c:pt>
                <c:pt idx="29">
                  <c:v>0.75229106234728937</c:v>
                </c:pt>
                <c:pt idx="30">
                  <c:v>0.71467676701600114</c:v>
                </c:pt>
                <c:pt idx="31">
                  <c:v>0.71467676701600114</c:v>
                </c:pt>
                <c:pt idx="32">
                  <c:v>0.71467676701600114</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7.2688665019612859</c:v>
                </c:pt>
                <c:pt idx="9">
                  <c:v>7.5019489289107764</c:v>
                </c:pt>
                <c:pt idx="10">
                  <c:v>7.5454461267959836</c:v>
                </c:pt>
                <c:pt idx="11">
                  <c:v>7.5889433246811908</c:v>
                </c:pt>
                <c:pt idx="12">
                  <c:v>7.632440522566398</c:v>
                </c:pt>
                <c:pt idx="13">
                  <c:v>7.6759377204516053</c:v>
                </c:pt>
                <c:pt idx="14">
                  <c:v>7.7194349183368125</c:v>
                </c:pt>
                <c:pt idx="15">
                  <c:v>7.7629321162220197</c:v>
                </c:pt>
                <c:pt idx="16">
                  <c:v>7.806429314107227</c:v>
                </c:pt>
                <c:pt idx="17">
                  <c:v>7.8499265119924342</c:v>
                </c:pt>
                <c:pt idx="18">
                  <c:v>7.8934237098776387</c:v>
                </c:pt>
                <c:pt idx="19">
                  <c:v>7.8503360385307124</c:v>
                </c:pt>
                <c:pt idx="20">
                  <c:v>7.807248367183786</c:v>
                </c:pt>
                <c:pt idx="21">
                  <c:v>7.7641606958368596</c:v>
                </c:pt>
                <c:pt idx="22">
                  <c:v>7.7210730244899333</c:v>
                </c:pt>
                <c:pt idx="23">
                  <c:v>7.6779853531430069</c:v>
                </c:pt>
                <c:pt idx="24">
                  <c:v>7.6348976817960805</c:v>
                </c:pt>
                <c:pt idx="25">
                  <c:v>7.5918100104491542</c:v>
                </c:pt>
                <c:pt idx="26">
                  <c:v>7.5487223391022278</c:v>
                </c:pt>
                <c:pt idx="27">
                  <c:v>7.5056346677553014</c:v>
                </c:pt>
                <c:pt idx="28">
                  <c:v>7.4625469964083759</c:v>
                </c:pt>
                <c:pt idx="29">
                  <c:v>7.1071899350618661</c:v>
                </c:pt>
                <c:pt idx="30">
                  <c:v>6.7518328737153572</c:v>
                </c:pt>
                <c:pt idx="31">
                  <c:v>6.7518328737153572</c:v>
                </c:pt>
                <c:pt idx="32">
                  <c:v>6.7518328737153572</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0.10219175120925041</c:v>
                </c:pt>
                <c:pt idx="9">
                  <c:v>0.2949981546959034</c:v>
                </c:pt>
                <c:pt idx="10">
                  <c:v>0.32671780684348734</c:v>
                </c:pt>
                <c:pt idx="11">
                  <c:v>0.35843745899107127</c:v>
                </c:pt>
                <c:pt idx="12">
                  <c:v>0.3901571111386552</c:v>
                </c:pt>
                <c:pt idx="13">
                  <c:v>0.42187676328623913</c:v>
                </c:pt>
                <c:pt idx="14">
                  <c:v>0.45359641543382306</c:v>
                </c:pt>
                <c:pt idx="15">
                  <c:v>0.485316067581407</c:v>
                </c:pt>
                <c:pt idx="16">
                  <c:v>0.51703571972899098</c:v>
                </c:pt>
                <c:pt idx="17">
                  <c:v>0.54875537187657497</c:v>
                </c:pt>
                <c:pt idx="18">
                  <c:v>0.58047502402415896</c:v>
                </c:pt>
                <c:pt idx="19">
                  <c:v>0.63334230145877535</c:v>
                </c:pt>
                <c:pt idx="20">
                  <c:v>0.68620957889339174</c:v>
                </c:pt>
                <c:pt idx="21">
                  <c:v>0.73907685632800812</c:v>
                </c:pt>
                <c:pt idx="22">
                  <c:v>0.79194413376262451</c:v>
                </c:pt>
                <c:pt idx="23">
                  <c:v>0.8448114111972409</c:v>
                </c:pt>
                <c:pt idx="24">
                  <c:v>0.89767868863185729</c:v>
                </c:pt>
                <c:pt idx="25">
                  <c:v>0.95054596606647368</c:v>
                </c:pt>
                <c:pt idx="26">
                  <c:v>1.0034132435010901</c:v>
                </c:pt>
                <c:pt idx="27">
                  <c:v>1.0562805209357065</c:v>
                </c:pt>
                <c:pt idx="28">
                  <c:v>1.1091477983703226</c:v>
                </c:pt>
                <c:pt idx="29">
                  <c:v>1.3438280449669002</c:v>
                </c:pt>
                <c:pt idx="30">
                  <c:v>1.578508291563478</c:v>
                </c:pt>
                <c:pt idx="31">
                  <c:v>1.578508291563478</c:v>
                </c:pt>
                <c:pt idx="32">
                  <c:v>1.578508291563478</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8.967720358741504</c:v>
                </c:pt>
                <c:pt idx="9">
                  <c:v>9.2552779889243997</c:v>
                </c:pt>
                <c:pt idx="10">
                  <c:v>9.3089411985758801</c:v>
                </c:pt>
                <c:pt idx="11">
                  <c:v>9.3626044082273605</c:v>
                </c:pt>
                <c:pt idx="12">
                  <c:v>9.4162676178788409</c:v>
                </c:pt>
                <c:pt idx="13">
                  <c:v>9.4699308275303213</c:v>
                </c:pt>
                <c:pt idx="14">
                  <c:v>9.5235940371818018</c:v>
                </c:pt>
                <c:pt idx="15">
                  <c:v>9.5772572468332822</c:v>
                </c:pt>
                <c:pt idx="16">
                  <c:v>9.6309204564847626</c:v>
                </c:pt>
                <c:pt idx="17">
                  <c:v>9.684583666136243</c:v>
                </c:pt>
                <c:pt idx="18">
                  <c:v>9.7382468757877305</c:v>
                </c:pt>
                <c:pt idx="19">
                  <c:v>9.6850889057735152</c:v>
                </c:pt>
                <c:pt idx="20">
                  <c:v>9.6319309357592999</c:v>
                </c:pt>
                <c:pt idx="21">
                  <c:v>9.5787729657450846</c:v>
                </c:pt>
                <c:pt idx="22">
                  <c:v>9.5256149957308693</c:v>
                </c:pt>
                <c:pt idx="23">
                  <c:v>9.472457025716654</c:v>
                </c:pt>
                <c:pt idx="24">
                  <c:v>9.4192990557024387</c:v>
                </c:pt>
                <c:pt idx="25">
                  <c:v>9.3661410856882235</c:v>
                </c:pt>
                <c:pt idx="26">
                  <c:v>9.3129831156740082</c:v>
                </c:pt>
                <c:pt idx="27">
                  <c:v>9.2598251456597929</c:v>
                </c:pt>
                <c:pt idx="28">
                  <c:v>9.2066671756455758</c:v>
                </c:pt>
                <c:pt idx="29">
                  <c:v>8.7682573145207634</c:v>
                </c:pt>
                <c:pt idx="30">
                  <c:v>8.329847453395951</c:v>
                </c:pt>
                <c:pt idx="31">
                  <c:v>8.329847453395951</c:v>
                </c:pt>
                <c:pt idx="32">
                  <c:v>8.329847453395951</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0.64257947683872407</c:v>
                </c:pt>
                <c:pt idx="9">
                  <c:v>0.61102322780502716</c:v>
                </c:pt>
                <c:pt idx="10">
                  <c:v>0.62241872928839082</c:v>
                </c:pt>
                <c:pt idx="11">
                  <c:v>0.63381423077175447</c:v>
                </c:pt>
                <c:pt idx="12">
                  <c:v>0.64520973225511813</c:v>
                </c:pt>
                <c:pt idx="13">
                  <c:v>0.65660523373848179</c:v>
                </c:pt>
                <c:pt idx="14">
                  <c:v>0.66800073522184544</c:v>
                </c:pt>
                <c:pt idx="15">
                  <c:v>0.6793962367052091</c:v>
                </c:pt>
                <c:pt idx="16">
                  <c:v>0.69079173818857276</c:v>
                </c:pt>
                <c:pt idx="17">
                  <c:v>0.70218723967193641</c:v>
                </c:pt>
                <c:pt idx="18">
                  <c:v>0.71358274115530007</c:v>
                </c:pt>
                <c:pt idx="19">
                  <c:v>0.73985751491535379</c:v>
                </c:pt>
                <c:pt idx="20">
                  <c:v>0.7661322886754075</c:v>
                </c:pt>
                <c:pt idx="21">
                  <c:v>0.79240706243546122</c:v>
                </c:pt>
                <c:pt idx="22">
                  <c:v>0.81868183619551493</c:v>
                </c:pt>
                <c:pt idx="23">
                  <c:v>0.84495660995556865</c:v>
                </c:pt>
                <c:pt idx="24">
                  <c:v>0.87123138371562237</c:v>
                </c:pt>
                <c:pt idx="25">
                  <c:v>0.89750615747567608</c:v>
                </c:pt>
                <c:pt idx="26">
                  <c:v>0.9237809312357298</c:v>
                </c:pt>
                <c:pt idx="27">
                  <c:v>0.95005570499578351</c:v>
                </c:pt>
                <c:pt idx="28">
                  <c:v>0.97633047875583678</c:v>
                </c:pt>
                <c:pt idx="29">
                  <c:v>1.1066863106604359</c:v>
                </c:pt>
                <c:pt idx="30">
                  <c:v>1.2370421425650351</c:v>
                </c:pt>
                <c:pt idx="31">
                  <c:v>1.2370421425650351</c:v>
                </c:pt>
                <c:pt idx="32">
                  <c:v>1.2370421425650351</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0.50630212033381494</c:v>
                </c:pt>
                <c:pt idx="3">
                  <c:v>0.47654255410966717</c:v>
                </c:pt>
                <c:pt idx="4">
                  <c:v>0.49302408387619157</c:v>
                </c:pt>
                <c:pt idx="5">
                  <c:v>0.56784623930767297</c:v>
                </c:pt>
                <c:pt idx="6">
                  <c:v>0.6373160122906335</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0.49369787966618506</c:v>
                </c:pt>
                <c:pt idx="3">
                  <c:v>0.52345744589033283</c:v>
                </c:pt>
                <c:pt idx="4">
                  <c:v>0.50697591612380843</c:v>
                </c:pt>
                <c:pt idx="5">
                  <c:v>0.43215376069232703</c:v>
                </c:pt>
                <c:pt idx="6">
                  <c:v>0.3626839877093665</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78.03660373688038</c:v>
                </c:pt>
                <c:pt idx="3">
                  <c:v>73.93308072309901</c:v>
                </c:pt>
                <c:pt idx="4">
                  <c:v>86.889430343267193</c:v>
                </c:pt>
                <c:pt idx="5">
                  <c:v>121.73939606795733</c:v>
                </c:pt>
                <c:pt idx="6">
                  <c:v>162.08827389491589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78.03660373688038</c:v>
                </c:pt>
                <c:pt idx="3">
                  <c:v>73.93308072309901</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1919113</xdr:colOff>
      <xdr:row>107</xdr:row>
      <xdr:rowOff>187457</xdr:rowOff>
    </xdr:from>
    <xdr:to>
      <xdr:col>2</xdr:col>
      <xdr:colOff>2684287</xdr:colOff>
      <xdr:row>118</xdr:row>
      <xdr:rowOff>103012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419806</xdr:colOff>
      <xdr:row>110</xdr:row>
      <xdr:rowOff>46347</xdr:rowOff>
    </xdr:from>
    <xdr:to>
      <xdr:col>8</xdr:col>
      <xdr:colOff>1083027</xdr:colOff>
      <xdr:row>118</xdr:row>
      <xdr:rowOff>7056</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HDRI-Items"/>
      <sheetName val="HDRI-TSData"/>
      <sheetName val="HDRI-TIDData"/>
      <sheetName val="NETZERO"/>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sheetData sheetId="45"/>
      <sheetData sheetId="46"/>
      <sheetData sheetId="47"/>
      <sheetData sheetId="48">
        <row r="2">
          <cell r="J2">
            <v>4.0820999999999996</v>
          </cell>
          <cell r="K2">
            <v>4.1753999999999998</v>
          </cell>
          <cell r="L2">
            <v>4.8628999999999998</v>
          </cell>
          <cell r="M2">
            <v>4.4805999999999999</v>
          </cell>
          <cell r="N2">
            <v>4.3260612235437241</v>
          </cell>
          <cell r="O2">
            <v>4.372754104082464</v>
          </cell>
        </row>
      </sheetData>
      <sheetData sheetId="49"/>
      <sheetData sheetId="50"/>
      <sheetData sheetId="51"/>
      <sheetData sheetId="52">
        <row r="29">
          <cell r="J29">
            <v>0.73711514499999997</v>
          </cell>
          <cell r="K29">
            <v>0.73711514499999997</v>
          </cell>
          <cell r="L29">
            <v>0.73711514499999997</v>
          </cell>
          <cell r="M29">
            <v>0.73711514499999997</v>
          </cell>
          <cell r="N29">
            <v>0.7</v>
          </cell>
          <cell r="O29">
            <v>0.65910719806663931</v>
          </cell>
        </row>
        <row r="30">
          <cell r="J30">
            <v>2.0533000000000001</v>
          </cell>
          <cell r="K30">
            <v>2.0786519999999999</v>
          </cell>
          <cell r="L30">
            <v>2.1040039999999998</v>
          </cell>
          <cell r="M30">
            <v>2.1293559999999996</v>
          </cell>
          <cell r="N30">
            <v>2.1547079999999994</v>
          </cell>
          <cell r="O30">
            <v>2.1800600000000001</v>
          </cell>
        </row>
      </sheetData>
      <sheetData sheetId="53"/>
      <sheetData sheetId="54"/>
      <sheetData sheetId="55"/>
      <sheetData sheetId="56"/>
      <sheetData sheetId="57"/>
      <sheetData sheetId="58"/>
      <sheetData sheetId="59"/>
      <sheetData sheetId="60"/>
      <sheetData sheetId="61">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62"/>
      <sheetData sheetId="63"/>
      <sheetData sheetId="64"/>
      <sheetData sheetId="65"/>
      <sheetData sheetId="66"/>
      <sheetData sheetId="67"/>
      <sheetData sheetId="68"/>
      <sheetData sheetId="69"/>
      <sheetData sheetId="70"/>
      <sheetData sheetId="71"/>
      <sheetData sheetId="72">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73"/>
      <sheetData sheetId="74"/>
      <sheetData sheetId="75">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6"/>
      <sheetData sheetId="77"/>
      <sheetData sheetId="78"/>
      <sheetData sheetId="79">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24.5131771912</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29.931000000000001</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0</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13.394630400000002</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117.47046080000001</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20.067521011597027</v>
          </cell>
        </row>
        <row r="11">
          <cell r="A11" t="str">
            <v/>
          </cell>
          <cell r="B11" t="str">
            <v>COM_PROJ</v>
          </cell>
          <cell r="C11" t="str">
            <v>-</v>
          </cell>
          <cell r="D11" t="str">
            <v>RLNL</v>
          </cell>
          <cell r="J11">
            <v>4.742986727829742E-2</v>
          </cell>
          <cell r="O11">
            <v>3.8825394078178879E-2</v>
          </cell>
        </row>
        <row r="12">
          <cell r="A12" t="str">
            <v/>
          </cell>
          <cell r="B12" t="str">
            <v>COM_PROJ</v>
          </cell>
          <cell r="C12" t="str">
            <v>-</v>
          </cell>
          <cell r="D12" t="str">
            <v>RLEK</v>
          </cell>
          <cell r="J12">
            <v>10.057139730159809</v>
          </cell>
          <cell r="O12">
            <v>12.785749281429664</v>
          </cell>
        </row>
        <row r="13">
          <cell r="A13" t="str">
            <v/>
          </cell>
          <cell r="B13" t="str">
            <v>COM_PROJ</v>
          </cell>
          <cell r="C13" t="str">
            <v>-</v>
          </cell>
          <cell r="D13" t="str">
            <v>RLEH</v>
          </cell>
          <cell r="J13">
            <v>14.6766565883431</v>
          </cell>
          <cell r="O13">
            <v>11.580903296583879</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7.4019618773763893</v>
          </cell>
        </row>
        <row r="16">
          <cell r="A16" t="str">
            <v/>
          </cell>
          <cell r="B16" t="str">
            <v>COM_PROJ</v>
          </cell>
          <cell r="C16" t="str">
            <v>-</v>
          </cell>
          <cell r="D16" t="str">
            <v>RLER</v>
          </cell>
          <cell r="J16">
            <v>1.4352211531349246</v>
          </cell>
          <cell r="O16">
            <v>2.6938686175789019</v>
          </cell>
        </row>
        <row r="17">
          <cell r="A17" t="str">
            <v/>
          </cell>
          <cell r="B17" t="str">
            <v>COM_PROJ</v>
          </cell>
          <cell r="C17" t="str">
            <v>-</v>
          </cell>
          <cell r="D17" t="str">
            <v>RLEO</v>
          </cell>
          <cell r="J17">
            <v>1.9876880086386437</v>
          </cell>
          <cell r="O17">
            <v>2.7730044012249775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23.931499815087513</v>
          </cell>
        </row>
        <row r="22">
          <cell r="A22" t="str">
            <v/>
          </cell>
          <cell r="B22" t="str">
            <v>COM_PROJ</v>
          </cell>
          <cell r="C22" t="str">
            <v>-</v>
          </cell>
          <cell r="D22" t="str">
            <v>RMNL</v>
          </cell>
          <cell r="J22">
            <v>3.3422499241462768E-2</v>
          </cell>
          <cell r="O22">
            <v>7.0763645796955807E-2</v>
          </cell>
        </row>
        <row r="23">
          <cell r="A23" t="str">
            <v/>
          </cell>
          <cell r="B23" t="str">
            <v>COM_PROJ</v>
          </cell>
          <cell r="C23" t="str">
            <v>-</v>
          </cell>
          <cell r="D23" t="str">
            <v>RMEK</v>
          </cell>
          <cell r="J23">
            <v>9.0463558635584818</v>
          </cell>
          <cell r="O23">
            <v>8.6295419344527904</v>
          </cell>
        </row>
        <row r="24">
          <cell r="A24" t="str">
            <v/>
          </cell>
          <cell r="B24" t="str">
            <v>COM_PROJ</v>
          </cell>
          <cell r="C24" t="str">
            <v>-</v>
          </cell>
          <cell r="D24" t="str">
            <v>RMEH</v>
          </cell>
          <cell r="J24">
            <v>13.162661948752438</v>
          </cell>
          <cell r="O24">
            <v>12.989368507157737</v>
          </cell>
        </row>
        <row r="25">
          <cell r="A25" t="str">
            <v/>
          </cell>
          <cell r="B25" t="str">
            <v>COM_PROJ</v>
          </cell>
          <cell r="C25" t="str">
            <v>-</v>
          </cell>
          <cell r="D25" t="str">
            <v>RMEWG</v>
          </cell>
          <cell r="J25">
            <v>8.7188816642673164</v>
          </cell>
          <cell r="O25">
            <v>11.255247575250005</v>
          </cell>
        </row>
        <row r="26">
          <cell r="A26" t="str">
            <v/>
          </cell>
          <cell r="B26" t="str">
            <v>COM_PROJ</v>
          </cell>
          <cell r="C26" t="str">
            <v>-</v>
          </cell>
          <cell r="D26" t="str">
            <v>RMEW</v>
          </cell>
          <cell r="J26">
            <v>6.0852856077195092</v>
          </cell>
          <cell r="O26">
            <v>5.2142269833169559</v>
          </cell>
        </row>
        <row r="27">
          <cell r="A27" t="str">
            <v/>
          </cell>
          <cell r="B27" t="str">
            <v>COM_PROJ</v>
          </cell>
          <cell r="C27" t="str">
            <v>-</v>
          </cell>
          <cell r="D27" t="str">
            <v>RMER</v>
          </cell>
          <cell r="J27">
            <v>3.2555704876676663</v>
          </cell>
          <cell r="O27">
            <v>4.6989848068273021</v>
          </cell>
        </row>
        <row r="28">
          <cell r="A28" t="str">
            <v/>
          </cell>
          <cell r="B28" t="str">
            <v>COM_PROJ</v>
          </cell>
          <cell r="C28" t="str">
            <v>-</v>
          </cell>
          <cell r="D28" t="str">
            <v>RMEO</v>
          </cell>
          <cell r="J28">
            <v>5.817816552719238</v>
          </cell>
          <cell r="O28">
            <v>8.8398736437349399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33.163110608982208</v>
          </cell>
        </row>
        <row r="33">
          <cell r="A33" t="str">
            <v/>
          </cell>
          <cell r="B33" t="str">
            <v>COM_PROJ</v>
          </cell>
          <cell r="C33" t="str">
            <v>-</v>
          </cell>
          <cell r="D33" t="str">
            <v>RHEK</v>
          </cell>
          <cell r="J33">
            <v>3.8919384966800701</v>
          </cell>
          <cell r="O33">
            <v>5.5821287031049094</v>
          </cell>
        </row>
        <row r="34">
          <cell r="A34" t="str">
            <v/>
          </cell>
          <cell r="B34" t="str">
            <v>COM_PROJ</v>
          </cell>
          <cell r="C34" t="str">
            <v>-</v>
          </cell>
          <cell r="D34" t="str">
            <v>RHEH</v>
          </cell>
          <cell r="J34">
            <v>7.0843020492948998</v>
          </cell>
          <cell r="O34">
            <v>7.8631792490714716</v>
          </cell>
        </row>
        <row r="35">
          <cell r="A35" t="str">
            <v/>
          </cell>
          <cell r="B35" t="str">
            <v>COM_PROJ</v>
          </cell>
          <cell r="C35" t="str">
            <v>-</v>
          </cell>
          <cell r="D35" t="str">
            <v>RHEWG</v>
          </cell>
          <cell r="J35">
            <v>31.741961474336566</v>
          </cell>
          <cell r="O35">
            <v>34.266969504507841</v>
          </cell>
        </row>
        <row r="36">
          <cell r="B36" t="str">
            <v>COM_PROJ</v>
          </cell>
          <cell r="C36" t="str">
            <v>-</v>
          </cell>
          <cell r="D36" t="str">
            <v>RHEW</v>
          </cell>
          <cell r="J36">
            <v>0.56043977372187515</v>
          </cell>
          <cell r="O36">
            <v>7.0660114630616615</v>
          </cell>
        </row>
        <row r="37">
          <cell r="A37" t="str">
            <v/>
          </cell>
          <cell r="B37" t="str">
            <v>COM_PROJ</v>
          </cell>
          <cell r="C37" t="str">
            <v>-</v>
          </cell>
          <cell r="D37" t="str">
            <v>RHER</v>
          </cell>
          <cell r="J37">
            <v>5.2230494700907748</v>
          </cell>
          <cell r="O37">
            <v>5.9484840745225007</v>
          </cell>
        </row>
        <row r="38">
          <cell r="A38" t="str">
            <v/>
          </cell>
          <cell r="B38" t="str">
            <v>COM_PROJ</v>
          </cell>
          <cell r="C38" t="str">
            <v>-</v>
          </cell>
          <cell r="D38" t="str">
            <v>RHEO</v>
          </cell>
          <cell r="J38">
            <v>11.690422995158354</v>
          </cell>
          <cell r="O38">
            <v>13.314117625985745</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2"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1"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650</v>
      </c>
      <c r="C26" s="185" t="s">
        <v>540</v>
      </c>
      <c r="D26" s="185" t="s">
        <v>409</v>
      </c>
    </row>
    <row r="27" spans="1:4" s="185" customFormat="1">
      <c r="B27" s="185" t="s">
        <v>651</v>
      </c>
      <c r="C27" s="185" t="s">
        <v>540</v>
      </c>
      <c r="D27" s="185" t="s">
        <v>409</v>
      </c>
    </row>
    <row r="28" spans="1:4" s="185" customFormat="1">
      <c r="B28" s="185" t="s">
        <v>652</v>
      </c>
      <c r="C28" s="185" t="s">
        <v>540</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44363.872810995374</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637</v>
      </c>
      <c r="C7" s="4" t="str">
        <f>"DriversGams!"&amp;ADDRESS(ROW(DriversGams!A5),COLUMN(DriversGams!A5),4)</f>
        <v>DriversGams!A5</v>
      </c>
      <c r="D7" s="4">
        <v>1</v>
      </c>
      <c r="E7" s="4">
        <v>1</v>
      </c>
      <c r="F7" s="4"/>
    </row>
    <row r="8" spans="1:6">
      <c r="A8" s="4" t="s">
        <v>302</v>
      </c>
      <c r="B8" s="4" t="s">
        <v>613</v>
      </c>
      <c r="C8" s="4" t="str">
        <f>"DriversGams!"&amp;ADDRESS(ROW(DriversGams!A42),COLUMN(DriversGams!A42),4)</f>
        <v>DriversGams!A42</v>
      </c>
      <c r="D8" s="4"/>
      <c r="E8" s="4">
        <v>1</v>
      </c>
      <c r="F8" s="4"/>
    </row>
    <row r="9" spans="1:6">
      <c r="A9" s="4" t="s">
        <v>302</v>
      </c>
      <c r="B9" s="4" t="s">
        <v>638</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640</v>
      </c>
      <c r="C12" s="277"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21" workbookViewId="0">
      <selection activeCell="B164" sqref="B164"/>
    </sheetView>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1833.8485148656705</v>
      </c>
      <c r="C6" s="185">
        <v>1881.5147547709528</v>
      </c>
      <c r="D6" s="185">
        <v>1924.0567803301869</v>
      </c>
      <c r="E6" s="185">
        <v>1944.2012966930533</v>
      </c>
      <c r="F6" s="185">
        <v>1963.7031600980836</v>
      </c>
      <c r="G6" s="185">
        <v>1986.7310480146609</v>
      </c>
      <c r="H6" s="185">
        <v>2011.2036858622491</v>
      </c>
      <c r="I6" s="185">
        <v>2022.5379422101171</v>
      </c>
      <c r="J6" s="185">
        <v>1872.7259786061752</v>
      </c>
      <c r="K6" s="185">
        <v>1912.8700848428605</v>
      </c>
      <c r="L6" s="185">
        <v>1950.5112261070196</v>
      </c>
      <c r="M6" s="185">
        <v>1984.4183487311484</v>
      </c>
      <c r="N6" s="185">
        <v>2023.5306832580811</v>
      </c>
      <c r="O6" s="185">
        <v>2061.9224828012102</v>
      </c>
      <c r="P6" s="185">
        <v>2098.9282987700744</v>
      </c>
      <c r="Q6" s="185">
        <v>2137.0968140807295</v>
      </c>
      <c r="R6" s="185">
        <v>2172.3612276633162</v>
      </c>
      <c r="S6" s="185">
        <v>2217.3616320772658</v>
      </c>
      <c r="T6" s="185">
        <v>2265.674529887845</v>
      </c>
      <c r="U6" s="185">
        <v>2324.887632753971</v>
      </c>
      <c r="V6" s="185">
        <v>2387.8020701712917</v>
      </c>
      <c r="W6" s="185">
        <v>2455.6100298170163</v>
      </c>
      <c r="X6" s="10">
        <v>2532.054303250613</v>
      </c>
      <c r="Y6" s="24">
        <v>2610.2954224393488</v>
      </c>
      <c r="Z6" s="185">
        <v>2696.4574980040234</v>
      </c>
      <c r="AA6" s="185">
        <v>2788.7552398282514</v>
      </c>
      <c r="AB6" s="185">
        <v>2885.223431261782</v>
      </c>
      <c r="AC6" s="185">
        <v>2987.3946046220858</v>
      </c>
      <c r="AD6" s="185">
        <v>3095.5564196929513</v>
      </c>
      <c r="AE6" s="185">
        <v>3209.0174500190251</v>
      </c>
      <c r="AF6" s="185">
        <v>3323.4198885951723</v>
      </c>
      <c r="AG6" s="185">
        <v>3443.3665285198163</v>
      </c>
      <c r="AH6" s="185">
        <v>3569.5786191674629</v>
      </c>
      <c r="AI6" s="185">
        <v>3704.2307051938542</v>
      </c>
      <c r="AJ6" s="185">
        <v>3845.7215120962769</v>
      </c>
      <c r="AK6" s="185">
        <v>3984.9891580727822</v>
      </c>
      <c r="AL6" s="185">
        <v>4130.9473314122442</v>
      </c>
      <c r="AM6" s="185">
        <v>4285.3375302453296</v>
      </c>
      <c r="AN6" s="185">
        <v>4470.6249012486433</v>
      </c>
    </row>
    <row r="7" spans="1:40">
      <c r="A7" s="35" t="s">
        <v>639</v>
      </c>
      <c r="B7" s="185">
        <v>69.817113338466598</v>
      </c>
      <c r="C7" s="185">
        <v>72.529147581168331</v>
      </c>
      <c r="D7" s="185">
        <v>75.203747911612453</v>
      </c>
      <c r="E7" s="185">
        <v>73.726309922159658</v>
      </c>
      <c r="F7" s="185">
        <v>72.827265592679254</v>
      </c>
      <c r="G7" s="185">
        <v>75.275705626523063</v>
      </c>
      <c r="H7" s="185">
        <v>74.007340921413203</v>
      </c>
      <c r="I7" s="185">
        <v>72.42248495089531</v>
      </c>
      <c r="J7" s="185">
        <v>71.183441270635598</v>
      </c>
      <c r="K7" s="185">
        <v>73.156482462711963</v>
      </c>
      <c r="L7" s="185">
        <v>74.934869834985662</v>
      </c>
      <c r="M7" s="185">
        <v>76.124652212653942</v>
      </c>
      <c r="N7" s="185">
        <v>77.514821285822748</v>
      </c>
      <c r="O7" s="185">
        <v>78.714439554677355</v>
      </c>
      <c r="P7" s="185">
        <v>79.904422524426337</v>
      </c>
      <c r="Q7" s="185">
        <v>80.9675705030877</v>
      </c>
      <c r="R7" s="185">
        <v>82.507044719150272</v>
      </c>
      <c r="S7" s="185">
        <v>83.734290028222787</v>
      </c>
      <c r="T7" s="185">
        <v>84.862916733192066</v>
      </c>
      <c r="U7" s="185">
        <v>86.258073180633488</v>
      </c>
      <c r="V7" s="185">
        <v>87.765834142887044</v>
      </c>
      <c r="W7" s="185">
        <v>89.400926557915824</v>
      </c>
      <c r="X7" s="185">
        <v>91.43265678321292</v>
      </c>
      <c r="Y7" s="185">
        <v>93.381664744237128</v>
      </c>
      <c r="Z7" s="185">
        <v>95.500219818814514</v>
      </c>
      <c r="AA7" s="185">
        <v>97.659437559041066</v>
      </c>
      <c r="AB7" s="185">
        <v>99.830756624803158</v>
      </c>
      <c r="AC7" s="185">
        <v>102.18385057164546</v>
      </c>
      <c r="AD7" s="185">
        <v>104.64883101992997</v>
      </c>
      <c r="AE7" s="185">
        <v>107.17417669135551</v>
      </c>
      <c r="AF7" s="185">
        <v>109.62521134785956</v>
      </c>
      <c r="AG7" s="185">
        <v>112.18190533662249</v>
      </c>
      <c r="AH7" s="185">
        <v>114.8034454149513</v>
      </c>
      <c r="AI7" s="185">
        <v>117.72896351242093</v>
      </c>
      <c r="AJ7" s="185">
        <v>120.77376894991589</v>
      </c>
      <c r="AK7" s="185">
        <v>123.6770270432973</v>
      </c>
      <c r="AL7" s="185">
        <v>126.78411279964725</v>
      </c>
      <c r="AM7" s="185">
        <v>130.0792550354719</v>
      </c>
      <c r="AN7" s="185">
        <v>134.35135637730806</v>
      </c>
    </row>
    <row r="8" spans="1:40">
      <c r="A8" s="35" t="s">
        <v>387</v>
      </c>
      <c r="B8" s="185">
        <v>205.448728044604</v>
      </c>
      <c r="C8" s="185">
        <v>210.24878817197995</v>
      </c>
      <c r="D8" s="185">
        <v>210.9982240508613</v>
      </c>
      <c r="E8" s="185">
        <v>216.27865357255106</v>
      </c>
      <c r="F8" s="185">
        <v>212.78022601032691</v>
      </c>
      <c r="G8" s="185">
        <v>218.66203724954136</v>
      </c>
      <c r="H8" s="185">
        <v>217.13197687438119</v>
      </c>
      <c r="I8" s="185">
        <v>213.41642272412639</v>
      </c>
      <c r="J8" s="185">
        <v>201.29243133309066</v>
      </c>
      <c r="K8" s="185">
        <v>205.01841876751149</v>
      </c>
      <c r="L8" s="185">
        <v>208.06214279487148</v>
      </c>
      <c r="M8" s="185">
        <v>210.45596137130701</v>
      </c>
      <c r="N8" s="185">
        <v>213.1963617622088</v>
      </c>
      <c r="O8" s="185">
        <v>216.15787436588911</v>
      </c>
      <c r="P8" s="185">
        <v>218.22150323089272</v>
      </c>
      <c r="Q8" s="185">
        <v>220.31768556753815</v>
      </c>
      <c r="R8" s="185">
        <v>224.43136495161735</v>
      </c>
      <c r="S8" s="185">
        <v>226.64940306864366</v>
      </c>
      <c r="T8" s="185">
        <v>228.69240911550452</v>
      </c>
      <c r="U8" s="185">
        <v>231.26040585045311</v>
      </c>
      <c r="V8" s="185">
        <v>233.95852197528251</v>
      </c>
      <c r="W8" s="185">
        <v>236.74781286817893</v>
      </c>
      <c r="X8" s="185">
        <v>240.85858788081941</v>
      </c>
      <c r="Y8" s="185">
        <v>245.34484645825793</v>
      </c>
      <c r="Z8" s="185">
        <v>250.36396803193605</v>
      </c>
      <c r="AA8" s="185">
        <v>255.5164173798876</v>
      </c>
      <c r="AB8" s="185">
        <v>261.33567170271505</v>
      </c>
      <c r="AC8" s="185">
        <v>267.61487244398245</v>
      </c>
      <c r="AD8" s="185">
        <v>274.35509422668582</v>
      </c>
      <c r="AE8" s="185">
        <v>281.40317705616729</v>
      </c>
      <c r="AF8" s="185">
        <v>288.48301347809303</v>
      </c>
      <c r="AG8" s="185">
        <v>296.00074460367273</v>
      </c>
      <c r="AH8" s="185">
        <v>304.01973442741826</v>
      </c>
      <c r="AI8" s="185">
        <v>312.82470642399596</v>
      </c>
      <c r="AJ8" s="185">
        <v>322.48821675148122</v>
      </c>
      <c r="AK8" s="185">
        <v>332.00971485761295</v>
      </c>
      <c r="AL8" s="185">
        <v>342.16114710829908</v>
      </c>
      <c r="AM8" s="185">
        <v>353.10255936945612</v>
      </c>
      <c r="AN8" s="185">
        <v>366.9399312926227</v>
      </c>
    </row>
    <row r="9" spans="1:40">
      <c r="A9" s="35" t="s">
        <v>522</v>
      </c>
      <c r="B9" s="185">
        <v>93.09690942833015</v>
      </c>
      <c r="C9" s="185">
        <v>94.69591047328079</v>
      </c>
      <c r="D9" s="185">
        <v>96.042068783010279</v>
      </c>
      <c r="E9" s="185">
        <v>95.798140277823194</v>
      </c>
      <c r="F9" s="185">
        <v>96.927230477729523</v>
      </c>
      <c r="G9" s="185">
        <v>97.358822621657225</v>
      </c>
      <c r="H9" s="185">
        <v>98.042320405315053</v>
      </c>
      <c r="I9" s="185">
        <v>96.757389099005479</v>
      </c>
      <c r="J9" s="185">
        <v>93.867808621544327</v>
      </c>
      <c r="K9" s="185">
        <v>96.271051024712193</v>
      </c>
      <c r="L9" s="185">
        <v>98.334373107181193</v>
      </c>
      <c r="M9" s="185">
        <v>99.876438490057808</v>
      </c>
      <c r="N9" s="185">
        <v>101.68777504682464</v>
      </c>
      <c r="O9" s="185">
        <v>103.45771265445366</v>
      </c>
      <c r="P9" s="185">
        <v>104.95016984465551</v>
      </c>
      <c r="Q9" s="185">
        <v>106.45171887743146</v>
      </c>
      <c r="R9" s="185">
        <v>108.81547223233797</v>
      </c>
      <c r="S9" s="185">
        <v>110.49801578904103</v>
      </c>
      <c r="T9" s="185">
        <v>112.0990462904029</v>
      </c>
      <c r="U9" s="185">
        <v>114.11704011088571</v>
      </c>
      <c r="V9" s="185">
        <v>116.27504896082284</v>
      </c>
      <c r="W9" s="185">
        <v>118.5843498846651</v>
      </c>
      <c r="X9" s="185">
        <v>121.49670856176103</v>
      </c>
      <c r="Y9" s="185">
        <v>124.39821446428253</v>
      </c>
      <c r="Z9" s="185">
        <v>127.54589398278854</v>
      </c>
      <c r="AA9" s="185">
        <v>130.78211805248017</v>
      </c>
      <c r="AB9" s="185">
        <v>134.06835840114374</v>
      </c>
      <c r="AC9" s="185">
        <v>137.51228515827393</v>
      </c>
      <c r="AD9" s="185">
        <v>141.06722899470344</v>
      </c>
      <c r="AE9" s="185">
        <v>144.66670317726891</v>
      </c>
      <c r="AF9" s="185">
        <v>148.15502159971069</v>
      </c>
      <c r="AG9" s="185">
        <v>151.77070071278661</v>
      </c>
      <c r="AH9" s="185">
        <v>155.52271277874507</v>
      </c>
      <c r="AI9" s="185">
        <v>159.70421623536049</v>
      </c>
      <c r="AJ9" s="185">
        <v>163.98032900248745</v>
      </c>
      <c r="AK9" s="185">
        <v>167.98682819513692</v>
      </c>
      <c r="AL9" s="185">
        <v>172.16719232114383</v>
      </c>
      <c r="AM9" s="185">
        <v>176.52894433854686</v>
      </c>
      <c r="AN9" s="185">
        <v>182.09864001337766</v>
      </c>
    </row>
    <row r="10" spans="1:40">
      <c r="A10" s="35" t="s">
        <v>523</v>
      </c>
      <c r="B10" s="185">
        <v>235.49802282756352</v>
      </c>
      <c r="C10" s="185">
        <v>241.51032286486145</v>
      </c>
      <c r="D10" s="185">
        <v>245.63363553675799</v>
      </c>
      <c r="E10" s="185">
        <v>247.46991953193088</v>
      </c>
      <c r="F10" s="185">
        <v>249.5865061392044</v>
      </c>
      <c r="G10" s="185">
        <v>251.10799353587856</v>
      </c>
      <c r="H10" s="185">
        <v>252.86575030380496</v>
      </c>
      <c r="I10" s="185">
        <v>250.52859758448142</v>
      </c>
      <c r="J10" s="185">
        <v>229.88886181716467</v>
      </c>
      <c r="K10" s="185">
        <v>235.59628787239299</v>
      </c>
      <c r="L10" s="185">
        <v>240.72810540771258</v>
      </c>
      <c r="M10" s="185">
        <v>245.24258557484717</v>
      </c>
      <c r="N10" s="185">
        <v>250.39615360900416</v>
      </c>
      <c r="O10" s="185">
        <v>255.52505257272463</v>
      </c>
      <c r="P10" s="185">
        <v>260.29116033488418</v>
      </c>
      <c r="Q10" s="185">
        <v>265.1242040426273</v>
      </c>
      <c r="R10" s="185">
        <v>270.93162236436024</v>
      </c>
      <c r="S10" s="185">
        <v>276.62895560231755</v>
      </c>
      <c r="T10" s="185">
        <v>282.5141419833044</v>
      </c>
      <c r="U10" s="185">
        <v>289.69310569222893</v>
      </c>
      <c r="V10" s="185">
        <v>297.3725424739373</v>
      </c>
      <c r="W10" s="185">
        <v>305.60173121958292</v>
      </c>
      <c r="X10" s="185">
        <v>315.26044577162656</v>
      </c>
      <c r="Y10" s="185">
        <v>325.11833068945089</v>
      </c>
      <c r="Z10" s="185">
        <v>335.93536053380478</v>
      </c>
      <c r="AA10" s="185">
        <v>347.42873230281845</v>
      </c>
      <c r="AB10" s="185">
        <v>359.15555049465956</v>
      </c>
      <c r="AC10" s="185">
        <v>371.53496640299596</v>
      </c>
      <c r="AD10" s="185">
        <v>384.61192171848029</v>
      </c>
      <c r="AE10" s="185">
        <v>398.15770448642797</v>
      </c>
      <c r="AF10" s="185">
        <v>411.73007959993748</v>
      </c>
      <c r="AG10" s="185">
        <v>425.96937327192381</v>
      </c>
      <c r="AH10" s="185">
        <v>440.95749161528209</v>
      </c>
      <c r="AI10" s="185">
        <v>457.085718973128</v>
      </c>
      <c r="AJ10" s="185">
        <v>473.9563915635124</v>
      </c>
      <c r="AK10" s="185">
        <v>490.42076709136859</v>
      </c>
      <c r="AL10" s="185">
        <v>507.68393370014542</v>
      </c>
      <c r="AM10" s="185">
        <v>525.99954415757225</v>
      </c>
      <c r="AN10" s="185">
        <v>548.32529876063654</v>
      </c>
    </row>
    <row r="11" spans="1:40">
      <c r="A11" s="35" t="s">
        <v>524</v>
      </c>
      <c r="B11" s="185">
        <v>17.781500762507015</v>
      </c>
      <c r="C11" s="185">
        <v>18.131289800568219</v>
      </c>
      <c r="D11" s="185">
        <v>18.467675407624867</v>
      </c>
      <c r="E11" s="185">
        <v>18.548116496444873</v>
      </c>
      <c r="F11" s="185">
        <v>18.817334058432046</v>
      </c>
      <c r="G11" s="185">
        <v>18.889033763119496</v>
      </c>
      <c r="H11" s="185">
        <v>19.150052472324635</v>
      </c>
      <c r="I11" s="185">
        <v>19.093184004860703</v>
      </c>
      <c r="J11" s="185">
        <v>17.963008397273093</v>
      </c>
      <c r="K11" s="185">
        <v>18.384175887233503</v>
      </c>
      <c r="L11" s="185">
        <v>18.741690197727582</v>
      </c>
      <c r="M11" s="185">
        <v>19.060625287388849</v>
      </c>
      <c r="N11" s="185">
        <v>19.435887280197459</v>
      </c>
      <c r="O11" s="185">
        <v>19.817428284514371</v>
      </c>
      <c r="P11" s="185">
        <v>20.128563490977175</v>
      </c>
      <c r="Q11" s="185">
        <v>20.460252886387035</v>
      </c>
      <c r="R11" s="185">
        <v>20.873896590357131</v>
      </c>
      <c r="S11" s="185">
        <v>21.231617588072055</v>
      </c>
      <c r="T11" s="185">
        <v>21.612524638776229</v>
      </c>
      <c r="U11" s="185">
        <v>22.094365678321644</v>
      </c>
      <c r="V11" s="185">
        <v>22.621767254871546</v>
      </c>
      <c r="W11" s="185">
        <v>23.195372460076886</v>
      </c>
      <c r="X11" s="185">
        <v>23.892164759355257</v>
      </c>
      <c r="Y11" s="185">
        <v>24.5256258274215</v>
      </c>
      <c r="Z11" s="185">
        <v>25.290629368851501</v>
      </c>
      <c r="AA11" s="185">
        <v>26.079708148098312</v>
      </c>
      <c r="AB11" s="185">
        <v>26.909784781108058</v>
      </c>
      <c r="AC11" s="185">
        <v>27.79066888571294</v>
      </c>
      <c r="AD11" s="185">
        <v>28.722713001071622</v>
      </c>
      <c r="AE11" s="185">
        <v>29.706563038331581</v>
      </c>
      <c r="AF11" s="185">
        <v>30.688375918877501</v>
      </c>
      <c r="AG11" s="185">
        <v>31.713010501773869</v>
      </c>
      <c r="AH11" s="185">
        <v>32.788547325992212</v>
      </c>
      <c r="AI11" s="185">
        <v>33.948415079951289</v>
      </c>
      <c r="AJ11" s="185">
        <v>35.160188822719121</v>
      </c>
      <c r="AK11" s="185">
        <v>36.331421109858894</v>
      </c>
      <c r="AL11" s="185">
        <v>37.561312456416417</v>
      </c>
      <c r="AM11" s="185">
        <v>38.864308403839807</v>
      </c>
      <c r="AN11" s="185">
        <v>40.47124735552034</v>
      </c>
    </row>
    <row r="12" spans="1:40">
      <c r="A12" s="35" t="s">
        <v>525</v>
      </c>
      <c r="B12" s="185">
        <v>52.810230956688748</v>
      </c>
      <c r="C12" s="185">
        <v>54.117484434451406</v>
      </c>
      <c r="D12" s="185">
        <v>55.053540731430573</v>
      </c>
      <c r="E12" s="185">
        <v>55.276571246280426</v>
      </c>
      <c r="F12" s="185">
        <v>55.664878835109597</v>
      </c>
      <c r="G12" s="185">
        <v>55.958875012696311</v>
      </c>
      <c r="H12" s="185">
        <v>56.35776360131652</v>
      </c>
      <c r="I12" s="185">
        <v>55.812685570863138</v>
      </c>
      <c r="J12" s="185">
        <v>52.055319839035043</v>
      </c>
      <c r="K12" s="185">
        <v>53.135430065633159</v>
      </c>
      <c r="L12" s="185">
        <v>54.14012516770515</v>
      </c>
      <c r="M12" s="185">
        <v>54.998211990470253</v>
      </c>
      <c r="N12" s="185">
        <v>55.989517956005372</v>
      </c>
      <c r="O12" s="185">
        <v>57.019345484699372</v>
      </c>
      <c r="P12" s="185">
        <v>57.907194854682544</v>
      </c>
      <c r="Q12" s="185">
        <v>58.826403622663861</v>
      </c>
      <c r="R12" s="185">
        <v>60.032887571001879</v>
      </c>
      <c r="S12" s="185">
        <v>61.048998936964772</v>
      </c>
      <c r="T12" s="185">
        <v>62.243290669627193</v>
      </c>
      <c r="U12" s="185">
        <v>63.851139959604339</v>
      </c>
      <c r="V12" s="185">
        <v>65.514021990877467</v>
      </c>
      <c r="W12" s="185">
        <v>67.291652508781496</v>
      </c>
      <c r="X12" s="185">
        <v>69.412350667900199</v>
      </c>
      <c r="Y12" s="185">
        <v>71.573355435260538</v>
      </c>
      <c r="Z12" s="185">
        <v>73.890677200161477</v>
      </c>
      <c r="AA12" s="185">
        <v>76.474742561329748</v>
      </c>
      <c r="AB12" s="185">
        <v>79.08766698735225</v>
      </c>
      <c r="AC12" s="185">
        <v>81.835501089354608</v>
      </c>
      <c r="AD12" s="185">
        <v>84.721210858524643</v>
      </c>
      <c r="AE12" s="185">
        <v>87.619480260820964</v>
      </c>
      <c r="AF12" s="185">
        <v>90.521286398622323</v>
      </c>
      <c r="AG12" s="185">
        <v>93.558208235476428</v>
      </c>
      <c r="AH12" s="185">
        <v>96.749327833058658</v>
      </c>
      <c r="AI12" s="185">
        <v>100.18529759140573</v>
      </c>
      <c r="AJ12" s="185">
        <v>103.87097114466853</v>
      </c>
      <c r="AK12" s="185">
        <v>107.48965305578707</v>
      </c>
      <c r="AL12" s="185">
        <v>111.27340836394919</v>
      </c>
      <c r="AM12" s="185">
        <v>115.26747420812455</v>
      </c>
      <c r="AN12" s="185">
        <v>120.09692171140651</v>
      </c>
    </row>
    <row r="13" spans="1:40">
      <c r="A13" s="35" t="s">
        <v>526</v>
      </c>
      <c r="B13" s="185">
        <v>14.113350558119752</v>
      </c>
      <c r="C13" s="185">
        <v>14.471574634460294</v>
      </c>
      <c r="D13" s="185">
        <v>14.697437080108644</v>
      </c>
      <c r="E13" s="185">
        <v>14.823848793291166</v>
      </c>
      <c r="F13" s="185">
        <v>14.996895243684566</v>
      </c>
      <c r="G13" s="185">
        <v>15.173934522151232</v>
      </c>
      <c r="H13" s="185">
        <v>15.29351530861177</v>
      </c>
      <c r="I13" s="185">
        <v>15.18455941140167</v>
      </c>
      <c r="J13" s="185">
        <v>14.070306517258041</v>
      </c>
      <c r="K13" s="185">
        <v>14.394716952575603</v>
      </c>
      <c r="L13" s="185">
        <v>14.69450497316631</v>
      </c>
      <c r="M13" s="185">
        <v>14.962721687424096</v>
      </c>
      <c r="N13" s="185">
        <v>15.273529480802171</v>
      </c>
      <c r="O13" s="185">
        <v>15.585049784153512</v>
      </c>
      <c r="P13" s="185">
        <v>15.879023802668478</v>
      </c>
      <c r="Q13" s="185">
        <v>16.177259276361244</v>
      </c>
      <c r="R13" s="185">
        <v>16.52256671322322</v>
      </c>
      <c r="S13" s="185">
        <v>16.874215247346189</v>
      </c>
      <c r="T13" s="185">
        <v>17.239685431965526</v>
      </c>
      <c r="U13" s="185">
        <v>17.68159719948839</v>
      </c>
      <c r="V13" s="185">
        <v>18.160980637872733</v>
      </c>
      <c r="W13" s="185">
        <v>18.676127356304526</v>
      </c>
      <c r="X13" s="185">
        <v>19.275239155833177</v>
      </c>
      <c r="Y13" s="185">
        <v>19.883696428030859</v>
      </c>
      <c r="Z13" s="185">
        <v>20.552555511907549</v>
      </c>
      <c r="AA13" s="185">
        <v>21.25797350320244</v>
      </c>
      <c r="AB13" s="185">
        <v>21.97672091615425</v>
      </c>
      <c r="AC13" s="185">
        <v>22.732439631757373</v>
      </c>
      <c r="AD13" s="185">
        <v>23.530896154160612</v>
      </c>
      <c r="AE13" s="185">
        <v>24.360276291540469</v>
      </c>
      <c r="AF13" s="185">
        <v>25.193182566390146</v>
      </c>
      <c r="AG13" s="185">
        <v>26.072481552910073</v>
      </c>
      <c r="AH13" s="185">
        <v>26.995553546614886</v>
      </c>
      <c r="AI13" s="185">
        <v>27.979121100672096</v>
      </c>
      <c r="AJ13" s="185">
        <v>29.009376779658865</v>
      </c>
      <c r="AK13" s="185">
        <v>30.015410836629322</v>
      </c>
      <c r="AL13" s="185">
        <v>31.068710793211963</v>
      </c>
      <c r="AM13" s="185">
        <v>32.185999666217874</v>
      </c>
      <c r="AN13" s="185">
        <v>33.545179123076117</v>
      </c>
    </row>
    <row r="14" spans="1:40">
      <c r="A14" s="35" t="s">
        <v>388</v>
      </c>
      <c r="B14" s="185">
        <v>13.345629432701433</v>
      </c>
      <c r="C14" s="185">
        <v>13.825962477870242</v>
      </c>
      <c r="D14" s="185">
        <v>14.12549514493768</v>
      </c>
      <c r="E14" s="185">
        <v>14.422456638705741</v>
      </c>
      <c r="F14" s="185">
        <v>14.464477495342445</v>
      </c>
      <c r="G14" s="185">
        <v>14.563309934069858</v>
      </c>
      <c r="H14" s="185">
        <v>14.564162185893005</v>
      </c>
      <c r="I14" s="185">
        <v>14.362430794541213</v>
      </c>
      <c r="J14" s="185">
        <v>13.384025416676959</v>
      </c>
      <c r="K14" s="185">
        <v>13.70652471864266</v>
      </c>
      <c r="L14" s="185">
        <v>13.88309910457191</v>
      </c>
      <c r="M14" s="185">
        <v>14.039478862949725</v>
      </c>
      <c r="N14" s="185">
        <v>14.222093197671761</v>
      </c>
      <c r="O14" s="185">
        <v>14.48649387825111</v>
      </c>
      <c r="P14" s="185">
        <v>14.621020276233288</v>
      </c>
      <c r="Q14" s="185">
        <v>14.771378143041696</v>
      </c>
      <c r="R14" s="185">
        <v>15.344768709213046</v>
      </c>
      <c r="S14" s="185">
        <v>15.452916340859209</v>
      </c>
      <c r="T14" s="185">
        <v>15.557138427024761</v>
      </c>
      <c r="U14" s="185">
        <v>15.694858880825413</v>
      </c>
      <c r="V14" s="185">
        <v>15.901614101118604</v>
      </c>
      <c r="W14" s="185">
        <v>16.124321475784228</v>
      </c>
      <c r="X14" s="185">
        <v>16.505041918559311</v>
      </c>
      <c r="Y14" s="185">
        <v>16.912893016225436</v>
      </c>
      <c r="Z14" s="185">
        <v>17.349664783767562</v>
      </c>
      <c r="AA14" s="185">
        <v>17.820051929383506</v>
      </c>
      <c r="AB14" s="185">
        <v>18.313986384506908</v>
      </c>
      <c r="AC14" s="185">
        <v>18.835648363124289</v>
      </c>
      <c r="AD14" s="185">
        <v>19.385304131381538</v>
      </c>
      <c r="AE14" s="185">
        <v>19.908650201231435</v>
      </c>
      <c r="AF14" s="185">
        <v>20.432786430185203</v>
      </c>
      <c r="AG14" s="185">
        <v>20.985013640003629</v>
      </c>
      <c r="AH14" s="185">
        <v>21.569755664218643</v>
      </c>
      <c r="AI14" s="185">
        <v>22.209571969807286</v>
      </c>
      <c r="AJ14" s="185">
        <v>22.897706170623405</v>
      </c>
      <c r="AK14" s="185">
        <v>23.572258819346093</v>
      </c>
      <c r="AL14" s="185">
        <v>24.284348249655302</v>
      </c>
      <c r="AM14" s="185">
        <v>25.044789146597701</v>
      </c>
      <c r="AN14" s="185">
        <v>25.995882998726092</v>
      </c>
    </row>
    <row r="15" spans="1:40">
      <c r="A15" s="35" t="s">
        <v>527</v>
      </c>
      <c r="B15" s="185">
        <v>10.112362730183554</v>
      </c>
      <c r="C15" s="185">
        <v>8.401942199045914</v>
      </c>
      <c r="D15" s="185">
        <v>7.4917648356703959</v>
      </c>
      <c r="E15" s="185">
        <v>7.4473937725451913</v>
      </c>
      <c r="F15" s="185">
        <v>7.0943223600554628</v>
      </c>
      <c r="G15" s="185">
        <v>6.7029687672870928</v>
      </c>
      <c r="H15" s="185">
        <v>6.4556572213716814</v>
      </c>
      <c r="I15" s="185">
        <v>6.0668214205564643</v>
      </c>
      <c r="J15" s="185">
        <v>5.4642988359607845</v>
      </c>
      <c r="K15" s="185">
        <v>5.6436524086282081</v>
      </c>
      <c r="L15" s="185">
        <v>5.7200850395097858</v>
      </c>
      <c r="M15" s="185">
        <v>5.7739021499426748</v>
      </c>
      <c r="N15" s="185">
        <v>5.8167315709209273</v>
      </c>
      <c r="O15" s="185">
        <v>5.9323407487255295</v>
      </c>
      <c r="P15" s="185">
        <v>5.9851954850655282</v>
      </c>
      <c r="Q15" s="185">
        <v>6.0359453281547655</v>
      </c>
      <c r="R15" s="185">
        <v>6.3171797890464454</v>
      </c>
      <c r="S15" s="185">
        <v>6.3634913506346171</v>
      </c>
      <c r="T15" s="185">
        <v>6.3971182933304638</v>
      </c>
      <c r="U15" s="185">
        <v>6.4068954498540878</v>
      </c>
      <c r="V15" s="185">
        <v>6.4288910026226702</v>
      </c>
      <c r="W15" s="185">
        <v>6.443073666014862</v>
      </c>
      <c r="X15" s="185">
        <v>6.5316278108191801</v>
      </c>
      <c r="Y15" s="185">
        <v>6.6355101987930896</v>
      </c>
      <c r="Z15" s="185">
        <v>6.751909068695416</v>
      </c>
      <c r="AA15" s="185">
        <v>6.8335762124478112</v>
      </c>
      <c r="AB15" s="185">
        <v>6.9266242545464518</v>
      </c>
      <c r="AC15" s="185">
        <v>7.0256477428659672</v>
      </c>
      <c r="AD15" s="185">
        <v>7.1324328312550573</v>
      </c>
      <c r="AE15" s="185">
        <v>7.2487518237597861</v>
      </c>
      <c r="AF15" s="185">
        <v>7.3646712047380856</v>
      </c>
      <c r="AG15" s="185">
        <v>7.4880396665098186</v>
      </c>
      <c r="AH15" s="185">
        <v>7.6222246576830104</v>
      </c>
      <c r="AI15" s="185">
        <v>7.7788647614898911</v>
      </c>
      <c r="AJ15" s="185">
        <v>7.9809227709987729</v>
      </c>
      <c r="AK15" s="185">
        <v>8.1864714391465991</v>
      </c>
      <c r="AL15" s="185">
        <v>8.4095653079556474</v>
      </c>
      <c r="AM15" s="185">
        <v>8.6595427826853175</v>
      </c>
      <c r="AN15" s="185">
        <v>8.9913051938977269</v>
      </c>
    </row>
    <row r="16" spans="1:40">
      <c r="A16" s="35" t="s">
        <v>599</v>
      </c>
      <c r="B16" s="185">
        <v>1.2396211872289537E-4</v>
      </c>
      <c r="C16" s="185">
        <v>1.3516856212110784E-4</v>
      </c>
      <c r="D16" s="185">
        <v>1.4660901416348819E-4</v>
      </c>
      <c r="E16" s="185">
        <v>1.4205147311970991E-4</v>
      </c>
      <c r="F16" s="185">
        <v>1.3831289108127216E-4</v>
      </c>
      <c r="G16" s="185">
        <v>1.3349412441157388E-4</v>
      </c>
      <c r="H16" s="185">
        <v>1.3628077124411842E-4</v>
      </c>
      <c r="I16" s="185">
        <v>1.3363260651892789E-4</v>
      </c>
      <c r="J16" s="185">
        <v>1.6299610406834947E-4</v>
      </c>
      <c r="K16" s="185">
        <v>1.6971235269662522E-4</v>
      </c>
      <c r="L16" s="185">
        <v>1.6669725209878425E-4</v>
      </c>
      <c r="M16" s="185">
        <v>1.6447769219411534E-4</v>
      </c>
      <c r="N16" s="185">
        <v>1.6018556766380978E-4</v>
      </c>
      <c r="O16" s="185">
        <v>1.6427459230644874E-4</v>
      </c>
      <c r="P16" s="185">
        <v>1.5993099079691738E-4</v>
      </c>
      <c r="Q16" s="185">
        <v>1.5618826930686059E-4</v>
      </c>
      <c r="R16" s="185">
        <v>1.8082847927616391E-4</v>
      </c>
      <c r="S16" s="185">
        <v>1.7158418521320742E-4</v>
      </c>
      <c r="T16" s="185">
        <v>0.29035548007316558</v>
      </c>
      <c r="U16" s="185">
        <v>0.91359571667478379</v>
      </c>
      <c r="V16" s="185">
        <v>1.3469971462966255</v>
      </c>
      <c r="W16" s="185">
        <v>1.778652145910635</v>
      </c>
      <c r="X16" s="185">
        <v>2.2028522222531661</v>
      </c>
      <c r="Y16" s="185">
        <v>2.6183422913555034</v>
      </c>
      <c r="Z16" s="185">
        <v>2.9674164287900462</v>
      </c>
      <c r="AA16" s="185">
        <v>3.7516833657845368</v>
      </c>
      <c r="AB16" s="185">
        <v>4.3473677856612403</v>
      </c>
      <c r="AC16" s="185">
        <v>4.9430522055379456</v>
      </c>
      <c r="AD16" s="185">
        <v>5.53873662541465</v>
      </c>
      <c r="AE16" s="185">
        <v>5.8758797288710349</v>
      </c>
      <c r="AF16" s="185">
        <v>6.2130228323274235</v>
      </c>
      <c r="AG16" s="185">
        <v>6.550165935783804</v>
      </c>
      <c r="AH16" s="185">
        <v>6.8873090392401872</v>
      </c>
      <c r="AI16" s="185">
        <v>7.2244521426965749</v>
      </c>
      <c r="AJ16" s="185">
        <v>7.7290854056849829</v>
      </c>
      <c r="AK16" s="185">
        <v>8.2337186686733865</v>
      </c>
      <c r="AL16" s="185">
        <v>8.738351931661791</v>
      </c>
      <c r="AM16" s="185">
        <v>9.2417432049150374</v>
      </c>
      <c r="AN16" s="185">
        <v>9.7423145925212538</v>
      </c>
    </row>
    <row r="17" spans="1:40">
      <c r="A17" s="35" t="s">
        <v>528</v>
      </c>
      <c r="B17" s="185">
        <v>84.250557323845101</v>
      </c>
      <c r="C17" s="185">
        <v>82.541108152725698</v>
      </c>
      <c r="D17" s="185">
        <v>79.703371158930182</v>
      </c>
      <c r="E17" s="185">
        <v>76.613278905736934</v>
      </c>
      <c r="F17" s="185">
        <v>74.97458569182686</v>
      </c>
      <c r="G17" s="185">
        <v>73.824572864189818</v>
      </c>
      <c r="H17" s="185">
        <v>74.037732170951344</v>
      </c>
      <c r="I17" s="185">
        <v>71.855955097188854</v>
      </c>
      <c r="J17" s="185">
        <v>70.364056546594043</v>
      </c>
      <c r="K17" s="185">
        <v>73.729533798295748</v>
      </c>
      <c r="L17" s="185">
        <v>73.363795722603882</v>
      </c>
      <c r="M17" s="185">
        <v>73.6234197766493</v>
      </c>
      <c r="N17" s="185">
        <v>73.843302307685931</v>
      </c>
      <c r="O17" s="185">
        <v>74.059568904823891</v>
      </c>
      <c r="P17" s="185">
        <v>74.664880366706711</v>
      </c>
      <c r="Q17" s="185">
        <v>74.887848784663674</v>
      </c>
      <c r="R17" s="185">
        <v>75.263599421666726</v>
      </c>
      <c r="S17" s="185">
        <v>76.524491445312592</v>
      </c>
      <c r="T17" s="185">
        <v>77.980421510351931</v>
      </c>
      <c r="U17" s="185">
        <v>79.539894368176647</v>
      </c>
      <c r="V17" s="185">
        <v>81.913559527532442</v>
      </c>
      <c r="W17" s="185">
        <v>83.662900562331131</v>
      </c>
      <c r="X17" s="185">
        <v>85.904047900299389</v>
      </c>
      <c r="Y17" s="185">
        <v>88.226599872869556</v>
      </c>
      <c r="Z17" s="185">
        <v>90.304185650316143</v>
      </c>
      <c r="AA17" s="185">
        <v>92.651030591945386</v>
      </c>
      <c r="AB17" s="185">
        <v>94.221014840465642</v>
      </c>
      <c r="AC17" s="185">
        <v>95.987679673103628</v>
      </c>
      <c r="AD17" s="185">
        <v>97.765652577543307</v>
      </c>
      <c r="AE17" s="185">
        <v>99.910138454386669</v>
      </c>
      <c r="AF17" s="185">
        <v>101.91692293531189</v>
      </c>
      <c r="AG17" s="185">
        <v>103.94615799841601</v>
      </c>
      <c r="AH17" s="185">
        <v>106.03467857493601</v>
      </c>
      <c r="AI17" s="185">
        <v>108.18483036224004</v>
      </c>
      <c r="AJ17" s="185">
        <v>111.23781114743132</v>
      </c>
      <c r="AK17" s="185">
        <v>113.70970004399607</v>
      </c>
      <c r="AL17" s="185">
        <v>116.27072953772286</v>
      </c>
      <c r="AM17" s="185">
        <v>118.92683544612845</v>
      </c>
      <c r="AN17" s="185">
        <v>122.1777733716898</v>
      </c>
    </row>
    <row r="18" spans="1:40">
      <c r="A18" s="35" t="s">
        <v>593</v>
      </c>
      <c r="B18" s="185">
        <v>21.151207305916397</v>
      </c>
      <c r="C18" s="185">
        <v>22.376060383151447</v>
      </c>
      <c r="D18" s="185">
        <v>23.960496054116348</v>
      </c>
      <c r="E18" s="185">
        <v>24.90493386111994</v>
      </c>
      <c r="F18" s="185">
        <v>25.728751270948866</v>
      </c>
      <c r="G18" s="185">
        <v>27.650845691378191</v>
      </c>
      <c r="H18" s="185">
        <v>29.565423743261213</v>
      </c>
      <c r="I18" s="185">
        <v>30.601036359330916</v>
      </c>
      <c r="J18" s="185">
        <v>29.841836174469773</v>
      </c>
      <c r="K18" s="185">
        <v>31.084684960791552</v>
      </c>
      <c r="L18" s="185">
        <v>32.367411607258859</v>
      </c>
      <c r="M18" s="185">
        <v>33.622515810443801</v>
      </c>
      <c r="N18" s="185">
        <v>35.141405857231618</v>
      </c>
      <c r="O18" s="185">
        <v>36.749568301625921</v>
      </c>
      <c r="P18" s="185">
        <v>38.457660506458545</v>
      </c>
      <c r="Q18" s="185">
        <v>40.369781839283121</v>
      </c>
      <c r="R18" s="185">
        <v>42.652022196257903</v>
      </c>
      <c r="S18" s="185">
        <v>45.088446022385163</v>
      </c>
      <c r="T18" s="185">
        <v>47.726488282504576</v>
      </c>
      <c r="U18" s="185">
        <v>50.770039834179073</v>
      </c>
      <c r="V18" s="185">
        <v>54.000322065915491</v>
      </c>
      <c r="W18" s="185">
        <v>57.493721502618833</v>
      </c>
      <c r="X18" s="185">
        <v>61.549910319776409</v>
      </c>
      <c r="Y18" s="185">
        <v>65.71020181179172</v>
      </c>
      <c r="Z18" s="185">
        <v>70.300330194468046</v>
      </c>
      <c r="AA18" s="185">
        <v>75.187046958987153</v>
      </c>
      <c r="AB18" s="185">
        <v>80.302279638555675</v>
      </c>
      <c r="AC18" s="185">
        <v>85.74168404368119</v>
      </c>
      <c r="AD18" s="185">
        <v>91.515528200620622</v>
      </c>
      <c r="AE18" s="185">
        <v>97.441258179342427</v>
      </c>
      <c r="AF18" s="185">
        <v>103.26706726862524</v>
      </c>
      <c r="AG18" s="185">
        <v>109.28252865892615</v>
      </c>
      <c r="AH18" s="185">
        <v>115.47544955501567</v>
      </c>
      <c r="AI18" s="185">
        <v>121.95743563931825</v>
      </c>
      <c r="AJ18" s="185">
        <v>128.58950594326839</v>
      </c>
      <c r="AK18" s="185">
        <v>134.79974894934341</v>
      </c>
      <c r="AL18" s="185">
        <v>141.2163478137503</v>
      </c>
      <c r="AM18" s="185">
        <v>147.90385519837537</v>
      </c>
      <c r="AN18" s="185">
        <v>156.2855988823639</v>
      </c>
    </row>
    <row r="19" spans="1:40">
      <c r="A19" s="35" t="s">
        <v>594</v>
      </c>
      <c r="B19" s="185">
        <v>135.95535691221758</v>
      </c>
      <c r="C19" s="185">
        <v>139.38263141185715</v>
      </c>
      <c r="D19" s="185">
        <v>142.21688008535421</v>
      </c>
      <c r="E19" s="185">
        <v>142.95805460215485</v>
      </c>
      <c r="F19" s="185">
        <v>143.71972815092235</v>
      </c>
      <c r="G19" s="185">
        <v>145.46930454225492</v>
      </c>
      <c r="H19" s="185">
        <v>146.7818827210057</v>
      </c>
      <c r="I19" s="185">
        <v>145.98936587062462</v>
      </c>
      <c r="J19" s="185">
        <v>134.72891938538095</v>
      </c>
      <c r="K19" s="185">
        <v>137.39199043155807</v>
      </c>
      <c r="L19" s="185">
        <v>139.85337471202621</v>
      </c>
      <c r="M19" s="185">
        <v>141.99451785824274</v>
      </c>
      <c r="N19" s="185">
        <v>144.58656590616968</v>
      </c>
      <c r="O19" s="185">
        <v>147.11116580244149</v>
      </c>
      <c r="P19" s="185">
        <v>149.57810976729704</v>
      </c>
      <c r="Q19" s="185">
        <v>152.07410750441844</v>
      </c>
      <c r="R19" s="185">
        <v>153.97758081021775</v>
      </c>
      <c r="S19" s="185">
        <v>156.89518266121206</v>
      </c>
      <c r="T19" s="185">
        <v>160.16109204609347</v>
      </c>
      <c r="U19" s="185">
        <v>164.28253531041003</v>
      </c>
      <c r="V19" s="185">
        <v>168.5975658949593</v>
      </c>
      <c r="W19" s="185">
        <v>173.22850546361582</v>
      </c>
      <c r="X19" s="185">
        <v>178.41279663029258</v>
      </c>
      <c r="Y19" s="185">
        <v>183.62771899350972</v>
      </c>
      <c r="Z19" s="185">
        <v>189.30562016168579</v>
      </c>
      <c r="AA19" s="185">
        <v>195.61339688517202</v>
      </c>
      <c r="AB19" s="185">
        <v>202.07304751492305</v>
      </c>
      <c r="AC19" s="185">
        <v>208.90769712358028</v>
      </c>
      <c r="AD19" s="185">
        <v>216.12058458211123</v>
      </c>
      <c r="AE19" s="185">
        <v>223.46389931981329</v>
      </c>
      <c r="AF19" s="185">
        <v>230.77516725107597</v>
      </c>
      <c r="AG19" s="185">
        <v>238.43784731866003</v>
      </c>
      <c r="AH19" s="185">
        <v>246.48742054132779</v>
      </c>
      <c r="AI19" s="185">
        <v>255.16056575070326</v>
      </c>
      <c r="AJ19" s="185">
        <v>264.3372753286032</v>
      </c>
      <c r="AK19" s="185">
        <v>273.25581829112099</v>
      </c>
      <c r="AL19" s="185">
        <v>282.63635598236056</v>
      </c>
      <c r="AM19" s="185">
        <v>292.583969294133</v>
      </c>
      <c r="AN19" s="185">
        <v>304.82676810843964</v>
      </c>
    </row>
    <row r="20" spans="1:40">
      <c r="A20" s="35" t="s">
        <v>595</v>
      </c>
      <c r="B20" s="185">
        <v>11.263564724197627</v>
      </c>
      <c r="C20" s="185">
        <v>11.537538754075211</v>
      </c>
      <c r="D20" s="185">
        <v>11.864645269864136</v>
      </c>
      <c r="E20" s="185">
        <v>12.014828828856935</v>
      </c>
      <c r="F20" s="185">
        <v>12.075948870564309</v>
      </c>
      <c r="G20" s="185">
        <v>12.23054142974963</v>
      </c>
      <c r="H20" s="185">
        <v>12.467415093140442</v>
      </c>
      <c r="I20" s="185">
        <v>12.489132022508988</v>
      </c>
      <c r="J20" s="185">
        <v>11.715809958673869</v>
      </c>
      <c r="K20" s="185">
        <v>12.018053561264999</v>
      </c>
      <c r="L20" s="185">
        <v>12.26745136679677</v>
      </c>
      <c r="M20" s="185">
        <v>12.454480883756956</v>
      </c>
      <c r="N20" s="185">
        <v>12.673699628935204</v>
      </c>
      <c r="O20" s="185">
        <v>12.884604617695857</v>
      </c>
      <c r="P20" s="185">
        <v>13.083850733653142</v>
      </c>
      <c r="Q20" s="185">
        <v>13.284566000057849</v>
      </c>
      <c r="R20" s="185">
        <v>13.425476159626109</v>
      </c>
      <c r="S20" s="185">
        <v>13.675197586046792</v>
      </c>
      <c r="T20" s="185">
        <v>13.929468036037694</v>
      </c>
      <c r="U20" s="185">
        <v>14.246422133846016</v>
      </c>
      <c r="V20" s="185">
        <v>14.568150091378348</v>
      </c>
      <c r="W20" s="185">
        <v>14.918864201892802</v>
      </c>
      <c r="X20" s="185">
        <v>15.297839691009951</v>
      </c>
      <c r="Y20" s="185">
        <v>15.666094871709626</v>
      </c>
      <c r="Z20" s="185">
        <v>16.040829228880028</v>
      </c>
      <c r="AA20" s="185">
        <v>16.463175933605154</v>
      </c>
      <c r="AB20" s="185">
        <v>16.87751969723173</v>
      </c>
      <c r="AC20" s="185">
        <v>17.311661211048484</v>
      </c>
      <c r="AD20" s="185">
        <v>17.763201610583387</v>
      </c>
      <c r="AE20" s="185">
        <v>18.225136059147882</v>
      </c>
      <c r="AF20" s="185">
        <v>18.687606611749583</v>
      </c>
      <c r="AG20" s="185">
        <v>19.151690877867058</v>
      </c>
      <c r="AH20" s="185">
        <v>19.626607790435635</v>
      </c>
      <c r="AI20" s="185">
        <v>20.117682456847064</v>
      </c>
      <c r="AJ20" s="185">
        <v>20.620062660162965</v>
      </c>
      <c r="AK20" s="185">
        <v>21.074688205565558</v>
      </c>
      <c r="AL20" s="185">
        <v>21.529848170055644</v>
      </c>
      <c r="AM20" s="185">
        <v>22.013993818664009</v>
      </c>
      <c r="AN20" s="185">
        <v>22.608196866024919</v>
      </c>
    </row>
    <row r="21" spans="1:40">
      <c r="A21" s="35" t="s">
        <v>596</v>
      </c>
      <c r="B21" s="185">
        <v>1.1351531206547518</v>
      </c>
      <c r="C21" s="185">
        <v>1.1545778044530566</v>
      </c>
      <c r="D21" s="185">
        <v>1.1423602377848887</v>
      </c>
      <c r="E21" s="185">
        <v>1.1285755054454347</v>
      </c>
      <c r="F21" s="185">
        <v>1.1408877207109525</v>
      </c>
      <c r="G21" s="185">
        <v>1.147775733864782</v>
      </c>
      <c r="H21" s="185">
        <v>1.1171561826681853</v>
      </c>
      <c r="I21" s="185">
        <v>1.0907337855837691</v>
      </c>
      <c r="J21" s="185">
        <v>0.96235164661213635</v>
      </c>
      <c r="K21" s="185">
        <v>0.96262193629579673</v>
      </c>
      <c r="L21" s="185">
        <v>0.97110467456410143</v>
      </c>
      <c r="M21" s="185">
        <v>0.98557877531909699</v>
      </c>
      <c r="N21" s="185">
        <v>1.0030817624071597</v>
      </c>
      <c r="O21" s="185">
        <v>1.019340161734724</v>
      </c>
      <c r="P21" s="185">
        <v>1.0367530809200443</v>
      </c>
      <c r="Q21" s="185">
        <v>1.0552304661663483</v>
      </c>
      <c r="R21" s="185">
        <v>1.0654522673648699</v>
      </c>
      <c r="S21" s="185">
        <v>1.0807769647400995</v>
      </c>
      <c r="T21" s="185">
        <v>1.1069860239717606</v>
      </c>
      <c r="U21" s="185">
        <v>1.1415211833113206</v>
      </c>
      <c r="V21" s="185">
        <v>1.178202980135248</v>
      </c>
      <c r="W21" s="185">
        <v>1.2162238597285158</v>
      </c>
      <c r="X21" s="185">
        <v>1.2590348175435297</v>
      </c>
      <c r="Y21" s="185">
        <v>1.3037924451640643</v>
      </c>
      <c r="Z21" s="185">
        <v>1.3604702517819285</v>
      </c>
      <c r="AA21" s="185">
        <v>1.4233081383926263</v>
      </c>
      <c r="AB21" s="185">
        <v>1.4938251374689209</v>
      </c>
      <c r="AC21" s="185">
        <v>1.5695836485133539</v>
      </c>
      <c r="AD21" s="185">
        <v>1.6514067805053507</v>
      </c>
      <c r="AE21" s="185">
        <v>1.7367296688210871</v>
      </c>
      <c r="AF21" s="185">
        <v>1.8217343809501112</v>
      </c>
      <c r="AG21" s="185">
        <v>1.9163933776980508</v>
      </c>
      <c r="AH21" s="185">
        <v>2.0191395690340799</v>
      </c>
      <c r="AI21" s="185">
        <v>2.1356098887946646</v>
      </c>
      <c r="AJ21" s="185">
        <v>2.2666922758937296</v>
      </c>
      <c r="AK21" s="185">
        <v>2.4048925593907047</v>
      </c>
      <c r="AL21" s="185">
        <v>2.5570338332128721</v>
      </c>
      <c r="AM21" s="185">
        <v>2.7180799590832687</v>
      </c>
      <c r="AN21" s="185">
        <v>2.915193136940871</v>
      </c>
    </row>
    <row r="22" spans="1:40">
      <c r="A22" s="35" t="s">
        <v>529</v>
      </c>
      <c r="B22" s="185">
        <v>27.516308224731535</v>
      </c>
      <c r="C22" s="185">
        <v>26.892531601576312</v>
      </c>
      <c r="D22" s="185">
        <v>26.268941869969591</v>
      </c>
      <c r="E22" s="185">
        <v>25.645352138362863</v>
      </c>
      <c r="F22" s="185">
        <v>25.625101757750226</v>
      </c>
      <c r="G22" s="185">
        <v>25.604851377137589</v>
      </c>
      <c r="H22" s="185">
        <v>25.607127062272919</v>
      </c>
      <c r="I22" s="185">
        <v>25.556958495383896</v>
      </c>
      <c r="J22" s="185">
        <v>16.076262420217969</v>
      </c>
      <c r="K22" s="185">
        <v>16.034274797431781</v>
      </c>
      <c r="L22" s="185">
        <v>16.035761658992676</v>
      </c>
      <c r="M22" s="185">
        <v>16.015511278380032</v>
      </c>
      <c r="N22" s="185">
        <v>15.995260897767389</v>
      </c>
      <c r="O22" s="185">
        <v>15.391242826676274</v>
      </c>
      <c r="P22" s="185">
        <v>15.397214572075262</v>
      </c>
      <c r="Q22" s="185">
        <v>15.362103499894459</v>
      </c>
      <c r="R22" s="185">
        <v>10.376347925866719</v>
      </c>
      <c r="S22" s="185">
        <v>10.356097545254077</v>
      </c>
      <c r="T22" s="185">
        <v>10.759116298853339</v>
      </c>
      <c r="U22" s="185">
        <v>11.044698158113135</v>
      </c>
      <c r="V22" s="185">
        <v>11.051691332296276</v>
      </c>
      <c r="W22" s="185">
        <v>11.077293366411384</v>
      </c>
      <c r="X22" s="185">
        <v>9.8710011550582752</v>
      </c>
      <c r="Y22" s="185">
        <v>8.388875575356213</v>
      </c>
      <c r="Z22" s="185">
        <v>7.0004408594945637</v>
      </c>
      <c r="AA22" s="185">
        <v>5.709222260629681</v>
      </c>
      <c r="AB22" s="185">
        <v>4.8505062406990609</v>
      </c>
      <c r="AC22" s="185">
        <v>3.9917902207684421</v>
      </c>
      <c r="AD22" s="185">
        <v>3.133074200837823</v>
      </c>
      <c r="AE22" s="185">
        <v>2.8552544736040173</v>
      </c>
      <c r="AF22" s="185">
        <v>2.577434746370213</v>
      </c>
      <c r="AG22" s="185">
        <v>2.2996150191364073</v>
      </c>
      <c r="AH22" s="185">
        <v>2.0217952919026012</v>
      </c>
      <c r="AI22" s="185">
        <v>1.743975564668796</v>
      </c>
      <c r="AJ22" s="185">
        <v>1.7197383617909947</v>
      </c>
      <c r="AK22" s="185">
        <v>1.6955011589131939</v>
      </c>
      <c r="AL22" s="185">
        <v>1.6712639560353926</v>
      </c>
      <c r="AM22" s="185">
        <v>1.6468054404238934</v>
      </c>
      <c r="AN22" s="185">
        <v>1.6216886222277067</v>
      </c>
    </row>
    <row r="23" spans="1:40">
      <c r="A23" s="35" t="s">
        <v>600</v>
      </c>
      <c r="B23" s="185">
        <v>66.42036548153871</v>
      </c>
      <c r="C23" s="185">
        <v>67.802344077150622</v>
      </c>
      <c r="D23" s="185">
        <v>65.619410911975095</v>
      </c>
      <c r="E23" s="185">
        <v>63.436477746799497</v>
      </c>
      <c r="F23" s="185">
        <v>63.017679949812738</v>
      </c>
      <c r="G23" s="185">
        <v>63.012255115776348</v>
      </c>
      <c r="H23" s="185">
        <v>63.192740792826861</v>
      </c>
      <c r="I23" s="185">
        <v>62.389092047822615</v>
      </c>
      <c r="J23" s="185">
        <v>60.287471337507526</v>
      </c>
      <c r="K23" s="185">
        <v>60.369862518666871</v>
      </c>
      <c r="L23" s="185">
        <v>60.431319583574897</v>
      </c>
      <c r="M23" s="185">
        <v>60.342252073630988</v>
      </c>
      <c r="N23" s="185">
        <v>60.573495064197729</v>
      </c>
      <c r="O23" s="185">
        <v>60.882124649073695</v>
      </c>
      <c r="P23" s="185">
        <v>61.198916371344772</v>
      </c>
      <c r="Q23" s="185">
        <v>60.966726056712055</v>
      </c>
      <c r="R23" s="185">
        <v>60.800873009917609</v>
      </c>
      <c r="S23" s="185">
        <v>60.280255086692463</v>
      </c>
      <c r="T23" s="185">
        <v>59.893696041072225</v>
      </c>
      <c r="U23" s="185">
        <v>59.521893875946489</v>
      </c>
      <c r="V23" s="185">
        <v>59.496867094913711</v>
      </c>
      <c r="W23" s="185">
        <v>59.372971632874503</v>
      </c>
      <c r="X23" s="185">
        <v>59.375568600407185</v>
      </c>
      <c r="Y23" s="185">
        <v>59.419364584627722</v>
      </c>
      <c r="Z23" s="185">
        <v>59.289044403082926</v>
      </c>
      <c r="AA23" s="185">
        <v>58.796162500589602</v>
      </c>
      <c r="AB23" s="185">
        <v>57.607730204151245</v>
      </c>
      <c r="AC23" s="185">
        <v>56.419297907712917</v>
      </c>
      <c r="AD23" s="185">
        <v>55.230865611274531</v>
      </c>
      <c r="AE23" s="185">
        <v>54.761756795036327</v>
      </c>
      <c r="AF23" s="185">
        <v>54.292647978798129</v>
      </c>
      <c r="AG23" s="185">
        <v>53.823539162559896</v>
      </c>
      <c r="AH23" s="185">
        <v>53.354430346321664</v>
      </c>
      <c r="AI23" s="185">
        <v>52.885321530083438</v>
      </c>
      <c r="AJ23" s="185">
        <v>52.690381374190387</v>
      </c>
      <c r="AK23" s="185">
        <v>52.495441218297323</v>
      </c>
      <c r="AL23" s="185">
        <v>52.300501062404258</v>
      </c>
      <c r="AM23" s="185">
        <v>52.098559426964492</v>
      </c>
      <c r="AN23" s="185">
        <v>51.875403701940691</v>
      </c>
    </row>
    <row r="24" spans="1:40">
      <c r="A24" s="35" t="s">
        <v>694</v>
      </c>
      <c r="B24" s="185">
        <v>13.345629432701433</v>
      </c>
      <c r="C24" s="185">
        <v>13.825962477870242</v>
      </c>
      <c r="D24" s="185">
        <v>14.12549514493768</v>
      </c>
      <c r="E24" s="185">
        <v>14.422456638705741</v>
      </c>
      <c r="F24" s="185">
        <v>14.464477495342445</v>
      </c>
      <c r="G24" s="185">
        <v>14.563309934069858</v>
      </c>
      <c r="H24" s="185">
        <v>14.564162185893005</v>
      </c>
      <c r="I24" s="185">
        <v>14.362430794541213</v>
      </c>
      <c r="J24" s="185">
        <v>13.384025416676959</v>
      </c>
      <c r="K24" s="185">
        <v>13.70652471864266</v>
      </c>
      <c r="L24" s="185">
        <v>13.88309910457191</v>
      </c>
      <c r="M24" s="185">
        <v>14.039478862949725</v>
      </c>
      <c r="N24" s="185">
        <v>14.222093197671761</v>
      </c>
      <c r="O24" s="185">
        <v>14.48649387825111</v>
      </c>
      <c r="P24" s="185">
        <v>14.621020276233288</v>
      </c>
      <c r="Q24" s="185">
        <v>14.771378143041696</v>
      </c>
      <c r="R24" s="185">
        <v>15.344768709213046</v>
      </c>
      <c r="S24" s="185">
        <v>15.452916340859209</v>
      </c>
      <c r="T24" s="185">
        <v>15.557138427024761</v>
      </c>
      <c r="U24" s="185">
        <v>15.694858880825413</v>
      </c>
      <c r="V24" s="185">
        <v>15.901614101118604</v>
      </c>
      <c r="W24" s="185">
        <v>16.124321475784228</v>
      </c>
      <c r="X24" s="185">
        <v>16.505041918559311</v>
      </c>
      <c r="Y24" s="185">
        <v>16.912893016225436</v>
      </c>
      <c r="Z24" s="185">
        <v>17.349664783767562</v>
      </c>
      <c r="AA24" s="185">
        <v>17.820051929383506</v>
      </c>
      <c r="AB24" s="185">
        <v>18.313986384506908</v>
      </c>
      <c r="AC24" s="185">
        <v>18.835648363124289</v>
      </c>
      <c r="AD24" s="185">
        <v>19.385304131381538</v>
      </c>
      <c r="AE24" s="185">
        <v>19.908650201231435</v>
      </c>
      <c r="AF24" s="185">
        <v>20.432786430185203</v>
      </c>
      <c r="AG24" s="185">
        <v>20.985013640003629</v>
      </c>
      <c r="AH24" s="185">
        <v>21.569755664218643</v>
      </c>
      <c r="AI24" s="185">
        <v>22.209571969807286</v>
      </c>
      <c r="AJ24" s="185">
        <v>22.897706170623405</v>
      </c>
      <c r="AK24" s="185">
        <v>23.572258819346093</v>
      </c>
      <c r="AL24" s="185">
        <v>24.284348249655302</v>
      </c>
      <c r="AM24" s="185">
        <v>25.044789146597701</v>
      </c>
      <c r="AN24" s="185">
        <v>25.995882998726092</v>
      </c>
    </row>
    <row r="25" spans="1:40">
      <c r="A25" s="35" t="s">
        <v>695</v>
      </c>
      <c r="B25" s="185">
        <v>10.112362730183554</v>
      </c>
      <c r="C25" s="185">
        <v>8.401942199045914</v>
      </c>
      <c r="D25" s="185">
        <v>7.4917648356703959</v>
      </c>
      <c r="E25" s="185">
        <v>7.4473937725451913</v>
      </c>
      <c r="F25" s="185">
        <v>7.0943223600554628</v>
      </c>
      <c r="G25" s="185">
        <v>6.7029687672870928</v>
      </c>
      <c r="H25" s="185">
        <v>6.4556572213716814</v>
      </c>
      <c r="I25" s="185">
        <v>6.0668214205564643</v>
      </c>
      <c r="J25" s="185">
        <v>5.4642988359607845</v>
      </c>
      <c r="K25" s="185">
        <v>5.6436524086282081</v>
      </c>
      <c r="L25" s="185">
        <v>5.7200850395097858</v>
      </c>
      <c r="M25" s="185">
        <v>5.7739021499426748</v>
      </c>
      <c r="N25" s="185">
        <v>5.8167315709209273</v>
      </c>
      <c r="O25" s="185">
        <v>5.9323407487255295</v>
      </c>
      <c r="P25" s="185">
        <v>5.9851954850655282</v>
      </c>
      <c r="Q25" s="185">
        <v>6.0359453281547655</v>
      </c>
      <c r="R25" s="185">
        <v>6.3171797890464454</v>
      </c>
      <c r="S25" s="185">
        <v>6.3634913506346171</v>
      </c>
      <c r="T25" s="185">
        <v>6.3971182933304638</v>
      </c>
      <c r="U25" s="185">
        <v>6.4068954498540878</v>
      </c>
      <c r="V25" s="185">
        <v>6.4288910026226702</v>
      </c>
      <c r="W25" s="185">
        <v>6.443073666014862</v>
      </c>
      <c r="X25" s="185">
        <v>6.5316278108191801</v>
      </c>
      <c r="Y25" s="185">
        <v>6.6355101987930896</v>
      </c>
      <c r="Z25" s="185">
        <v>6.751909068695416</v>
      </c>
      <c r="AA25" s="185">
        <v>6.8335762124478112</v>
      </c>
      <c r="AB25" s="185">
        <v>6.9266242545464518</v>
      </c>
      <c r="AC25" s="185">
        <v>7.0256477428659672</v>
      </c>
      <c r="AD25" s="185">
        <v>7.1324328312550573</v>
      </c>
      <c r="AE25" s="185">
        <v>7.2487518237597861</v>
      </c>
      <c r="AF25" s="185">
        <v>7.3646712047380856</v>
      </c>
      <c r="AG25" s="185">
        <v>7.4880396665098186</v>
      </c>
      <c r="AH25" s="185">
        <v>7.6222246576830104</v>
      </c>
      <c r="AI25" s="185">
        <v>7.7788647614898911</v>
      </c>
      <c r="AJ25" s="185">
        <v>7.9809227709987729</v>
      </c>
      <c r="AK25" s="185">
        <v>8.1864714391465991</v>
      </c>
      <c r="AL25" s="185">
        <v>8.4095653079556474</v>
      </c>
      <c r="AM25" s="185">
        <v>8.6595427826853175</v>
      </c>
      <c r="AN25" s="185">
        <v>8.9913051938977269</v>
      </c>
    </row>
    <row r="41" spans="1:39">
      <c r="A41" s="132"/>
      <c r="B41" s="132"/>
      <c r="C41" s="132"/>
      <c r="D41" s="132"/>
      <c r="E41" s="132"/>
      <c r="F41" s="132"/>
      <c r="G41" s="132"/>
      <c r="H41" s="132"/>
      <c r="I41" s="132"/>
    </row>
    <row r="42" spans="1:39">
      <c r="A42" s="35" t="s">
        <v>553</v>
      </c>
      <c r="B42" s="35" t="s">
        <v>562</v>
      </c>
      <c r="C42" s="35" t="s">
        <v>563</v>
      </c>
      <c r="D42" s="35" t="s">
        <v>554</v>
      </c>
      <c r="E42" s="35" t="s">
        <v>564</v>
      </c>
      <c r="F42" s="35" t="s">
        <v>565</v>
      </c>
      <c r="G42" s="35" t="s">
        <v>566</v>
      </c>
      <c r="H42" s="35" t="s">
        <v>567</v>
      </c>
      <c r="I42" s="35" t="s">
        <v>555</v>
      </c>
      <c r="J42" s="35" t="s">
        <v>568</v>
      </c>
      <c r="K42" s="35" t="s">
        <v>569</v>
      </c>
      <c r="L42" s="35" t="s">
        <v>570</v>
      </c>
      <c r="M42" s="35" t="s">
        <v>571</v>
      </c>
      <c r="N42" s="35" t="s">
        <v>556</v>
      </c>
      <c r="O42" s="35" t="s">
        <v>572</v>
      </c>
      <c r="P42" s="35" t="s">
        <v>573</v>
      </c>
      <c r="Q42" s="35" t="s">
        <v>574</v>
      </c>
      <c r="R42" s="35" t="s">
        <v>575</v>
      </c>
      <c r="S42" s="35" t="s">
        <v>557</v>
      </c>
      <c r="T42" s="35" t="s">
        <v>576</v>
      </c>
      <c r="U42" s="35" t="s">
        <v>577</v>
      </c>
      <c r="V42" s="35" t="s">
        <v>578</v>
      </c>
      <c r="W42" s="35" t="s">
        <v>579</v>
      </c>
      <c r="X42" s="35" t="s">
        <v>558</v>
      </c>
      <c r="Y42" s="35" t="s">
        <v>580</v>
      </c>
      <c r="Z42" s="35" t="s">
        <v>581</v>
      </c>
      <c r="AA42" s="35" t="s">
        <v>582</v>
      </c>
      <c r="AB42" s="35" t="s">
        <v>583</v>
      </c>
      <c r="AC42" s="35" t="s">
        <v>559</v>
      </c>
      <c r="AD42" s="35" t="s">
        <v>584</v>
      </c>
      <c r="AE42" s="35" t="s">
        <v>585</v>
      </c>
      <c r="AF42" s="35" t="s">
        <v>586</v>
      </c>
      <c r="AG42" s="35" t="s">
        <v>587</v>
      </c>
      <c r="AH42" s="35" t="s">
        <v>560</v>
      </c>
      <c r="AI42" s="35" t="s">
        <v>588</v>
      </c>
      <c r="AJ42" s="35" t="s">
        <v>589</v>
      </c>
      <c r="AK42" s="35" t="s">
        <v>590</v>
      </c>
      <c r="AL42" s="35" t="s">
        <v>591</v>
      </c>
      <c r="AM42" s="35" t="s">
        <v>561</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59991.580449204266</v>
      </c>
      <c r="K43" s="185">
        <v>60682.333816399376</v>
      </c>
      <c r="L43" s="185">
        <v>61381.040636574369</v>
      </c>
      <c r="M43" s="185">
        <v>62087.792487153696</v>
      </c>
      <c r="N43" s="185">
        <v>62802.682000000023</v>
      </c>
      <c r="O43" s="185">
        <v>63421.065342005146</v>
      </c>
      <c r="P43" s="185">
        <v>64045.537563425794</v>
      </c>
      <c r="Q43" s="185">
        <v>64676.158618096451</v>
      </c>
      <c r="R43" s="185">
        <v>65312.989050183925</v>
      </c>
      <c r="S43" s="185">
        <v>65956.09</v>
      </c>
      <c r="T43" s="185">
        <v>66518.97719068767</v>
      </c>
      <c r="U43" s="185">
        <v>67086.668213583107</v>
      </c>
      <c r="V43" s="185">
        <v>67659.20406589545</v>
      </c>
      <c r="W43" s="185">
        <v>68236.62609471516</v>
      </c>
      <c r="X43" s="185">
        <v>68818.97600000001</v>
      </c>
      <c r="Y43" s="185">
        <v>69322.810489383541</v>
      </c>
      <c r="Z43" s="185">
        <v>69830.333629884059</v>
      </c>
      <c r="AA43" s="185">
        <v>70341.572426693441</v>
      </c>
      <c r="AB43" s="185">
        <v>70856.554082712813</v>
      </c>
      <c r="AC43" s="185">
        <v>71375.305999999997</v>
      </c>
      <c r="AD43" s="185">
        <v>71818.612994947311</v>
      </c>
      <c r="AE43" s="185">
        <v>72264.673338395412</v>
      </c>
      <c r="AF43" s="185">
        <v>72713.504131197798</v>
      </c>
      <c r="AG43" s="185">
        <v>73165.122580420139</v>
      </c>
      <c r="AH43" s="185">
        <v>73619.545999999973</v>
      </c>
      <c r="AI43" s="185">
        <v>73995.362001779533</v>
      </c>
      <c r="AJ43" s="185">
        <v>74373.096484110356</v>
      </c>
      <c r="AK43" s="185">
        <v>74752.759240528656</v>
      </c>
      <c r="AL43" s="185">
        <v>75134.360114565105</v>
      </c>
      <c r="AM43" s="185">
        <v>75517.908999999985</v>
      </c>
    </row>
    <row r="60" spans="1:40">
      <c r="B60" s="35" t="s">
        <v>553</v>
      </c>
      <c r="C60" s="35" t="s">
        <v>562</v>
      </c>
      <c r="D60" s="35" t="s">
        <v>563</v>
      </c>
      <c r="E60" s="35" t="s">
        <v>554</v>
      </c>
      <c r="F60" s="35" t="s">
        <v>564</v>
      </c>
      <c r="G60" s="35" t="s">
        <v>565</v>
      </c>
      <c r="H60" s="35" t="s">
        <v>566</v>
      </c>
      <c r="I60" s="35" t="s">
        <v>567</v>
      </c>
      <c r="J60" s="35" t="s">
        <v>555</v>
      </c>
      <c r="K60" s="35" t="s">
        <v>568</v>
      </c>
      <c r="L60" s="35" t="s">
        <v>569</v>
      </c>
      <c r="M60" s="35" t="s">
        <v>570</v>
      </c>
      <c r="N60" s="35" t="s">
        <v>571</v>
      </c>
      <c r="O60" s="35" t="s">
        <v>556</v>
      </c>
      <c r="P60" s="35" t="s">
        <v>572</v>
      </c>
      <c r="Q60" s="35" t="s">
        <v>573</v>
      </c>
      <c r="R60" s="35" t="s">
        <v>574</v>
      </c>
      <c r="S60" s="35" t="s">
        <v>575</v>
      </c>
      <c r="T60" s="35" t="s">
        <v>557</v>
      </c>
      <c r="U60" s="35" t="s">
        <v>576</v>
      </c>
      <c r="V60" s="35" t="s">
        <v>577</v>
      </c>
      <c r="W60" s="35" t="s">
        <v>578</v>
      </c>
      <c r="X60" s="35" t="s">
        <v>579</v>
      </c>
      <c r="Y60" s="35" t="s">
        <v>558</v>
      </c>
      <c r="Z60" s="35" t="s">
        <v>580</v>
      </c>
      <c r="AA60" s="35" t="s">
        <v>581</v>
      </c>
      <c r="AB60" s="35" t="s">
        <v>582</v>
      </c>
      <c r="AC60" s="35" t="s">
        <v>583</v>
      </c>
      <c r="AD60" s="35" t="s">
        <v>559</v>
      </c>
      <c r="AE60" s="35" t="s">
        <v>584</v>
      </c>
      <c r="AF60" s="35" t="s">
        <v>585</v>
      </c>
      <c r="AG60" s="35" t="s">
        <v>586</v>
      </c>
      <c r="AH60" s="35" t="s">
        <v>587</v>
      </c>
      <c r="AI60" s="35" t="s">
        <v>560</v>
      </c>
      <c r="AJ60" s="35" t="s">
        <v>588</v>
      </c>
      <c r="AK60" s="35" t="s">
        <v>589</v>
      </c>
      <c r="AL60" s="35" t="s">
        <v>590</v>
      </c>
      <c r="AM60" s="35" t="s">
        <v>591</v>
      </c>
      <c r="AN60" s="35" t="s">
        <v>561</v>
      </c>
    </row>
    <row r="61" spans="1:40">
      <c r="A61" s="35" t="s">
        <v>275</v>
      </c>
      <c r="B61" s="185">
        <v>0.5</v>
      </c>
      <c r="C61" s="185">
        <v>0.49995596552736282</v>
      </c>
      <c r="D61" s="185">
        <v>0.49490228114314117</v>
      </c>
      <c r="E61" s="185">
        <v>0.49299895520482384</v>
      </c>
      <c r="F61" s="185">
        <v>0.4945521607813303</v>
      </c>
      <c r="G61" s="185">
        <v>0.49189403899392259</v>
      </c>
      <c r="H61" s="185">
        <v>0.49011207753251013</v>
      </c>
      <c r="I61" s="185">
        <v>0.49493567113796749</v>
      </c>
      <c r="J61" s="185">
        <v>0.51284900256346788</v>
      </c>
      <c r="K61" s="185">
        <v>0.52892452034239423</v>
      </c>
      <c r="L61" s="185">
        <v>0.52519152092437538</v>
      </c>
      <c r="M61" s="185">
        <v>0.5218255294795352</v>
      </c>
      <c r="N61" s="185">
        <v>0.51733406161368123</v>
      </c>
      <c r="O61" s="185">
        <v>0.51184662886721144</v>
      </c>
      <c r="P61" s="185">
        <v>0.50616177980260146</v>
      </c>
      <c r="Q61" s="185">
        <v>0.5006445746439685</v>
      </c>
      <c r="R61" s="185">
        <v>0.49546368753722503</v>
      </c>
      <c r="S61" s="185">
        <v>0.48879731630412609</v>
      </c>
      <c r="T61" s="185">
        <v>0.48123299862011615</v>
      </c>
      <c r="U61" s="185">
        <v>0.47269115960576236</v>
      </c>
      <c r="V61" s="185">
        <v>0.46316434757219399</v>
      </c>
      <c r="W61" s="185">
        <v>0.45335073163593093</v>
      </c>
      <c r="X61" s="185">
        <v>0.44272184772416129</v>
      </c>
      <c r="Y61" s="185">
        <v>0.4319211478053821</v>
      </c>
      <c r="Z61" s="185">
        <v>0.42087388128241859</v>
      </c>
      <c r="AA61" s="185">
        <v>0.40928258096944709</v>
      </c>
      <c r="AB61" s="185">
        <v>0.39794357804368674</v>
      </c>
      <c r="AC61" s="185">
        <v>0.38688595414045662</v>
      </c>
      <c r="AD61" s="185">
        <v>0.37577152094065813</v>
      </c>
      <c r="AE61" s="185">
        <v>0.36491708685026392</v>
      </c>
      <c r="AF61" s="185">
        <v>0.35463971801181532</v>
      </c>
      <c r="AG61" s="185">
        <v>0.34464935100146188</v>
      </c>
      <c r="AH61" s="185">
        <v>0.33465735060558732</v>
      </c>
      <c r="AI61" s="185">
        <v>0.32455991134662582</v>
      </c>
      <c r="AJ61" s="185">
        <v>0.31446952752752322</v>
      </c>
      <c r="AK61" s="185">
        <v>0.30505300349660081</v>
      </c>
      <c r="AL61" s="185">
        <v>0.29611052638390362</v>
      </c>
      <c r="AM61" s="185">
        <v>0.28713919377259139</v>
      </c>
      <c r="AN61" s="185">
        <v>0.27723190628527744</v>
      </c>
    </row>
    <row r="62" spans="1:40">
      <c r="A62" s="35" t="s">
        <v>276</v>
      </c>
      <c r="B62" s="185">
        <v>0.3</v>
      </c>
      <c r="C62" s="185">
        <v>0.29598348131958901</v>
      </c>
      <c r="D62" s="185">
        <v>0.29877048447305654</v>
      </c>
      <c r="E62" s="185">
        <v>0.30167383300703277</v>
      </c>
      <c r="F62" s="185">
        <v>0.30253846573010462</v>
      </c>
      <c r="G62" s="185">
        <v>0.30225511476779943</v>
      </c>
      <c r="H62" s="185">
        <v>0.30515463370321672</v>
      </c>
      <c r="I62" s="185">
        <v>0.30506432886203255</v>
      </c>
      <c r="J62" s="185">
        <v>0.28715099743653211</v>
      </c>
      <c r="K62" s="185">
        <v>0.27107547965760581</v>
      </c>
      <c r="L62" s="185">
        <v>0.27480847907562461</v>
      </c>
      <c r="M62" s="185">
        <v>0.2781744705204649</v>
      </c>
      <c r="N62" s="185">
        <v>0.28266593838631876</v>
      </c>
      <c r="O62" s="185">
        <v>0.28815337113278855</v>
      </c>
      <c r="P62" s="185">
        <v>0.29383822019739853</v>
      </c>
      <c r="Q62" s="185">
        <v>0.29935542535603149</v>
      </c>
      <c r="R62" s="185">
        <v>0.30453631246277491</v>
      </c>
      <c r="S62" s="185">
        <v>0.31120268369587384</v>
      </c>
      <c r="T62" s="185">
        <v>0.31588062023336444</v>
      </c>
      <c r="U62" s="185">
        <v>0.31746145472041065</v>
      </c>
      <c r="V62" s="185">
        <v>0.31978814438976433</v>
      </c>
      <c r="W62" s="185">
        <v>0.32205894069217894</v>
      </c>
      <c r="X62" s="185">
        <v>0.32415729671631549</v>
      </c>
      <c r="Y62" s="185">
        <v>0.32680356153073975</v>
      </c>
      <c r="Z62" s="185">
        <v>0.32904148774958097</v>
      </c>
      <c r="AA62" s="185">
        <v>0.33142550256057235</v>
      </c>
      <c r="AB62" s="185">
        <v>0.33413932591099443</v>
      </c>
      <c r="AC62" s="185">
        <v>0.33650457874800516</v>
      </c>
      <c r="AD62" s="185">
        <v>0.33884981322061547</v>
      </c>
      <c r="AE62" s="185">
        <v>0.34128158388680713</v>
      </c>
      <c r="AF62" s="185">
        <v>0.34368745739666057</v>
      </c>
      <c r="AG62" s="185">
        <v>0.34580769540971817</v>
      </c>
      <c r="AH62" s="185">
        <v>0.34786717272320999</v>
      </c>
      <c r="AI62" s="185">
        <v>0.34985999877736706</v>
      </c>
      <c r="AJ62" s="185">
        <v>0.35188554495493235</v>
      </c>
      <c r="AK62" s="185">
        <v>0.35407112923780104</v>
      </c>
      <c r="AL62" s="185">
        <v>0.3558392125224013</v>
      </c>
      <c r="AM62" s="185">
        <v>0.35752481898248772</v>
      </c>
      <c r="AN62" s="185">
        <v>0.35875166201312919</v>
      </c>
    </row>
    <row r="63" spans="1:40">
      <c r="A63" s="35" t="s">
        <v>277</v>
      </c>
      <c r="B63" s="185">
        <v>0.19999999999999998</v>
      </c>
      <c r="C63" s="185">
        <v>0.20406055315304822</v>
      </c>
      <c r="D63" s="185">
        <v>0.20632723438380238</v>
      </c>
      <c r="E63" s="185">
        <v>0.20532721178814334</v>
      </c>
      <c r="F63" s="185">
        <v>0.20290937348856503</v>
      </c>
      <c r="G63" s="185">
        <v>0.20585084623827796</v>
      </c>
      <c r="H63" s="185">
        <v>0.20473328876427305</v>
      </c>
      <c r="I63" s="185">
        <v>0.2</v>
      </c>
      <c r="J63" s="185">
        <v>0.2</v>
      </c>
      <c r="K63" s="185">
        <v>0.2</v>
      </c>
      <c r="L63" s="185">
        <v>0.2</v>
      </c>
      <c r="M63" s="185">
        <v>0.2</v>
      </c>
      <c r="N63" s="185">
        <v>0.2</v>
      </c>
      <c r="O63" s="185">
        <v>0.19999999999999998</v>
      </c>
      <c r="P63" s="185">
        <v>0.19999999999999998</v>
      </c>
      <c r="Q63" s="185">
        <v>0.19999999999999998</v>
      </c>
      <c r="R63" s="185">
        <v>0.19999999999999998</v>
      </c>
      <c r="S63" s="185">
        <v>0.19999999999999998</v>
      </c>
      <c r="T63" s="185">
        <v>0.20288638114651944</v>
      </c>
      <c r="U63" s="185">
        <v>0.2098473856738271</v>
      </c>
      <c r="V63" s="185">
        <v>0.21704750803804174</v>
      </c>
      <c r="W63" s="185">
        <v>0.22459032767189005</v>
      </c>
      <c r="X63" s="185">
        <v>0.23312085555952314</v>
      </c>
      <c r="Y63" s="185">
        <v>0.24127529066387809</v>
      </c>
      <c r="Z63" s="185">
        <v>0.2500846309680006</v>
      </c>
      <c r="AA63" s="185">
        <v>0.25929191646998068</v>
      </c>
      <c r="AB63" s="185">
        <v>0.26791709604531888</v>
      </c>
      <c r="AC63" s="185">
        <v>0.27660946711153805</v>
      </c>
      <c r="AD63" s="185">
        <v>0.2853786658387264</v>
      </c>
      <c r="AE63" s="185">
        <v>0.2938013292629289</v>
      </c>
      <c r="AF63" s="185">
        <v>0.30167282459152422</v>
      </c>
      <c r="AG63" s="185">
        <v>0.30954295358881995</v>
      </c>
      <c r="AH63" s="185">
        <v>0.31747547667120268</v>
      </c>
      <c r="AI63" s="185">
        <v>0.32558008987600717</v>
      </c>
      <c r="AJ63" s="185">
        <v>0.33364492751754449</v>
      </c>
      <c r="AK63" s="185">
        <v>0.3408758672655981</v>
      </c>
      <c r="AL63" s="185">
        <v>0.34805026109369519</v>
      </c>
      <c r="AM63" s="185">
        <v>0.35533598724492094</v>
      </c>
      <c r="AN63" s="185">
        <v>0.36401643170159337</v>
      </c>
    </row>
    <row r="64" spans="1:40">
      <c r="A64" s="35"/>
    </row>
    <row r="65" spans="1:39">
      <c r="A65" s="35"/>
    </row>
    <row r="66" spans="1:39">
      <c r="A66" s="35"/>
    </row>
    <row r="70" spans="1:39">
      <c r="A70" s="35" t="s">
        <v>553</v>
      </c>
      <c r="B70" s="35" t="s">
        <v>562</v>
      </c>
      <c r="C70" s="35" t="s">
        <v>563</v>
      </c>
      <c r="D70" s="35" t="s">
        <v>554</v>
      </c>
      <c r="E70" s="35" t="s">
        <v>564</v>
      </c>
      <c r="F70" s="35" t="s">
        <v>565</v>
      </c>
      <c r="G70" s="35" t="s">
        <v>566</v>
      </c>
      <c r="H70" s="35" t="s">
        <v>567</v>
      </c>
      <c r="I70" s="35" t="s">
        <v>555</v>
      </c>
      <c r="J70" s="35" t="s">
        <v>568</v>
      </c>
      <c r="K70" s="35" t="s">
        <v>569</v>
      </c>
      <c r="L70" s="35" t="s">
        <v>570</v>
      </c>
      <c r="M70" s="35" t="s">
        <v>571</v>
      </c>
      <c r="N70" s="35" t="s">
        <v>556</v>
      </c>
      <c r="O70" s="35" t="s">
        <v>572</v>
      </c>
      <c r="P70" s="35" t="s">
        <v>573</v>
      </c>
      <c r="Q70" s="35" t="s">
        <v>574</v>
      </c>
      <c r="R70" s="35" t="s">
        <v>575</v>
      </c>
      <c r="S70" s="35" t="s">
        <v>557</v>
      </c>
      <c r="T70" s="35" t="s">
        <v>576</v>
      </c>
      <c r="U70" s="35" t="s">
        <v>577</v>
      </c>
      <c r="V70" s="35" t="s">
        <v>578</v>
      </c>
      <c r="W70" s="35" t="s">
        <v>579</v>
      </c>
      <c r="X70" s="35" t="s">
        <v>558</v>
      </c>
      <c r="Y70" s="35" t="s">
        <v>580</v>
      </c>
      <c r="Z70" s="35" t="s">
        <v>581</v>
      </c>
      <c r="AA70" s="35" t="s">
        <v>582</v>
      </c>
      <c r="AB70" s="35" t="s">
        <v>583</v>
      </c>
      <c r="AC70" s="35" t="s">
        <v>559</v>
      </c>
      <c r="AD70" s="35" t="s">
        <v>584</v>
      </c>
      <c r="AE70" s="35" t="s">
        <v>585</v>
      </c>
      <c r="AF70" s="35" t="s">
        <v>586</v>
      </c>
      <c r="AG70" s="35" t="s">
        <v>587</v>
      </c>
      <c r="AH70" s="35" t="s">
        <v>560</v>
      </c>
      <c r="AI70" s="35" t="s">
        <v>588</v>
      </c>
      <c r="AJ70" s="35" t="s">
        <v>589</v>
      </c>
      <c r="AK70" s="35" t="s">
        <v>590</v>
      </c>
      <c r="AL70" s="35" t="s">
        <v>591</v>
      </c>
      <c r="AM70" s="35" t="s">
        <v>561</v>
      </c>
    </row>
    <row r="71" spans="1:39">
      <c r="A71" s="185">
        <v>0.37854823466784909</v>
      </c>
      <c r="B71" s="185">
        <v>0.39468263101838719</v>
      </c>
      <c r="C71" s="185">
        <v>0.39599706992853861</v>
      </c>
      <c r="D71" s="185">
        <v>0.38179054037512106</v>
      </c>
      <c r="E71" s="185">
        <v>0.37917965825177891</v>
      </c>
      <c r="F71" s="185">
        <v>0.38086130035574611</v>
      </c>
      <c r="G71" s="185">
        <v>0.37873526341095565</v>
      </c>
      <c r="H71" s="185">
        <v>0.37078585808525577</v>
      </c>
      <c r="I71" s="185">
        <v>0.35372448919832561</v>
      </c>
      <c r="J71" s="185">
        <v>0.35682241279728699</v>
      </c>
      <c r="K71" s="185">
        <v>0.35869614803720851</v>
      </c>
      <c r="L71" s="185">
        <v>0.36025441465399549</v>
      </c>
      <c r="M71" s="185">
        <v>0.36300379032901625</v>
      </c>
      <c r="N71" s="185">
        <v>0.3660655390370991</v>
      </c>
      <c r="O71" s="185">
        <v>0.36946409061854824</v>
      </c>
      <c r="P71" s="185">
        <v>0.37264379827291338</v>
      </c>
      <c r="Q71" s="185">
        <v>0.36324852422254972</v>
      </c>
      <c r="R71" s="185">
        <v>0.36812778141862623</v>
      </c>
      <c r="S71" s="185">
        <v>0.3730481696174241</v>
      </c>
      <c r="T71" s="185">
        <v>0.37980760922485102</v>
      </c>
      <c r="U71" s="185">
        <v>0.38690450222972828</v>
      </c>
      <c r="V71" s="185">
        <v>0.39465999685957648</v>
      </c>
      <c r="W71" s="185">
        <v>0.40387794119125237</v>
      </c>
      <c r="X71" s="24">
        <v>0.41303113517181705</v>
      </c>
      <c r="Y71" s="24">
        <v>0.42345776833028964</v>
      </c>
      <c r="Z71" s="24">
        <v>0.43488921715366397</v>
      </c>
      <c r="AA71" s="24">
        <v>0.44608329893479598</v>
      </c>
      <c r="AB71" s="24">
        <v>0.45805923261365594</v>
      </c>
      <c r="AC71" s="24">
        <v>0.47081987113799284</v>
      </c>
      <c r="AD71" s="24">
        <v>0.4837398661120394</v>
      </c>
      <c r="AE71" s="24">
        <v>0.49648905737542648</v>
      </c>
      <c r="AF71" s="24">
        <v>0.50997295537568355</v>
      </c>
      <c r="AG71" s="24">
        <v>0.52431935904861526</v>
      </c>
      <c r="AH71" s="24">
        <v>0.53983248002781115</v>
      </c>
      <c r="AI71" s="24">
        <v>0.5561953111138781</v>
      </c>
      <c r="AJ71" s="24">
        <v>0.57169158902470285</v>
      </c>
      <c r="AK71" s="24">
        <v>0.58806771131290059</v>
      </c>
      <c r="AL71" s="24">
        <v>0.60568148678745359</v>
      </c>
      <c r="AM71" s="24">
        <v>0.62816618944369929</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553</v>
      </c>
      <c r="D101" s="35" t="s">
        <v>562</v>
      </c>
      <c r="E101" s="35" t="s">
        <v>563</v>
      </c>
      <c r="F101" s="35" t="s">
        <v>554</v>
      </c>
      <c r="G101" s="35" t="s">
        <v>564</v>
      </c>
      <c r="H101" s="35" t="s">
        <v>565</v>
      </c>
      <c r="I101" s="35" t="s">
        <v>566</v>
      </c>
      <c r="J101" s="35" t="s">
        <v>567</v>
      </c>
      <c r="K101" s="35" t="s">
        <v>555</v>
      </c>
      <c r="L101" s="35" t="s">
        <v>568</v>
      </c>
      <c r="M101" s="35" t="s">
        <v>569</v>
      </c>
      <c r="N101" s="35" t="s">
        <v>570</v>
      </c>
      <c r="O101" s="35" t="s">
        <v>571</v>
      </c>
      <c r="P101" s="35" t="s">
        <v>556</v>
      </c>
      <c r="Q101" s="35" t="s">
        <v>572</v>
      </c>
      <c r="R101" s="35" t="s">
        <v>573</v>
      </c>
      <c r="S101" s="35" t="s">
        <v>574</v>
      </c>
      <c r="T101" s="35" t="s">
        <v>575</v>
      </c>
      <c r="U101" s="35" t="s">
        <v>557</v>
      </c>
      <c r="V101" s="35" t="s">
        <v>576</v>
      </c>
      <c r="W101" s="35" t="s">
        <v>577</v>
      </c>
      <c r="X101" s="35" t="s">
        <v>578</v>
      </c>
      <c r="Y101" s="35" t="s">
        <v>579</v>
      </c>
      <c r="Z101" s="35" t="s">
        <v>558</v>
      </c>
      <c r="AA101" s="35" t="s">
        <v>580</v>
      </c>
      <c r="AB101" s="35" t="s">
        <v>581</v>
      </c>
      <c r="AC101" s="35" t="s">
        <v>582</v>
      </c>
      <c r="AD101" s="35" t="s">
        <v>583</v>
      </c>
      <c r="AE101" s="35" t="s">
        <v>559</v>
      </c>
      <c r="AF101" s="35" t="s">
        <v>584</v>
      </c>
      <c r="AG101" s="35" t="s">
        <v>585</v>
      </c>
      <c r="AH101" s="35" t="s">
        <v>586</v>
      </c>
      <c r="AI101" s="35" t="s">
        <v>587</v>
      </c>
      <c r="AJ101" s="35" t="s">
        <v>560</v>
      </c>
      <c r="AK101" s="35" t="s">
        <v>588</v>
      </c>
      <c r="AL101" s="35" t="s">
        <v>589</v>
      </c>
      <c r="AM101" s="35" t="s">
        <v>590</v>
      </c>
      <c r="AN101" s="35" t="s">
        <v>591</v>
      </c>
      <c r="AO101" s="35" t="s">
        <v>561</v>
      </c>
      <c r="AP101" s="35"/>
      <c r="AQ101" s="35"/>
      <c r="AR101" s="35"/>
      <c r="AS101" s="35"/>
      <c r="AT101" s="35"/>
      <c r="AU101" s="35"/>
    </row>
    <row r="102" spans="1:47">
      <c r="A102" s="35" t="s">
        <v>275</v>
      </c>
      <c r="B102" s="35" t="s">
        <v>530</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531</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532</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row>
    <row r="105" spans="1:47">
      <c r="A105" s="35" t="s">
        <v>275</v>
      </c>
      <c r="B105" s="35" t="s">
        <v>533</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c r="AA105" s="185" t="s">
        <v>395</v>
      </c>
      <c r="AB105" s="185" t="s">
        <v>395</v>
      </c>
    </row>
    <row r="106" spans="1:47">
      <c r="A106" s="35" t="s">
        <v>275</v>
      </c>
      <c r="B106" s="35" t="s">
        <v>534</v>
      </c>
      <c r="K106" s="185" t="s">
        <v>395</v>
      </c>
      <c r="L106" s="185" t="s">
        <v>395</v>
      </c>
      <c r="M106" s="185" t="s">
        <v>395</v>
      </c>
      <c r="N106" s="185" t="s">
        <v>395</v>
      </c>
      <c r="O106" s="185" t="s">
        <v>395</v>
      </c>
      <c r="P106" s="185" t="s">
        <v>395</v>
      </c>
      <c r="Q106" s="185" t="s">
        <v>395</v>
      </c>
      <c r="R106" s="185" t="s">
        <v>395</v>
      </c>
    </row>
    <row r="107" spans="1:47">
      <c r="A107" s="35" t="s">
        <v>276</v>
      </c>
      <c r="B107" s="35" t="s">
        <v>532</v>
      </c>
      <c r="AM107" s="185" t="s">
        <v>395</v>
      </c>
      <c r="AN107" s="185" t="s">
        <v>395</v>
      </c>
      <c r="AO107" s="185" t="s">
        <v>395</v>
      </c>
    </row>
    <row r="108" spans="1:47">
      <c r="A108" s="35" t="s">
        <v>276</v>
      </c>
      <c r="B108" s="35" t="s">
        <v>533</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C109" s="185" t="s">
        <v>395</v>
      </c>
      <c r="D109" s="185" t="s">
        <v>395</v>
      </c>
      <c r="E109" s="185" t="s">
        <v>395</v>
      </c>
      <c r="F109" s="185" t="s">
        <v>395</v>
      </c>
      <c r="G109" s="185" t="s">
        <v>395</v>
      </c>
      <c r="H109" s="185" t="s">
        <v>395</v>
      </c>
      <c r="I109" s="185" t="s">
        <v>395</v>
      </c>
      <c r="J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c r="AF111" s="185" t="s">
        <v>395</v>
      </c>
    </row>
    <row r="112" spans="1:47">
      <c r="A112" s="35" t="s">
        <v>276</v>
      </c>
      <c r="B112" s="35" t="s">
        <v>537</v>
      </c>
      <c r="J112" s="185" t="s">
        <v>395</v>
      </c>
      <c r="K112" s="185" t="s">
        <v>395</v>
      </c>
      <c r="L112" s="185" t="s">
        <v>395</v>
      </c>
      <c r="M112" s="185" t="s">
        <v>395</v>
      </c>
      <c r="N112" s="185" t="s">
        <v>395</v>
      </c>
      <c r="O112" s="185" t="s">
        <v>395</v>
      </c>
      <c r="P112" s="185" t="s">
        <v>395</v>
      </c>
      <c r="R112" s="185" t="s">
        <v>395</v>
      </c>
    </row>
    <row r="113" spans="1:41">
      <c r="A113" s="35" t="s">
        <v>277</v>
      </c>
      <c r="B113" s="35" t="s">
        <v>532</v>
      </c>
      <c r="D113" s="185" t="s">
        <v>395</v>
      </c>
      <c r="E113" s="185" t="s">
        <v>395</v>
      </c>
      <c r="K113" s="185" t="s">
        <v>395</v>
      </c>
      <c r="L113" s="185" t="s">
        <v>395</v>
      </c>
      <c r="M113" s="185" t="s">
        <v>395</v>
      </c>
      <c r="N113" s="185" t="s">
        <v>395</v>
      </c>
      <c r="O113" s="185" t="s">
        <v>395</v>
      </c>
      <c r="P113" s="185" t="s">
        <v>395</v>
      </c>
      <c r="Q113" s="185" t="s">
        <v>395</v>
      </c>
      <c r="R113" s="185" t="s">
        <v>395</v>
      </c>
    </row>
    <row r="114" spans="1:41">
      <c r="A114" s="35" t="s">
        <v>277</v>
      </c>
      <c r="B114" s="35" t="s">
        <v>533</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534</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535</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t="s">
        <v>277</v>
      </c>
      <c r="B117" s="35" t="s">
        <v>536</v>
      </c>
      <c r="C117" s="185" t="s">
        <v>395</v>
      </c>
      <c r="D117" s="185" t="s">
        <v>395</v>
      </c>
      <c r="E117" s="185" t="s">
        <v>395</v>
      </c>
      <c r="F117" s="185" t="s">
        <v>395</v>
      </c>
      <c r="G117" s="185" t="s">
        <v>395</v>
      </c>
      <c r="H117" s="185" t="s">
        <v>395</v>
      </c>
      <c r="I117" s="185" t="s">
        <v>395</v>
      </c>
      <c r="J117" s="185" t="s">
        <v>395</v>
      </c>
      <c r="K117" s="185" t="s">
        <v>395</v>
      </c>
      <c r="L117" s="185" t="s">
        <v>395</v>
      </c>
      <c r="M117" s="185" t="s">
        <v>395</v>
      </c>
      <c r="N117" s="185" t="s">
        <v>395</v>
      </c>
      <c r="O117" s="185" t="s">
        <v>395</v>
      </c>
      <c r="P117" s="185" t="s">
        <v>395</v>
      </c>
      <c r="Q117" s="185" t="s">
        <v>395</v>
      </c>
      <c r="R117" s="185" t="s">
        <v>395</v>
      </c>
      <c r="S117" s="185" t="s">
        <v>395</v>
      </c>
      <c r="T117" s="185" t="s">
        <v>395</v>
      </c>
      <c r="U117" s="185" t="s">
        <v>395</v>
      </c>
      <c r="V117" s="185" t="s">
        <v>395</v>
      </c>
      <c r="W117" s="185" t="s">
        <v>395</v>
      </c>
      <c r="X117" s="185" t="s">
        <v>395</v>
      </c>
      <c r="Y117" s="185" t="s">
        <v>395</v>
      </c>
      <c r="Z117" s="185" t="s">
        <v>395</v>
      </c>
      <c r="AA117" s="185" t="s">
        <v>395</v>
      </c>
      <c r="AB117" s="185" t="s">
        <v>395</v>
      </c>
      <c r="AC117" s="185" t="s">
        <v>395</v>
      </c>
      <c r="AD117" s="185" t="s">
        <v>395</v>
      </c>
      <c r="AE117" s="185" t="s">
        <v>395</v>
      </c>
      <c r="AF117" s="185" t="s">
        <v>395</v>
      </c>
      <c r="AG117" s="185" t="s">
        <v>395</v>
      </c>
      <c r="AH117" s="185" t="s">
        <v>395</v>
      </c>
      <c r="AI117" s="185" t="s">
        <v>395</v>
      </c>
      <c r="AJ117" s="185" t="s">
        <v>395</v>
      </c>
      <c r="AK117" s="185" t="s">
        <v>395</v>
      </c>
      <c r="AL117" s="185" t="s">
        <v>395</v>
      </c>
      <c r="AM117" s="185" t="s">
        <v>395</v>
      </c>
      <c r="AN117" s="185" t="s">
        <v>395</v>
      </c>
      <c r="AO117" s="185" t="s">
        <v>395</v>
      </c>
    </row>
    <row r="118" spans="1:41">
      <c r="A118" s="35" t="s">
        <v>277</v>
      </c>
      <c r="B118" s="35" t="s">
        <v>537</v>
      </c>
      <c r="C118" s="185" t="s">
        <v>395</v>
      </c>
      <c r="D118" s="185" t="s">
        <v>395</v>
      </c>
      <c r="E118" s="185" t="s">
        <v>395</v>
      </c>
      <c r="F118" s="185" t="s">
        <v>395</v>
      </c>
      <c r="G118" s="185" t="s">
        <v>395</v>
      </c>
      <c r="H118" s="185" t="s">
        <v>395</v>
      </c>
      <c r="I118" s="185" t="s">
        <v>395</v>
      </c>
      <c r="J118" s="185" t="s">
        <v>395</v>
      </c>
      <c r="K118" s="185" t="s">
        <v>395</v>
      </c>
      <c r="L118" s="185" t="s">
        <v>395</v>
      </c>
      <c r="M118" s="185" t="s">
        <v>395</v>
      </c>
      <c r="N118" s="185" t="s">
        <v>395</v>
      </c>
      <c r="O118" s="185" t="s">
        <v>395</v>
      </c>
      <c r="P118" s="185" t="s">
        <v>395</v>
      </c>
      <c r="Q118" s="185" t="s">
        <v>395</v>
      </c>
      <c r="R118" s="185" t="s">
        <v>395</v>
      </c>
      <c r="S118" s="185" t="s">
        <v>395</v>
      </c>
      <c r="T118" s="185" t="s">
        <v>395</v>
      </c>
      <c r="U118" s="185" t="s">
        <v>395</v>
      </c>
      <c r="V118" s="185" t="s">
        <v>395</v>
      </c>
      <c r="W118" s="185" t="s">
        <v>395</v>
      </c>
      <c r="X118" s="185" t="s">
        <v>395</v>
      </c>
      <c r="Y118" s="185" t="s">
        <v>395</v>
      </c>
      <c r="Z118" s="185" t="s">
        <v>395</v>
      </c>
      <c r="AA118" s="185" t="s">
        <v>395</v>
      </c>
      <c r="AB118" s="185" t="s">
        <v>395</v>
      </c>
      <c r="AC118" s="185" t="s">
        <v>395</v>
      </c>
      <c r="AD118" s="185" t="s">
        <v>395</v>
      </c>
      <c r="AE118" s="185" t="s">
        <v>395</v>
      </c>
      <c r="AF118" s="185" t="s">
        <v>395</v>
      </c>
      <c r="AG118" s="185" t="s">
        <v>395</v>
      </c>
      <c r="AH118" s="185" t="s">
        <v>395</v>
      </c>
      <c r="AI118" s="185" t="s">
        <v>395</v>
      </c>
      <c r="AJ118" s="185" t="s">
        <v>395</v>
      </c>
      <c r="AK118" s="185" t="s">
        <v>395</v>
      </c>
      <c r="AL118" s="185" t="s">
        <v>395</v>
      </c>
      <c r="AM118" s="185" t="s">
        <v>395</v>
      </c>
      <c r="AN118" s="185" t="s">
        <v>395</v>
      </c>
      <c r="AO118" s="185" t="s">
        <v>395</v>
      </c>
    </row>
    <row r="119" spans="1:41">
      <c r="A119" s="35" t="s">
        <v>277</v>
      </c>
      <c r="B119" s="35" t="s">
        <v>538</v>
      </c>
      <c r="C119" s="185" t="s">
        <v>395</v>
      </c>
      <c r="D119" s="185" t="s">
        <v>395</v>
      </c>
      <c r="E119" s="185" t="s">
        <v>395</v>
      </c>
      <c r="F119" s="185" t="s">
        <v>395</v>
      </c>
      <c r="G119" s="185" t="s">
        <v>395</v>
      </c>
      <c r="H119" s="185" t="s">
        <v>395</v>
      </c>
      <c r="I119" s="185" t="s">
        <v>395</v>
      </c>
      <c r="J119" s="185" t="s">
        <v>395</v>
      </c>
      <c r="K119" s="185" t="s">
        <v>395</v>
      </c>
      <c r="L119" s="185" t="s">
        <v>395</v>
      </c>
      <c r="M119" s="185" t="s">
        <v>395</v>
      </c>
      <c r="N119" s="185" t="s">
        <v>395</v>
      </c>
      <c r="O119" s="185" t="s">
        <v>395</v>
      </c>
      <c r="P119" s="185" t="s">
        <v>395</v>
      </c>
      <c r="Q119" s="185" t="s">
        <v>395</v>
      </c>
      <c r="R119" s="185" t="s">
        <v>395</v>
      </c>
      <c r="S119" s="185" t="s">
        <v>395</v>
      </c>
      <c r="T119" s="185" t="s">
        <v>395</v>
      </c>
      <c r="U119" s="185" t="s">
        <v>395</v>
      </c>
      <c r="V119" s="185" t="s">
        <v>395</v>
      </c>
      <c r="W119" s="185" t="s">
        <v>395</v>
      </c>
      <c r="X119" s="185" t="s">
        <v>395</v>
      </c>
      <c r="Y119" s="185" t="s">
        <v>395</v>
      </c>
      <c r="Z119" s="185" t="s">
        <v>395</v>
      </c>
      <c r="AA119" s="185" t="s">
        <v>395</v>
      </c>
      <c r="AB119" s="185" t="s">
        <v>395</v>
      </c>
      <c r="AC119" s="185" t="s">
        <v>395</v>
      </c>
      <c r="AD119" s="185" t="s">
        <v>395</v>
      </c>
      <c r="AE119" s="185" t="s">
        <v>395</v>
      </c>
      <c r="AF119" s="185" t="s">
        <v>395</v>
      </c>
      <c r="AG119" s="185" t="s">
        <v>395</v>
      </c>
      <c r="AH119" s="185" t="s">
        <v>395</v>
      </c>
      <c r="AI119" s="185" t="s">
        <v>395</v>
      </c>
      <c r="AJ119" s="185" t="s">
        <v>395</v>
      </c>
      <c r="AK119" s="185" t="s">
        <v>395</v>
      </c>
      <c r="AL119" s="185" t="s">
        <v>395</v>
      </c>
      <c r="AM119" s="185" t="s">
        <v>395</v>
      </c>
      <c r="AN119" s="185" t="s">
        <v>395</v>
      </c>
      <c r="AO119" s="185" t="s">
        <v>395</v>
      </c>
    </row>
    <row r="120" spans="1:41">
      <c r="A120" s="35" t="s">
        <v>277</v>
      </c>
      <c r="B120" s="35" t="s">
        <v>601</v>
      </c>
      <c r="C120" s="185" t="s">
        <v>395</v>
      </c>
      <c r="D120" s="185" t="s">
        <v>395</v>
      </c>
      <c r="E120" s="185" t="s">
        <v>395</v>
      </c>
      <c r="F120" s="185" t="s">
        <v>395</v>
      </c>
      <c r="G120" s="185" t="s">
        <v>395</v>
      </c>
      <c r="H120" s="185" t="s">
        <v>395</v>
      </c>
      <c r="I120" s="185" t="s">
        <v>395</v>
      </c>
      <c r="J120" s="185" t="s">
        <v>395</v>
      </c>
      <c r="K120" s="185" t="s">
        <v>395</v>
      </c>
      <c r="L120" s="185" t="s">
        <v>395</v>
      </c>
      <c r="M120" s="185" t="s">
        <v>395</v>
      </c>
      <c r="N120" s="185" t="s">
        <v>395</v>
      </c>
      <c r="O120" s="185" t="s">
        <v>395</v>
      </c>
      <c r="P120" s="185" t="s">
        <v>395</v>
      </c>
      <c r="Q120" s="185" t="s">
        <v>395</v>
      </c>
      <c r="R120" s="185" t="s">
        <v>395</v>
      </c>
      <c r="S120" s="185" t="s">
        <v>395</v>
      </c>
      <c r="T120" s="185" t="s">
        <v>395</v>
      </c>
      <c r="U120" s="185" t="s">
        <v>395</v>
      </c>
      <c r="V120" s="185" t="s">
        <v>395</v>
      </c>
      <c r="W120" s="185" t="s">
        <v>395</v>
      </c>
      <c r="X120" s="185" t="s">
        <v>395</v>
      </c>
      <c r="Y120" s="185" t="s">
        <v>395</v>
      </c>
      <c r="Z120" s="185" t="s">
        <v>395</v>
      </c>
      <c r="AA120" s="185" t="s">
        <v>395</v>
      </c>
      <c r="AB120" s="185" t="s">
        <v>395</v>
      </c>
      <c r="AC120" s="185" t="s">
        <v>395</v>
      </c>
      <c r="AD120" s="185" t="s">
        <v>395</v>
      </c>
      <c r="AE120" s="185" t="s">
        <v>395</v>
      </c>
      <c r="AF120" s="185" t="s">
        <v>395</v>
      </c>
      <c r="AG120" s="185" t="s">
        <v>395</v>
      </c>
      <c r="AH120" s="185" t="s">
        <v>395</v>
      </c>
      <c r="AI120" s="185" t="s">
        <v>395</v>
      </c>
      <c r="AJ120" s="185" t="s">
        <v>395</v>
      </c>
      <c r="AK120" s="185" t="s">
        <v>395</v>
      </c>
      <c r="AL120" s="185" t="s">
        <v>395</v>
      </c>
      <c r="AM120" s="185" t="s">
        <v>395</v>
      </c>
      <c r="AN120" s="185" t="s">
        <v>395</v>
      </c>
      <c r="AO120" s="185" t="s">
        <v>395</v>
      </c>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641</v>
      </c>
      <c r="B162" s="35" t="s">
        <v>4</v>
      </c>
      <c r="C162" s="35" t="s">
        <v>642</v>
      </c>
      <c r="D162" s="35" t="s">
        <v>643</v>
      </c>
      <c r="E162" s="35" t="s">
        <v>663</v>
      </c>
      <c r="F162" s="275"/>
      <c r="G162" s="275"/>
      <c r="H162" s="275"/>
      <c r="I162" s="275"/>
      <c r="J162" s="275"/>
      <c r="K162" s="275"/>
      <c r="L162" s="275"/>
      <c r="M162" s="275"/>
    </row>
    <row r="163" spans="1:13">
      <c r="A163" s="185">
        <v>-1</v>
      </c>
      <c r="B163" s="185">
        <v>-1</v>
      </c>
      <c r="C163" s="185">
        <v>-1</v>
      </c>
      <c r="D163" s="185">
        <v>1</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77"/>
  <sheetViews>
    <sheetView workbookViewId="0">
      <selection activeCell="L10" sqref="L10"/>
    </sheetView>
  </sheetViews>
  <sheetFormatPr defaultColWidth="8.85546875" defaultRowHeight="15"/>
  <cols>
    <col min="1" max="1" width="13.42578125" customWidth="1"/>
    <col min="3" max="3" width="13.42578125" bestFit="1" customWidth="1"/>
    <col min="4" max="33" width="10.42578125" bestFit="1" customWidth="1"/>
  </cols>
  <sheetData>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L42/K42*K7</f>
        <v>73.714079671574524</v>
      </c>
      <c r="M7" s="10">
        <f t="shared" ref="M7:AG19" si="1">M42/L42*L7</f>
        <v>75.506021875924262</v>
      </c>
      <c r="N7" s="10">
        <f t="shared" si="1"/>
        <v>76.704872750472219</v>
      </c>
      <c r="O7" s="10">
        <f t="shared" si="1"/>
        <v>78.105637663803805</v>
      </c>
      <c r="P7" s="10">
        <f t="shared" si="1"/>
        <v>79.314399398498992</v>
      </c>
      <c r="Q7" s="10">
        <f t="shared" si="1"/>
        <v>80.513452394036392</v>
      </c>
      <c r="R7" s="10">
        <f t="shared" si="1"/>
        <v>81.584703664785522</v>
      </c>
      <c r="S7" s="10">
        <f t="shared" si="1"/>
        <v>83.135911721747703</v>
      </c>
      <c r="T7" s="10">
        <f t="shared" si="1"/>
        <v>84.37251106939469</v>
      </c>
      <c r="U7" s="10">
        <f t="shared" si="1"/>
        <v>85.50974014396067</v>
      </c>
      <c r="V7" s="10">
        <f t="shared" si="1"/>
        <v>86.915530445229294</v>
      </c>
      <c r="W7" s="10">
        <f t="shared" si="1"/>
        <v>88.434783530612364</v>
      </c>
      <c r="X7" s="10">
        <f t="shared" si="1"/>
        <v>90.082338586492114</v>
      </c>
      <c r="Y7" s="10">
        <f t="shared" si="1"/>
        <v>92.12955461789484</v>
      </c>
      <c r="Z7" s="10">
        <f t="shared" si="1"/>
        <v>94.093417877623054</v>
      </c>
      <c r="AA7" s="10">
        <f t="shared" si="1"/>
        <v>96.228120535526458</v>
      </c>
      <c r="AB7" s="10">
        <f t="shared" si="1"/>
        <v>98.403795789082608</v>
      </c>
      <c r="AC7" s="10">
        <f t="shared" si="1"/>
        <v>100.59166460422934</v>
      </c>
      <c r="AD7" s="10">
        <f t="shared" si="1"/>
        <v>102.9626937848716</v>
      </c>
      <c r="AE7" s="10">
        <f t="shared" si="1"/>
        <v>105.44646226357523</v>
      </c>
      <c r="AF7" s="10">
        <f t="shared" si="1"/>
        <v>118.62629125764531</v>
      </c>
      <c r="AG7" s="10">
        <f t="shared" si="1"/>
        <v>135.37537966001679</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L24" si="2">L43/K43*K8</f>
        <v>1969.0542042187767</v>
      </c>
      <c r="M8" s="10">
        <f t="shared" si="1"/>
        <v>2007.8009272947841</v>
      </c>
      <c r="N8" s="10">
        <f t="shared" si="1"/>
        <v>2042.7039575031772</v>
      </c>
      <c r="O8" s="10">
        <f t="shared" si="1"/>
        <v>2082.9650851915194</v>
      </c>
      <c r="P8" s="10">
        <f t="shared" si="1"/>
        <v>2122.4845146064727</v>
      </c>
      <c r="Q8" s="10">
        <f t="shared" si="1"/>
        <v>2160.5772518453555</v>
      </c>
      <c r="R8" s="10">
        <f t="shared" si="1"/>
        <v>2199.8668388051556</v>
      </c>
      <c r="S8" s="10">
        <f t="shared" si="1"/>
        <v>2236.1670258248118</v>
      </c>
      <c r="T8" s="10">
        <f t="shared" si="1"/>
        <v>2282.4891656318709</v>
      </c>
      <c r="U8" s="10">
        <f t="shared" si="1"/>
        <v>2332.2210921781148</v>
      </c>
      <c r="V8" s="10">
        <f t="shared" si="1"/>
        <v>2393.1733806096436</v>
      </c>
      <c r="W8" s="10">
        <f t="shared" si="1"/>
        <v>2457.9357178348664</v>
      </c>
      <c r="X8" s="10">
        <f t="shared" si="1"/>
        <v>2527.7353080307053</v>
      </c>
      <c r="Y8" s="10">
        <f t="shared" si="1"/>
        <v>2606.4248746591875</v>
      </c>
      <c r="Z8" s="10">
        <f t="shared" si="1"/>
        <v>2686.9640633380773</v>
      </c>
      <c r="AA8" s="10">
        <f t="shared" si="1"/>
        <v>2775.656859821836</v>
      </c>
      <c r="AB8" s="10">
        <f t="shared" si="1"/>
        <v>2870.6655371067991</v>
      </c>
      <c r="AC8" s="10">
        <f t="shared" si="1"/>
        <v>2969.9671569191969</v>
      </c>
      <c r="AD8" s="10">
        <f t="shared" si="1"/>
        <v>3075.1392645543051</v>
      </c>
      <c r="AE8" s="10">
        <f t="shared" si="1"/>
        <v>3186.4779688337007</v>
      </c>
      <c r="AF8" s="10">
        <f t="shared" si="1"/>
        <v>3813.0300124681057</v>
      </c>
      <c r="AG8" s="10">
        <f t="shared" si="1"/>
        <v>4601.9344580904644</v>
      </c>
      <c r="AH8" s="126"/>
      <c r="AI8" s="126"/>
      <c r="AJ8" s="126"/>
      <c r="AK8" s="126"/>
      <c r="AL8" s="126"/>
      <c r="AM8" s="126"/>
      <c r="AO8">
        <f>AO7+1</f>
        <v>2</v>
      </c>
    </row>
    <row r="9" spans="1:41">
      <c r="A9" s="134" t="s">
        <v>525</v>
      </c>
      <c r="B9" s="185">
        <f t="shared" ref="B9:B34"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si="2"/>
        <v>54.333463240824784</v>
      </c>
      <c r="M9" s="10">
        <f t="shared" si="1"/>
        <v>55.360810988443227</v>
      </c>
      <c r="N9" s="10">
        <f t="shared" si="1"/>
        <v>56.238244911243044</v>
      </c>
      <c r="O9" s="10">
        <f t="shared" si="1"/>
        <v>57.251901640327262</v>
      </c>
      <c r="P9" s="10">
        <f t="shared" si="1"/>
        <v>58.304948470014537</v>
      </c>
      <c r="Q9" s="10">
        <f t="shared" si="1"/>
        <v>59.212815989817877</v>
      </c>
      <c r="R9" s="10">
        <f t="shared" si="1"/>
        <v>60.152749961257761</v>
      </c>
      <c r="S9" s="10">
        <f t="shared" si="1"/>
        <v>61.386436245093208</v>
      </c>
      <c r="T9" s="10">
        <f t="shared" si="1"/>
        <v>62.425457656662381</v>
      </c>
      <c r="U9" s="10">
        <f t="shared" si="1"/>
        <v>63.646676829543487</v>
      </c>
      <c r="V9" s="10">
        <f t="shared" si="1"/>
        <v>65.290777953517676</v>
      </c>
      <c r="W9" s="10">
        <f t="shared" si="1"/>
        <v>66.991152630233486</v>
      </c>
      <c r="X9" s="10">
        <f t="shared" si="1"/>
        <v>68.808863003161775</v>
      </c>
      <c r="Y9" s="10">
        <f t="shared" si="1"/>
        <v>70.977376090023682</v>
      </c>
      <c r="Z9" s="10">
        <f t="shared" si="1"/>
        <v>73.187104569601033</v>
      </c>
      <c r="AA9" s="10">
        <f t="shared" si="1"/>
        <v>75.556674492623884</v>
      </c>
      <c r="AB9" s="10">
        <f t="shared" si="1"/>
        <v>78.199002222718477</v>
      </c>
      <c r="AC9" s="10">
        <f t="shared" si="1"/>
        <v>80.870839696829179</v>
      </c>
      <c r="AD9" s="10">
        <f t="shared" si="1"/>
        <v>83.680628626524765</v>
      </c>
      <c r="AE9" s="10">
        <f t="shared" si="1"/>
        <v>86.63140187656191</v>
      </c>
      <c r="AF9" s="10">
        <f t="shared" si="1"/>
        <v>102.44415406499965</v>
      </c>
      <c r="AG9" s="10">
        <f t="shared" si="1"/>
        <v>122.80472131462678</v>
      </c>
      <c r="AH9" s="126"/>
      <c r="AI9" s="126"/>
      <c r="AJ9" s="126"/>
      <c r="AK9" s="126"/>
      <c r="AL9" s="126"/>
      <c r="AM9" s="126"/>
      <c r="AO9" s="4">
        <f t="shared" ref="AO9:AO22" si="4">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si="2"/>
        <v>102.35204400955938</v>
      </c>
      <c r="M10" s="10">
        <f t="shared" si="1"/>
        <v>104.54569651820971</v>
      </c>
      <c r="N10" s="10">
        <f t="shared" si="1"/>
        <v>106.18516697432108</v>
      </c>
      <c r="O10" s="10">
        <f t="shared" si="1"/>
        <v>108.11091720765687</v>
      </c>
      <c r="P10" s="10">
        <f t="shared" si="1"/>
        <v>109.9926535134516</v>
      </c>
      <c r="Q10" s="10">
        <f t="shared" si="1"/>
        <v>111.57938225888422</v>
      </c>
      <c r="R10" s="10">
        <f t="shared" si="1"/>
        <v>113.17577713615367</v>
      </c>
      <c r="S10" s="10">
        <f t="shared" si="1"/>
        <v>115.68883775857309</v>
      </c>
      <c r="T10" s="10">
        <f t="shared" si="1"/>
        <v>117.47765973912325</v>
      </c>
      <c r="U10" s="10">
        <f t="shared" si="1"/>
        <v>119.17981986505738</v>
      </c>
      <c r="V10" s="10">
        <f t="shared" si="1"/>
        <v>121.32528093696421</v>
      </c>
      <c r="W10" s="10">
        <f t="shared" si="1"/>
        <v>123.61960113426926</v>
      </c>
      <c r="X10" s="10">
        <f t="shared" si="1"/>
        <v>126.07476981969002</v>
      </c>
      <c r="Y10" s="10">
        <f t="shared" si="1"/>
        <v>129.17108860209561</v>
      </c>
      <c r="Z10" s="10">
        <f t="shared" si="1"/>
        <v>132.25586909080812</v>
      </c>
      <c r="AA10" s="10">
        <f t="shared" si="1"/>
        <v>135.60237283390546</v>
      </c>
      <c r="AB10" s="10">
        <f t="shared" si="1"/>
        <v>139.04301407423895</v>
      </c>
      <c r="AC10" s="10">
        <f t="shared" si="1"/>
        <v>142.53683088845514</v>
      </c>
      <c r="AD10" s="10">
        <f t="shared" si="1"/>
        <v>146.19829442561965</v>
      </c>
      <c r="AE10" s="10">
        <f t="shared" si="1"/>
        <v>149.97778747285301</v>
      </c>
      <c r="AF10" s="10">
        <f t="shared" si="1"/>
        <v>169.79198621647819</v>
      </c>
      <c r="AG10" s="10">
        <f t="shared" si="1"/>
        <v>193.6009612271277</v>
      </c>
      <c r="AH10" s="126"/>
      <c r="AI10" s="126"/>
      <c r="AJ10" s="126"/>
      <c r="AK10" s="126"/>
      <c r="AL10" s="126"/>
      <c r="AM10" s="126"/>
      <c r="AO10" s="4">
        <f t="shared" si="4"/>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f t="shared" si="2"/>
        <v>1.041204964171778E-4</v>
      </c>
      <c r="M11" s="10">
        <f t="shared" si="1"/>
        <v>1.022706972363479E-4</v>
      </c>
      <c r="N11" s="10">
        <f t="shared" si="1"/>
        <v>1.0090897149611907E-4</v>
      </c>
      <c r="O11" s="10">
        <f t="shared" si="1"/>
        <v>9.8275703323951139E-5</v>
      </c>
      <c r="P11" s="10">
        <f t="shared" si="1"/>
        <v>1.0078436735982545E-4</v>
      </c>
      <c r="Q11" s="10">
        <f t="shared" si="1"/>
        <v>9.8119517463959256E-5</v>
      </c>
      <c r="R11" s="10">
        <f t="shared" si="1"/>
        <v>9.582331442803433E-5</v>
      </c>
      <c r="S11" s="10">
        <f t="shared" si="1"/>
        <v>1.1094036897982341E-4</v>
      </c>
      <c r="T11" s="10">
        <f t="shared" si="1"/>
        <v>1.0526888737245931E-4</v>
      </c>
      <c r="U11" s="10">
        <f t="shared" si="1"/>
        <v>0.17813645407831968</v>
      </c>
      <c r="V11" s="10">
        <f t="shared" si="1"/>
        <v>0.56050156652313832</v>
      </c>
      <c r="W11" s="10">
        <f t="shared" si="1"/>
        <v>0.82639836945537437</v>
      </c>
      <c r="X11" s="10">
        <f t="shared" si="1"/>
        <v>1.091223717325654</v>
      </c>
      <c r="Y11" s="10">
        <f t="shared" si="1"/>
        <v>1.3514753833192474</v>
      </c>
      <c r="Z11" s="10">
        <f t="shared" si="1"/>
        <v>1.6063833588669998</v>
      </c>
      <c r="AA11" s="10">
        <f t="shared" si="1"/>
        <v>1.8205443901565359</v>
      </c>
      <c r="AB11" s="10">
        <f t="shared" si="1"/>
        <v>2.3017012506086254</v>
      </c>
      <c r="AC11" s="10">
        <f t="shared" si="1"/>
        <v>2.6671605499467947</v>
      </c>
      <c r="AD11" s="10">
        <f t="shared" si="1"/>
        <v>3.032619849284965</v>
      </c>
      <c r="AE11" s="10">
        <f t="shared" si="1"/>
        <v>3.3980791486231348</v>
      </c>
      <c r="AF11" s="10">
        <f t="shared" si="1"/>
        <v>4.4322851665627114</v>
      </c>
      <c r="AG11" s="10">
        <f t="shared" si="1"/>
        <v>5.9770229774547179</v>
      </c>
      <c r="AH11" s="126"/>
      <c r="AI11" s="126"/>
      <c r="AJ11" s="126"/>
      <c r="AK11" s="126"/>
      <c r="AL11" s="126"/>
      <c r="AM11" s="126"/>
      <c r="AO11" s="4">
        <f t="shared" si="4"/>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si="2"/>
        <v>12.901559361229356</v>
      </c>
      <c r="M12" s="10">
        <f t="shared" si="1"/>
        <v>13.067763776170539</v>
      </c>
      <c r="N12" s="10">
        <f t="shared" si="1"/>
        <v>13.214959566279314</v>
      </c>
      <c r="O12" s="10">
        <f t="shared" si="1"/>
        <v>13.386849212122456</v>
      </c>
      <c r="P12" s="10">
        <f t="shared" si="1"/>
        <v>13.63572200414422</v>
      </c>
      <c r="Q12" s="10">
        <f t="shared" si="1"/>
        <v>13.76234785167644</v>
      </c>
      <c r="R12" s="10">
        <f t="shared" si="1"/>
        <v>13.903875407630725</v>
      </c>
      <c r="S12" s="10">
        <f t="shared" si="1"/>
        <v>14.44359153396338</v>
      </c>
      <c r="T12" s="10">
        <f t="shared" si="1"/>
        <v>14.54538780384947</v>
      </c>
      <c r="U12" s="10">
        <f t="shared" si="1"/>
        <v>14.643489070145453</v>
      </c>
      <c r="V12" s="10">
        <f t="shared" si="1"/>
        <v>14.773121390988086</v>
      </c>
      <c r="W12" s="10">
        <f t="shared" si="1"/>
        <v>14.967734161373899</v>
      </c>
      <c r="X12" s="10">
        <f t="shared" si="1"/>
        <v>15.17736223803173</v>
      </c>
      <c r="Y12" s="10">
        <f t="shared" si="1"/>
        <v>15.535723492494389</v>
      </c>
      <c r="Z12" s="10">
        <f t="shared" si="1"/>
        <v>15.919622055776822</v>
      </c>
      <c r="AA12" s="10">
        <f t="shared" si="1"/>
        <v>16.330742817744252</v>
      </c>
      <c r="AB12" s="10">
        <f t="shared" si="1"/>
        <v>16.773504772834812</v>
      </c>
      <c r="AC12" s="10">
        <f t="shared" si="1"/>
        <v>17.238431136310709</v>
      </c>
      <c r="AD12" s="10">
        <f t="shared" si="1"/>
        <v>17.729456623936645</v>
      </c>
      <c r="AE12" s="10">
        <f t="shared" si="1"/>
        <v>18.246831864413743</v>
      </c>
      <c r="AF12" s="10">
        <f t="shared" si="1"/>
        <v>20.905234334581909</v>
      </c>
      <c r="AG12" s="10">
        <f t="shared" si="1"/>
        <v>24.46918052097239</v>
      </c>
      <c r="AH12" s="126"/>
      <c r="AI12" s="126"/>
      <c r="AJ12" s="126"/>
      <c r="AK12" s="126"/>
      <c r="AL12" s="126"/>
      <c r="AM12" s="126"/>
      <c r="AO12" s="4">
        <f t="shared" si="4"/>
        <v>6</v>
      </c>
    </row>
    <row r="13" spans="1:41">
      <c r="A13" s="134" t="s">
        <v>387</v>
      </c>
      <c r="B13" s="185">
        <f t="shared" si="3"/>
        <v>7</v>
      </c>
      <c r="C13" s="331">
        <v>205.448728044604</v>
      </c>
      <c r="D13" s="331">
        <v>210.61199999999999</v>
      </c>
      <c r="E13" s="331">
        <v>211.703</v>
      </c>
      <c r="F13" s="331">
        <v>218.495</v>
      </c>
      <c r="G13" s="331">
        <v>215.50700000000001</v>
      </c>
      <c r="H13" s="331">
        <v>222.273</v>
      </c>
      <c r="I13" s="331">
        <v>220.99700000000001</v>
      </c>
      <c r="J13" s="331">
        <v>218.15700000000001</v>
      </c>
      <c r="K13" s="331">
        <v>200.386</v>
      </c>
      <c r="L13" s="10">
        <f t="shared" si="2"/>
        <v>204.09520909986102</v>
      </c>
      <c r="M13" s="10">
        <f t="shared" si="1"/>
        <v>207.12522706381162</v>
      </c>
      <c r="N13" s="10">
        <f t="shared" si="1"/>
        <v>209.50826613826069</v>
      </c>
      <c r="O13" s="10">
        <f t="shared" si="1"/>
        <v>212.23632634943951</v>
      </c>
      <c r="P13" s="10">
        <f t="shared" si="1"/>
        <v>215.18450309245412</v>
      </c>
      <c r="Q13" s="10">
        <f t="shared" si="1"/>
        <v>217.23883931863011</v>
      </c>
      <c r="R13" s="10">
        <f t="shared" si="1"/>
        <v>219.32558242630293</v>
      </c>
      <c r="S13" s="10">
        <f t="shared" si="1"/>
        <v>223.42073767679537</v>
      </c>
      <c r="T13" s="10">
        <f t="shared" si="1"/>
        <v>225.6287878412993</v>
      </c>
      <c r="U13" s="10">
        <f t="shared" si="1"/>
        <v>227.66259411506235</v>
      </c>
      <c r="V13" s="10">
        <f t="shared" si="1"/>
        <v>230.21902701381296</v>
      </c>
      <c r="W13" s="10">
        <f t="shared" si="1"/>
        <v>232.90499336738833</v>
      </c>
      <c r="X13" s="10">
        <f t="shared" si="1"/>
        <v>235.68172392383454</v>
      </c>
      <c r="Y13" s="10">
        <f t="shared" si="1"/>
        <v>239.77398788143898</v>
      </c>
      <c r="Z13" s="10">
        <f t="shared" si="1"/>
        <v>244.2400445798699</v>
      </c>
      <c r="AA13" s="10">
        <f t="shared" si="1"/>
        <v>249.23656476198627</v>
      </c>
      <c r="AB13" s="10">
        <f t="shared" si="1"/>
        <v>254.36581233578161</v>
      </c>
      <c r="AC13" s="10">
        <f t="shared" si="1"/>
        <v>260.15886222350684</v>
      </c>
      <c r="AD13" s="10">
        <f t="shared" si="1"/>
        <v>266.40978736463887</v>
      </c>
      <c r="AE13" s="10">
        <f t="shared" si="1"/>
        <v>273.11965754308488</v>
      </c>
      <c r="AF13" s="10">
        <f t="shared" si="1"/>
        <v>311.41603887604231</v>
      </c>
      <c r="AG13" s="10">
        <f t="shared" si="1"/>
        <v>365.28757979146064</v>
      </c>
      <c r="AH13" s="126"/>
      <c r="AI13" s="126"/>
      <c r="AJ13" s="126"/>
      <c r="AK13" s="126"/>
      <c r="AL13" s="126"/>
      <c r="AM13" s="126"/>
      <c r="AO13" s="4">
        <f t="shared" si="4"/>
        <v>7</v>
      </c>
    </row>
    <row r="14" spans="1:41">
      <c r="A14" s="134" t="s">
        <v>527</v>
      </c>
      <c r="B14" s="185">
        <f t="shared" si="3"/>
        <v>8</v>
      </c>
      <c r="C14" s="331">
        <v>10.112362730183554</v>
      </c>
      <c r="D14" s="331">
        <v>8.5809999999999995</v>
      </c>
      <c r="E14" s="331">
        <v>7.8769999999999998</v>
      </c>
      <c r="F14" s="331">
        <v>7.9880000000000004</v>
      </c>
      <c r="G14" s="331">
        <v>7.7750000000000004</v>
      </c>
      <c r="H14" s="331">
        <v>7.4850000000000003</v>
      </c>
      <c r="I14" s="331">
        <v>7.3470000000000004</v>
      </c>
      <c r="J14" s="331">
        <v>7.0549999999999997</v>
      </c>
      <c r="K14" s="331">
        <v>5.7949999999999999</v>
      </c>
      <c r="L14" s="10">
        <f t="shared" si="2"/>
        <v>5.9852081099166252</v>
      </c>
      <c r="M14" s="10">
        <f t="shared" si="1"/>
        <v>6.0662664687757388</v>
      </c>
      <c r="N14" s="10">
        <f t="shared" si="1"/>
        <v>6.123340608445071</v>
      </c>
      <c r="O14" s="10">
        <f t="shared" si="1"/>
        <v>6.1687620800775491</v>
      </c>
      <c r="P14" s="10">
        <f t="shared" si="1"/>
        <v>6.291367963373804</v>
      </c>
      <c r="Q14" s="10">
        <f t="shared" si="1"/>
        <v>6.3474214857533946</v>
      </c>
      <c r="R14" s="10">
        <f t="shared" si="1"/>
        <v>6.4012427260498939</v>
      </c>
      <c r="S14" s="10">
        <f t="shared" si="1"/>
        <v>6.6994975890785788</v>
      </c>
      <c r="T14" s="10">
        <f t="shared" si="1"/>
        <v>6.7486119416167796</v>
      </c>
      <c r="U14" s="10">
        <f t="shared" si="1"/>
        <v>6.7842739979523508</v>
      </c>
      <c r="V14" s="10">
        <f t="shared" si="1"/>
        <v>6.7946428712067801</v>
      </c>
      <c r="W14" s="10">
        <f t="shared" si="1"/>
        <v>6.817969602068402</v>
      </c>
      <c r="X14" s="10">
        <f t="shared" si="1"/>
        <v>6.833010604917086</v>
      </c>
      <c r="Y14" s="10">
        <f t="shared" si="1"/>
        <v>6.9269240757111472</v>
      </c>
      <c r="Z14" s="10">
        <f t="shared" si="1"/>
        <v>7.0370934599964698</v>
      </c>
      <c r="AA14" s="10">
        <f t="shared" si="1"/>
        <v>7.1605368278161174</v>
      </c>
      <c r="AB14" s="10">
        <f t="shared" si="1"/>
        <v>7.2471464939878469</v>
      </c>
      <c r="AC14" s="10">
        <f t="shared" si="1"/>
        <v>7.3458258342195775</v>
      </c>
      <c r="AD14" s="10">
        <f t="shared" si="1"/>
        <v>7.4508422566441928</v>
      </c>
      <c r="AE14" s="10">
        <f t="shared" si="1"/>
        <v>7.5640900137292002</v>
      </c>
      <c r="AF14" s="10">
        <f t="shared" si="1"/>
        <v>8.2496442171446134</v>
      </c>
      <c r="AG14" s="10">
        <f t="shared" si="1"/>
        <v>9.5354619435772161</v>
      </c>
      <c r="AH14" s="126"/>
      <c r="AI14" s="126"/>
      <c r="AJ14" s="126"/>
      <c r="AK14" s="126"/>
      <c r="AL14" s="126"/>
      <c r="AM14" s="126"/>
      <c r="AO14" s="4">
        <f t="shared" si="4"/>
        <v>8</v>
      </c>
    </row>
    <row r="15" spans="1:41">
      <c r="A15" s="134" t="s">
        <v>526</v>
      </c>
      <c r="B15" s="185">
        <f t="shared" si="3"/>
        <v>9</v>
      </c>
      <c r="C15" s="331">
        <v>14.113350558119752</v>
      </c>
      <c r="D15" s="331">
        <v>14.494999999999999</v>
      </c>
      <c r="E15" s="331">
        <v>14.76</v>
      </c>
      <c r="F15" s="331">
        <v>14.999000000000001</v>
      </c>
      <c r="G15" s="331">
        <v>15.18</v>
      </c>
      <c r="H15" s="331">
        <v>15.356</v>
      </c>
      <c r="I15" s="331">
        <v>15.564</v>
      </c>
      <c r="J15" s="331">
        <v>15.58</v>
      </c>
      <c r="K15" s="331">
        <v>14.3</v>
      </c>
      <c r="L15" s="10">
        <f t="shared" si="2"/>
        <v>14.629706337196781</v>
      </c>
      <c r="M15" s="10">
        <f t="shared" si="1"/>
        <v>14.934388306220617</v>
      </c>
      <c r="N15" s="10">
        <f t="shared" si="1"/>
        <v>15.206983576919368</v>
      </c>
      <c r="O15" s="10">
        <f t="shared" si="1"/>
        <v>15.522865213176189</v>
      </c>
      <c r="P15" s="10">
        <f t="shared" si="1"/>
        <v>15.8394709909153</v>
      </c>
      <c r="Q15" s="10">
        <f t="shared" si="1"/>
        <v>16.138244046044399</v>
      </c>
      <c r="R15" s="10">
        <f t="shared" si="1"/>
        <v>16.441348123313475</v>
      </c>
      <c r="S15" s="10">
        <f t="shared" si="1"/>
        <v>16.792292599261433</v>
      </c>
      <c r="T15" s="10">
        <f t="shared" si="1"/>
        <v>17.149681688958282</v>
      </c>
      <c r="U15" s="10">
        <f t="shared" si="1"/>
        <v>17.521118063400181</v>
      </c>
      <c r="V15" s="10">
        <f t="shared" si="1"/>
        <v>17.970243906382063</v>
      </c>
      <c r="W15" s="10">
        <f t="shared" si="1"/>
        <v>18.457453133877411</v>
      </c>
      <c r="X15" s="10">
        <f t="shared" si="1"/>
        <v>18.981009466110763</v>
      </c>
      <c r="Y15" s="10">
        <f t="shared" si="1"/>
        <v>19.589901583901614</v>
      </c>
      <c r="Z15" s="10">
        <f t="shared" si="1"/>
        <v>20.208291736365933</v>
      </c>
      <c r="AA15" s="10">
        <f t="shared" si="1"/>
        <v>20.888069741749472</v>
      </c>
      <c r="AB15" s="10">
        <f t="shared" si="1"/>
        <v>21.605003467617067</v>
      </c>
      <c r="AC15" s="10">
        <f t="shared" si="1"/>
        <v>22.335484213903879</v>
      </c>
      <c r="AD15" s="10">
        <f t="shared" si="1"/>
        <v>23.103539808134862</v>
      </c>
      <c r="AE15" s="10">
        <f t="shared" si="1"/>
        <v>23.915030890888573</v>
      </c>
      <c r="AF15" s="10">
        <f t="shared" si="1"/>
        <v>28.435871759358168</v>
      </c>
      <c r="AG15" s="10">
        <f t="shared" si="1"/>
        <v>34.092793989357219</v>
      </c>
      <c r="AH15" s="126"/>
      <c r="AI15" s="126"/>
      <c r="AJ15" s="126"/>
      <c r="AK15" s="126"/>
      <c r="AL15" s="126"/>
      <c r="AM15" s="126"/>
      <c r="AO15" s="4">
        <f t="shared" si="4"/>
        <v>9</v>
      </c>
    </row>
    <row r="16" spans="1:41">
      <c r="A16" s="134" t="s">
        <v>523</v>
      </c>
      <c r="B16" s="185">
        <f t="shared" si="3"/>
        <v>10</v>
      </c>
      <c r="C16" s="331">
        <v>235.49802282756352</v>
      </c>
      <c r="D16" s="331">
        <v>242.05600000000001</v>
      </c>
      <c r="E16" s="331">
        <v>246.69399999999999</v>
      </c>
      <c r="F16" s="331">
        <v>250.125</v>
      </c>
      <c r="G16" s="331">
        <v>252.709</v>
      </c>
      <c r="H16" s="331">
        <v>254.65</v>
      </c>
      <c r="I16" s="331">
        <v>257.584</v>
      </c>
      <c r="J16" s="331">
        <v>257.30799999999999</v>
      </c>
      <c r="K16" s="331">
        <v>233.197</v>
      </c>
      <c r="L16" s="10">
        <f t="shared" si="2"/>
        <v>238.98655684621042</v>
      </c>
      <c r="M16" s="10">
        <f t="shared" si="1"/>
        <v>244.19222207211291</v>
      </c>
      <c r="N16" s="10">
        <f t="shared" si="1"/>
        <v>248.77166634450469</v>
      </c>
      <c r="O16" s="10">
        <f t="shared" si="1"/>
        <v>253.99939506246722</v>
      </c>
      <c r="P16" s="10">
        <f t="shared" si="1"/>
        <v>259.20209971804968</v>
      </c>
      <c r="Q16" s="10">
        <f t="shared" si="1"/>
        <v>264.03679254756258</v>
      </c>
      <c r="R16" s="10">
        <f t="shared" si="1"/>
        <v>268.93938454182347</v>
      </c>
      <c r="S16" s="10">
        <f t="shared" si="1"/>
        <v>274.83037255954758</v>
      </c>
      <c r="T16" s="10">
        <f t="shared" si="1"/>
        <v>280.60969135120177</v>
      </c>
      <c r="U16" s="10">
        <f t="shared" si="1"/>
        <v>286.57956652322508</v>
      </c>
      <c r="V16" s="10">
        <f t="shared" si="1"/>
        <v>293.86183668976116</v>
      </c>
      <c r="W16" s="10">
        <f t="shared" si="1"/>
        <v>301.65178181815247</v>
      </c>
      <c r="X16" s="10">
        <f t="shared" si="1"/>
        <v>309.99938993082628</v>
      </c>
      <c r="Y16" s="10">
        <f t="shared" si="1"/>
        <v>319.79709495919906</v>
      </c>
      <c r="Z16" s="10">
        <f t="shared" si="1"/>
        <v>329.79683644737162</v>
      </c>
      <c r="AA16" s="10">
        <f t="shared" si="1"/>
        <v>340.76952511386293</v>
      </c>
      <c r="AB16" s="10">
        <f t="shared" si="1"/>
        <v>352.42828837552247</v>
      </c>
      <c r="AC16" s="10">
        <f t="shared" si="1"/>
        <v>364.32385739207496</v>
      </c>
      <c r="AD16" s="10">
        <f t="shared" si="1"/>
        <v>376.88141511260642</v>
      </c>
      <c r="AE16" s="10">
        <f t="shared" si="1"/>
        <v>390.14654994602142</v>
      </c>
      <c r="AF16" s="10">
        <f t="shared" si="1"/>
        <v>463.6632569530513</v>
      </c>
      <c r="AG16" s="10">
        <f t="shared" si="1"/>
        <v>556.21578916154738</v>
      </c>
      <c r="AH16" s="126"/>
      <c r="AI16" s="126"/>
      <c r="AJ16" s="126"/>
      <c r="AK16" s="126"/>
      <c r="AL16" s="126"/>
      <c r="AM16" s="126"/>
      <c r="AO16" s="4">
        <f t="shared" si="4"/>
        <v>10</v>
      </c>
    </row>
    <row r="17" spans="1:41">
      <c r="A17" s="134" t="s">
        <v>529</v>
      </c>
      <c r="B17" s="185">
        <f t="shared" si="3"/>
        <v>11</v>
      </c>
      <c r="C17" s="331">
        <v>27.516308224731535</v>
      </c>
      <c r="D17" s="331">
        <v>26.898</v>
      </c>
      <c r="E17" s="331">
        <v>26.286000000000001</v>
      </c>
      <c r="F17" s="331">
        <v>25.675000000000001</v>
      </c>
      <c r="G17" s="331">
        <v>25.675000000000001</v>
      </c>
      <c r="H17" s="331">
        <v>25.675000000000001</v>
      </c>
      <c r="I17" s="331">
        <v>25.658999999999999</v>
      </c>
      <c r="J17" s="331">
        <v>25.655000000000001</v>
      </c>
      <c r="K17" s="331">
        <v>25.658999999999999</v>
      </c>
      <c r="L17" s="10">
        <f t="shared" si="2"/>
        <v>25.591984397435819</v>
      </c>
      <c r="M17" s="10">
        <f t="shared" si="1"/>
        <v>25.594357547350505</v>
      </c>
      <c r="N17" s="10">
        <f t="shared" si="1"/>
        <v>25.562036321025762</v>
      </c>
      <c r="O17" s="10">
        <f t="shared" si="1"/>
        <v>25.529715094701022</v>
      </c>
      <c r="P17" s="10">
        <f t="shared" si="1"/>
        <v>24.565653966497766</v>
      </c>
      <c r="Q17" s="10">
        <f t="shared" si="1"/>
        <v>24.575185349551077</v>
      </c>
      <c r="R17" s="10">
        <f t="shared" si="1"/>
        <v>24.519145271482049</v>
      </c>
      <c r="S17" s="10">
        <f t="shared" si="1"/>
        <v>16.561480801344388</v>
      </c>
      <c r="T17" s="10">
        <f t="shared" si="1"/>
        <v>16.529159575019648</v>
      </c>
      <c r="U17" s="10">
        <f t="shared" si="1"/>
        <v>17.17240972410892</v>
      </c>
      <c r="V17" s="10">
        <f t="shared" si="1"/>
        <v>17.628221201628193</v>
      </c>
      <c r="W17" s="10">
        <f t="shared" si="1"/>
        <v>17.639382866676627</v>
      </c>
      <c r="X17" s="10">
        <f t="shared" si="1"/>
        <v>17.680245759816103</v>
      </c>
      <c r="Y17" s="10">
        <f t="shared" si="1"/>
        <v>15.754906956427138</v>
      </c>
      <c r="Z17" s="10">
        <f t="shared" si="1"/>
        <v>13.38931604633178</v>
      </c>
      <c r="AA17" s="10">
        <f t="shared" si="1"/>
        <v>11.173263244811823</v>
      </c>
      <c r="AB17" s="10">
        <f t="shared" si="1"/>
        <v>9.1123751377225126</v>
      </c>
      <c r="AC17" s="10">
        <f t="shared" si="1"/>
        <v>7.7417957219691687</v>
      </c>
      <c r="AD17" s="10">
        <f t="shared" si="1"/>
        <v>6.3712163062158274</v>
      </c>
      <c r="AE17" s="10">
        <f t="shared" si="1"/>
        <v>5.0006368904624852</v>
      </c>
      <c r="AF17" s="10">
        <f t="shared" si="1"/>
        <v>2.7835244190564734</v>
      </c>
      <c r="AG17" s="10">
        <f t="shared" si="1"/>
        <v>2.588344682991095</v>
      </c>
      <c r="AH17" s="126"/>
      <c r="AI17" s="126"/>
      <c r="AJ17" s="126"/>
      <c r="AK17" s="126"/>
      <c r="AL17" s="126"/>
      <c r="AM17" s="126"/>
      <c r="AO17" s="4">
        <f t="shared" si="4"/>
        <v>11</v>
      </c>
    </row>
    <row r="18" spans="1:41" s="185" customFormat="1">
      <c r="A18" s="134" t="s">
        <v>524</v>
      </c>
      <c r="B18" s="185">
        <f t="shared" si="3"/>
        <v>12</v>
      </c>
      <c r="C18" s="331">
        <v>17.781500762507015</v>
      </c>
      <c r="D18" s="331">
        <v>18.231000000000002</v>
      </c>
      <c r="E18" s="331">
        <v>18.620999999999999</v>
      </c>
      <c r="F18" s="331">
        <v>18.835000000000001</v>
      </c>
      <c r="G18" s="331">
        <v>19.187000000000001</v>
      </c>
      <c r="H18" s="331">
        <v>19.315000000000001</v>
      </c>
      <c r="I18" s="331">
        <v>19.638999999999999</v>
      </c>
      <c r="J18" s="331">
        <v>19.626000000000001</v>
      </c>
      <c r="K18" s="331">
        <v>18.239999999999998</v>
      </c>
      <c r="L18" s="10">
        <f t="shared" si="2"/>
        <v>18.667661939858807</v>
      </c>
      <c r="M18" s="10">
        <f t="shared" si="1"/>
        <v>19.030689161089853</v>
      </c>
      <c r="N18" s="10">
        <f t="shared" si="1"/>
        <v>19.354542265579003</v>
      </c>
      <c r="O18" s="10">
        <f t="shared" si="1"/>
        <v>19.735590840374975</v>
      </c>
      <c r="P18" s="10">
        <f t="shared" si="1"/>
        <v>20.12301524974044</v>
      </c>
      <c r="Q18" s="10">
        <f t="shared" si="1"/>
        <v>20.438948195958016</v>
      </c>
      <c r="R18" s="10">
        <f t="shared" si="1"/>
        <v>20.775752279019866</v>
      </c>
      <c r="S18" s="10">
        <f t="shared" si="1"/>
        <v>21.195774415265145</v>
      </c>
      <c r="T18" s="10">
        <f t="shared" si="1"/>
        <v>21.559011510857147</v>
      </c>
      <c r="U18" s="10">
        <f t="shared" si="1"/>
        <v>21.945792190974117</v>
      </c>
      <c r="V18" s="10">
        <f t="shared" si="1"/>
        <v>22.435063273352643</v>
      </c>
      <c r="W18" s="10">
        <f t="shared" si="1"/>
        <v>22.970597441322557</v>
      </c>
      <c r="X18" s="10">
        <f t="shared" si="1"/>
        <v>23.553047703080143</v>
      </c>
      <c r="Y18" s="10">
        <f t="shared" si="1"/>
        <v>24.26058461770781</v>
      </c>
      <c r="Z18" s="10">
        <f t="shared" si="1"/>
        <v>24.903813726440085</v>
      </c>
      <c r="AA18" s="10">
        <f t="shared" si="1"/>
        <v>25.680613708218274</v>
      </c>
      <c r="AB18" s="10">
        <f t="shared" si="1"/>
        <v>26.48186017067869</v>
      </c>
      <c r="AC18" s="10">
        <f t="shared" si="1"/>
        <v>27.324736678401987</v>
      </c>
      <c r="AD18" s="10">
        <f t="shared" si="1"/>
        <v>28.219204114626766</v>
      </c>
      <c r="AE18" s="10">
        <f t="shared" si="1"/>
        <v>29.165620454705032</v>
      </c>
      <c r="AF18" s="10">
        <f t="shared" si="1"/>
        <v>34.471903445322283</v>
      </c>
      <c r="AG18" s="10">
        <f t="shared" si="1"/>
        <v>41.095318525640394</v>
      </c>
      <c r="AH18" s="126"/>
      <c r="AI18" s="126"/>
      <c r="AJ18" s="126"/>
      <c r="AK18" s="126"/>
      <c r="AL18" s="126"/>
      <c r="AM18" s="126"/>
      <c r="AO18" s="185">
        <f t="shared" si="4"/>
        <v>12</v>
      </c>
    </row>
    <row r="19" spans="1:41" s="185" customFormat="1">
      <c r="A19" s="134" t="s">
        <v>595</v>
      </c>
      <c r="B19" s="185">
        <f t="shared" si="3"/>
        <v>13</v>
      </c>
      <c r="C19" s="331">
        <v>11.263564724197627</v>
      </c>
      <c r="D19" s="331">
        <v>11.61</v>
      </c>
      <c r="E19" s="331">
        <v>12.005000000000001</v>
      </c>
      <c r="F19" s="331">
        <v>12.26</v>
      </c>
      <c r="G19" s="331">
        <v>12.374000000000001</v>
      </c>
      <c r="H19" s="331">
        <v>12.574</v>
      </c>
      <c r="I19" s="331">
        <v>12.871</v>
      </c>
      <c r="J19" s="331">
        <v>13.003</v>
      </c>
      <c r="K19" s="331">
        <v>12.263</v>
      </c>
      <c r="L19" s="10">
        <f t="shared" si="2"/>
        <v>12.579359970983564</v>
      </c>
      <c r="M19" s="10">
        <f t="shared" si="1"/>
        <v>12.840405967805305</v>
      </c>
      <c r="N19" s="10">
        <f t="shared" si="1"/>
        <v>13.036170748437028</v>
      </c>
      <c r="O19" s="10">
        <f t="shared" si="1"/>
        <v>13.265628163810224</v>
      </c>
      <c r="P19" s="10">
        <f t="shared" ref="P19:P24" si="5">P54/O54*O19</f>
        <v>13.48638352654612</v>
      </c>
      <c r="Q19" s="10">
        <f t="shared" ref="Q19:Q24" si="6">Q54/P54*P19</f>
        <v>13.694935485702409</v>
      </c>
      <c r="R19" s="10">
        <f t="shared" ref="R19:R24" si="7">R54/Q54*Q19</f>
        <v>13.905025212371168</v>
      </c>
      <c r="S19" s="10">
        <f t="shared" ref="S19:S24" si="8">S54/R54*R19</f>
        <v>14.052516618674344</v>
      </c>
      <c r="T19" s="10">
        <f t="shared" ref="T19:T24" si="9">T54/S54*S19</f>
        <v>14.313901351185274</v>
      </c>
      <c r="U19" s="10">
        <f t="shared" ref="U19:U24" si="10">U54/T54*T19</f>
        <v>14.580047570630384</v>
      </c>
      <c r="V19" s="10">
        <f t="shared" ref="V19:V24" si="11">V54/U54*U19</f>
        <v>14.91180509444937</v>
      </c>
      <c r="W19" s="10">
        <f t="shared" ref="W19:W24" si="12">W54/V54*V19</f>
        <v>15.248559442389098</v>
      </c>
      <c r="X19" s="10">
        <f t="shared" ref="X19:X24" si="13">X54/W54*W19</f>
        <v>15.615653749347759</v>
      </c>
      <c r="Y19" s="10">
        <f t="shared" ref="Y19:Y24" si="14">Y54/X54*X19</f>
        <v>16.012329390164457</v>
      </c>
      <c r="Z19" s="10">
        <f t="shared" ref="Z19:Z24" si="15">Z54/Y54*Y19</f>
        <v>16.397784027688406</v>
      </c>
      <c r="AA19" s="10">
        <f t="shared" ref="AA19:AA24" si="16">AA54/Z54*Z19</f>
        <v>16.790020453355112</v>
      </c>
      <c r="AB19" s="10">
        <f t="shared" ref="AB19:AB24" si="17">AB54/AA54*AA19</f>
        <v>17.232092974018503</v>
      </c>
      <c r="AC19" s="10">
        <f t="shared" ref="AC19:AC24" si="18">AC54/AB54*AB19</f>
        <v>17.665788774076344</v>
      </c>
      <c r="AD19" s="10">
        <f t="shared" ref="AD19:AD24" si="19">AD54/AC54*AC19</f>
        <v>18.120206983548346</v>
      </c>
      <c r="AE19" s="10">
        <f t="shared" ref="AE19:AE24" si="20">AE54/AD54*AD19</f>
        <v>18.592836698354962</v>
      </c>
      <c r="AF19" s="10">
        <f t="shared" ref="AF19:AF24" si="21">AF54/AE54*AE19</f>
        <v>21.057284203015548</v>
      </c>
      <c r="AG19" s="10">
        <f t="shared" ref="AG19:AG24" si="22">AG54/AF54*AF19</f>
        <v>23.664118754572669</v>
      </c>
      <c r="AH19" s="126"/>
      <c r="AI19" s="126"/>
      <c r="AJ19" s="126"/>
      <c r="AK19" s="126"/>
      <c r="AL19" s="126"/>
      <c r="AM19" s="126"/>
      <c r="AO19" s="185">
        <f t="shared" si="4"/>
        <v>13</v>
      </c>
    </row>
    <row r="20" spans="1:41" s="185" customFormat="1">
      <c r="A20" s="134" t="s">
        <v>594</v>
      </c>
      <c r="B20" s="185">
        <f t="shared" si="3"/>
        <v>14</v>
      </c>
      <c r="C20" s="331">
        <v>135.95535691221758</v>
      </c>
      <c r="D20" s="331">
        <v>140.071</v>
      </c>
      <c r="E20" s="331">
        <v>143.4</v>
      </c>
      <c r="F20" s="331">
        <v>145.137</v>
      </c>
      <c r="G20" s="331">
        <v>146.333</v>
      </c>
      <c r="H20" s="331">
        <v>148.477</v>
      </c>
      <c r="I20" s="331">
        <v>150.38999999999999</v>
      </c>
      <c r="J20" s="331">
        <v>150.78899999999999</v>
      </c>
      <c r="K20" s="331">
        <v>140.006</v>
      </c>
      <c r="L20" s="10">
        <f t="shared" si="2"/>
        <v>142.77337857463681</v>
      </c>
      <c r="M20" s="10">
        <f t="shared" ref="M20:M24" si="23">M55/L55*L20</f>
        <v>145.33117068893037</v>
      </c>
      <c r="N20" s="10">
        <f t="shared" ref="N20:N24" si="24">N55/M55*M20</f>
        <v>147.55617842072783</v>
      </c>
      <c r="O20" s="10">
        <f t="shared" ref="O20:O24" si="25">O55/N55*N20</f>
        <v>150.24975215867198</v>
      </c>
      <c r="P20" s="10">
        <f t="shared" si="5"/>
        <v>152.87323592659556</v>
      </c>
      <c r="Q20" s="10">
        <f t="shared" si="6"/>
        <v>155.43680548774978</v>
      </c>
      <c r="R20" s="10">
        <f t="shared" si="7"/>
        <v>158.03056680326833</v>
      </c>
      <c r="S20" s="10">
        <f t="shared" si="8"/>
        <v>160.0085956100566</v>
      </c>
      <c r="T20" s="10">
        <f t="shared" si="9"/>
        <v>163.04047448664642</v>
      </c>
      <c r="U20" s="10">
        <f t="shared" si="10"/>
        <v>166.43430345392099</v>
      </c>
      <c r="V20" s="10">
        <f t="shared" si="11"/>
        <v>170.71717596782699</v>
      </c>
      <c r="W20" s="10">
        <f t="shared" si="12"/>
        <v>175.20121825641939</v>
      </c>
      <c r="X20" s="10">
        <f t="shared" si="13"/>
        <v>180.01354309511825</v>
      </c>
      <c r="Y20" s="10">
        <f t="shared" si="14"/>
        <v>185.40089328238994</v>
      </c>
      <c r="Z20" s="10">
        <f t="shared" si="15"/>
        <v>190.82007443306873</v>
      </c>
      <c r="AA20" s="10">
        <f t="shared" si="16"/>
        <v>196.72036840542515</v>
      </c>
      <c r="AB20" s="10">
        <f t="shared" si="17"/>
        <v>203.27520898439769</v>
      </c>
      <c r="AC20" s="10">
        <f t="shared" si="18"/>
        <v>209.98787208742451</v>
      </c>
      <c r="AD20" s="10">
        <f t="shared" si="19"/>
        <v>217.09022218029918</v>
      </c>
      <c r="AE20" s="10">
        <f t="shared" si="20"/>
        <v>224.58562499452719</v>
      </c>
      <c r="AF20" s="10">
        <f t="shared" si="21"/>
        <v>265.15472944830321</v>
      </c>
      <c r="AG20" s="10">
        <f t="shared" si="22"/>
        <v>316.76626436611201</v>
      </c>
      <c r="AH20" s="126"/>
      <c r="AI20" s="126"/>
      <c r="AJ20" s="126"/>
      <c r="AK20" s="126"/>
      <c r="AL20" s="126"/>
      <c r="AM20" s="126"/>
      <c r="AO20" s="185">
        <f t="shared" si="4"/>
        <v>14</v>
      </c>
    </row>
    <row r="21" spans="1:41" s="185" customFormat="1">
      <c r="A21" s="134" t="s">
        <v>593</v>
      </c>
      <c r="B21" s="185">
        <f t="shared" si="3"/>
        <v>15</v>
      </c>
      <c r="C21" s="331">
        <v>21.151207305916397</v>
      </c>
      <c r="D21" s="331">
        <v>22.475000000000001</v>
      </c>
      <c r="E21" s="331">
        <v>24.135000000000002</v>
      </c>
      <c r="F21" s="331">
        <v>25.321000000000002</v>
      </c>
      <c r="G21" s="331">
        <v>26.111999999999998</v>
      </c>
      <c r="H21" s="331">
        <v>27.977</v>
      </c>
      <c r="I21" s="331">
        <v>29.995999999999999</v>
      </c>
      <c r="J21" s="331">
        <v>31.335000000000001</v>
      </c>
      <c r="K21" s="331">
        <v>30.035</v>
      </c>
      <c r="L21" s="10">
        <f t="shared" si="2"/>
        <v>31.285893647392591</v>
      </c>
      <c r="M21" s="10">
        <f t="shared" si="23"/>
        <v>32.576923281138988</v>
      </c>
      <c r="N21" s="10">
        <f t="shared" si="24"/>
        <v>33.840151673730674</v>
      </c>
      <c r="O21" s="10">
        <f t="shared" si="25"/>
        <v>35.368873374652708</v>
      </c>
      <c r="P21" s="10">
        <f t="shared" si="5"/>
        <v>36.987445326291038</v>
      </c>
      <c r="Q21" s="10">
        <f t="shared" si="6"/>
        <v>38.706593875737141</v>
      </c>
      <c r="R21" s="10">
        <f t="shared" si="7"/>
        <v>40.631092217448398</v>
      </c>
      <c r="S21" s="10">
        <f t="shared" si="8"/>
        <v>42.928105334234452</v>
      </c>
      <c r="T21" s="10">
        <f t="shared" si="9"/>
        <v>45.380299937471953</v>
      </c>
      <c r="U21" s="10">
        <f t="shared" si="10"/>
        <v>48.035418034744808</v>
      </c>
      <c r="V21" s="10">
        <f t="shared" si="11"/>
        <v>51.098670252875714</v>
      </c>
      <c r="W21" s="10">
        <f t="shared" si="12"/>
        <v>54.349861843867927</v>
      </c>
      <c r="X21" s="10">
        <f t="shared" si="13"/>
        <v>57.865873776509979</v>
      </c>
      <c r="Y21" s="10">
        <f t="shared" si="14"/>
        <v>61.948317980380835</v>
      </c>
      <c r="Z21" s="10">
        <f t="shared" si="15"/>
        <v>66.135538707421105</v>
      </c>
      <c r="AA21" s="10">
        <f t="shared" si="16"/>
        <v>70.755378625034126</v>
      </c>
      <c r="AB21" s="10">
        <f t="shared" si="17"/>
        <v>75.673726717431265</v>
      </c>
      <c r="AC21" s="10">
        <f t="shared" si="18"/>
        <v>80.82206989017071</v>
      </c>
      <c r="AD21" s="10">
        <f t="shared" si="19"/>
        <v>86.296683126192463</v>
      </c>
      <c r="AE21" s="10">
        <f t="shared" si="20"/>
        <v>92.107900915868484</v>
      </c>
      <c r="AF21" s="10">
        <f t="shared" si="21"/>
        <v>122.74685639353117</v>
      </c>
      <c r="AG21" s="10">
        <f t="shared" si="22"/>
        <v>157.29722309941621</v>
      </c>
      <c r="AH21" s="126"/>
      <c r="AI21" s="126"/>
      <c r="AJ21" s="126"/>
      <c r="AK21" s="126"/>
      <c r="AL21" s="126"/>
      <c r="AM21" s="126"/>
      <c r="AO21" s="185">
        <f t="shared" si="4"/>
        <v>15</v>
      </c>
    </row>
    <row r="22" spans="1:41" s="185" customFormat="1">
      <c r="A22" s="134" t="s">
        <v>596</v>
      </c>
      <c r="B22" s="185">
        <f t="shared" si="3"/>
        <v>16</v>
      </c>
      <c r="C22" s="331">
        <v>1.1351531206547518</v>
      </c>
      <c r="D22" s="331">
        <v>1.153</v>
      </c>
      <c r="E22" s="331">
        <v>1.1359999999999999</v>
      </c>
      <c r="F22" s="331">
        <v>1.123</v>
      </c>
      <c r="G22" s="331">
        <v>1.133</v>
      </c>
      <c r="H22" s="331">
        <v>1.141</v>
      </c>
      <c r="I22" s="331">
        <v>1.1100000000000001</v>
      </c>
      <c r="J22" s="331">
        <v>1.085</v>
      </c>
      <c r="K22" s="331">
        <v>0.97599999999999998</v>
      </c>
      <c r="L22" s="10">
        <f t="shared" si="2"/>
        <v>0.97627412301125183</v>
      </c>
      <c r="M22" s="10">
        <f t="shared" si="23"/>
        <v>0.9848771659623512</v>
      </c>
      <c r="N22" s="10">
        <f t="shared" si="24"/>
        <v>0.99955654266067895</v>
      </c>
      <c r="O22" s="10">
        <f t="shared" si="25"/>
        <v>1.0173077622466669</v>
      </c>
      <c r="P22" s="10">
        <f t="shared" si="5"/>
        <v>1.0337967429633987</v>
      </c>
      <c r="Q22" s="10">
        <f t="shared" si="6"/>
        <v>1.0514566172772235</v>
      </c>
      <c r="R22" s="10">
        <f t="shared" si="7"/>
        <v>1.0701960542220028</v>
      </c>
      <c r="S22" s="10">
        <f t="shared" si="8"/>
        <v>1.0805628240040031</v>
      </c>
      <c r="T22" s="10">
        <f t="shared" si="9"/>
        <v>1.0961048607333821</v>
      </c>
      <c r="U22" s="10">
        <f t="shared" si="10"/>
        <v>1.1226856245323042</v>
      </c>
      <c r="V22" s="10">
        <f t="shared" si="11"/>
        <v>1.1577105716335745</v>
      </c>
      <c r="W22" s="10">
        <f t="shared" si="12"/>
        <v>1.194912600461798</v>
      </c>
      <c r="X22" s="10">
        <f t="shared" si="13"/>
        <v>1.233472703324058</v>
      </c>
      <c r="Y22" s="10">
        <f t="shared" si="14"/>
        <v>1.2768908187027228</v>
      </c>
      <c r="Z22" s="10">
        <f t="shared" si="15"/>
        <v>1.3222832121292056</v>
      </c>
      <c r="AA22" s="10">
        <f t="shared" si="16"/>
        <v>1.3797648400287115</v>
      </c>
      <c r="AB22" s="10">
        <f t="shared" si="17"/>
        <v>1.443493911982759</v>
      </c>
      <c r="AC22" s="10">
        <f t="shared" si="18"/>
        <v>1.5150110038282956</v>
      </c>
      <c r="AD22" s="10">
        <f t="shared" si="19"/>
        <v>1.5918439443024623</v>
      </c>
      <c r="AE22" s="10">
        <f t="shared" si="20"/>
        <v>1.6748275159577153</v>
      </c>
      <c r="AF22" s="10">
        <f t="shared" si="21"/>
        <v>2.1658977347847408</v>
      </c>
      <c r="AG22" s="10">
        <f t="shared" si="22"/>
        <v>2.9565372612710057</v>
      </c>
      <c r="AH22" s="126"/>
      <c r="AI22" s="126"/>
      <c r="AJ22" s="126"/>
      <c r="AK22" s="126"/>
      <c r="AL22" s="126"/>
      <c r="AM22" s="126"/>
      <c r="AO22" s="185">
        <f t="shared" si="4"/>
        <v>16</v>
      </c>
    </row>
    <row r="23" spans="1:41" s="185" customFormat="1">
      <c r="A23" s="134" t="s">
        <v>600</v>
      </c>
      <c r="B23" s="185">
        <f t="shared" si="3"/>
        <v>17</v>
      </c>
      <c r="C23" s="331">
        <v>66.42036548153871</v>
      </c>
      <c r="D23" s="331">
        <v>67.322999999999993</v>
      </c>
      <c r="E23" s="331">
        <v>64.224999999999994</v>
      </c>
      <c r="F23" s="331">
        <v>61.13</v>
      </c>
      <c r="G23" s="331">
        <v>61.030999999999999</v>
      </c>
      <c r="H23" s="331">
        <v>60.957000000000001</v>
      </c>
      <c r="I23" s="331">
        <v>60.158000000000001</v>
      </c>
      <c r="J23" s="331">
        <v>59.899000000000001</v>
      </c>
      <c r="K23" s="331">
        <v>58.298999999999999</v>
      </c>
      <c r="L23" s="10">
        <f t="shared" si="2"/>
        <v>58.378673659615252</v>
      </c>
      <c r="M23" s="10">
        <f t="shared" si="23"/>
        <v>58.438103676293423</v>
      </c>
      <c r="N23" s="10">
        <f t="shared" si="24"/>
        <v>58.351973894316828</v>
      </c>
      <c r="O23" s="10">
        <f t="shared" si="25"/>
        <v>58.575589760233285</v>
      </c>
      <c r="P23" s="10">
        <f t="shared" si="5"/>
        <v>58.874039766005708</v>
      </c>
      <c r="Q23" s="10">
        <f t="shared" si="6"/>
        <v>59.180382696086305</v>
      </c>
      <c r="R23" s="10">
        <f t="shared" si="7"/>
        <v>58.955850751845496</v>
      </c>
      <c r="S23" s="10">
        <f t="shared" si="8"/>
        <v>58.795468062697054</v>
      </c>
      <c r="T23" s="10">
        <f t="shared" si="9"/>
        <v>58.292021763943112</v>
      </c>
      <c r="U23" s="10">
        <f t="shared" si="10"/>
        <v>57.918212657330379</v>
      </c>
      <c r="V23" s="10">
        <f t="shared" si="11"/>
        <v>57.558673702655724</v>
      </c>
      <c r="W23" s="10">
        <f t="shared" si="12"/>
        <v>57.534472383956164</v>
      </c>
      <c r="X23" s="10">
        <f t="shared" si="13"/>
        <v>57.414663385814784</v>
      </c>
      <c r="Y23" s="10">
        <f t="shared" si="14"/>
        <v>57.417174697150763</v>
      </c>
      <c r="Z23" s="10">
        <f t="shared" si="15"/>
        <v>57.459526151398684</v>
      </c>
      <c r="AA23" s="10">
        <f t="shared" si="16"/>
        <v>57.333504341305726</v>
      </c>
      <c r="AB23" s="10">
        <f t="shared" si="17"/>
        <v>56.856879241662824</v>
      </c>
      <c r="AC23" s="10">
        <f t="shared" si="18"/>
        <v>55.707645198287793</v>
      </c>
      <c r="AD23" s="10">
        <f t="shared" si="19"/>
        <v>54.558411154912797</v>
      </c>
      <c r="AE23" s="10">
        <f t="shared" si="20"/>
        <v>53.409177111537744</v>
      </c>
      <c r="AF23" s="10">
        <f t="shared" si="21"/>
        <v>51.140996487012437</v>
      </c>
      <c r="AG23" s="10">
        <f t="shared" si="22"/>
        <v>50.164388940590698</v>
      </c>
      <c r="AH23" s="126"/>
      <c r="AI23" s="126"/>
      <c r="AJ23" s="126"/>
      <c r="AK23" s="126"/>
      <c r="AL23" s="126"/>
      <c r="AM23" s="126"/>
    </row>
    <row r="24" spans="1:41" s="185" customFormat="1">
      <c r="A24" s="134" t="s">
        <v>528</v>
      </c>
      <c r="B24" s="185">
        <f t="shared" si="3"/>
        <v>18</v>
      </c>
      <c r="C24" s="331">
        <v>84.250557323845101</v>
      </c>
      <c r="D24" s="331">
        <v>82.983999999999995</v>
      </c>
      <c r="E24" s="331">
        <v>81.257999999999996</v>
      </c>
      <c r="F24" s="331">
        <v>79.501999999999995</v>
      </c>
      <c r="G24" s="331">
        <v>77.766999999999996</v>
      </c>
      <c r="H24" s="331">
        <v>77.397000000000006</v>
      </c>
      <c r="I24" s="331">
        <v>78.260000000000005</v>
      </c>
      <c r="J24" s="331">
        <v>77.688999999999993</v>
      </c>
      <c r="K24" s="331">
        <v>72.408000000000001</v>
      </c>
      <c r="L24" s="10">
        <f t="shared" si="2"/>
        <v>75.871238033751666</v>
      </c>
      <c r="M24" s="10">
        <f t="shared" si="23"/>
        <v>75.494875955093505</v>
      </c>
      <c r="N24" s="10">
        <f t="shared" si="24"/>
        <v>75.762041599428855</v>
      </c>
      <c r="O24" s="10">
        <f t="shared" si="25"/>
        <v>75.988311304285304</v>
      </c>
      <c r="P24" s="10">
        <f t="shared" si="5"/>
        <v>76.210860039166661</v>
      </c>
      <c r="Q24" s="10">
        <f t="shared" si="6"/>
        <v>76.833754660129671</v>
      </c>
      <c r="R24" s="10">
        <f t="shared" si="7"/>
        <v>77.063199891115431</v>
      </c>
      <c r="S24" s="10">
        <f t="shared" si="8"/>
        <v>77.449865377152335</v>
      </c>
      <c r="T24" s="10">
        <f t="shared" si="9"/>
        <v>78.747383941729311</v>
      </c>
      <c r="U24" s="10">
        <f t="shared" si="10"/>
        <v>80.245606035840112</v>
      </c>
      <c r="V24" s="10">
        <f t="shared" si="11"/>
        <v>81.850378646051965</v>
      </c>
      <c r="W24" s="10">
        <f t="shared" si="12"/>
        <v>84.292994312259651</v>
      </c>
      <c r="X24" s="10">
        <f t="shared" si="13"/>
        <v>86.093150412751484</v>
      </c>
      <c r="Y24" s="10">
        <f t="shared" si="14"/>
        <v>88.399398864191298</v>
      </c>
      <c r="Z24" s="10">
        <f t="shared" si="15"/>
        <v>90.789416601706179</v>
      </c>
      <c r="AA24" s="10">
        <f t="shared" si="16"/>
        <v>92.927352337030612</v>
      </c>
      <c r="AB24" s="10">
        <f t="shared" si="17"/>
        <v>95.342368708648763</v>
      </c>
      <c r="AC24" s="10">
        <f t="shared" si="18"/>
        <v>96.95795804567878</v>
      </c>
      <c r="AD24" s="10">
        <f t="shared" si="19"/>
        <v>98.775941167742602</v>
      </c>
      <c r="AE24" s="10">
        <f t="shared" si="20"/>
        <v>100.60556083981793</v>
      </c>
      <c r="AF24" s="10">
        <f t="shared" si="21"/>
        <v>111.32739613558073</v>
      </c>
      <c r="AG24" s="10">
        <f t="shared" si="22"/>
        <v>125.72680781187189</v>
      </c>
      <c r="AH24" s="126"/>
      <c r="AI24" s="126"/>
      <c r="AJ24" s="126"/>
      <c r="AK24" s="126"/>
      <c r="AL24" s="126"/>
      <c r="AM24" s="126"/>
    </row>
    <row r="25" spans="1:41">
      <c r="A25" s="5" t="s">
        <v>5</v>
      </c>
      <c r="B25" s="185">
        <f t="shared" si="3"/>
        <v>19</v>
      </c>
      <c r="C25" s="339">
        <v>2893.5650000000564</v>
      </c>
      <c r="D25" s="340">
        <v>2970.0601000000001</v>
      </c>
      <c r="E25" s="340">
        <v>3029.9541000000004</v>
      </c>
      <c r="F25" s="340">
        <v>3072.6080999999999</v>
      </c>
      <c r="G25" s="340">
        <v>3100.0580999999997</v>
      </c>
      <c r="H25" s="340">
        <v>3146.024100000001</v>
      </c>
      <c r="I25" s="340">
        <v>3186.0821000000001</v>
      </c>
      <c r="J25" s="340">
        <v>3209.1911000000009</v>
      </c>
      <c r="K25" s="340">
        <v>2976.6450999999997</v>
      </c>
      <c r="L25" s="127">
        <f t="shared" ref="L25:AG25" si="26">SUM(L7:L24)</f>
        <v>3042.1765993623317</v>
      </c>
      <c r="M25" s="127">
        <f t="shared" si="26"/>
        <v>3098.8908300788144</v>
      </c>
      <c r="N25" s="127">
        <f t="shared" si="26"/>
        <v>3149.1202107485014</v>
      </c>
      <c r="O25" s="127">
        <f t="shared" si="26"/>
        <v>3207.4786063552692</v>
      </c>
      <c r="P25" s="127">
        <f t="shared" si="26"/>
        <v>3264.4042110855489</v>
      </c>
      <c r="Q25" s="127">
        <f t="shared" si="26"/>
        <v>3319.3247082254707</v>
      </c>
      <c r="R25" s="127">
        <f t="shared" si="26"/>
        <v>3374.7424270965603</v>
      </c>
      <c r="S25" s="127">
        <f t="shared" si="26"/>
        <v>3424.637183492669</v>
      </c>
      <c r="T25" s="127">
        <f t="shared" si="26"/>
        <v>3490.4054174204502</v>
      </c>
      <c r="U25" s="127">
        <f t="shared" si="26"/>
        <v>3561.3809825326221</v>
      </c>
      <c r="V25" s="127">
        <f t="shared" si="26"/>
        <v>3648.2420420945036</v>
      </c>
      <c r="W25" s="127">
        <f t="shared" si="26"/>
        <v>3741.0395847296513</v>
      </c>
      <c r="X25" s="127">
        <f t="shared" si="26"/>
        <v>3839.9346499068579</v>
      </c>
      <c r="Y25" s="127">
        <f t="shared" si="26"/>
        <v>3952.1484979523816</v>
      </c>
      <c r="Z25" s="127">
        <f t="shared" si="26"/>
        <v>4066.5264794205414</v>
      </c>
      <c r="AA25" s="127">
        <f t="shared" si="26"/>
        <v>4192.0102772924165</v>
      </c>
      <c r="AB25" s="127">
        <f t="shared" si="26"/>
        <v>4326.4508117357345</v>
      </c>
      <c r="AC25" s="127">
        <f t="shared" si="26"/>
        <v>4465.7589908585105</v>
      </c>
      <c r="AD25" s="127">
        <f t="shared" si="26"/>
        <v>4613.6122713844052</v>
      </c>
      <c r="AE25" s="127">
        <f t="shared" si="26"/>
        <v>4770.0660452746852</v>
      </c>
      <c r="AF25" s="127">
        <f t="shared" si="26"/>
        <v>5651.8433635805759</v>
      </c>
      <c r="AG25" s="127">
        <f t="shared" si="26"/>
        <v>6769.5523521190707</v>
      </c>
      <c r="AH25" s="127"/>
      <c r="AI25" s="127"/>
      <c r="AJ25" s="127"/>
      <c r="AK25" s="127"/>
      <c r="AL25" s="127"/>
      <c r="AM25" s="127"/>
    </row>
    <row r="26" spans="1:41" s="33" customFormat="1">
      <c r="A26" s="248" t="s">
        <v>279</v>
      </c>
      <c r="B26" s="185">
        <f t="shared" si="3"/>
        <v>20</v>
      </c>
      <c r="C26" s="333"/>
      <c r="D26" s="249">
        <v>2.6436281887547874E-2</v>
      </c>
      <c r="E26" s="249">
        <v>2.0165921894981231E-2</v>
      </c>
      <c r="F26" s="249">
        <v>1.407744097509589E-2</v>
      </c>
      <c r="G26" s="249">
        <v>8.9337784405372211E-3</v>
      </c>
      <c r="H26" s="249">
        <v>1.4827464040109817E-2</v>
      </c>
      <c r="I26" s="249">
        <v>1.2732896737821964E-2</v>
      </c>
      <c r="J26" s="249">
        <v>7.2531087632679014E-3</v>
      </c>
      <c r="K26" s="249">
        <v>-7.2462496857853442E-2</v>
      </c>
      <c r="L26" s="249">
        <f t="shared" ref="L26:AE26" si="27">L25/K25-1</f>
        <v>2.2015220881498987E-2</v>
      </c>
      <c r="M26" s="249">
        <f t="shared" si="27"/>
        <v>1.864264905869395E-2</v>
      </c>
      <c r="N26" s="249">
        <f t="shared" si="27"/>
        <v>1.6208825487540546E-2</v>
      </c>
      <c r="O26" s="249">
        <f t="shared" si="27"/>
        <v>1.8531650652007681E-2</v>
      </c>
      <c r="P26" s="249">
        <f t="shared" si="27"/>
        <v>1.7747773786390253E-2</v>
      </c>
      <c r="Q26" s="249">
        <f t="shared" si="27"/>
        <v>1.6824049225711013E-2</v>
      </c>
      <c r="R26" s="249">
        <f t="shared" si="27"/>
        <v>1.669547987690434E-2</v>
      </c>
      <c r="S26" s="249">
        <f t="shared" si="27"/>
        <v>1.478475986655825E-2</v>
      </c>
      <c r="T26" s="249">
        <f t="shared" si="27"/>
        <v>1.9204438427753878E-2</v>
      </c>
      <c r="U26" s="249">
        <f t="shared" si="27"/>
        <v>2.0334475977471289E-2</v>
      </c>
      <c r="V26" s="249">
        <f t="shared" si="27"/>
        <v>2.4389712863607027E-2</v>
      </c>
      <c r="W26" s="249">
        <f t="shared" si="27"/>
        <v>2.5436235196136137E-2</v>
      </c>
      <c r="X26" s="249">
        <f t="shared" si="27"/>
        <v>2.6435182771356036E-2</v>
      </c>
      <c r="Y26" s="249">
        <f t="shared" si="27"/>
        <v>2.9222853583783071E-2</v>
      </c>
      <c r="Z26" s="249">
        <f t="shared" si="27"/>
        <v>2.8940709471675818E-2</v>
      </c>
      <c r="AA26" s="249">
        <f t="shared" si="27"/>
        <v>3.0857735344134829E-2</v>
      </c>
      <c r="AB26" s="249">
        <f t="shared" si="27"/>
        <v>3.2070659552426495E-2</v>
      </c>
      <c r="AC26" s="249">
        <f t="shared" si="27"/>
        <v>3.219918246727671E-2</v>
      </c>
      <c r="AD26" s="249">
        <f t="shared" si="27"/>
        <v>3.310820866700448E-2</v>
      </c>
      <c r="AE26" s="249">
        <f t="shared" si="27"/>
        <v>3.3911339897518822E-2</v>
      </c>
      <c r="AF26" s="249">
        <f>(AF25/AE25)^(1/5)-1</f>
        <v>3.4506312372121428E-2</v>
      </c>
      <c r="AG26" s="249">
        <f>(AG25/AF25)^(1/5)-1</f>
        <v>3.6749815612223458E-2</v>
      </c>
      <c r="AH26" s="248"/>
      <c r="AI26" s="248"/>
      <c r="AJ26" s="248"/>
      <c r="AK26" s="248"/>
      <c r="AL26" s="248"/>
      <c r="AM26" s="248"/>
    </row>
    <row r="27" spans="1:41">
      <c r="A27" s="4" t="s">
        <v>611</v>
      </c>
      <c r="B27" s="185">
        <f t="shared" si="3"/>
        <v>21</v>
      </c>
      <c r="C27" s="332">
        <v>52.325432882070082</v>
      </c>
      <c r="D27" s="331">
        <v>53.104386458423342</v>
      </c>
      <c r="E27" s="331">
        <v>53.912365691429272</v>
      </c>
      <c r="F27" s="331">
        <v>54.750491457321111</v>
      </c>
      <c r="G27" s="331">
        <v>55.619940469824826</v>
      </c>
      <c r="H27" s="331">
        <v>56.521948041648095</v>
      </c>
      <c r="I27" s="331">
        <v>57.436000617299655</v>
      </c>
      <c r="J27" s="331">
        <v>58.364834921819444</v>
      </c>
      <c r="K27" s="331">
        <v>59.308690000000006</v>
      </c>
      <c r="L27" s="126">
        <f>INDEX(DriversGams!$A$43:$AN$43,1,MATCH(Drivers!L$3,DriversGams!$A$42:$AN$42,0))/1000</f>
        <v>59.991580449204264</v>
      </c>
      <c r="M27" s="126">
        <f>INDEX(DriversGams!$A$43:$AN$43,1,MATCH(Drivers!M$3,DriversGams!$A$42:$AN$42,0))/1000</f>
        <v>60.682333816399378</v>
      </c>
      <c r="N27" s="126">
        <f>INDEX(DriversGams!$A$43:$AN$43,1,MATCH(Drivers!N$3,DriversGams!$A$42:$AN$42,0))/1000</f>
        <v>61.381040636574369</v>
      </c>
      <c r="O27" s="126">
        <f>INDEX(DriversGams!$A$43:$AN$43,1,MATCH(Drivers!O$3,DriversGams!$A$42:$AN$42,0))/1000</f>
        <v>62.087792487153699</v>
      </c>
      <c r="P27" s="126">
        <f>INDEX(DriversGams!$A$43:$AN$43,1,MATCH(Drivers!P$3,DriversGams!$A$42:$AN$42,0))/1000</f>
        <v>62.802682000000026</v>
      </c>
      <c r="Q27" s="126">
        <f>INDEX(DriversGams!$A$43:$AN$43,1,MATCH(Drivers!Q$3,DriversGams!$A$42:$AN$42,0))/1000</f>
        <v>63.421065342005143</v>
      </c>
      <c r="R27" s="126">
        <f>INDEX(DriversGams!$A$43:$AN$43,1,MATCH(Drivers!R$3,DriversGams!$A$42:$AN$42,0))/1000</f>
        <v>64.045537563425796</v>
      </c>
      <c r="S27" s="126">
        <f>INDEX(DriversGams!$A$43:$AN$43,1,MATCH(Drivers!S$3,DriversGams!$A$42:$AN$42,0))/1000</f>
        <v>64.676158618096451</v>
      </c>
      <c r="T27" s="126">
        <f>INDEX(DriversGams!$A$43:$AN$43,1,MATCH(Drivers!T$3,DriversGams!$A$42:$AN$42,0))/1000</f>
        <v>65.31298905018393</v>
      </c>
      <c r="U27" s="126">
        <f>INDEX(DriversGams!$A$43:$AN$43,1,MATCH(Drivers!U$3,DriversGams!$A$42:$AN$42,0))/1000</f>
        <v>65.956090000000003</v>
      </c>
      <c r="V27" s="126">
        <f>INDEX(DriversGams!$A$43:$AN$43,1,MATCH(Drivers!V$3,DriversGams!$A$42:$AN$42,0))/1000</f>
        <v>66.518977190687664</v>
      </c>
      <c r="W27" s="126">
        <f>INDEX(DriversGams!$A$43:$AN$43,1,MATCH(Drivers!W$3,DriversGams!$A$42:$AN$42,0))/1000</f>
        <v>67.08666821358311</v>
      </c>
      <c r="X27" s="126">
        <f>INDEX(DriversGams!$A$43:$AN$43,1,MATCH(Drivers!X$3,DriversGams!$A$42:$AN$42,0))/1000</f>
        <v>67.659204065895452</v>
      </c>
      <c r="Y27" s="126">
        <f>INDEX(DriversGams!$A$43:$AN$43,1,MATCH(Drivers!Y$3,DriversGams!$A$42:$AN$42,0))/1000</f>
        <v>68.236626094715163</v>
      </c>
      <c r="Z27" s="126">
        <f>INDEX(DriversGams!$A$43:$AN$43,1,MATCH(Drivers!Z$3,DriversGams!$A$42:$AN$42,0))/1000</f>
        <v>68.818976000000006</v>
      </c>
      <c r="AA27" s="126">
        <f>INDEX(DriversGams!$A$43:$AN$43,1,MATCH(Drivers!AA$3,DriversGams!$A$42:$AN$42,0))/1000</f>
        <v>69.322810489383542</v>
      </c>
      <c r="AB27" s="126">
        <f>INDEX(DriversGams!$A$43:$AN$43,1,MATCH(Drivers!AB$3,DriversGams!$A$42:$AN$42,0))/1000</f>
        <v>69.830333629884052</v>
      </c>
      <c r="AC27" s="126">
        <f>INDEX(DriversGams!$A$43:$AN$43,1,MATCH(Drivers!AC$3,DriversGams!$A$42:$AN$42,0))/1000</f>
        <v>70.341572426693446</v>
      </c>
      <c r="AD27" s="126">
        <f>INDEX(DriversGams!$A$43:$AN$43,1,MATCH(Drivers!AD$3,DriversGams!$A$42:$AN$42,0))/1000</f>
        <v>70.856554082712819</v>
      </c>
      <c r="AE27" s="126">
        <f>INDEX(DriversGams!$A$43:$AN$43,1,MATCH(Drivers!AE$3,DriversGams!$A$42:$AN$42,0))/1000</f>
        <v>71.375305999999995</v>
      </c>
      <c r="AF27" s="126">
        <f>INDEX(DriversGams!$A$43:$AN$43,1,MATCH(Drivers!AF$3,DriversGams!$A$42:$AN$42,0))/1000</f>
        <v>73.619545999999971</v>
      </c>
      <c r="AG27" s="126">
        <f>INDEX(DriversGams!$A$43:$AN$43,1,MATCH(Drivers!AG$3,DriversGams!$A$42:$AN$42,0))/1000</f>
        <v>75.517908999999989</v>
      </c>
      <c r="AH27" s="126"/>
      <c r="AI27" s="126"/>
      <c r="AJ27" s="126"/>
      <c r="AK27" s="126"/>
      <c r="AL27" s="126"/>
      <c r="AM27" s="126"/>
    </row>
    <row r="28" spans="1:41">
      <c r="A28" t="s">
        <v>396</v>
      </c>
      <c r="B28" s="185">
        <f t="shared" si="3"/>
        <v>22</v>
      </c>
      <c r="C28" s="334">
        <v>0.5</v>
      </c>
      <c r="D28" s="331">
        <v>0.49195171026156947</v>
      </c>
      <c r="E28" s="331">
        <v>0.47874493927125505</v>
      </c>
      <c r="F28" s="331">
        <v>0.46897253306205494</v>
      </c>
      <c r="G28" s="331">
        <v>0.46311475409836067</v>
      </c>
      <c r="H28" s="331">
        <v>0.4556701030927835</v>
      </c>
      <c r="I28" s="331">
        <v>0.44755970924195226</v>
      </c>
      <c r="J28" s="331">
        <v>0.44456066945606693</v>
      </c>
      <c r="K28" s="331">
        <v>0.45521601685985247</v>
      </c>
      <c r="L28" s="24">
        <f>L75/SUM(L$75:L$77)</f>
        <v>0.52892452034239423</v>
      </c>
      <c r="M28" s="24">
        <f t="shared" ref="M28:AG30" si="28">M75/SUM(M$75:M$77)</f>
        <v>0.52519152092437538</v>
      </c>
      <c r="N28" s="24">
        <f t="shared" si="28"/>
        <v>0.52182552947953509</v>
      </c>
      <c r="O28" s="24">
        <f t="shared" si="28"/>
        <v>0.51733406161368123</v>
      </c>
      <c r="P28" s="24">
        <f t="shared" si="28"/>
        <v>0.51184662886721144</v>
      </c>
      <c r="Q28" s="24">
        <f t="shared" si="28"/>
        <v>0.50616177980260146</v>
      </c>
      <c r="R28" s="24">
        <f t="shared" si="28"/>
        <v>0.5006445746439685</v>
      </c>
      <c r="S28" s="24">
        <f t="shared" si="28"/>
        <v>0.49546368753722503</v>
      </c>
      <c r="T28" s="24">
        <f t="shared" si="28"/>
        <v>0.48879731630412609</v>
      </c>
      <c r="U28" s="24">
        <f t="shared" si="28"/>
        <v>0.48123299862011615</v>
      </c>
      <c r="V28" s="24">
        <f t="shared" si="28"/>
        <v>0.47269115960576225</v>
      </c>
      <c r="W28" s="24">
        <f t="shared" si="28"/>
        <v>0.46316434757219399</v>
      </c>
      <c r="X28" s="24">
        <f t="shared" si="28"/>
        <v>0.45335073163593093</v>
      </c>
      <c r="Y28" s="24">
        <f t="shared" si="28"/>
        <v>0.44272184772416129</v>
      </c>
      <c r="Z28" s="24">
        <f t="shared" si="28"/>
        <v>0.4319211478053821</v>
      </c>
      <c r="AA28" s="24">
        <f t="shared" si="28"/>
        <v>0.42087388128241848</v>
      </c>
      <c r="AB28" s="24">
        <f t="shared" si="28"/>
        <v>0.40928258096944697</v>
      </c>
      <c r="AC28" s="24">
        <f t="shared" si="28"/>
        <v>0.39794357804368663</v>
      </c>
      <c r="AD28" s="24">
        <f t="shared" si="28"/>
        <v>0.38688595414045662</v>
      </c>
      <c r="AE28" s="24">
        <f t="shared" si="28"/>
        <v>0.37577152094065813</v>
      </c>
      <c r="AF28" s="24">
        <f t="shared" si="28"/>
        <v>0.32455991134662576</v>
      </c>
      <c r="AG28" s="24">
        <f t="shared" si="28"/>
        <v>0.27723190628527744</v>
      </c>
      <c r="AH28" s="126"/>
      <c r="AI28" s="126"/>
      <c r="AJ28" s="126"/>
      <c r="AK28" s="126"/>
      <c r="AL28" s="126"/>
      <c r="AM28" s="126"/>
    </row>
    <row r="29" spans="1:41">
      <c r="A29" s="4" t="s">
        <v>397</v>
      </c>
      <c r="B29" s="185">
        <f t="shared" si="3"/>
        <v>23</v>
      </c>
      <c r="C29" s="334">
        <v>0.3</v>
      </c>
      <c r="D29" s="331">
        <v>0.29577464788732394</v>
      </c>
      <c r="E29" s="331">
        <v>0.30060728744939269</v>
      </c>
      <c r="F29" s="331">
        <v>0.3041709053916582</v>
      </c>
      <c r="G29" s="331">
        <v>0.30737704918032788</v>
      </c>
      <c r="H29" s="331">
        <v>0.30824742268041239</v>
      </c>
      <c r="I29" s="331">
        <v>0.3115264797507788</v>
      </c>
      <c r="J29" s="331">
        <v>0.31485355648535562</v>
      </c>
      <c r="K29" s="331">
        <v>0.32560590094836672</v>
      </c>
      <c r="L29" s="24">
        <f t="shared" ref="K29:AA30" si="29">L76/SUM(L$75:L$77)</f>
        <v>0.27107547965760581</v>
      </c>
      <c r="M29" s="24">
        <f t="shared" si="29"/>
        <v>0.27480847907562461</v>
      </c>
      <c r="N29" s="24">
        <f t="shared" si="29"/>
        <v>0.2781744705204649</v>
      </c>
      <c r="O29" s="24">
        <f t="shared" si="29"/>
        <v>0.28266593838631882</v>
      </c>
      <c r="P29" s="24">
        <f t="shared" si="29"/>
        <v>0.2881533711327886</v>
      </c>
      <c r="Q29" s="24">
        <f t="shared" si="29"/>
        <v>0.29383822019739864</v>
      </c>
      <c r="R29" s="24">
        <f t="shared" si="29"/>
        <v>0.2993554253560316</v>
      </c>
      <c r="S29" s="24">
        <f t="shared" si="29"/>
        <v>0.30453631246277502</v>
      </c>
      <c r="T29" s="24">
        <f t="shared" si="29"/>
        <v>0.31120268369587395</v>
      </c>
      <c r="U29" s="24">
        <f t="shared" si="29"/>
        <v>0.31588062023336455</v>
      </c>
      <c r="V29" s="24">
        <f t="shared" si="29"/>
        <v>0.31746145472041076</v>
      </c>
      <c r="W29" s="24">
        <f t="shared" si="29"/>
        <v>0.31978814438976444</v>
      </c>
      <c r="X29" s="24">
        <f t="shared" si="29"/>
        <v>0.32205894069217911</v>
      </c>
      <c r="Y29" s="24">
        <f t="shared" si="29"/>
        <v>0.32415729671631566</v>
      </c>
      <c r="Z29" s="24">
        <f t="shared" si="29"/>
        <v>0.32680356153073992</v>
      </c>
      <c r="AA29" s="24">
        <f t="shared" si="29"/>
        <v>0.32904148774958109</v>
      </c>
      <c r="AB29" s="24">
        <f t="shared" si="28"/>
        <v>0.33142550256057246</v>
      </c>
      <c r="AC29" s="24">
        <f t="shared" si="28"/>
        <v>0.33413932591099454</v>
      </c>
      <c r="AD29" s="24">
        <f t="shared" si="28"/>
        <v>0.33650457874800532</v>
      </c>
      <c r="AE29" s="24">
        <f t="shared" si="28"/>
        <v>0.33884981322061564</v>
      </c>
      <c r="AF29" s="24">
        <f t="shared" si="28"/>
        <v>0.34985999877736723</v>
      </c>
      <c r="AG29" s="24">
        <f t="shared" si="28"/>
        <v>0.35875166201312941</v>
      </c>
      <c r="AH29" s="126"/>
      <c r="AI29" s="126"/>
      <c r="AJ29" s="126"/>
      <c r="AK29" s="126"/>
      <c r="AL29" s="126"/>
      <c r="AM29" s="126"/>
    </row>
    <row r="30" spans="1:41">
      <c r="A30" s="4" t="s">
        <v>398</v>
      </c>
      <c r="B30" s="185">
        <f t="shared" si="3"/>
        <v>24</v>
      </c>
      <c r="C30" s="334">
        <v>0.19999999999999996</v>
      </c>
      <c r="D30" s="331">
        <v>0.21227364185110653</v>
      </c>
      <c r="E30" s="331">
        <v>0.22064777327935226</v>
      </c>
      <c r="F30" s="331">
        <v>0.22685656154628692</v>
      </c>
      <c r="G30" s="331">
        <v>0.22950819672131151</v>
      </c>
      <c r="H30" s="331">
        <v>0.23608247422680412</v>
      </c>
      <c r="I30" s="331">
        <v>0.24091381100726889</v>
      </c>
      <c r="J30" s="334">
        <v>0.24058577405857745</v>
      </c>
      <c r="K30" s="24">
        <f t="shared" si="29"/>
        <v>0.2</v>
      </c>
      <c r="L30" s="24">
        <f t="shared" si="29"/>
        <v>0.2</v>
      </c>
      <c r="M30" s="24">
        <f t="shared" si="28"/>
        <v>0.2</v>
      </c>
      <c r="N30" s="24">
        <f t="shared" si="28"/>
        <v>0.19999999999999996</v>
      </c>
      <c r="O30" s="24">
        <f t="shared" si="28"/>
        <v>0.2</v>
      </c>
      <c r="P30" s="24">
        <f t="shared" si="28"/>
        <v>0.19999999999999998</v>
      </c>
      <c r="Q30" s="24">
        <f t="shared" si="28"/>
        <v>0.19999999999999998</v>
      </c>
      <c r="R30" s="24">
        <f t="shared" si="28"/>
        <v>0.19999999999999998</v>
      </c>
      <c r="S30" s="24">
        <f t="shared" si="28"/>
        <v>0.19999999999999998</v>
      </c>
      <c r="T30" s="24">
        <f t="shared" si="28"/>
        <v>0.19999999999999998</v>
      </c>
      <c r="U30" s="24">
        <f t="shared" si="28"/>
        <v>0.20288638114651944</v>
      </c>
      <c r="V30" s="24">
        <f t="shared" si="28"/>
        <v>0.20984738567382702</v>
      </c>
      <c r="W30" s="24">
        <f t="shared" si="28"/>
        <v>0.21704750803804171</v>
      </c>
      <c r="X30" s="24">
        <f t="shared" si="28"/>
        <v>0.22459032767188999</v>
      </c>
      <c r="Y30" s="24">
        <f t="shared" si="28"/>
        <v>0.23312085555952308</v>
      </c>
      <c r="Z30" s="24">
        <f t="shared" si="28"/>
        <v>0.24127529066387804</v>
      </c>
      <c r="AA30" s="24">
        <f t="shared" si="28"/>
        <v>0.25008463096800049</v>
      </c>
      <c r="AB30" s="24">
        <f t="shared" si="28"/>
        <v>0.25929191646998057</v>
      </c>
      <c r="AC30" s="24">
        <f t="shared" si="28"/>
        <v>0.26791709604531877</v>
      </c>
      <c r="AD30" s="24">
        <f t="shared" si="28"/>
        <v>0.27660946711153794</v>
      </c>
      <c r="AE30" s="24">
        <f t="shared" si="28"/>
        <v>0.28537866583872629</v>
      </c>
      <c r="AF30" s="24">
        <f t="shared" si="28"/>
        <v>0.32558008987600695</v>
      </c>
      <c r="AG30" s="24">
        <f t="shared" si="28"/>
        <v>0.3640164317015932</v>
      </c>
      <c r="AH30" s="126"/>
      <c r="AI30" s="126"/>
      <c r="AJ30" s="126"/>
      <c r="AK30" s="126"/>
      <c r="AL30" s="126"/>
      <c r="AM30" s="126"/>
    </row>
    <row r="31" spans="1:41">
      <c r="A31" t="s">
        <v>399</v>
      </c>
      <c r="B31" s="185">
        <f t="shared" si="3"/>
        <v>25</v>
      </c>
      <c r="C31" s="331">
        <v>26.162716441035041</v>
      </c>
      <c r="D31" s="331">
        <v>26.124793740612695</v>
      </c>
      <c r="E31" s="331">
        <v>25.810272238913001</v>
      </c>
      <c r="F31" s="331">
        <v>25.676476665132281</v>
      </c>
      <c r="G31" s="331">
        <v>25.758415053648385</v>
      </c>
      <c r="H31" s="331">
        <v>25.755361891142741</v>
      </c>
      <c r="I31" s="331">
        <v>25.706039736299225</v>
      </c>
      <c r="J31" s="331">
        <v>25.946710085536886</v>
      </c>
      <c r="K31" s="331">
        <v>26.998265626975765</v>
      </c>
      <c r="L31" s="10">
        <f t="shared" ref="L31:AG31" si="30">L28*L$27</f>
        <v>31.731017913677523</v>
      </c>
      <c r="M31" s="10">
        <f t="shared" si="30"/>
        <v>31.869847190275447</v>
      </c>
      <c r="N31" s="10">
        <f t="shared" si="30"/>
        <v>32.030194030185278</v>
      </c>
      <c r="O31" s="10">
        <f t="shared" si="30"/>
        <v>32.120129864006628</v>
      </c>
      <c r="P31" s="10">
        <f t="shared" si="30"/>
        <v>32.14534106551951</v>
      </c>
      <c r="Q31" s="10">
        <f t="shared" si="30"/>
        <v>32.101319310486403</v>
      </c>
      <c r="R31" s="10">
        <f t="shared" si="30"/>
        <v>32.064050911285612</v>
      </c>
      <c r="S31" s="10">
        <f t="shared" si="30"/>
        <v>32.044688044664547</v>
      </c>
      <c r="T31" s="10">
        <f t="shared" si="30"/>
        <v>31.924813767530679</v>
      </c>
      <c r="U31" s="10">
        <f t="shared" si="30"/>
        <v>31.740246967958257</v>
      </c>
      <c r="V31" s="10">
        <f t="shared" si="30"/>
        <v>31.442932464055399</v>
      </c>
      <c r="W31" s="10">
        <f t="shared" si="30"/>
        <v>31.072152913936467</v>
      </c>
      <c r="X31" s="10">
        <f t="shared" si="30"/>
        <v>30.673349665178456</v>
      </c>
      <c r="Y31" s="10">
        <f t="shared" si="30"/>
        <v>30.209845187115018</v>
      </c>
      <c r="Z31" s="10">
        <f t="shared" si="30"/>
        <v>29.724371104711047</v>
      </c>
      <c r="AA31" s="10">
        <f t="shared" si="30"/>
        <v>29.176160312072405</v>
      </c>
      <c r="AB31" s="10">
        <f t="shared" si="30"/>
        <v>28.580339177996514</v>
      </c>
      <c r="AC31" s="10">
        <f t="shared" si="30"/>
        <v>27.991977016697518</v>
      </c>
      <c r="AD31" s="10">
        <f t="shared" si="30"/>
        <v>27.413405533395217</v>
      </c>
      <c r="AE31" s="10">
        <f t="shared" si="30"/>
        <v>26.820807293224881</v>
      </c>
      <c r="AF31" s="10">
        <f t="shared" si="30"/>
        <v>23.893953323138827</v>
      </c>
      <c r="AG31" s="10">
        <f t="shared" si="30"/>
        <v>20.935973870748107</v>
      </c>
      <c r="AH31" s="10"/>
      <c r="AI31" s="10"/>
      <c r="AJ31" s="10"/>
      <c r="AK31" s="10"/>
      <c r="AL31" s="10"/>
      <c r="AM31" s="10"/>
    </row>
    <row r="32" spans="1:41">
      <c r="A32" s="4" t="s">
        <v>400</v>
      </c>
      <c r="B32" s="185">
        <f t="shared" si="3"/>
        <v>26</v>
      </c>
      <c r="C32" s="331">
        <v>15.697629864621025</v>
      </c>
      <c r="D32" s="331">
        <v>15.706931206012538</v>
      </c>
      <c r="E32" s="331">
        <v>16.206450010480257</v>
      </c>
      <c r="F32" s="331">
        <v>16.65350655721161</v>
      </c>
      <c r="G32" s="331">
        <v>17.096293177200256</v>
      </c>
      <c r="H32" s="331">
        <v>17.422744808714206</v>
      </c>
      <c r="I32" s="331">
        <v>17.892835083270921</v>
      </c>
      <c r="J32" s="331">
        <v>18.376375848815535</v>
      </c>
      <c r="K32" s="331">
        <v>19.311259441517389</v>
      </c>
      <c r="L32" s="10">
        <f t="shared" ref="L32:AG32" si="31">L29*L$27</f>
        <v>16.262246445685893</v>
      </c>
      <c r="M32" s="10">
        <f t="shared" si="31"/>
        <v>16.676019862844058</v>
      </c>
      <c r="N32" s="10">
        <f t="shared" si="31"/>
        <v>17.074638479074213</v>
      </c>
      <c r="O32" s="10">
        <f t="shared" si="31"/>
        <v>17.550104125716334</v>
      </c>
      <c r="P32" s="10">
        <f t="shared" si="31"/>
        <v>18.096804534480508</v>
      </c>
      <c r="Q32" s="10">
        <f t="shared" si="31"/>
        <v>18.635532963117715</v>
      </c>
      <c r="R32" s="10">
        <f t="shared" si="31"/>
        <v>19.172379139455028</v>
      </c>
      <c r="S32" s="10">
        <f t="shared" si="31"/>
        <v>19.69623884981262</v>
      </c>
      <c r="T32" s="10">
        <f t="shared" si="31"/>
        <v>20.32557747261647</v>
      </c>
      <c r="U32" s="10">
        <f t="shared" si="31"/>
        <v>20.834250617367616</v>
      </c>
      <c r="V32" s="10">
        <f t="shared" si="31"/>
        <v>21.117211265469528</v>
      </c>
      <c r="W32" s="10">
        <f t="shared" si="31"/>
        <v>21.453521141313537</v>
      </c>
      <c r="X32" s="10">
        <f t="shared" si="31"/>
        <v>21.790251589538268</v>
      </c>
      <c r="Y32" s="10">
        <f t="shared" si="31"/>
        <v>22.119400251904871</v>
      </c>
      <c r="Z32" s="10">
        <f t="shared" si="31"/>
        <v>22.490286457698517</v>
      </c>
      <c r="AA32" s="10">
        <f t="shared" si="31"/>
        <v>22.810080698409028</v>
      </c>
      <c r="AB32" s="10">
        <f t="shared" si="31"/>
        <v>23.143553417256765</v>
      </c>
      <c r="AC32" s="10">
        <f t="shared" si="31"/>
        <v>23.503885594174747</v>
      </c>
      <c r="AD32" s="10">
        <f t="shared" si="31"/>
        <v>23.843554883138534</v>
      </c>
      <c r="AE32" s="10">
        <f t="shared" si="31"/>
        <v>24.185509106664284</v>
      </c>
      <c r="AF32" s="10">
        <f t="shared" si="31"/>
        <v>25.756534273550322</v>
      </c>
      <c r="AG32" s="10">
        <f t="shared" si="31"/>
        <v>27.092175365506261</v>
      </c>
      <c r="AH32" s="10"/>
      <c r="AI32" s="10"/>
      <c r="AJ32" s="10"/>
      <c r="AK32" s="10"/>
      <c r="AL32" s="10"/>
      <c r="AM32" s="10"/>
    </row>
    <row r="33" spans="1:41">
      <c r="A33" s="4" t="s">
        <v>401</v>
      </c>
      <c r="B33" s="185">
        <f t="shared" si="3"/>
        <v>27</v>
      </c>
      <c r="C33" s="331">
        <v>10.465086576414015</v>
      </c>
      <c r="D33" s="331">
        <v>11.272661511798107</v>
      </c>
      <c r="E33" s="331">
        <v>11.895643442036015</v>
      </c>
      <c r="F33" s="331">
        <v>12.420508234977223</v>
      </c>
      <c r="G33" s="331">
        <v>12.765232238976191</v>
      </c>
      <c r="H33" s="331">
        <v>13.343841341791148</v>
      </c>
      <c r="I33" s="331">
        <v>13.837125797729508</v>
      </c>
      <c r="J33" s="331">
        <v>14.041748987467024</v>
      </c>
      <c r="K33" s="186">
        <f t="shared" ref="K33:AG33" si="32">K30*K$27</f>
        <v>11.861738000000003</v>
      </c>
      <c r="L33" s="10">
        <f t="shared" si="32"/>
        <v>11.998316089840854</v>
      </c>
      <c r="M33" s="10">
        <f t="shared" si="32"/>
        <v>12.136466763279877</v>
      </c>
      <c r="N33" s="10">
        <f t="shared" si="32"/>
        <v>12.27620812731487</v>
      </c>
      <c r="O33" s="10">
        <f t="shared" si="32"/>
        <v>12.41755849743074</v>
      </c>
      <c r="P33" s="10">
        <f t="shared" si="32"/>
        <v>12.560536400000004</v>
      </c>
      <c r="Q33" s="10">
        <f t="shared" si="32"/>
        <v>12.684213068401027</v>
      </c>
      <c r="R33" s="10">
        <f t="shared" si="32"/>
        <v>12.809107512685157</v>
      </c>
      <c r="S33" s="10">
        <f t="shared" si="32"/>
        <v>12.935231723619289</v>
      </c>
      <c r="T33" s="10">
        <f t="shared" si="32"/>
        <v>13.062597810036785</v>
      </c>
      <c r="U33" s="10">
        <f t="shared" si="32"/>
        <v>13.38159241467414</v>
      </c>
      <c r="V33" s="10">
        <f t="shared" si="32"/>
        <v>13.958833461162737</v>
      </c>
      <c r="W33" s="10">
        <f t="shared" si="32"/>
        <v>14.560994158333116</v>
      </c>
      <c r="X33" s="10">
        <f t="shared" si="32"/>
        <v>15.19560281117873</v>
      </c>
      <c r="Y33" s="10">
        <f t="shared" si="32"/>
        <v>15.907380655695277</v>
      </c>
      <c r="Z33" s="10">
        <f t="shared" si="32"/>
        <v>16.604318437590447</v>
      </c>
      <c r="AA33" s="10">
        <f t="shared" si="32"/>
        <v>17.336569478902117</v>
      </c>
      <c r="AB33" s="10">
        <f t="shared" si="32"/>
        <v>18.10644103463077</v>
      </c>
      <c r="AC33" s="10">
        <f t="shared" si="32"/>
        <v>18.845709815821174</v>
      </c>
      <c r="AD33" s="10">
        <f t="shared" si="32"/>
        <v>19.599593666179061</v>
      </c>
      <c r="AE33" s="10">
        <f t="shared" si="32"/>
        <v>20.368989600110833</v>
      </c>
      <c r="AF33" s="10">
        <f t="shared" si="32"/>
        <v>23.969058403310818</v>
      </c>
      <c r="AG33" s="10">
        <f t="shared" si="32"/>
        <v>27.489759763745628</v>
      </c>
      <c r="AH33" s="10"/>
      <c r="AI33" s="10"/>
      <c r="AJ33" s="10"/>
      <c r="AK33" s="10"/>
      <c r="AL33" s="10"/>
      <c r="AM33" s="10"/>
    </row>
    <row r="34" spans="1:41">
      <c r="A34" t="s">
        <v>402</v>
      </c>
      <c r="B34" s="185">
        <f t="shared" si="3"/>
        <v>28</v>
      </c>
      <c r="C34" s="335">
        <v>0.30163969294990939</v>
      </c>
      <c r="D34" s="334">
        <v>0.31040000000000001</v>
      </c>
      <c r="E34" s="334">
        <v>0.31530000000000002</v>
      </c>
      <c r="F34" s="334">
        <v>0.31869999999999998</v>
      </c>
      <c r="G34" s="334">
        <v>0.31979999999999997</v>
      </c>
      <c r="H34" s="334">
        <v>0.3246</v>
      </c>
      <c r="I34" s="334">
        <v>0.3276</v>
      </c>
      <c r="J34" s="334">
        <v>0.32619999999999999</v>
      </c>
      <c r="K34" s="334">
        <v>0.2994</v>
      </c>
      <c r="L34" s="24">
        <f t="shared" ref="L34:AG34" si="33">L69/K69*K34</f>
        <v>0.30202214902799396</v>
      </c>
      <c r="M34" s="24">
        <f t="shared" si="33"/>
        <v>0.30360811875291727</v>
      </c>
      <c r="N34" s="186">
        <f t="shared" si="33"/>
        <v>0.30492706906400091</v>
      </c>
      <c r="O34" s="186">
        <f t="shared" si="33"/>
        <v>0.30725419964793876</v>
      </c>
      <c r="P34" s="186">
        <f t="shared" si="33"/>
        <v>0.30984572947183525</v>
      </c>
      <c r="Q34" s="186">
        <f t="shared" si="33"/>
        <v>0.31272233647688591</v>
      </c>
      <c r="R34" s="186">
        <f t="shared" si="33"/>
        <v>0.31541370928478657</v>
      </c>
      <c r="S34" s="186">
        <f t="shared" si="33"/>
        <v>0.30746134766839384</v>
      </c>
      <c r="T34" s="186">
        <f t="shared" si="33"/>
        <v>0.31159125568753082</v>
      </c>
      <c r="U34" s="186">
        <f t="shared" si="33"/>
        <v>0.31575597787020709</v>
      </c>
      <c r="V34" s="186">
        <f t="shared" si="33"/>
        <v>0.3214773126385469</v>
      </c>
      <c r="W34" s="186">
        <f t="shared" si="33"/>
        <v>0.32748427520558848</v>
      </c>
      <c r="X34" s="186">
        <f t="shared" si="33"/>
        <v>0.3340486923242309</v>
      </c>
      <c r="Y34" s="186">
        <f t="shared" si="33"/>
        <v>0.34185095826052114</v>
      </c>
      <c r="Z34" s="186">
        <f t="shared" si="33"/>
        <v>0.34959841810982933</v>
      </c>
      <c r="AA34" s="186">
        <f t="shared" si="33"/>
        <v>0.35842374421241763</v>
      </c>
      <c r="AB34" s="186">
        <f t="shared" si="33"/>
        <v>0.36809956786114245</v>
      </c>
      <c r="AC34" s="186">
        <f t="shared" si="33"/>
        <v>0.37757447895046714</v>
      </c>
      <c r="AD34" s="186">
        <f t="shared" si="33"/>
        <v>0.38771116626769814</v>
      </c>
      <c r="AE34" s="186">
        <f t="shared" si="33"/>
        <v>0.39851204460904582</v>
      </c>
      <c r="AF34" s="186">
        <f t="shared" si="33"/>
        <v>0.45692579806004502</v>
      </c>
      <c r="AG34" s="186">
        <f t="shared" si="33"/>
        <v>0.53169334570441695</v>
      </c>
      <c r="AH34" s="126"/>
      <c r="AI34" s="126"/>
      <c r="AJ34" s="126"/>
      <c r="AK34" s="126"/>
      <c r="AL34" s="126"/>
      <c r="AM34" s="126"/>
    </row>
    <row r="35" spans="1:41">
      <c r="A35" s="4" t="s">
        <v>279</v>
      </c>
      <c r="B35" s="4"/>
      <c r="C35" s="109"/>
      <c r="D35" s="341">
        <f>(D34/C34)^(1/(D$5-C$5))-1</f>
        <v>2.9042288713459818E-2</v>
      </c>
      <c r="E35" s="341">
        <f t="shared" ref="E35:L35" si="34">(E34/D34)^(1/(E$5-D$5))-1</f>
        <v>1.5786082474226859E-2</v>
      </c>
      <c r="F35" s="341">
        <f t="shared" si="34"/>
        <v>1.0783380907072537E-2</v>
      </c>
      <c r="G35" s="341">
        <f t="shared" si="34"/>
        <v>3.4515218073423171E-3</v>
      </c>
      <c r="H35" s="341">
        <f t="shared" si="34"/>
        <v>1.5009380863039379E-2</v>
      </c>
      <c r="I35" s="341">
        <f t="shared" si="34"/>
        <v>9.2421441774492852E-3</v>
      </c>
      <c r="J35" s="341">
        <f t="shared" si="34"/>
        <v>-4.2735042735042583E-3</v>
      </c>
      <c r="K35" s="341">
        <f t="shared" si="34"/>
        <v>-8.2158185162476971E-2</v>
      </c>
      <c r="L35" s="109">
        <f t="shared" si="34"/>
        <v>8.7580127855508838E-3</v>
      </c>
      <c r="M35" s="109">
        <f t="shared" ref="M35" si="35">(M34/L34)^(1/(M$5-L$5))-1</f>
        <v>5.2511702536635063E-3</v>
      </c>
      <c r="N35" s="109">
        <f t="shared" ref="N35" si="36">(N34/M34)^(1/(N$5-M$5))-1</f>
        <v>4.3442524412762307E-3</v>
      </c>
      <c r="O35" s="109">
        <f t="shared" ref="O35" si="37">(O34/N34)^(1/(O$5-N$5))-1</f>
        <v>7.6317612309106941E-3</v>
      </c>
      <c r="P35" s="109">
        <f t="shared" ref="P35" si="38">(P34/O34)^(1/(P$5-O$5))-1</f>
        <v>8.4344813736181301E-3</v>
      </c>
      <c r="Q35" s="109">
        <f t="shared" ref="Q35" si="39">(Q34/P34)^(1/(Q$5-P$5))-1</f>
        <v>9.2839975879419612E-3</v>
      </c>
      <c r="R35" s="109">
        <f t="shared" ref="R35" si="40">(R34/Q34)^(1/(R$5-Q$5))-1</f>
        <v>8.6062698246038849E-3</v>
      </c>
      <c r="S35" s="109">
        <f t="shared" ref="S35" si="41">(S34/R34)^(1/(S$5-R$5))-1</f>
        <v>-2.5212479300360857E-2</v>
      </c>
      <c r="T35" s="109">
        <f t="shared" ref="T35" si="42">(T34/S34)^(1/(T$5-S$5))-1</f>
        <v>1.3432283603957984E-2</v>
      </c>
      <c r="U35" s="109">
        <f t="shared" ref="U35" si="43">(U34/T34)^(1/(U$5-T$5))-1</f>
        <v>1.3365979008257867E-2</v>
      </c>
      <c r="V35" s="109">
        <f t="shared" ref="V35" si="44">(V34/U34)^(1/(V$5-U$5))-1</f>
        <v>1.8119482034609558E-2</v>
      </c>
      <c r="W35" s="109">
        <f t="shared" ref="W35" si="45">(W34/V34)^(1/(W$5-V$5))-1</f>
        <v>1.8685494530668478E-2</v>
      </c>
      <c r="X35" s="109">
        <f t="shared" ref="X35" si="46">(X34/W34)^(1/(X$5-W$5))-1</f>
        <v>2.0044984189000914E-2</v>
      </c>
      <c r="Y35" s="109">
        <f t="shared" ref="Y35" si="47">(Y34/X34)^(1/(Y$5-X$5))-1</f>
        <v>2.3356672591662964E-2</v>
      </c>
      <c r="Z35" s="109">
        <f t="shared" ref="Z35" si="48">(Z34/Y34)^(1/(Z$5-Y$5))-1</f>
        <v>2.266326790110651E-2</v>
      </c>
      <c r="AA35" s="109">
        <f t="shared" ref="AA35" si="49">(AA34/Z34)^(1/(AA$5-Z$5))-1</f>
        <v>2.5244182025491169E-2</v>
      </c>
      <c r="AB35" s="109">
        <f t="shared" ref="AB35" si="50">(AB34/AA34)^(1/(AB$5-AA$5))-1</f>
        <v>2.6995487338557833E-2</v>
      </c>
      <c r="AC35" s="109">
        <f t="shared" ref="AC35" si="51">(AC34/AB34)^(1/(AC$5-AB$5))-1</f>
        <v>2.5740076643879339E-2</v>
      </c>
      <c r="AD35" s="109">
        <f t="shared" ref="AD35" si="52">(AD34/AC34)^(1/(AD$5-AC$5))-1</f>
        <v>2.6846855077196086E-2</v>
      </c>
      <c r="AE35" s="109">
        <f t="shared" ref="AE35" si="53">(AE34/AD34)^(1/(AE$5-AD$5))-1</f>
        <v>2.7858053316654141E-2</v>
      </c>
      <c r="AF35" s="109">
        <f t="shared" ref="AF35" si="54">(AF34/AE34)^(1/(AF$5-AE$5))-1</f>
        <v>2.7734286564467192E-2</v>
      </c>
      <c r="AG35" s="109">
        <f t="shared" ref="AG35" si="55">(AG34/AF34)^(1/(AG$5-AF$5))-1</f>
        <v>3.0773178127315282E-2</v>
      </c>
      <c r="AH35" s="109"/>
      <c r="AI35" s="109"/>
      <c r="AJ35" s="109"/>
      <c r="AK35" s="109"/>
      <c r="AL35" s="109"/>
      <c r="AM35" s="109"/>
    </row>
    <row r="36" spans="1:41">
      <c r="L36" s="10"/>
      <c r="Y36" s="109"/>
      <c r="Z36" s="109"/>
      <c r="AA36" s="109"/>
    </row>
    <row r="37" spans="1:41">
      <c r="A37" s="214" t="s">
        <v>660</v>
      </c>
    </row>
    <row r="38" spans="1:41" s="338" customFormat="1">
      <c r="C38" s="35" t="s">
        <v>553</v>
      </c>
      <c r="D38" s="35" t="s">
        <v>562</v>
      </c>
      <c r="E38" s="35" t="s">
        <v>563</v>
      </c>
      <c r="F38" s="35" t="s">
        <v>554</v>
      </c>
      <c r="G38" s="35" t="s">
        <v>564</v>
      </c>
      <c r="H38" s="35" t="s">
        <v>565</v>
      </c>
      <c r="I38" s="35" t="s">
        <v>566</v>
      </c>
      <c r="J38" s="35" t="s">
        <v>567</v>
      </c>
      <c r="K38" s="35" t="s">
        <v>555</v>
      </c>
      <c r="L38" s="35" t="s">
        <v>568</v>
      </c>
      <c r="M38" s="35" t="s">
        <v>569</v>
      </c>
      <c r="N38" s="35" t="s">
        <v>570</v>
      </c>
      <c r="O38" s="35" t="s">
        <v>571</v>
      </c>
      <c r="P38" s="35" t="s">
        <v>556</v>
      </c>
      <c r="Q38" s="35" t="s">
        <v>572</v>
      </c>
      <c r="R38" s="35" t="s">
        <v>573</v>
      </c>
      <c r="S38" s="35" t="s">
        <v>574</v>
      </c>
      <c r="T38" s="35" t="s">
        <v>575</v>
      </c>
      <c r="U38" s="35" t="s">
        <v>557</v>
      </c>
      <c r="V38" s="35" t="s">
        <v>576</v>
      </c>
      <c r="W38" s="35" t="s">
        <v>577</v>
      </c>
      <c r="X38" s="35" t="s">
        <v>578</v>
      </c>
      <c r="Y38" s="35" t="s">
        <v>579</v>
      </c>
      <c r="Z38" s="35" t="s">
        <v>558</v>
      </c>
      <c r="AA38" s="35" t="s">
        <v>580</v>
      </c>
      <c r="AB38" s="35" t="s">
        <v>581</v>
      </c>
      <c r="AC38" s="35" t="s">
        <v>582</v>
      </c>
      <c r="AD38" s="35" t="s">
        <v>583</v>
      </c>
      <c r="AE38" s="35" t="s">
        <v>559</v>
      </c>
      <c r="AF38" s="35" t="s">
        <v>560</v>
      </c>
      <c r="AG38" s="35" t="s">
        <v>561</v>
      </c>
      <c r="AH38" s="35"/>
      <c r="AI38" s="35"/>
      <c r="AJ38" s="35"/>
      <c r="AK38" s="35"/>
      <c r="AL38" s="35"/>
      <c r="AM38" s="35"/>
      <c r="AN38" s="35"/>
      <c r="AO38" s="35"/>
    </row>
    <row r="39" spans="1:41" s="338" customFormat="1"/>
    <row r="40" spans="1:41" s="338" customFormat="1">
      <c r="A40" s="338" t="s">
        <v>609</v>
      </c>
      <c r="C40" s="338">
        <v>2012</v>
      </c>
      <c r="D40" s="338">
        <v>2013</v>
      </c>
      <c r="E40" s="338">
        <v>2014</v>
      </c>
      <c r="F40" s="338">
        <v>2015</v>
      </c>
      <c r="G40" s="338">
        <v>2016</v>
      </c>
      <c r="H40" s="338">
        <v>2017</v>
      </c>
      <c r="I40" s="338">
        <v>2018</v>
      </c>
      <c r="J40" s="338">
        <v>2019</v>
      </c>
      <c r="K40" s="338">
        <v>2020</v>
      </c>
      <c r="L40" s="338">
        <v>2021</v>
      </c>
      <c r="M40" s="338">
        <v>2022</v>
      </c>
      <c r="N40" s="338">
        <v>2023</v>
      </c>
      <c r="O40" s="338">
        <v>2024</v>
      </c>
      <c r="P40" s="338">
        <v>2025</v>
      </c>
      <c r="Q40" s="338">
        <v>2026</v>
      </c>
      <c r="R40" s="338">
        <v>2027</v>
      </c>
      <c r="S40" s="338">
        <v>2028</v>
      </c>
      <c r="T40" s="338">
        <v>2029</v>
      </c>
      <c r="U40" s="338">
        <v>2030</v>
      </c>
      <c r="V40" s="338">
        <v>2031</v>
      </c>
      <c r="W40" s="338">
        <v>2032</v>
      </c>
      <c r="X40" s="338">
        <v>2033</v>
      </c>
      <c r="Y40" s="338">
        <v>2034</v>
      </c>
      <c r="Z40" s="338">
        <v>2035</v>
      </c>
      <c r="AA40" s="338">
        <v>2036</v>
      </c>
      <c r="AB40" s="338">
        <v>2037</v>
      </c>
      <c r="AC40" s="338">
        <v>2038</v>
      </c>
      <c r="AD40" s="338">
        <v>2039</v>
      </c>
      <c r="AE40" s="338">
        <v>2040</v>
      </c>
      <c r="AF40" s="338">
        <v>2045</v>
      </c>
      <c r="AG40" s="338">
        <v>2050</v>
      </c>
      <c r="AN40" s="5"/>
    </row>
    <row r="41" spans="1:41" s="338" customFormat="1">
      <c r="A41" s="338" t="s">
        <v>610</v>
      </c>
      <c r="C41" s="338">
        <v>0</v>
      </c>
      <c r="D41" s="338">
        <f>C41+1</f>
        <v>1</v>
      </c>
      <c r="E41" s="338">
        <f t="shared" ref="E41" si="56">D41+1</f>
        <v>2</v>
      </c>
      <c r="F41" s="338">
        <f t="shared" ref="F41" si="57">E41+1</f>
        <v>3</v>
      </c>
      <c r="G41" s="338">
        <f t="shared" ref="G41" si="58">F41+1</f>
        <v>4</v>
      </c>
      <c r="H41" s="338">
        <f t="shared" ref="H41" si="59">G41+1</f>
        <v>5</v>
      </c>
      <c r="I41" s="338">
        <f t="shared" ref="I41" si="60">H41+1</f>
        <v>6</v>
      </c>
      <c r="J41" s="338">
        <f t="shared" ref="J41" si="61">I41+1</f>
        <v>7</v>
      </c>
      <c r="K41" s="338">
        <f t="shared" ref="K41" si="62">J41+1</f>
        <v>8</v>
      </c>
      <c r="L41" s="338">
        <f t="shared" ref="L41" si="63">K41+1</f>
        <v>9</v>
      </c>
      <c r="M41" s="338">
        <f t="shared" ref="M41" si="64">L41+1</f>
        <v>10</v>
      </c>
      <c r="N41" s="338">
        <f t="shared" ref="N41" si="65">M41+1</f>
        <v>11</v>
      </c>
      <c r="O41" s="338">
        <f t="shared" ref="O41" si="66">N41+1</f>
        <v>12</v>
      </c>
      <c r="P41" s="338">
        <f t="shared" ref="P41" si="67">O41+1</f>
        <v>13</v>
      </c>
      <c r="Q41" s="338">
        <f t="shared" ref="Q41" si="68">P41+1</f>
        <v>14</v>
      </c>
      <c r="R41" s="338">
        <f t="shared" ref="R41" si="69">Q41+1</f>
        <v>15</v>
      </c>
      <c r="S41" s="338">
        <f t="shared" ref="S41" si="70">R41+1</f>
        <v>16</v>
      </c>
      <c r="T41" s="338">
        <f t="shared" ref="T41" si="71">S41+1</f>
        <v>17</v>
      </c>
      <c r="U41" s="338">
        <f t="shared" ref="U41" si="72">T41+1</f>
        <v>18</v>
      </c>
      <c r="V41" s="338">
        <f t="shared" ref="V41" si="73">U41+1</f>
        <v>19</v>
      </c>
      <c r="W41" s="338">
        <f t="shared" ref="W41" si="74">V41+1</f>
        <v>20</v>
      </c>
      <c r="X41" s="338">
        <f t="shared" ref="X41" si="75">W41+1</f>
        <v>21</v>
      </c>
      <c r="Y41" s="338">
        <f t="shared" ref="Y41" si="76">X41+1</f>
        <v>22</v>
      </c>
      <c r="Z41" s="338">
        <f t="shared" ref="Z41" si="77">Y41+1</f>
        <v>23</v>
      </c>
      <c r="AA41" s="338">
        <f t="shared" ref="AA41" si="78">Z41+1</f>
        <v>24</v>
      </c>
      <c r="AB41" s="338">
        <f t="shared" ref="AB41" si="79">AA41+1</f>
        <v>25</v>
      </c>
      <c r="AC41" s="338">
        <f t="shared" ref="AC41" si="80">AB41+1</f>
        <v>26</v>
      </c>
      <c r="AD41" s="338">
        <f t="shared" ref="AD41" si="81">AC41+1</f>
        <v>27</v>
      </c>
      <c r="AE41" s="338">
        <f t="shared" ref="AE41" si="82">AD41+1</f>
        <v>28</v>
      </c>
      <c r="AF41" s="338">
        <f t="shared" ref="AF41" si="83">AE41+1</f>
        <v>29</v>
      </c>
      <c r="AG41" s="338">
        <f t="shared" ref="AG41" si="84">AF41+1</f>
        <v>30</v>
      </c>
    </row>
    <row r="42" spans="1:41" s="338" customFormat="1">
      <c r="A42" s="134" t="s">
        <v>138</v>
      </c>
      <c r="B42" s="338">
        <v>1</v>
      </c>
      <c r="C42" s="331">
        <v>69.817113338466598</v>
      </c>
      <c r="D42" s="10">
        <f>INDEX(DriversGams!$A$5:$AN$23,MATCH(Drivers!$A42,DriversGams!$A$5:$A$23,0),MATCH(Drivers!D$3,DriversGams!$A$5:$AN$5,0))</f>
        <v>72.529147581168331</v>
      </c>
      <c r="E42" s="10">
        <f>INDEX(DriversGams!$A$5:$AN$23,MATCH(Drivers!$A42,DriversGams!$A$5:$A$23,0),MATCH(Drivers!E$3,DriversGams!$A$5:$AN$5,0))</f>
        <v>75.203747911612453</v>
      </c>
      <c r="F42" s="10">
        <f>INDEX(DriversGams!$A$5:$AN$23,MATCH(Drivers!$A42,DriversGams!$A$5:$A$23,0),MATCH(Drivers!F$3,DriversGams!$A$5:$AN$5,0))</f>
        <v>73.726309922159658</v>
      </c>
      <c r="G42" s="10">
        <f>INDEX(DriversGams!$A$5:$AN$23,MATCH(Drivers!$A42,DriversGams!$A$5:$A$23,0),MATCH(Drivers!G$3,DriversGams!$A$5:$AN$5,0))</f>
        <v>72.827265592679254</v>
      </c>
      <c r="H42" s="10">
        <f>INDEX(DriversGams!$A$5:$AN$23,MATCH(Drivers!$A42,DriversGams!$A$5:$A$23,0),MATCH(Drivers!H$3,DriversGams!$A$5:$AN$5,0))</f>
        <v>75.275705626523063</v>
      </c>
      <c r="I42" s="10">
        <f>INDEX(DriversGams!$A$5:$AN$23,MATCH(Drivers!$A42,DriversGams!$A$5:$A$23,0),MATCH(Drivers!I$3,DriversGams!$A$5:$AN$5,0))</f>
        <v>74.007340921413203</v>
      </c>
      <c r="J42" s="10">
        <f>INDEX(DriversGams!$A$5:$AN$23,MATCH(Drivers!$A42,DriversGams!$A$5:$A$23,0),MATCH(Drivers!J$3,DriversGams!$A$5:$AN$5,0))</f>
        <v>72.42248495089531</v>
      </c>
      <c r="K42" s="10">
        <f>INDEX(DriversGams!$A$5:$AN$23,MATCH(Drivers!$A42,DriversGams!$A$5:$A$23,0),MATCH(Drivers!K$3,DriversGams!$A$5:$AN$5,0))</f>
        <v>71.183441270635598</v>
      </c>
      <c r="L42" s="10">
        <f>INDEX(DriversGams!$A$5:$AN$23,MATCH(Drivers!$A42,DriversGams!$A$5:$A$23,0),MATCH(Drivers!L$3,DriversGams!$A$5:$AN$5,0))</f>
        <v>73.156482462711963</v>
      </c>
      <c r="M42" s="10">
        <f>INDEX(DriversGams!$A$5:$AN$23,MATCH(Drivers!$A42,DriversGams!$A$5:$A$23,0),MATCH(Drivers!M$3,DriversGams!$A$5:$AN$5,0))</f>
        <v>74.934869834985662</v>
      </c>
      <c r="N42" s="10">
        <f>INDEX(DriversGams!$A$5:$AN$23,MATCH(Drivers!$A42,DriversGams!$A$5:$A$23,0),MATCH(Drivers!N$3,DriversGams!$A$5:$AN$5,0))</f>
        <v>76.124652212653942</v>
      </c>
      <c r="O42" s="10">
        <f>INDEX(DriversGams!$A$5:$AN$23,MATCH(Drivers!$A42,DriversGams!$A$5:$A$23,0),MATCH(Drivers!O$3,DriversGams!$A$5:$AN$5,0))</f>
        <v>77.514821285822748</v>
      </c>
      <c r="P42" s="10">
        <f>INDEX(DriversGams!$A$5:$AN$23,MATCH(Drivers!$A42,DriversGams!$A$5:$A$23,0),MATCH(Drivers!P$3,DriversGams!$A$5:$AN$5,0))</f>
        <v>78.714439554677355</v>
      </c>
      <c r="Q42" s="10">
        <f>INDEX(DriversGams!$A$5:$AN$23,MATCH(Drivers!$A42,DriversGams!$A$5:$A$23,0),MATCH(Drivers!Q$3,DriversGams!$A$5:$AN$5,0))</f>
        <v>79.904422524426337</v>
      </c>
      <c r="R42" s="10">
        <f>INDEX(DriversGams!$A$5:$AN$23,MATCH(Drivers!$A42,DriversGams!$A$5:$A$23,0),MATCH(Drivers!R$3,DriversGams!$A$5:$AN$5,0))</f>
        <v>80.9675705030877</v>
      </c>
      <c r="S42" s="10">
        <f>INDEX(DriversGams!$A$5:$AN$23,MATCH(Drivers!$A42,DriversGams!$A$5:$A$23,0),MATCH(Drivers!S$3,DriversGams!$A$5:$AN$5,0))</f>
        <v>82.507044719150272</v>
      </c>
      <c r="T42" s="10">
        <f>INDEX(DriversGams!$A$5:$AN$23,MATCH(Drivers!$A42,DriversGams!$A$5:$A$23,0),MATCH(Drivers!T$3,DriversGams!$A$5:$AN$5,0))</f>
        <v>83.734290028222787</v>
      </c>
      <c r="U42" s="10">
        <f>INDEX(DriversGams!$A$5:$AN$23,MATCH(Drivers!$A42,DriversGams!$A$5:$A$23,0),MATCH(Drivers!U$3,DriversGams!$A$5:$AN$5,0))</f>
        <v>84.862916733192066</v>
      </c>
      <c r="V42" s="10">
        <f>INDEX(DriversGams!$A$5:$AN$23,MATCH(Drivers!$A42,DriversGams!$A$5:$A$23,0),MATCH(Drivers!V$3,DriversGams!$A$5:$AN$5,0))</f>
        <v>86.258073180633488</v>
      </c>
      <c r="W42" s="10">
        <f>INDEX(DriversGams!$A$5:$AN$23,MATCH(Drivers!$A42,DriversGams!$A$5:$A$23,0),MATCH(Drivers!W$3,DriversGams!$A$5:$AN$5,0))</f>
        <v>87.765834142887044</v>
      </c>
      <c r="X42" s="10">
        <f>INDEX(DriversGams!$A$5:$AN$23,MATCH(Drivers!$A42,DriversGams!$A$5:$A$23,0),MATCH(Drivers!X$3,DriversGams!$A$5:$AN$5,0))</f>
        <v>89.400926557915824</v>
      </c>
      <c r="Y42" s="10">
        <f>INDEX(DriversGams!$A$5:$AN$23,MATCH(Drivers!$A42,DriversGams!$A$5:$A$23,0),MATCH(Drivers!Y$3,DriversGams!$A$5:$AN$5,0))</f>
        <v>91.43265678321292</v>
      </c>
      <c r="Z42" s="10">
        <f>INDEX(DriversGams!$A$5:$AN$23,MATCH(Drivers!$A42,DriversGams!$A$5:$A$23,0),MATCH(Drivers!Z$3,DriversGams!$A$5:$AN$5,0))</f>
        <v>93.381664744237128</v>
      </c>
      <c r="AA42" s="10">
        <f>INDEX(DriversGams!$A$5:$AN$23,MATCH(Drivers!$A42,DriversGams!$A$5:$A$23,0),MATCH(Drivers!AA$3,DriversGams!$A$5:$AN$5,0))</f>
        <v>95.500219818814514</v>
      </c>
      <c r="AB42" s="10">
        <f>INDEX(DriversGams!$A$5:$AN$23,MATCH(Drivers!$A42,DriversGams!$A$5:$A$23,0),MATCH(Drivers!AB$3,DriversGams!$A$5:$AN$5,0))</f>
        <v>97.659437559041066</v>
      </c>
      <c r="AC42" s="10">
        <f>INDEX(DriversGams!$A$5:$AN$23,MATCH(Drivers!$A42,DriversGams!$A$5:$A$23,0),MATCH(Drivers!AC$3,DriversGams!$A$5:$AN$5,0))</f>
        <v>99.830756624803158</v>
      </c>
      <c r="AD42" s="10">
        <f>INDEX(DriversGams!$A$5:$AN$23,MATCH(Drivers!$A42,DriversGams!$A$5:$A$23,0),MATCH(Drivers!AD$3,DriversGams!$A$5:$AN$5,0))</f>
        <v>102.18385057164546</v>
      </c>
      <c r="AE42" s="10">
        <f>INDEX(DriversGams!$A$5:$AN$23,MATCH(Drivers!$A42,DriversGams!$A$5:$A$23,0),MATCH(Drivers!AE$3,DriversGams!$A$5:$AN$5,0))</f>
        <v>104.64883101992997</v>
      </c>
      <c r="AF42" s="10">
        <f>INDEX(DriversGams!$A$5:$AN$23,MATCH(Drivers!$A42,DriversGams!$A$5:$A$23,0),MATCH(Drivers!AF$3,DriversGams!$A$5:$AN$5,0))</f>
        <v>117.72896351242093</v>
      </c>
      <c r="AG42" s="10">
        <f>INDEX(DriversGams!$A$5:$AN$23,MATCH(Drivers!$A42,DriversGams!$A$5:$A$23,0),MATCH(Drivers!AG$3,DriversGams!$A$5:$AN$5,0))</f>
        <v>134.35135637730806</v>
      </c>
      <c r="AH42" s="126"/>
      <c r="AI42" s="126"/>
      <c r="AJ42" s="126"/>
      <c r="AK42" s="126"/>
      <c r="AL42" s="126"/>
      <c r="AM42" s="126"/>
      <c r="AO42" s="338">
        <v>1</v>
      </c>
    </row>
    <row r="43" spans="1:41" s="338" customFormat="1">
      <c r="A43" s="134" t="s">
        <v>4</v>
      </c>
      <c r="B43" s="338">
        <f>B42+1</f>
        <v>2</v>
      </c>
      <c r="C43" s="331">
        <v>1833.8485148656705</v>
      </c>
      <c r="D43" s="10">
        <f>INDEX(DriversGams!$A$5:$AN$23,MATCH(Drivers!$A43,DriversGams!$A$5:$A$23,0),MATCH(Drivers!D$3,DriversGams!$A$5:$AN$5,0))</f>
        <v>1881.5147547709528</v>
      </c>
      <c r="E43" s="10">
        <f>INDEX(DriversGams!$A$5:$AN$23,MATCH(Drivers!$A43,DriversGams!$A$5:$A$23,0),MATCH(Drivers!E$3,DriversGams!$A$5:$AN$5,0))</f>
        <v>1924.0567803301869</v>
      </c>
      <c r="F43" s="10">
        <f>INDEX(DriversGams!$A$5:$AN$23,MATCH(Drivers!$A43,DriversGams!$A$5:$A$23,0),MATCH(Drivers!F$3,DriversGams!$A$5:$AN$5,0))</f>
        <v>1944.2012966930533</v>
      </c>
      <c r="G43" s="10">
        <f>INDEX(DriversGams!$A$5:$AN$23,MATCH(Drivers!$A43,DriversGams!$A$5:$A$23,0),MATCH(Drivers!G$3,DriversGams!$A$5:$AN$5,0))</f>
        <v>1963.7031600980836</v>
      </c>
      <c r="H43" s="10">
        <f>INDEX(DriversGams!$A$5:$AN$23,MATCH(Drivers!$A43,DriversGams!$A$5:$A$23,0),MATCH(Drivers!H$3,DriversGams!$A$5:$AN$5,0))</f>
        <v>1986.7310480146609</v>
      </c>
      <c r="I43" s="10">
        <f>INDEX(DriversGams!$A$5:$AN$23,MATCH(Drivers!$A43,DriversGams!$A$5:$A$23,0),MATCH(Drivers!I$3,DriversGams!$A$5:$AN$5,0))</f>
        <v>2011.2036858622491</v>
      </c>
      <c r="J43" s="10">
        <f>INDEX(DriversGams!$A$5:$AN$23,MATCH(Drivers!$A43,DriversGams!$A$5:$A$23,0),MATCH(Drivers!J$3,DriversGams!$A$5:$AN$5,0))</f>
        <v>2022.5379422101171</v>
      </c>
      <c r="K43" s="10">
        <f>INDEX(DriversGams!$A$5:$AN$23,MATCH(Drivers!$A43,DriversGams!$A$5:$A$23,0),MATCH(Drivers!K$3,DriversGams!$A$5:$AN$5,0))</f>
        <v>1872.7259786061752</v>
      </c>
      <c r="L43" s="10">
        <f>INDEX(DriversGams!$A$5:$AN$23,MATCH(Drivers!$A43,DriversGams!$A$5:$A$23,0),MATCH(Drivers!L$3,DriversGams!$A$5:$AN$5,0))</f>
        <v>1912.8700848428605</v>
      </c>
      <c r="M43" s="10">
        <f>INDEX(DriversGams!$A$5:$AN$23,MATCH(Drivers!$A43,DriversGams!$A$5:$A$23,0),MATCH(Drivers!M$3,DriversGams!$A$5:$AN$5,0))</f>
        <v>1950.5112261070196</v>
      </c>
      <c r="N43" s="10">
        <f>INDEX(DriversGams!$A$5:$AN$23,MATCH(Drivers!$A43,DriversGams!$A$5:$A$23,0),MATCH(Drivers!N$3,DriversGams!$A$5:$AN$5,0))</f>
        <v>1984.4183487311484</v>
      </c>
      <c r="O43" s="10">
        <f>INDEX(DriversGams!$A$5:$AN$23,MATCH(Drivers!$A43,DriversGams!$A$5:$A$23,0),MATCH(Drivers!O$3,DriversGams!$A$5:$AN$5,0))</f>
        <v>2023.5306832580811</v>
      </c>
      <c r="P43" s="10">
        <f>INDEX(DriversGams!$A$5:$AN$23,MATCH(Drivers!$A43,DriversGams!$A$5:$A$23,0),MATCH(Drivers!P$3,DriversGams!$A$5:$AN$5,0))</f>
        <v>2061.9224828012102</v>
      </c>
      <c r="Q43" s="10">
        <f>INDEX(DriversGams!$A$5:$AN$23,MATCH(Drivers!$A43,DriversGams!$A$5:$A$23,0),MATCH(Drivers!Q$3,DriversGams!$A$5:$AN$5,0))</f>
        <v>2098.9282987700744</v>
      </c>
      <c r="R43" s="10">
        <f>INDEX(DriversGams!$A$5:$AN$23,MATCH(Drivers!$A43,DriversGams!$A$5:$A$23,0),MATCH(Drivers!R$3,DriversGams!$A$5:$AN$5,0))</f>
        <v>2137.0968140807295</v>
      </c>
      <c r="S43" s="10">
        <f>INDEX(DriversGams!$A$5:$AN$23,MATCH(Drivers!$A43,DriversGams!$A$5:$A$23,0),MATCH(Drivers!S$3,DriversGams!$A$5:$AN$5,0))</f>
        <v>2172.3612276633162</v>
      </c>
      <c r="T43" s="10">
        <f>INDEX(DriversGams!$A$5:$AN$23,MATCH(Drivers!$A43,DriversGams!$A$5:$A$23,0),MATCH(Drivers!T$3,DriversGams!$A$5:$AN$5,0))</f>
        <v>2217.3616320772658</v>
      </c>
      <c r="U43" s="10">
        <f>INDEX(DriversGams!$A$5:$AN$23,MATCH(Drivers!$A43,DriversGams!$A$5:$A$23,0),MATCH(Drivers!U$3,DriversGams!$A$5:$AN$5,0))</f>
        <v>2265.674529887845</v>
      </c>
      <c r="V43" s="10">
        <f>INDEX(DriversGams!$A$5:$AN$23,MATCH(Drivers!$A43,DriversGams!$A$5:$A$23,0),MATCH(Drivers!V$3,DriversGams!$A$5:$AN$5,0))</f>
        <v>2324.887632753971</v>
      </c>
      <c r="W43" s="10">
        <f>INDEX(DriversGams!$A$5:$AN$23,MATCH(Drivers!$A43,DriversGams!$A$5:$A$23,0),MATCH(Drivers!W$3,DriversGams!$A$5:$AN$5,0))</f>
        <v>2387.8020701712917</v>
      </c>
      <c r="X43" s="10">
        <f>INDEX(DriversGams!$A$5:$AN$23,MATCH(Drivers!$A43,DriversGams!$A$5:$A$23,0),MATCH(Drivers!X$3,DriversGams!$A$5:$AN$5,0))</f>
        <v>2455.6100298170163</v>
      </c>
      <c r="Y43" s="10">
        <f>INDEX(DriversGams!$A$5:$AN$23,MATCH(Drivers!$A43,DriversGams!$A$5:$A$23,0),MATCH(Drivers!Y$3,DriversGams!$A$5:$AN$5,0))</f>
        <v>2532.054303250613</v>
      </c>
      <c r="Z43" s="10">
        <f>INDEX(DriversGams!$A$5:$AN$23,MATCH(Drivers!$A43,DriversGams!$A$5:$A$23,0),MATCH(Drivers!Z$3,DriversGams!$A$5:$AN$5,0))</f>
        <v>2610.2954224393488</v>
      </c>
      <c r="AA43" s="10">
        <f>INDEX(DriversGams!$A$5:$AN$23,MATCH(Drivers!$A43,DriversGams!$A$5:$A$23,0),MATCH(Drivers!AA$3,DriversGams!$A$5:$AN$5,0))</f>
        <v>2696.4574980040234</v>
      </c>
      <c r="AB43" s="10">
        <f>INDEX(DriversGams!$A$5:$AN$23,MATCH(Drivers!$A43,DriversGams!$A$5:$A$23,0),MATCH(Drivers!AB$3,DriversGams!$A$5:$AN$5,0))</f>
        <v>2788.7552398282514</v>
      </c>
      <c r="AC43" s="10">
        <f>INDEX(DriversGams!$A$5:$AN$23,MATCH(Drivers!$A43,DriversGams!$A$5:$A$23,0),MATCH(Drivers!AC$3,DriversGams!$A$5:$AN$5,0))</f>
        <v>2885.223431261782</v>
      </c>
      <c r="AD43" s="10">
        <f>INDEX(DriversGams!$A$5:$AN$23,MATCH(Drivers!$A43,DriversGams!$A$5:$A$23,0),MATCH(Drivers!AD$3,DriversGams!$A$5:$AN$5,0))</f>
        <v>2987.3946046220858</v>
      </c>
      <c r="AE43" s="10">
        <f>INDEX(DriversGams!$A$5:$AN$23,MATCH(Drivers!$A43,DriversGams!$A$5:$A$23,0),MATCH(Drivers!AE$3,DriversGams!$A$5:$AN$5,0))</f>
        <v>3095.5564196929513</v>
      </c>
      <c r="AF43" s="10">
        <f>INDEX(DriversGams!$A$5:$AN$23,MATCH(Drivers!$A43,DriversGams!$A$5:$A$23,0),MATCH(Drivers!AF$3,DriversGams!$A$5:$AN$5,0))</f>
        <v>3704.2307051938542</v>
      </c>
      <c r="AG43" s="10">
        <f>INDEX(DriversGams!$A$5:$AN$23,MATCH(Drivers!$A43,DriversGams!$A$5:$A$23,0),MATCH(Drivers!AG$3,DriversGams!$A$5:$AN$5,0))</f>
        <v>4470.6249012486433</v>
      </c>
      <c r="AH43" s="126"/>
      <c r="AI43" s="126"/>
      <c r="AJ43" s="126"/>
      <c r="AK43" s="126"/>
      <c r="AL43" s="126"/>
      <c r="AM43" s="126"/>
      <c r="AO43" s="338">
        <f>AO42+1</f>
        <v>2</v>
      </c>
    </row>
    <row r="44" spans="1:41" s="338" customFormat="1">
      <c r="A44" s="134" t="s">
        <v>525</v>
      </c>
      <c r="B44" s="338">
        <f t="shared" ref="B44:B69" si="85">B43+1</f>
        <v>3</v>
      </c>
      <c r="C44" s="331">
        <v>52.810230956688748</v>
      </c>
      <c r="D44" s="10">
        <f>INDEX(DriversGams!$A$5:$AN$23,MATCH(Drivers!$A44,DriversGams!$A$5:$A$23,0),MATCH(Drivers!D$3,DriversGams!$A$5:$AN$5,0))</f>
        <v>54.117484434451406</v>
      </c>
      <c r="E44" s="10">
        <f>INDEX(DriversGams!$A$5:$AN$23,MATCH(Drivers!$A44,DriversGams!$A$5:$A$23,0),MATCH(Drivers!E$3,DriversGams!$A$5:$AN$5,0))</f>
        <v>55.053540731430573</v>
      </c>
      <c r="F44" s="10">
        <f>INDEX(DriversGams!$A$5:$AN$23,MATCH(Drivers!$A44,DriversGams!$A$5:$A$23,0),MATCH(Drivers!F$3,DriversGams!$A$5:$AN$5,0))</f>
        <v>55.276571246280426</v>
      </c>
      <c r="G44" s="10">
        <f>INDEX(DriversGams!$A$5:$AN$23,MATCH(Drivers!$A44,DriversGams!$A$5:$A$23,0),MATCH(Drivers!G$3,DriversGams!$A$5:$AN$5,0))</f>
        <v>55.664878835109597</v>
      </c>
      <c r="H44" s="10">
        <f>INDEX(DriversGams!$A$5:$AN$23,MATCH(Drivers!$A44,DriversGams!$A$5:$A$23,0),MATCH(Drivers!H$3,DriversGams!$A$5:$AN$5,0))</f>
        <v>55.958875012696311</v>
      </c>
      <c r="I44" s="10">
        <f>INDEX(DriversGams!$A$5:$AN$23,MATCH(Drivers!$A44,DriversGams!$A$5:$A$23,0),MATCH(Drivers!I$3,DriversGams!$A$5:$AN$5,0))</f>
        <v>56.35776360131652</v>
      </c>
      <c r="J44" s="10">
        <f>INDEX(DriversGams!$A$5:$AN$23,MATCH(Drivers!$A44,DriversGams!$A$5:$A$23,0),MATCH(Drivers!J$3,DriversGams!$A$5:$AN$5,0))</f>
        <v>55.812685570863138</v>
      </c>
      <c r="K44" s="10">
        <f>INDEX(DriversGams!$A$5:$AN$23,MATCH(Drivers!$A44,DriversGams!$A$5:$A$23,0),MATCH(Drivers!K$3,DriversGams!$A$5:$AN$5,0))</f>
        <v>52.055319839035043</v>
      </c>
      <c r="L44" s="10">
        <f>INDEX(DriversGams!$A$5:$AN$23,MATCH(Drivers!$A44,DriversGams!$A$5:$A$23,0),MATCH(Drivers!L$3,DriversGams!$A$5:$AN$5,0))</f>
        <v>53.135430065633159</v>
      </c>
      <c r="M44" s="10">
        <f>INDEX(DriversGams!$A$5:$AN$23,MATCH(Drivers!$A44,DriversGams!$A$5:$A$23,0),MATCH(Drivers!M$3,DriversGams!$A$5:$AN$5,0))</f>
        <v>54.14012516770515</v>
      </c>
      <c r="N44" s="10">
        <f>INDEX(DriversGams!$A$5:$AN$23,MATCH(Drivers!$A44,DriversGams!$A$5:$A$23,0),MATCH(Drivers!N$3,DriversGams!$A$5:$AN$5,0))</f>
        <v>54.998211990470253</v>
      </c>
      <c r="O44" s="10">
        <f>INDEX(DriversGams!$A$5:$AN$23,MATCH(Drivers!$A44,DriversGams!$A$5:$A$23,0),MATCH(Drivers!O$3,DriversGams!$A$5:$AN$5,0))</f>
        <v>55.989517956005372</v>
      </c>
      <c r="P44" s="10">
        <f>INDEX(DriversGams!$A$5:$AN$23,MATCH(Drivers!$A44,DriversGams!$A$5:$A$23,0),MATCH(Drivers!P$3,DriversGams!$A$5:$AN$5,0))</f>
        <v>57.019345484699372</v>
      </c>
      <c r="Q44" s="10">
        <f>INDEX(DriversGams!$A$5:$AN$23,MATCH(Drivers!$A44,DriversGams!$A$5:$A$23,0),MATCH(Drivers!Q$3,DriversGams!$A$5:$AN$5,0))</f>
        <v>57.907194854682544</v>
      </c>
      <c r="R44" s="10">
        <f>INDEX(DriversGams!$A$5:$AN$23,MATCH(Drivers!$A44,DriversGams!$A$5:$A$23,0),MATCH(Drivers!R$3,DriversGams!$A$5:$AN$5,0))</f>
        <v>58.826403622663861</v>
      </c>
      <c r="S44" s="10">
        <f>INDEX(DriversGams!$A$5:$AN$23,MATCH(Drivers!$A44,DriversGams!$A$5:$A$23,0),MATCH(Drivers!S$3,DriversGams!$A$5:$AN$5,0))</f>
        <v>60.032887571001879</v>
      </c>
      <c r="T44" s="10">
        <f>INDEX(DriversGams!$A$5:$AN$23,MATCH(Drivers!$A44,DriversGams!$A$5:$A$23,0),MATCH(Drivers!T$3,DriversGams!$A$5:$AN$5,0))</f>
        <v>61.048998936964772</v>
      </c>
      <c r="U44" s="10">
        <f>INDEX(DriversGams!$A$5:$AN$23,MATCH(Drivers!$A44,DriversGams!$A$5:$A$23,0),MATCH(Drivers!U$3,DriversGams!$A$5:$AN$5,0))</f>
        <v>62.243290669627193</v>
      </c>
      <c r="V44" s="10">
        <f>INDEX(DriversGams!$A$5:$AN$23,MATCH(Drivers!$A44,DriversGams!$A$5:$A$23,0),MATCH(Drivers!V$3,DriversGams!$A$5:$AN$5,0))</f>
        <v>63.851139959604339</v>
      </c>
      <c r="W44" s="10">
        <f>INDEX(DriversGams!$A$5:$AN$23,MATCH(Drivers!$A44,DriversGams!$A$5:$A$23,0),MATCH(Drivers!W$3,DriversGams!$A$5:$AN$5,0))</f>
        <v>65.514021990877467</v>
      </c>
      <c r="X44" s="10">
        <f>INDEX(DriversGams!$A$5:$AN$23,MATCH(Drivers!$A44,DriversGams!$A$5:$A$23,0),MATCH(Drivers!X$3,DriversGams!$A$5:$AN$5,0))</f>
        <v>67.291652508781496</v>
      </c>
      <c r="Y44" s="10">
        <f>INDEX(DriversGams!$A$5:$AN$23,MATCH(Drivers!$A44,DriversGams!$A$5:$A$23,0),MATCH(Drivers!Y$3,DriversGams!$A$5:$AN$5,0))</f>
        <v>69.412350667900199</v>
      </c>
      <c r="Z44" s="10">
        <f>INDEX(DriversGams!$A$5:$AN$23,MATCH(Drivers!$A44,DriversGams!$A$5:$A$23,0),MATCH(Drivers!Z$3,DriversGams!$A$5:$AN$5,0))</f>
        <v>71.573355435260538</v>
      </c>
      <c r="AA44" s="10">
        <f>INDEX(DriversGams!$A$5:$AN$23,MATCH(Drivers!$A44,DriversGams!$A$5:$A$23,0),MATCH(Drivers!AA$3,DriversGams!$A$5:$AN$5,0))</f>
        <v>73.890677200161477</v>
      </c>
      <c r="AB44" s="10">
        <f>INDEX(DriversGams!$A$5:$AN$23,MATCH(Drivers!$A44,DriversGams!$A$5:$A$23,0),MATCH(Drivers!AB$3,DriversGams!$A$5:$AN$5,0))</f>
        <v>76.474742561329748</v>
      </c>
      <c r="AC44" s="10">
        <f>INDEX(DriversGams!$A$5:$AN$23,MATCH(Drivers!$A44,DriversGams!$A$5:$A$23,0),MATCH(Drivers!AC$3,DriversGams!$A$5:$AN$5,0))</f>
        <v>79.08766698735225</v>
      </c>
      <c r="AD44" s="10">
        <f>INDEX(DriversGams!$A$5:$AN$23,MATCH(Drivers!$A44,DriversGams!$A$5:$A$23,0),MATCH(Drivers!AD$3,DriversGams!$A$5:$AN$5,0))</f>
        <v>81.835501089354608</v>
      </c>
      <c r="AE44" s="10">
        <f>INDEX(DriversGams!$A$5:$AN$23,MATCH(Drivers!$A44,DriversGams!$A$5:$A$23,0),MATCH(Drivers!AE$3,DriversGams!$A$5:$AN$5,0))</f>
        <v>84.721210858524643</v>
      </c>
      <c r="AF44" s="10">
        <f>INDEX(DriversGams!$A$5:$AN$23,MATCH(Drivers!$A44,DriversGams!$A$5:$A$23,0),MATCH(Drivers!AF$3,DriversGams!$A$5:$AN$5,0))</f>
        <v>100.18529759140573</v>
      </c>
      <c r="AG44" s="10">
        <f>INDEX(DriversGams!$A$5:$AN$23,MATCH(Drivers!$A44,DriversGams!$A$5:$A$23,0),MATCH(Drivers!AG$3,DriversGams!$A$5:$AN$5,0))</f>
        <v>120.09692171140651</v>
      </c>
      <c r="AH44" s="126"/>
      <c r="AI44" s="126"/>
      <c r="AJ44" s="126"/>
      <c r="AK44" s="126"/>
      <c r="AL44" s="126"/>
      <c r="AM44" s="126"/>
      <c r="AO44" s="338">
        <f t="shared" ref="AO44:AO57" si="86">AO43+1</f>
        <v>3</v>
      </c>
    </row>
    <row r="45" spans="1:41" s="338" customFormat="1">
      <c r="A45" s="134" t="s">
        <v>522</v>
      </c>
      <c r="B45" s="338">
        <f t="shared" si="85"/>
        <v>4</v>
      </c>
      <c r="C45" s="331">
        <v>93.09690942833015</v>
      </c>
      <c r="D45" s="10">
        <f>INDEX(DriversGams!$A$5:$AN$23,MATCH(Drivers!$A45,DriversGams!$A$5:$A$23,0),MATCH(Drivers!D$3,DriversGams!$A$5:$AN$5,0))</f>
        <v>94.69591047328079</v>
      </c>
      <c r="E45" s="10">
        <f>INDEX(DriversGams!$A$5:$AN$23,MATCH(Drivers!$A45,DriversGams!$A$5:$A$23,0),MATCH(Drivers!E$3,DriversGams!$A$5:$AN$5,0))</f>
        <v>96.042068783010279</v>
      </c>
      <c r="F45" s="10">
        <f>INDEX(DriversGams!$A$5:$AN$23,MATCH(Drivers!$A45,DriversGams!$A$5:$A$23,0),MATCH(Drivers!F$3,DriversGams!$A$5:$AN$5,0))</f>
        <v>95.798140277823194</v>
      </c>
      <c r="G45" s="10">
        <f>INDEX(DriversGams!$A$5:$AN$23,MATCH(Drivers!$A45,DriversGams!$A$5:$A$23,0),MATCH(Drivers!G$3,DriversGams!$A$5:$AN$5,0))</f>
        <v>96.927230477729523</v>
      </c>
      <c r="H45" s="10">
        <f>INDEX(DriversGams!$A$5:$AN$23,MATCH(Drivers!$A45,DriversGams!$A$5:$A$23,0),MATCH(Drivers!H$3,DriversGams!$A$5:$AN$5,0))</f>
        <v>97.358822621657225</v>
      </c>
      <c r="I45" s="10">
        <f>INDEX(DriversGams!$A$5:$AN$23,MATCH(Drivers!$A45,DriversGams!$A$5:$A$23,0),MATCH(Drivers!I$3,DriversGams!$A$5:$AN$5,0))</f>
        <v>98.042320405315053</v>
      </c>
      <c r="J45" s="10">
        <f>INDEX(DriversGams!$A$5:$AN$23,MATCH(Drivers!$A45,DriversGams!$A$5:$A$23,0),MATCH(Drivers!J$3,DriversGams!$A$5:$AN$5,0))</f>
        <v>96.757389099005479</v>
      </c>
      <c r="K45" s="10">
        <f>INDEX(DriversGams!$A$5:$AN$23,MATCH(Drivers!$A45,DriversGams!$A$5:$A$23,0),MATCH(Drivers!K$3,DriversGams!$A$5:$AN$5,0))</f>
        <v>93.867808621544327</v>
      </c>
      <c r="L45" s="10">
        <f>INDEX(DriversGams!$A$5:$AN$23,MATCH(Drivers!$A45,DriversGams!$A$5:$A$23,0),MATCH(Drivers!L$3,DriversGams!$A$5:$AN$5,0))</f>
        <v>96.271051024712193</v>
      </c>
      <c r="M45" s="10">
        <f>INDEX(DriversGams!$A$5:$AN$23,MATCH(Drivers!$A45,DriversGams!$A$5:$A$23,0),MATCH(Drivers!M$3,DriversGams!$A$5:$AN$5,0))</f>
        <v>98.334373107181193</v>
      </c>
      <c r="N45" s="10">
        <f>INDEX(DriversGams!$A$5:$AN$23,MATCH(Drivers!$A45,DriversGams!$A$5:$A$23,0),MATCH(Drivers!N$3,DriversGams!$A$5:$AN$5,0))</f>
        <v>99.876438490057808</v>
      </c>
      <c r="O45" s="10">
        <f>INDEX(DriversGams!$A$5:$AN$23,MATCH(Drivers!$A45,DriversGams!$A$5:$A$23,0),MATCH(Drivers!O$3,DriversGams!$A$5:$AN$5,0))</f>
        <v>101.68777504682464</v>
      </c>
      <c r="P45" s="10">
        <f>INDEX(DriversGams!$A$5:$AN$23,MATCH(Drivers!$A45,DriversGams!$A$5:$A$23,0),MATCH(Drivers!P$3,DriversGams!$A$5:$AN$5,0))</f>
        <v>103.45771265445366</v>
      </c>
      <c r="Q45" s="10">
        <f>INDEX(DriversGams!$A$5:$AN$23,MATCH(Drivers!$A45,DriversGams!$A$5:$A$23,0),MATCH(Drivers!Q$3,DriversGams!$A$5:$AN$5,0))</f>
        <v>104.95016984465551</v>
      </c>
      <c r="R45" s="10">
        <f>INDEX(DriversGams!$A$5:$AN$23,MATCH(Drivers!$A45,DriversGams!$A$5:$A$23,0),MATCH(Drivers!R$3,DriversGams!$A$5:$AN$5,0))</f>
        <v>106.45171887743146</v>
      </c>
      <c r="S45" s="10">
        <f>INDEX(DriversGams!$A$5:$AN$23,MATCH(Drivers!$A45,DriversGams!$A$5:$A$23,0),MATCH(Drivers!S$3,DriversGams!$A$5:$AN$5,0))</f>
        <v>108.81547223233797</v>
      </c>
      <c r="T45" s="10">
        <f>INDEX(DriversGams!$A$5:$AN$23,MATCH(Drivers!$A45,DriversGams!$A$5:$A$23,0),MATCH(Drivers!T$3,DriversGams!$A$5:$AN$5,0))</f>
        <v>110.49801578904103</v>
      </c>
      <c r="U45" s="10">
        <f>INDEX(DriversGams!$A$5:$AN$23,MATCH(Drivers!$A45,DriversGams!$A$5:$A$23,0),MATCH(Drivers!U$3,DriversGams!$A$5:$AN$5,0))</f>
        <v>112.0990462904029</v>
      </c>
      <c r="V45" s="10">
        <f>INDEX(DriversGams!$A$5:$AN$23,MATCH(Drivers!$A45,DriversGams!$A$5:$A$23,0),MATCH(Drivers!V$3,DriversGams!$A$5:$AN$5,0))</f>
        <v>114.11704011088571</v>
      </c>
      <c r="W45" s="10">
        <f>INDEX(DriversGams!$A$5:$AN$23,MATCH(Drivers!$A45,DriversGams!$A$5:$A$23,0),MATCH(Drivers!W$3,DriversGams!$A$5:$AN$5,0))</f>
        <v>116.27504896082284</v>
      </c>
      <c r="X45" s="10">
        <f>INDEX(DriversGams!$A$5:$AN$23,MATCH(Drivers!$A45,DriversGams!$A$5:$A$23,0),MATCH(Drivers!X$3,DriversGams!$A$5:$AN$5,0))</f>
        <v>118.5843498846651</v>
      </c>
      <c r="Y45" s="10">
        <f>INDEX(DriversGams!$A$5:$AN$23,MATCH(Drivers!$A45,DriversGams!$A$5:$A$23,0),MATCH(Drivers!Y$3,DriversGams!$A$5:$AN$5,0))</f>
        <v>121.49670856176103</v>
      </c>
      <c r="Z45" s="10">
        <f>INDEX(DriversGams!$A$5:$AN$23,MATCH(Drivers!$A45,DriversGams!$A$5:$A$23,0),MATCH(Drivers!Z$3,DriversGams!$A$5:$AN$5,0))</f>
        <v>124.39821446428253</v>
      </c>
      <c r="AA45" s="10">
        <f>INDEX(DriversGams!$A$5:$AN$23,MATCH(Drivers!$A45,DriversGams!$A$5:$A$23,0),MATCH(Drivers!AA$3,DriversGams!$A$5:$AN$5,0))</f>
        <v>127.54589398278854</v>
      </c>
      <c r="AB45" s="10">
        <f>INDEX(DriversGams!$A$5:$AN$23,MATCH(Drivers!$A45,DriversGams!$A$5:$A$23,0),MATCH(Drivers!AB$3,DriversGams!$A$5:$AN$5,0))</f>
        <v>130.78211805248017</v>
      </c>
      <c r="AC45" s="10">
        <f>INDEX(DriversGams!$A$5:$AN$23,MATCH(Drivers!$A45,DriversGams!$A$5:$A$23,0),MATCH(Drivers!AC$3,DriversGams!$A$5:$AN$5,0))</f>
        <v>134.06835840114374</v>
      </c>
      <c r="AD45" s="10">
        <f>INDEX(DriversGams!$A$5:$AN$23,MATCH(Drivers!$A45,DriversGams!$A$5:$A$23,0),MATCH(Drivers!AD$3,DriversGams!$A$5:$AN$5,0))</f>
        <v>137.51228515827393</v>
      </c>
      <c r="AE45" s="10">
        <f>INDEX(DriversGams!$A$5:$AN$23,MATCH(Drivers!$A45,DriversGams!$A$5:$A$23,0),MATCH(Drivers!AE$3,DriversGams!$A$5:$AN$5,0))</f>
        <v>141.06722899470344</v>
      </c>
      <c r="AF45" s="10">
        <f>INDEX(DriversGams!$A$5:$AN$23,MATCH(Drivers!$A45,DriversGams!$A$5:$A$23,0),MATCH(Drivers!AF$3,DriversGams!$A$5:$AN$5,0))</f>
        <v>159.70421623536049</v>
      </c>
      <c r="AG45" s="10">
        <f>INDEX(DriversGams!$A$5:$AN$23,MATCH(Drivers!$A45,DriversGams!$A$5:$A$23,0),MATCH(Drivers!AG$3,DriversGams!$A$5:$AN$5,0))</f>
        <v>182.09864001337766</v>
      </c>
      <c r="AH45" s="126"/>
      <c r="AI45" s="126"/>
      <c r="AJ45" s="126"/>
      <c r="AK45" s="126"/>
      <c r="AL45" s="126"/>
      <c r="AM45" s="126"/>
      <c r="AO45" s="338">
        <f t="shared" si="86"/>
        <v>4</v>
      </c>
    </row>
    <row r="46" spans="1:41" s="338" customFormat="1">
      <c r="A46" s="134" t="s">
        <v>599</v>
      </c>
      <c r="B46" s="338">
        <f t="shared" si="85"/>
        <v>5</v>
      </c>
      <c r="C46" s="331">
        <v>1.2396211872289537E-4</v>
      </c>
      <c r="D46" s="10">
        <f>INDEX(DriversGams!$A$5:$AN$23,MATCH(Drivers!$A46,DriversGams!$A$5:$A$23,0),MATCH(Drivers!D$3,DriversGams!$A$5:$AN$5,0))</f>
        <v>1.3516856212110784E-4</v>
      </c>
      <c r="E46" s="10">
        <f>INDEX(DriversGams!$A$5:$AN$23,MATCH(Drivers!$A46,DriversGams!$A$5:$A$23,0),MATCH(Drivers!E$3,DriversGams!$A$5:$AN$5,0))</f>
        <v>1.4660901416348819E-4</v>
      </c>
      <c r="F46" s="10">
        <f>INDEX(DriversGams!$A$5:$AN$23,MATCH(Drivers!$A46,DriversGams!$A$5:$A$23,0),MATCH(Drivers!F$3,DriversGams!$A$5:$AN$5,0))</f>
        <v>1.4205147311970991E-4</v>
      </c>
      <c r="G46" s="10">
        <f>INDEX(DriversGams!$A$5:$AN$23,MATCH(Drivers!$A46,DriversGams!$A$5:$A$23,0),MATCH(Drivers!G$3,DriversGams!$A$5:$AN$5,0))</f>
        <v>1.3831289108127216E-4</v>
      </c>
      <c r="H46" s="10">
        <f>INDEX(DriversGams!$A$5:$AN$23,MATCH(Drivers!$A46,DriversGams!$A$5:$A$23,0),MATCH(Drivers!H$3,DriversGams!$A$5:$AN$5,0))</f>
        <v>1.3349412441157388E-4</v>
      </c>
      <c r="I46" s="10">
        <f>INDEX(DriversGams!$A$5:$AN$23,MATCH(Drivers!$A46,DriversGams!$A$5:$A$23,0),MATCH(Drivers!I$3,DriversGams!$A$5:$AN$5,0))</f>
        <v>1.3628077124411842E-4</v>
      </c>
      <c r="J46" s="10">
        <f>INDEX(DriversGams!$A$5:$AN$23,MATCH(Drivers!$A46,DriversGams!$A$5:$A$23,0),MATCH(Drivers!J$3,DriversGams!$A$5:$AN$5,0))</f>
        <v>1.3363260651892789E-4</v>
      </c>
      <c r="K46" s="10">
        <f>INDEX(DriversGams!$A$5:$AN$23,MATCH(Drivers!$A46,DriversGams!$A$5:$A$23,0),MATCH(Drivers!K$3,DriversGams!$A$5:$AN$5,0))</f>
        <v>1.6299610406834947E-4</v>
      </c>
      <c r="L46" s="10">
        <f>INDEX(DriversGams!$A$5:$AN$23,MATCH(Drivers!$A46,DriversGams!$A$5:$A$23,0),MATCH(Drivers!L$3,DriversGams!$A$5:$AN$5,0))</f>
        <v>1.6971235269662522E-4</v>
      </c>
      <c r="M46" s="10">
        <f>INDEX(DriversGams!$A$5:$AN$23,MATCH(Drivers!$A46,DriversGams!$A$5:$A$23,0),MATCH(Drivers!M$3,DriversGams!$A$5:$AN$5,0))</f>
        <v>1.6669725209878425E-4</v>
      </c>
      <c r="N46" s="10">
        <f>INDEX(DriversGams!$A$5:$AN$23,MATCH(Drivers!$A46,DriversGams!$A$5:$A$23,0),MATCH(Drivers!N$3,DriversGams!$A$5:$AN$5,0))</f>
        <v>1.6447769219411534E-4</v>
      </c>
      <c r="O46" s="10">
        <f>INDEX(DriversGams!$A$5:$AN$23,MATCH(Drivers!$A46,DriversGams!$A$5:$A$23,0),MATCH(Drivers!O$3,DriversGams!$A$5:$AN$5,0))</f>
        <v>1.6018556766380978E-4</v>
      </c>
      <c r="P46" s="10">
        <f>INDEX(DriversGams!$A$5:$AN$23,MATCH(Drivers!$A46,DriversGams!$A$5:$A$23,0),MATCH(Drivers!P$3,DriversGams!$A$5:$AN$5,0))</f>
        <v>1.6427459230644874E-4</v>
      </c>
      <c r="Q46" s="10">
        <f>INDEX(DriversGams!$A$5:$AN$23,MATCH(Drivers!$A46,DriversGams!$A$5:$A$23,0),MATCH(Drivers!Q$3,DriversGams!$A$5:$AN$5,0))</f>
        <v>1.5993099079691738E-4</v>
      </c>
      <c r="R46" s="10">
        <f>INDEX(DriversGams!$A$5:$AN$23,MATCH(Drivers!$A46,DriversGams!$A$5:$A$23,0),MATCH(Drivers!R$3,DriversGams!$A$5:$AN$5,0))</f>
        <v>1.5618826930686059E-4</v>
      </c>
      <c r="S46" s="10">
        <f>INDEX(DriversGams!$A$5:$AN$23,MATCH(Drivers!$A46,DriversGams!$A$5:$A$23,0),MATCH(Drivers!S$3,DriversGams!$A$5:$AN$5,0))</f>
        <v>1.8082847927616391E-4</v>
      </c>
      <c r="T46" s="10">
        <f>INDEX(DriversGams!$A$5:$AN$23,MATCH(Drivers!$A46,DriversGams!$A$5:$A$23,0),MATCH(Drivers!T$3,DriversGams!$A$5:$AN$5,0))</f>
        <v>1.7158418521320742E-4</v>
      </c>
      <c r="U46" s="10">
        <f>INDEX(DriversGams!$A$5:$AN$23,MATCH(Drivers!$A46,DriversGams!$A$5:$A$23,0),MATCH(Drivers!U$3,DriversGams!$A$5:$AN$5,0))</f>
        <v>0.29035548007316558</v>
      </c>
      <c r="V46" s="10">
        <f>INDEX(DriversGams!$A$5:$AN$23,MATCH(Drivers!$A46,DriversGams!$A$5:$A$23,0),MATCH(Drivers!V$3,DriversGams!$A$5:$AN$5,0))</f>
        <v>0.91359571667478379</v>
      </c>
      <c r="W46" s="10">
        <f>INDEX(DriversGams!$A$5:$AN$23,MATCH(Drivers!$A46,DriversGams!$A$5:$A$23,0),MATCH(Drivers!W$3,DriversGams!$A$5:$AN$5,0))</f>
        <v>1.3469971462966255</v>
      </c>
      <c r="X46" s="10">
        <f>INDEX(DriversGams!$A$5:$AN$23,MATCH(Drivers!$A46,DriversGams!$A$5:$A$23,0),MATCH(Drivers!X$3,DriversGams!$A$5:$AN$5,0))</f>
        <v>1.778652145910635</v>
      </c>
      <c r="Y46" s="10">
        <f>INDEX(DriversGams!$A$5:$AN$23,MATCH(Drivers!$A46,DriversGams!$A$5:$A$23,0),MATCH(Drivers!Y$3,DriversGams!$A$5:$AN$5,0))</f>
        <v>2.2028522222531661</v>
      </c>
      <c r="Z46" s="10">
        <f>INDEX(DriversGams!$A$5:$AN$23,MATCH(Drivers!$A46,DriversGams!$A$5:$A$23,0),MATCH(Drivers!Z$3,DriversGams!$A$5:$AN$5,0))</f>
        <v>2.6183422913555034</v>
      </c>
      <c r="AA46" s="10">
        <f>INDEX(DriversGams!$A$5:$AN$23,MATCH(Drivers!$A46,DriversGams!$A$5:$A$23,0),MATCH(Drivers!AA$3,DriversGams!$A$5:$AN$5,0))</f>
        <v>2.9674164287900462</v>
      </c>
      <c r="AB46" s="10">
        <f>INDEX(DriversGams!$A$5:$AN$23,MATCH(Drivers!$A46,DriversGams!$A$5:$A$23,0),MATCH(Drivers!AB$3,DriversGams!$A$5:$AN$5,0))</f>
        <v>3.7516833657845368</v>
      </c>
      <c r="AC46" s="10">
        <f>INDEX(DriversGams!$A$5:$AN$23,MATCH(Drivers!$A46,DriversGams!$A$5:$A$23,0),MATCH(Drivers!AC$3,DriversGams!$A$5:$AN$5,0))</f>
        <v>4.3473677856612403</v>
      </c>
      <c r="AD46" s="10">
        <f>INDEX(DriversGams!$A$5:$AN$23,MATCH(Drivers!$A46,DriversGams!$A$5:$A$23,0),MATCH(Drivers!AD$3,DriversGams!$A$5:$AN$5,0))</f>
        <v>4.9430522055379456</v>
      </c>
      <c r="AE46" s="10">
        <f>INDEX(DriversGams!$A$5:$AN$23,MATCH(Drivers!$A46,DriversGams!$A$5:$A$23,0),MATCH(Drivers!AE$3,DriversGams!$A$5:$AN$5,0))</f>
        <v>5.53873662541465</v>
      </c>
      <c r="AF46" s="10">
        <f>INDEX(DriversGams!$A$5:$AN$23,MATCH(Drivers!$A46,DriversGams!$A$5:$A$23,0),MATCH(Drivers!AF$3,DriversGams!$A$5:$AN$5,0))</f>
        <v>7.2244521426965749</v>
      </c>
      <c r="AG46" s="10">
        <f>INDEX(DriversGams!$A$5:$AN$23,MATCH(Drivers!$A46,DriversGams!$A$5:$A$23,0),MATCH(Drivers!AG$3,DriversGams!$A$5:$AN$5,0))</f>
        <v>9.7423145925212538</v>
      </c>
      <c r="AH46" s="126"/>
      <c r="AI46" s="126"/>
      <c r="AJ46" s="126"/>
      <c r="AK46" s="126"/>
      <c r="AL46" s="126"/>
      <c r="AM46" s="126"/>
      <c r="AO46" s="338">
        <f t="shared" si="86"/>
        <v>5</v>
      </c>
    </row>
    <row r="47" spans="1:41" s="338" customFormat="1">
      <c r="A47" s="134" t="s">
        <v>388</v>
      </c>
      <c r="B47" s="338">
        <f t="shared" si="85"/>
        <v>6</v>
      </c>
      <c r="C47" s="331">
        <v>13.345629432701433</v>
      </c>
      <c r="D47" s="10">
        <f>INDEX(DriversGams!$A$5:$AN$23,MATCH(Drivers!$A47,DriversGams!$A$5:$A$23,0),MATCH(Drivers!D$3,DriversGams!$A$5:$AN$5,0))</f>
        <v>13.825962477870242</v>
      </c>
      <c r="E47" s="10">
        <f>INDEX(DriversGams!$A$5:$AN$23,MATCH(Drivers!$A47,DriversGams!$A$5:$A$23,0),MATCH(Drivers!E$3,DriversGams!$A$5:$AN$5,0))</f>
        <v>14.12549514493768</v>
      </c>
      <c r="F47" s="10">
        <f>INDEX(DriversGams!$A$5:$AN$23,MATCH(Drivers!$A47,DriversGams!$A$5:$A$23,0),MATCH(Drivers!F$3,DriversGams!$A$5:$AN$5,0))</f>
        <v>14.422456638705741</v>
      </c>
      <c r="G47" s="10">
        <f>INDEX(DriversGams!$A$5:$AN$23,MATCH(Drivers!$A47,DriversGams!$A$5:$A$23,0),MATCH(Drivers!G$3,DriversGams!$A$5:$AN$5,0))</f>
        <v>14.464477495342445</v>
      </c>
      <c r="H47" s="10">
        <f>INDEX(DriversGams!$A$5:$AN$23,MATCH(Drivers!$A47,DriversGams!$A$5:$A$23,0),MATCH(Drivers!H$3,DriversGams!$A$5:$AN$5,0))</f>
        <v>14.563309934069858</v>
      </c>
      <c r="I47" s="10">
        <f>INDEX(DriversGams!$A$5:$AN$23,MATCH(Drivers!$A47,DriversGams!$A$5:$A$23,0),MATCH(Drivers!I$3,DriversGams!$A$5:$AN$5,0))</f>
        <v>14.564162185893005</v>
      </c>
      <c r="J47" s="10">
        <f>INDEX(DriversGams!$A$5:$AN$23,MATCH(Drivers!$A47,DriversGams!$A$5:$A$23,0),MATCH(Drivers!J$3,DriversGams!$A$5:$AN$5,0))</f>
        <v>14.362430794541213</v>
      </c>
      <c r="K47" s="10">
        <f>INDEX(DriversGams!$A$5:$AN$23,MATCH(Drivers!$A47,DriversGams!$A$5:$A$23,0),MATCH(Drivers!K$3,DriversGams!$A$5:$AN$5,0))</f>
        <v>13.384025416676959</v>
      </c>
      <c r="L47" s="10">
        <f>INDEX(DriversGams!$A$5:$AN$23,MATCH(Drivers!$A47,DriversGams!$A$5:$A$23,0),MATCH(Drivers!L$3,DriversGams!$A$5:$AN$5,0))</f>
        <v>13.70652471864266</v>
      </c>
      <c r="M47" s="10">
        <f>INDEX(DriversGams!$A$5:$AN$23,MATCH(Drivers!$A47,DriversGams!$A$5:$A$23,0),MATCH(Drivers!M$3,DriversGams!$A$5:$AN$5,0))</f>
        <v>13.88309910457191</v>
      </c>
      <c r="N47" s="10">
        <f>INDEX(DriversGams!$A$5:$AN$23,MATCH(Drivers!$A47,DriversGams!$A$5:$A$23,0),MATCH(Drivers!N$3,DriversGams!$A$5:$AN$5,0))</f>
        <v>14.039478862949725</v>
      </c>
      <c r="O47" s="10">
        <f>INDEX(DriversGams!$A$5:$AN$23,MATCH(Drivers!$A47,DriversGams!$A$5:$A$23,0),MATCH(Drivers!O$3,DriversGams!$A$5:$AN$5,0))</f>
        <v>14.222093197671761</v>
      </c>
      <c r="P47" s="10">
        <f>INDEX(DriversGams!$A$5:$AN$23,MATCH(Drivers!$A47,DriversGams!$A$5:$A$23,0),MATCH(Drivers!P$3,DriversGams!$A$5:$AN$5,0))</f>
        <v>14.48649387825111</v>
      </c>
      <c r="Q47" s="10">
        <f>INDEX(DriversGams!$A$5:$AN$23,MATCH(Drivers!$A47,DriversGams!$A$5:$A$23,0),MATCH(Drivers!Q$3,DriversGams!$A$5:$AN$5,0))</f>
        <v>14.621020276233288</v>
      </c>
      <c r="R47" s="10">
        <f>INDEX(DriversGams!$A$5:$AN$23,MATCH(Drivers!$A47,DriversGams!$A$5:$A$23,0),MATCH(Drivers!R$3,DriversGams!$A$5:$AN$5,0))</f>
        <v>14.771378143041696</v>
      </c>
      <c r="S47" s="10">
        <f>INDEX(DriversGams!$A$5:$AN$23,MATCH(Drivers!$A47,DriversGams!$A$5:$A$23,0),MATCH(Drivers!S$3,DriversGams!$A$5:$AN$5,0))</f>
        <v>15.344768709213046</v>
      </c>
      <c r="T47" s="10">
        <f>INDEX(DriversGams!$A$5:$AN$23,MATCH(Drivers!$A47,DriversGams!$A$5:$A$23,0),MATCH(Drivers!T$3,DriversGams!$A$5:$AN$5,0))</f>
        <v>15.452916340859209</v>
      </c>
      <c r="U47" s="10">
        <f>INDEX(DriversGams!$A$5:$AN$23,MATCH(Drivers!$A47,DriversGams!$A$5:$A$23,0),MATCH(Drivers!U$3,DriversGams!$A$5:$AN$5,0))</f>
        <v>15.557138427024761</v>
      </c>
      <c r="V47" s="10">
        <f>INDEX(DriversGams!$A$5:$AN$23,MATCH(Drivers!$A47,DriversGams!$A$5:$A$23,0),MATCH(Drivers!V$3,DriversGams!$A$5:$AN$5,0))</f>
        <v>15.694858880825413</v>
      </c>
      <c r="W47" s="10">
        <f>INDEX(DriversGams!$A$5:$AN$23,MATCH(Drivers!$A47,DriversGams!$A$5:$A$23,0),MATCH(Drivers!W$3,DriversGams!$A$5:$AN$5,0))</f>
        <v>15.901614101118604</v>
      </c>
      <c r="X47" s="10">
        <f>INDEX(DriversGams!$A$5:$AN$23,MATCH(Drivers!$A47,DriversGams!$A$5:$A$23,0),MATCH(Drivers!X$3,DriversGams!$A$5:$AN$5,0))</f>
        <v>16.124321475784228</v>
      </c>
      <c r="Y47" s="10">
        <f>INDEX(DriversGams!$A$5:$AN$23,MATCH(Drivers!$A47,DriversGams!$A$5:$A$23,0),MATCH(Drivers!Y$3,DriversGams!$A$5:$AN$5,0))</f>
        <v>16.505041918559311</v>
      </c>
      <c r="Z47" s="10">
        <f>INDEX(DriversGams!$A$5:$AN$23,MATCH(Drivers!$A47,DriversGams!$A$5:$A$23,0),MATCH(Drivers!Z$3,DriversGams!$A$5:$AN$5,0))</f>
        <v>16.912893016225436</v>
      </c>
      <c r="AA47" s="10">
        <f>INDEX(DriversGams!$A$5:$AN$23,MATCH(Drivers!$A47,DriversGams!$A$5:$A$23,0),MATCH(Drivers!AA$3,DriversGams!$A$5:$AN$5,0))</f>
        <v>17.349664783767562</v>
      </c>
      <c r="AB47" s="10">
        <f>INDEX(DriversGams!$A$5:$AN$23,MATCH(Drivers!$A47,DriversGams!$A$5:$A$23,0),MATCH(Drivers!AB$3,DriversGams!$A$5:$AN$5,0))</f>
        <v>17.820051929383506</v>
      </c>
      <c r="AC47" s="10">
        <f>INDEX(DriversGams!$A$5:$AN$23,MATCH(Drivers!$A47,DriversGams!$A$5:$A$23,0),MATCH(Drivers!AC$3,DriversGams!$A$5:$AN$5,0))</f>
        <v>18.313986384506908</v>
      </c>
      <c r="AD47" s="10">
        <f>INDEX(DriversGams!$A$5:$AN$23,MATCH(Drivers!$A47,DriversGams!$A$5:$A$23,0),MATCH(Drivers!AD$3,DriversGams!$A$5:$AN$5,0))</f>
        <v>18.835648363124289</v>
      </c>
      <c r="AE47" s="10">
        <f>INDEX(DriversGams!$A$5:$AN$23,MATCH(Drivers!$A47,DriversGams!$A$5:$A$23,0),MATCH(Drivers!AE$3,DriversGams!$A$5:$AN$5,0))</f>
        <v>19.385304131381538</v>
      </c>
      <c r="AF47" s="10">
        <f>INDEX(DriversGams!$A$5:$AN$23,MATCH(Drivers!$A47,DriversGams!$A$5:$A$23,0),MATCH(Drivers!AF$3,DriversGams!$A$5:$AN$5,0))</f>
        <v>22.209571969807286</v>
      </c>
      <c r="AG47" s="10">
        <f>INDEX(DriversGams!$A$5:$AN$23,MATCH(Drivers!$A47,DriversGams!$A$5:$A$23,0),MATCH(Drivers!AG$3,DriversGams!$A$5:$AN$5,0))</f>
        <v>25.995882998726092</v>
      </c>
      <c r="AH47" s="126"/>
      <c r="AI47" s="126"/>
      <c r="AJ47" s="126"/>
      <c r="AK47" s="126"/>
      <c r="AL47" s="126"/>
      <c r="AM47" s="126"/>
      <c r="AO47" s="338">
        <f t="shared" si="86"/>
        <v>6</v>
      </c>
    </row>
    <row r="48" spans="1:41" s="338" customFormat="1">
      <c r="A48" s="134" t="s">
        <v>387</v>
      </c>
      <c r="B48" s="338">
        <f t="shared" si="85"/>
        <v>7</v>
      </c>
      <c r="C48" s="331">
        <v>205.448728044604</v>
      </c>
      <c r="D48" s="10">
        <f>INDEX(DriversGams!$A$5:$AN$23,MATCH(Drivers!$A48,DriversGams!$A$5:$A$23,0),MATCH(Drivers!D$3,DriversGams!$A$5:$AN$5,0))</f>
        <v>210.24878817197995</v>
      </c>
      <c r="E48" s="10">
        <f>INDEX(DriversGams!$A$5:$AN$23,MATCH(Drivers!$A48,DriversGams!$A$5:$A$23,0),MATCH(Drivers!E$3,DriversGams!$A$5:$AN$5,0))</f>
        <v>210.9982240508613</v>
      </c>
      <c r="F48" s="10">
        <f>INDEX(DriversGams!$A$5:$AN$23,MATCH(Drivers!$A48,DriversGams!$A$5:$A$23,0),MATCH(Drivers!F$3,DriversGams!$A$5:$AN$5,0))</f>
        <v>216.27865357255106</v>
      </c>
      <c r="G48" s="10">
        <f>INDEX(DriversGams!$A$5:$AN$23,MATCH(Drivers!$A48,DriversGams!$A$5:$A$23,0),MATCH(Drivers!G$3,DriversGams!$A$5:$AN$5,0))</f>
        <v>212.78022601032691</v>
      </c>
      <c r="H48" s="10">
        <f>INDEX(DriversGams!$A$5:$AN$23,MATCH(Drivers!$A48,DriversGams!$A$5:$A$23,0),MATCH(Drivers!H$3,DriversGams!$A$5:$AN$5,0))</f>
        <v>218.66203724954136</v>
      </c>
      <c r="I48" s="10">
        <f>INDEX(DriversGams!$A$5:$AN$23,MATCH(Drivers!$A48,DriversGams!$A$5:$A$23,0),MATCH(Drivers!I$3,DriversGams!$A$5:$AN$5,0))</f>
        <v>217.13197687438119</v>
      </c>
      <c r="J48" s="10">
        <f>INDEX(DriversGams!$A$5:$AN$23,MATCH(Drivers!$A48,DriversGams!$A$5:$A$23,0),MATCH(Drivers!J$3,DriversGams!$A$5:$AN$5,0))</f>
        <v>213.41642272412639</v>
      </c>
      <c r="K48" s="10">
        <f>INDEX(DriversGams!$A$5:$AN$23,MATCH(Drivers!$A48,DriversGams!$A$5:$A$23,0),MATCH(Drivers!K$3,DriversGams!$A$5:$AN$5,0))</f>
        <v>201.29243133309066</v>
      </c>
      <c r="L48" s="10">
        <f>INDEX(DriversGams!$A$5:$AN$23,MATCH(Drivers!$A48,DriversGams!$A$5:$A$23,0),MATCH(Drivers!L$3,DriversGams!$A$5:$AN$5,0))</f>
        <v>205.01841876751149</v>
      </c>
      <c r="M48" s="10">
        <f>INDEX(DriversGams!$A$5:$AN$23,MATCH(Drivers!$A48,DriversGams!$A$5:$A$23,0),MATCH(Drivers!M$3,DriversGams!$A$5:$AN$5,0))</f>
        <v>208.06214279487148</v>
      </c>
      <c r="N48" s="10">
        <f>INDEX(DriversGams!$A$5:$AN$23,MATCH(Drivers!$A48,DriversGams!$A$5:$A$23,0),MATCH(Drivers!N$3,DriversGams!$A$5:$AN$5,0))</f>
        <v>210.45596137130701</v>
      </c>
      <c r="O48" s="10">
        <f>INDEX(DriversGams!$A$5:$AN$23,MATCH(Drivers!$A48,DriversGams!$A$5:$A$23,0),MATCH(Drivers!O$3,DriversGams!$A$5:$AN$5,0))</f>
        <v>213.1963617622088</v>
      </c>
      <c r="P48" s="10">
        <f>INDEX(DriversGams!$A$5:$AN$23,MATCH(Drivers!$A48,DriversGams!$A$5:$A$23,0),MATCH(Drivers!P$3,DriversGams!$A$5:$AN$5,0))</f>
        <v>216.15787436588911</v>
      </c>
      <c r="Q48" s="10">
        <f>INDEX(DriversGams!$A$5:$AN$23,MATCH(Drivers!$A48,DriversGams!$A$5:$A$23,0),MATCH(Drivers!Q$3,DriversGams!$A$5:$AN$5,0))</f>
        <v>218.22150323089272</v>
      </c>
      <c r="R48" s="10">
        <f>INDEX(DriversGams!$A$5:$AN$23,MATCH(Drivers!$A48,DriversGams!$A$5:$A$23,0),MATCH(Drivers!R$3,DriversGams!$A$5:$AN$5,0))</f>
        <v>220.31768556753815</v>
      </c>
      <c r="S48" s="10">
        <f>INDEX(DriversGams!$A$5:$AN$23,MATCH(Drivers!$A48,DriversGams!$A$5:$A$23,0),MATCH(Drivers!S$3,DriversGams!$A$5:$AN$5,0))</f>
        <v>224.43136495161735</v>
      </c>
      <c r="T48" s="10">
        <f>INDEX(DriversGams!$A$5:$AN$23,MATCH(Drivers!$A48,DriversGams!$A$5:$A$23,0),MATCH(Drivers!T$3,DriversGams!$A$5:$AN$5,0))</f>
        <v>226.64940306864366</v>
      </c>
      <c r="U48" s="10">
        <f>INDEX(DriversGams!$A$5:$AN$23,MATCH(Drivers!$A48,DriversGams!$A$5:$A$23,0),MATCH(Drivers!U$3,DriversGams!$A$5:$AN$5,0))</f>
        <v>228.69240911550452</v>
      </c>
      <c r="V48" s="10">
        <f>INDEX(DriversGams!$A$5:$AN$23,MATCH(Drivers!$A48,DriversGams!$A$5:$A$23,0),MATCH(Drivers!V$3,DriversGams!$A$5:$AN$5,0))</f>
        <v>231.26040585045311</v>
      </c>
      <c r="W48" s="10">
        <f>INDEX(DriversGams!$A$5:$AN$23,MATCH(Drivers!$A48,DriversGams!$A$5:$A$23,0),MATCH(Drivers!W$3,DriversGams!$A$5:$AN$5,0))</f>
        <v>233.95852197528251</v>
      </c>
      <c r="X48" s="10">
        <f>INDEX(DriversGams!$A$5:$AN$23,MATCH(Drivers!$A48,DriversGams!$A$5:$A$23,0),MATCH(Drivers!X$3,DriversGams!$A$5:$AN$5,0))</f>
        <v>236.74781286817893</v>
      </c>
      <c r="Y48" s="10">
        <f>INDEX(DriversGams!$A$5:$AN$23,MATCH(Drivers!$A48,DriversGams!$A$5:$A$23,0),MATCH(Drivers!Y$3,DriversGams!$A$5:$AN$5,0))</f>
        <v>240.85858788081941</v>
      </c>
      <c r="Z48" s="10">
        <f>INDEX(DriversGams!$A$5:$AN$23,MATCH(Drivers!$A48,DriversGams!$A$5:$A$23,0),MATCH(Drivers!Z$3,DriversGams!$A$5:$AN$5,0))</f>
        <v>245.34484645825793</v>
      </c>
      <c r="AA48" s="10">
        <f>INDEX(DriversGams!$A$5:$AN$23,MATCH(Drivers!$A48,DriversGams!$A$5:$A$23,0),MATCH(Drivers!AA$3,DriversGams!$A$5:$AN$5,0))</f>
        <v>250.36396803193605</v>
      </c>
      <c r="AB48" s="10">
        <f>INDEX(DriversGams!$A$5:$AN$23,MATCH(Drivers!$A48,DriversGams!$A$5:$A$23,0),MATCH(Drivers!AB$3,DriversGams!$A$5:$AN$5,0))</f>
        <v>255.5164173798876</v>
      </c>
      <c r="AC48" s="10">
        <f>INDEX(DriversGams!$A$5:$AN$23,MATCH(Drivers!$A48,DriversGams!$A$5:$A$23,0),MATCH(Drivers!AC$3,DriversGams!$A$5:$AN$5,0))</f>
        <v>261.33567170271505</v>
      </c>
      <c r="AD48" s="10">
        <f>INDEX(DriversGams!$A$5:$AN$23,MATCH(Drivers!$A48,DriversGams!$A$5:$A$23,0),MATCH(Drivers!AD$3,DriversGams!$A$5:$AN$5,0))</f>
        <v>267.61487244398245</v>
      </c>
      <c r="AE48" s="10">
        <f>INDEX(DriversGams!$A$5:$AN$23,MATCH(Drivers!$A48,DriversGams!$A$5:$A$23,0),MATCH(Drivers!AE$3,DriversGams!$A$5:$AN$5,0))</f>
        <v>274.35509422668582</v>
      </c>
      <c r="AF48" s="10">
        <f>INDEX(DriversGams!$A$5:$AN$23,MATCH(Drivers!$A48,DriversGams!$A$5:$A$23,0),MATCH(Drivers!AF$3,DriversGams!$A$5:$AN$5,0))</f>
        <v>312.82470642399596</v>
      </c>
      <c r="AG48" s="10">
        <f>INDEX(DriversGams!$A$5:$AN$23,MATCH(Drivers!$A48,DriversGams!$A$5:$A$23,0),MATCH(Drivers!AG$3,DriversGams!$A$5:$AN$5,0))</f>
        <v>366.9399312926227</v>
      </c>
      <c r="AH48" s="126"/>
      <c r="AI48" s="126"/>
      <c r="AJ48" s="126"/>
      <c r="AK48" s="126"/>
      <c r="AL48" s="126"/>
      <c r="AM48" s="126"/>
      <c r="AO48" s="338">
        <f t="shared" si="86"/>
        <v>7</v>
      </c>
    </row>
    <row r="49" spans="1:41" s="338" customFormat="1">
      <c r="A49" s="134" t="s">
        <v>527</v>
      </c>
      <c r="B49" s="338">
        <f t="shared" si="85"/>
        <v>8</v>
      </c>
      <c r="C49" s="331">
        <v>10.112362730183554</v>
      </c>
      <c r="D49" s="10">
        <f>INDEX(DriversGams!$A$5:$AN$23,MATCH(Drivers!$A49,DriversGams!$A$5:$A$23,0),MATCH(Drivers!D$3,DriversGams!$A$5:$AN$5,0))</f>
        <v>8.401942199045914</v>
      </c>
      <c r="E49" s="10">
        <f>INDEX(DriversGams!$A$5:$AN$23,MATCH(Drivers!$A49,DriversGams!$A$5:$A$23,0),MATCH(Drivers!E$3,DriversGams!$A$5:$AN$5,0))</f>
        <v>7.4917648356703959</v>
      </c>
      <c r="F49" s="10">
        <f>INDEX(DriversGams!$A$5:$AN$23,MATCH(Drivers!$A49,DriversGams!$A$5:$A$23,0),MATCH(Drivers!F$3,DriversGams!$A$5:$AN$5,0))</f>
        <v>7.4473937725451913</v>
      </c>
      <c r="G49" s="10">
        <f>INDEX(DriversGams!$A$5:$AN$23,MATCH(Drivers!$A49,DriversGams!$A$5:$A$23,0),MATCH(Drivers!G$3,DriversGams!$A$5:$AN$5,0))</f>
        <v>7.0943223600554628</v>
      </c>
      <c r="H49" s="10">
        <f>INDEX(DriversGams!$A$5:$AN$23,MATCH(Drivers!$A49,DriversGams!$A$5:$A$23,0),MATCH(Drivers!H$3,DriversGams!$A$5:$AN$5,0))</f>
        <v>6.7029687672870928</v>
      </c>
      <c r="I49" s="10">
        <f>INDEX(DriversGams!$A$5:$AN$23,MATCH(Drivers!$A49,DriversGams!$A$5:$A$23,0),MATCH(Drivers!I$3,DriversGams!$A$5:$AN$5,0))</f>
        <v>6.4556572213716814</v>
      </c>
      <c r="J49" s="10">
        <f>INDEX(DriversGams!$A$5:$AN$23,MATCH(Drivers!$A49,DriversGams!$A$5:$A$23,0),MATCH(Drivers!J$3,DriversGams!$A$5:$AN$5,0))</f>
        <v>6.0668214205564643</v>
      </c>
      <c r="K49" s="10">
        <f>INDEX(DriversGams!$A$5:$AN$23,MATCH(Drivers!$A49,DriversGams!$A$5:$A$23,0),MATCH(Drivers!K$3,DriversGams!$A$5:$AN$5,0))</f>
        <v>5.4642988359607845</v>
      </c>
      <c r="L49" s="10">
        <f>INDEX(DriversGams!$A$5:$AN$23,MATCH(Drivers!$A49,DriversGams!$A$5:$A$23,0),MATCH(Drivers!L$3,DriversGams!$A$5:$AN$5,0))</f>
        <v>5.6436524086282081</v>
      </c>
      <c r="M49" s="10">
        <f>INDEX(DriversGams!$A$5:$AN$23,MATCH(Drivers!$A49,DriversGams!$A$5:$A$23,0),MATCH(Drivers!M$3,DriversGams!$A$5:$AN$5,0))</f>
        <v>5.7200850395097858</v>
      </c>
      <c r="N49" s="10">
        <f>INDEX(DriversGams!$A$5:$AN$23,MATCH(Drivers!$A49,DriversGams!$A$5:$A$23,0),MATCH(Drivers!N$3,DriversGams!$A$5:$AN$5,0))</f>
        <v>5.7739021499426748</v>
      </c>
      <c r="O49" s="10">
        <f>INDEX(DriversGams!$A$5:$AN$23,MATCH(Drivers!$A49,DriversGams!$A$5:$A$23,0),MATCH(Drivers!O$3,DriversGams!$A$5:$AN$5,0))</f>
        <v>5.8167315709209273</v>
      </c>
      <c r="P49" s="10">
        <f>INDEX(DriversGams!$A$5:$AN$23,MATCH(Drivers!$A49,DriversGams!$A$5:$A$23,0),MATCH(Drivers!P$3,DriversGams!$A$5:$AN$5,0))</f>
        <v>5.9323407487255295</v>
      </c>
      <c r="Q49" s="10">
        <f>INDEX(DriversGams!$A$5:$AN$23,MATCH(Drivers!$A49,DriversGams!$A$5:$A$23,0),MATCH(Drivers!Q$3,DriversGams!$A$5:$AN$5,0))</f>
        <v>5.9851954850655282</v>
      </c>
      <c r="R49" s="10">
        <f>INDEX(DriversGams!$A$5:$AN$23,MATCH(Drivers!$A49,DriversGams!$A$5:$A$23,0),MATCH(Drivers!R$3,DriversGams!$A$5:$AN$5,0))</f>
        <v>6.0359453281547655</v>
      </c>
      <c r="S49" s="10">
        <f>INDEX(DriversGams!$A$5:$AN$23,MATCH(Drivers!$A49,DriversGams!$A$5:$A$23,0),MATCH(Drivers!S$3,DriversGams!$A$5:$AN$5,0))</f>
        <v>6.3171797890464454</v>
      </c>
      <c r="T49" s="10">
        <f>INDEX(DriversGams!$A$5:$AN$23,MATCH(Drivers!$A49,DriversGams!$A$5:$A$23,0),MATCH(Drivers!T$3,DriversGams!$A$5:$AN$5,0))</f>
        <v>6.3634913506346171</v>
      </c>
      <c r="U49" s="10">
        <f>INDEX(DriversGams!$A$5:$AN$23,MATCH(Drivers!$A49,DriversGams!$A$5:$A$23,0),MATCH(Drivers!U$3,DriversGams!$A$5:$AN$5,0))</f>
        <v>6.3971182933304638</v>
      </c>
      <c r="V49" s="10">
        <f>INDEX(DriversGams!$A$5:$AN$23,MATCH(Drivers!$A49,DriversGams!$A$5:$A$23,0),MATCH(Drivers!V$3,DriversGams!$A$5:$AN$5,0))</f>
        <v>6.4068954498540878</v>
      </c>
      <c r="W49" s="10">
        <f>INDEX(DriversGams!$A$5:$AN$23,MATCH(Drivers!$A49,DriversGams!$A$5:$A$23,0),MATCH(Drivers!W$3,DriversGams!$A$5:$AN$5,0))</f>
        <v>6.4288910026226702</v>
      </c>
      <c r="X49" s="10">
        <f>INDEX(DriversGams!$A$5:$AN$23,MATCH(Drivers!$A49,DriversGams!$A$5:$A$23,0),MATCH(Drivers!X$3,DriversGams!$A$5:$AN$5,0))</f>
        <v>6.443073666014862</v>
      </c>
      <c r="Y49" s="10">
        <f>INDEX(DriversGams!$A$5:$AN$23,MATCH(Drivers!$A49,DriversGams!$A$5:$A$23,0),MATCH(Drivers!Y$3,DriversGams!$A$5:$AN$5,0))</f>
        <v>6.5316278108191801</v>
      </c>
      <c r="Z49" s="10">
        <f>INDEX(DriversGams!$A$5:$AN$23,MATCH(Drivers!$A49,DriversGams!$A$5:$A$23,0),MATCH(Drivers!Z$3,DriversGams!$A$5:$AN$5,0))</f>
        <v>6.6355101987930896</v>
      </c>
      <c r="AA49" s="10">
        <f>INDEX(DriversGams!$A$5:$AN$23,MATCH(Drivers!$A49,DriversGams!$A$5:$A$23,0),MATCH(Drivers!AA$3,DriversGams!$A$5:$AN$5,0))</f>
        <v>6.751909068695416</v>
      </c>
      <c r="AB49" s="10">
        <f>INDEX(DriversGams!$A$5:$AN$23,MATCH(Drivers!$A49,DriversGams!$A$5:$A$23,0),MATCH(Drivers!AB$3,DriversGams!$A$5:$AN$5,0))</f>
        <v>6.8335762124478112</v>
      </c>
      <c r="AC49" s="10">
        <f>INDEX(DriversGams!$A$5:$AN$23,MATCH(Drivers!$A49,DriversGams!$A$5:$A$23,0),MATCH(Drivers!AC$3,DriversGams!$A$5:$AN$5,0))</f>
        <v>6.9266242545464518</v>
      </c>
      <c r="AD49" s="10">
        <f>INDEX(DriversGams!$A$5:$AN$23,MATCH(Drivers!$A49,DriversGams!$A$5:$A$23,0),MATCH(Drivers!AD$3,DriversGams!$A$5:$AN$5,0))</f>
        <v>7.0256477428659672</v>
      </c>
      <c r="AE49" s="10">
        <f>INDEX(DriversGams!$A$5:$AN$23,MATCH(Drivers!$A49,DriversGams!$A$5:$A$23,0),MATCH(Drivers!AE$3,DriversGams!$A$5:$AN$5,0))</f>
        <v>7.1324328312550573</v>
      </c>
      <c r="AF49" s="10">
        <f>INDEX(DriversGams!$A$5:$AN$23,MATCH(Drivers!$A49,DriversGams!$A$5:$A$23,0),MATCH(Drivers!AF$3,DriversGams!$A$5:$AN$5,0))</f>
        <v>7.7788647614898911</v>
      </c>
      <c r="AG49" s="10">
        <f>INDEX(DriversGams!$A$5:$AN$23,MATCH(Drivers!$A49,DriversGams!$A$5:$A$23,0),MATCH(Drivers!AG$3,DriversGams!$A$5:$AN$5,0))</f>
        <v>8.9913051938977269</v>
      </c>
      <c r="AH49" s="126"/>
      <c r="AI49" s="126"/>
      <c r="AJ49" s="126"/>
      <c r="AK49" s="126"/>
      <c r="AL49" s="126"/>
      <c r="AM49" s="126"/>
      <c r="AO49" s="338">
        <f t="shared" si="86"/>
        <v>8</v>
      </c>
    </row>
    <row r="50" spans="1:41" s="338" customFormat="1">
      <c r="A50" s="134" t="s">
        <v>526</v>
      </c>
      <c r="B50" s="338">
        <f t="shared" si="85"/>
        <v>9</v>
      </c>
      <c r="C50" s="331">
        <v>14.113350558119752</v>
      </c>
      <c r="D50" s="10">
        <f>INDEX(DriversGams!$A$5:$AN$23,MATCH(Drivers!$A50,DriversGams!$A$5:$A$23,0),MATCH(Drivers!D$3,DriversGams!$A$5:$AN$5,0))</f>
        <v>14.471574634460294</v>
      </c>
      <c r="E50" s="10">
        <f>INDEX(DriversGams!$A$5:$AN$23,MATCH(Drivers!$A50,DriversGams!$A$5:$A$23,0),MATCH(Drivers!E$3,DriversGams!$A$5:$AN$5,0))</f>
        <v>14.697437080108644</v>
      </c>
      <c r="F50" s="10">
        <f>INDEX(DriversGams!$A$5:$AN$23,MATCH(Drivers!$A50,DriversGams!$A$5:$A$23,0),MATCH(Drivers!F$3,DriversGams!$A$5:$AN$5,0))</f>
        <v>14.823848793291166</v>
      </c>
      <c r="G50" s="10">
        <f>INDEX(DriversGams!$A$5:$AN$23,MATCH(Drivers!$A50,DriversGams!$A$5:$A$23,0),MATCH(Drivers!G$3,DriversGams!$A$5:$AN$5,0))</f>
        <v>14.996895243684566</v>
      </c>
      <c r="H50" s="10">
        <f>INDEX(DriversGams!$A$5:$AN$23,MATCH(Drivers!$A50,DriversGams!$A$5:$A$23,0),MATCH(Drivers!H$3,DriversGams!$A$5:$AN$5,0))</f>
        <v>15.173934522151232</v>
      </c>
      <c r="I50" s="10">
        <f>INDEX(DriversGams!$A$5:$AN$23,MATCH(Drivers!$A50,DriversGams!$A$5:$A$23,0),MATCH(Drivers!I$3,DriversGams!$A$5:$AN$5,0))</f>
        <v>15.29351530861177</v>
      </c>
      <c r="J50" s="10">
        <f>INDEX(DriversGams!$A$5:$AN$23,MATCH(Drivers!$A50,DriversGams!$A$5:$A$23,0),MATCH(Drivers!J$3,DriversGams!$A$5:$AN$5,0))</f>
        <v>15.18455941140167</v>
      </c>
      <c r="K50" s="10">
        <f>INDEX(DriversGams!$A$5:$AN$23,MATCH(Drivers!$A50,DriversGams!$A$5:$A$23,0),MATCH(Drivers!K$3,DriversGams!$A$5:$AN$5,0))</f>
        <v>14.070306517258041</v>
      </c>
      <c r="L50" s="10">
        <f>INDEX(DriversGams!$A$5:$AN$23,MATCH(Drivers!$A50,DriversGams!$A$5:$A$23,0),MATCH(Drivers!L$3,DriversGams!$A$5:$AN$5,0))</f>
        <v>14.394716952575603</v>
      </c>
      <c r="M50" s="10">
        <f>INDEX(DriversGams!$A$5:$AN$23,MATCH(Drivers!$A50,DriversGams!$A$5:$A$23,0),MATCH(Drivers!M$3,DriversGams!$A$5:$AN$5,0))</f>
        <v>14.69450497316631</v>
      </c>
      <c r="N50" s="10">
        <f>INDEX(DriversGams!$A$5:$AN$23,MATCH(Drivers!$A50,DriversGams!$A$5:$A$23,0),MATCH(Drivers!N$3,DriversGams!$A$5:$AN$5,0))</f>
        <v>14.962721687424096</v>
      </c>
      <c r="O50" s="10">
        <f>INDEX(DriversGams!$A$5:$AN$23,MATCH(Drivers!$A50,DriversGams!$A$5:$A$23,0),MATCH(Drivers!O$3,DriversGams!$A$5:$AN$5,0))</f>
        <v>15.273529480802171</v>
      </c>
      <c r="P50" s="10">
        <f>INDEX(DriversGams!$A$5:$AN$23,MATCH(Drivers!$A50,DriversGams!$A$5:$A$23,0),MATCH(Drivers!P$3,DriversGams!$A$5:$AN$5,0))</f>
        <v>15.585049784153512</v>
      </c>
      <c r="Q50" s="10">
        <f>INDEX(DriversGams!$A$5:$AN$23,MATCH(Drivers!$A50,DriversGams!$A$5:$A$23,0),MATCH(Drivers!Q$3,DriversGams!$A$5:$AN$5,0))</f>
        <v>15.879023802668478</v>
      </c>
      <c r="R50" s="10">
        <f>INDEX(DriversGams!$A$5:$AN$23,MATCH(Drivers!$A50,DriversGams!$A$5:$A$23,0),MATCH(Drivers!R$3,DriversGams!$A$5:$AN$5,0))</f>
        <v>16.177259276361244</v>
      </c>
      <c r="S50" s="10">
        <f>INDEX(DriversGams!$A$5:$AN$23,MATCH(Drivers!$A50,DriversGams!$A$5:$A$23,0),MATCH(Drivers!S$3,DriversGams!$A$5:$AN$5,0))</f>
        <v>16.52256671322322</v>
      </c>
      <c r="T50" s="10">
        <f>INDEX(DriversGams!$A$5:$AN$23,MATCH(Drivers!$A50,DriversGams!$A$5:$A$23,0),MATCH(Drivers!T$3,DriversGams!$A$5:$AN$5,0))</f>
        <v>16.874215247346189</v>
      </c>
      <c r="U50" s="10">
        <f>INDEX(DriversGams!$A$5:$AN$23,MATCH(Drivers!$A50,DriversGams!$A$5:$A$23,0),MATCH(Drivers!U$3,DriversGams!$A$5:$AN$5,0))</f>
        <v>17.239685431965526</v>
      </c>
      <c r="V50" s="10">
        <f>INDEX(DriversGams!$A$5:$AN$23,MATCH(Drivers!$A50,DriversGams!$A$5:$A$23,0),MATCH(Drivers!V$3,DriversGams!$A$5:$AN$5,0))</f>
        <v>17.68159719948839</v>
      </c>
      <c r="W50" s="10">
        <f>INDEX(DriversGams!$A$5:$AN$23,MATCH(Drivers!$A50,DriversGams!$A$5:$A$23,0),MATCH(Drivers!W$3,DriversGams!$A$5:$AN$5,0))</f>
        <v>18.160980637872733</v>
      </c>
      <c r="X50" s="10">
        <f>INDEX(DriversGams!$A$5:$AN$23,MATCH(Drivers!$A50,DriversGams!$A$5:$A$23,0),MATCH(Drivers!X$3,DriversGams!$A$5:$AN$5,0))</f>
        <v>18.676127356304526</v>
      </c>
      <c r="Y50" s="10">
        <f>INDEX(DriversGams!$A$5:$AN$23,MATCH(Drivers!$A50,DriversGams!$A$5:$A$23,0),MATCH(Drivers!Y$3,DriversGams!$A$5:$AN$5,0))</f>
        <v>19.275239155833177</v>
      </c>
      <c r="Z50" s="10">
        <f>INDEX(DriversGams!$A$5:$AN$23,MATCH(Drivers!$A50,DriversGams!$A$5:$A$23,0),MATCH(Drivers!Z$3,DriversGams!$A$5:$AN$5,0))</f>
        <v>19.883696428030859</v>
      </c>
      <c r="AA50" s="10">
        <f>INDEX(DriversGams!$A$5:$AN$23,MATCH(Drivers!$A50,DriversGams!$A$5:$A$23,0),MATCH(Drivers!AA$3,DriversGams!$A$5:$AN$5,0))</f>
        <v>20.552555511907549</v>
      </c>
      <c r="AB50" s="10">
        <f>INDEX(DriversGams!$A$5:$AN$23,MATCH(Drivers!$A50,DriversGams!$A$5:$A$23,0),MATCH(Drivers!AB$3,DriversGams!$A$5:$AN$5,0))</f>
        <v>21.25797350320244</v>
      </c>
      <c r="AC50" s="10">
        <f>INDEX(DriversGams!$A$5:$AN$23,MATCH(Drivers!$A50,DriversGams!$A$5:$A$23,0),MATCH(Drivers!AC$3,DriversGams!$A$5:$AN$5,0))</f>
        <v>21.97672091615425</v>
      </c>
      <c r="AD50" s="10">
        <f>INDEX(DriversGams!$A$5:$AN$23,MATCH(Drivers!$A50,DriversGams!$A$5:$A$23,0),MATCH(Drivers!AD$3,DriversGams!$A$5:$AN$5,0))</f>
        <v>22.732439631757373</v>
      </c>
      <c r="AE50" s="10">
        <f>INDEX(DriversGams!$A$5:$AN$23,MATCH(Drivers!$A50,DriversGams!$A$5:$A$23,0),MATCH(Drivers!AE$3,DriversGams!$A$5:$AN$5,0))</f>
        <v>23.530896154160612</v>
      </c>
      <c r="AF50" s="10">
        <f>INDEX(DriversGams!$A$5:$AN$23,MATCH(Drivers!$A50,DriversGams!$A$5:$A$23,0),MATCH(Drivers!AF$3,DriversGams!$A$5:$AN$5,0))</f>
        <v>27.979121100672096</v>
      </c>
      <c r="AG50" s="10">
        <f>INDEX(DriversGams!$A$5:$AN$23,MATCH(Drivers!$A50,DriversGams!$A$5:$A$23,0),MATCH(Drivers!AG$3,DriversGams!$A$5:$AN$5,0))</f>
        <v>33.545179123076117</v>
      </c>
      <c r="AH50" s="126"/>
      <c r="AI50" s="126"/>
      <c r="AJ50" s="126"/>
      <c r="AK50" s="126"/>
      <c r="AL50" s="126"/>
      <c r="AM50" s="126"/>
      <c r="AO50" s="338">
        <f t="shared" si="86"/>
        <v>9</v>
      </c>
    </row>
    <row r="51" spans="1:41" s="338" customFormat="1">
      <c r="A51" s="134" t="s">
        <v>523</v>
      </c>
      <c r="B51" s="338">
        <f t="shared" si="85"/>
        <v>10</v>
      </c>
      <c r="C51" s="331">
        <v>235.49802282756352</v>
      </c>
      <c r="D51" s="10">
        <f>INDEX(DriversGams!$A$5:$AN$23,MATCH(Drivers!$A51,DriversGams!$A$5:$A$23,0),MATCH(Drivers!D$3,DriversGams!$A$5:$AN$5,0))</f>
        <v>241.51032286486145</v>
      </c>
      <c r="E51" s="10">
        <f>INDEX(DriversGams!$A$5:$AN$23,MATCH(Drivers!$A51,DriversGams!$A$5:$A$23,0),MATCH(Drivers!E$3,DriversGams!$A$5:$AN$5,0))</f>
        <v>245.63363553675799</v>
      </c>
      <c r="F51" s="10">
        <f>INDEX(DriversGams!$A$5:$AN$23,MATCH(Drivers!$A51,DriversGams!$A$5:$A$23,0),MATCH(Drivers!F$3,DriversGams!$A$5:$AN$5,0))</f>
        <v>247.46991953193088</v>
      </c>
      <c r="G51" s="10">
        <f>INDEX(DriversGams!$A$5:$AN$23,MATCH(Drivers!$A51,DriversGams!$A$5:$A$23,0),MATCH(Drivers!G$3,DriversGams!$A$5:$AN$5,0))</f>
        <v>249.5865061392044</v>
      </c>
      <c r="H51" s="10">
        <f>INDEX(DriversGams!$A$5:$AN$23,MATCH(Drivers!$A51,DriversGams!$A$5:$A$23,0),MATCH(Drivers!H$3,DriversGams!$A$5:$AN$5,0))</f>
        <v>251.10799353587856</v>
      </c>
      <c r="I51" s="10">
        <f>INDEX(DriversGams!$A$5:$AN$23,MATCH(Drivers!$A51,DriversGams!$A$5:$A$23,0),MATCH(Drivers!I$3,DriversGams!$A$5:$AN$5,0))</f>
        <v>252.86575030380496</v>
      </c>
      <c r="J51" s="10">
        <f>INDEX(DriversGams!$A$5:$AN$23,MATCH(Drivers!$A51,DriversGams!$A$5:$A$23,0),MATCH(Drivers!J$3,DriversGams!$A$5:$AN$5,0))</f>
        <v>250.52859758448142</v>
      </c>
      <c r="K51" s="10">
        <f>INDEX(DriversGams!$A$5:$AN$23,MATCH(Drivers!$A51,DriversGams!$A$5:$A$23,0),MATCH(Drivers!K$3,DriversGams!$A$5:$AN$5,0))</f>
        <v>229.88886181716467</v>
      </c>
      <c r="L51" s="10">
        <f>INDEX(DriversGams!$A$5:$AN$23,MATCH(Drivers!$A51,DriversGams!$A$5:$A$23,0),MATCH(Drivers!L$3,DriversGams!$A$5:$AN$5,0))</f>
        <v>235.59628787239299</v>
      </c>
      <c r="M51" s="10">
        <f>INDEX(DriversGams!$A$5:$AN$23,MATCH(Drivers!$A51,DriversGams!$A$5:$A$23,0),MATCH(Drivers!M$3,DriversGams!$A$5:$AN$5,0))</f>
        <v>240.72810540771258</v>
      </c>
      <c r="N51" s="10">
        <f>INDEX(DriversGams!$A$5:$AN$23,MATCH(Drivers!$A51,DriversGams!$A$5:$A$23,0),MATCH(Drivers!N$3,DriversGams!$A$5:$AN$5,0))</f>
        <v>245.24258557484717</v>
      </c>
      <c r="O51" s="10">
        <f>INDEX(DriversGams!$A$5:$AN$23,MATCH(Drivers!$A51,DriversGams!$A$5:$A$23,0),MATCH(Drivers!O$3,DriversGams!$A$5:$AN$5,0))</f>
        <v>250.39615360900416</v>
      </c>
      <c r="P51" s="10">
        <f>INDEX(DriversGams!$A$5:$AN$23,MATCH(Drivers!$A51,DriversGams!$A$5:$A$23,0),MATCH(Drivers!P$3,DriversGams!$A$5:$AN$5,0))</f>
        <v>255.52505257272463</v>
      </c>
      <c r="Q51" s="10">
        <f>INDEX(DriversGams!$A$5:$AN$23,MATCH(Drivers!$A51,DriversGams!$A$5:$A$23,0),MATCH(Drivers!Q$3,DriversGams!$A$5:$AN$5,0))</f>
        <v>260.29116033488418</v>
      </c>
      <c r="R51" s="10">
        <f>INDEX(DriversGams!$A$5:$AN$23,MATCH(Drivers!$A51,DriversGams!$A$5:$A$23,0),MATCH(Drivers!R$3,DriversGams!$A$5:$AN$5,0))</f>
        <v>265.1242040426273</v>
      </c>
      <c r="S51" s="10">
        <f>INDEX(DriversGams!$A$5:$AN$23,MATCH(Drivers!$A51,DriversGams!$A$5:$A$23,0),MATCH(Drivers!S$3,DriversGams!$A$5:$AN$5,0))</f>
        <v>270.93162236436024</v>
      </c>
      <c r="T51" s="10">
        <f>INDEX(DriversGams!$A$5:$AN$23,MATCH(Drivers!$A51,DriversGams!$A$5:$A$23,0),MATCH(Drivers!T$3,DriversGams!$A$5:$AN$5,0))</f>
        <v>276.62895560231755</v>
      </c>
      <c r="U51" s="10">
        <f>INDEX(DriversGams!$A$5:$AN$23,MATCH(Drivers!$A51,DriversGams!$A$5:$A$23,0),MATCH(Drivers!U$3,DriversGams!$A$5:$AN$5,0))</f>
        <v>282.5141419833044</v>
      </c>
      <c r="V51" s="10">
        <f>INDEX(DriversGams!$A$5:$AN$23,MATCH(Drivers!$A51,DriversGams!$A$5:$A$23,0),MATCH(Drivers!V$3,DriversGams!$A$5:$AN$5,0))</f>
        <v>289.69310569222893</v>
      </c>
      <c r="W51" s="10">
        <f>INDEX(DriversGams!$A$5:$AN$23,MATCH(Drivers!$A51,DriversGams!$A$5:$A$23,0),MATCH(Drivers!W$3,DriversGams!$A$5:$AN$5,0))</f>
        <v>297.3725424739373</v>
      </c>
      <c r="X51" s="10">
        <f>INDEX(DriversGams!$A$5:$AN$23,MATCH(Drivers!$A51,DriversGams!$A$5:$A$23,0),MATCH(Drivers!X$3,DriversGams!$A$5:$AN$5,0))</f>
        <v>305.60173121958292</v>
      </c>
      <c r="Y51" s="10">
        <f>INDEX(DriversGams!$A$5:$AN$23,MATCH(Drivers!$A51,DriversGams!$A$5:$A$23,0),MATCH(Drivers!Y$3,DriversGams!$A$5:$AN$5,0))</f>
        <v>315.26044577162656</v>
      </c>
      <c r="Z51" s="10">
        <f>INDEX(DriversGams!$A$5:$AN$23,MATCH(Drivers!$A51,DriversGams!$A$5:$A$23,0),MATCH(Drivers!Z$3,DriversGams!$A$5:$AN$5,0))</f>
        <v>325.11833068945089</v>
      </c>
      <c r="AA51" s="10">
        <f>INDEX(DriversGams!$A$5:$AN$23,MATCH(Drivers!$A51,DriversGams!$A$5:$A$23,0),MATCH(Drivers!AA$3,DriversGams!$A$5:$AN$5,0))</f>
        <v>335.93536053380478</v>
      </c>
      <c r="AB51" s="10">
        <f>INDEX(DriversGams!$A$5:$AN$23,MATCH(Drivers!$A51,DriversGams!$A$5:$A$23,0),MATCH(Drivers!AB$3,DriversGams!$A$5:$AN$5,0))</f>
        <v>347.42873230281845</v>
      </c>
      <c r="AC51" s="10">
        <f>INDEX(DriversGams!$A$5:$AN$23,MATCH(Drivers!$A51,DriversGams!$A$5:$A$23,0),MATCH(Drivers!AC$3,DriversGams!$A$5:$AN$5,0))</f>
        <v>359.15555049465956</v>
      </c>
      <c r="AD51" s="10">
        <f>INDEX(DriversGams!$A$5:$AN$23,MATCH(Drivers!$A51,DriversGams!$A$5:$A$23,0),MATCH(Drivers!AD$3,DriversGams!$A$5:$AN$5,0))</f>
        <v>371.53496640299596</v>
      </c>
      <c r="AE51" s="10">
        <f>INDEX(DriversGams!$A$5:$AN$23,MATCH(Drivers!$A51,DriversGams!$A$5:$A$23,0),MATCH(Drivers!AE$3,DriversGams!$A$5:$AN$5,0))</f>
        <v>384.61192171848029</v>
      </c>
      <c r="AF51" s="10">
        <f>INDEX(DriversGams!$A$5:$AN$23,MATCH(Drivers!$A51,DriversGams!$A$5:$A$23,0),MATCH(Drivers!AF$3,DriversGams!$A$5:$AN$5,0))</f>
        <v>457.085718973128</v>
      </c>
      <c r="AG51" s="10">
        <f>INDEX(DriversGams!$A$5:$AN$23,MATCH(Drivers!$A51,DriversGams!$A$5:$A$23,0),MATCH(Drivers!AG$3,DriversGams!$A$5:$AN$5,0))</f>
        <v>548.32529876063654</v>
      </c>
      <c r="AH51" s="126"/>
      <c r="AI51" s="126"/>
      <c r="AJ51" s="126"/>
      <c r="AK51" s="126"/>
      <c r="AL51" s="126"/>
      <c r="AM51" s="126"/>
      <c r="AO51" s="338">
        <f t="shared" si="86"/>
        <v>10</v>
      </c>
    </row>
    <row r="52" spans="1:41" s="338" customFormat="1">
      <c r="A52" s="134" t="s">
        <v>529</v>
      </c>
      <c r="B52" s="338">
        <f t="shared" si="85"/>
        <v>11</v>
      </c>
      <c r="C52" s="331">
        <v>27.516308224731535</v>
      </c>
      <c r="D52" s="10">
        <f>INDEX(DriversGams!$A$5:$AN$23,MATCH(Drivers!$A52,DriversGams!$A$5:$A$23,0),MATCH(Drivers!D$3,DriversGams!$A$5:$AN$5,0))</f>
        <v>26.892531601576312</v>
      </c>
      <c r="E52" s="10">
        <f>INDEX(DriversGams!$A$5:$AN$23,MATCH(Drivers!$A52,DriversGams!$A$5:$A$23,0),MATCH(Drivers!E$3,DriversGams!$A$5:$AN$5,0))</f>
        <v>26.268941869969591</v>
      </c>
      <c r="F52" s="10">
        <f>INDEX(DriversGams!$A$5:$AN$23,MATCH(Drivers!$A52,DriversGams!$A$5:$A$23,0),MATCH(Drivers!F$3,DriversGams!$A$5:$AN$5,0))</f>
        <v>25.645352138362863</v>
      </c>
      <c r="G52" s="10">
        <f>INDEX(DriversGams!$A$5:$AN$23,MATCH(Drivers!$A52,DriversGams!$A$5:$A$23,0),MATCH(Drivers!G$3,DriversGams!$A$5:$AN$5,0))</f>
        <v>25.625101757750226</v>
      </c>
      <c r="H52" s="10">
        <f>INDEX(DriversGams!$A$5:$AN$23,MATCH(Drivers!$A52,DriversGams!$A$5:$A$23,0),MATCH(Drivers!H$3,DriversGams!$A$5:$AN$5,0))</f>
        <v>25.604851377137589</v>
      </c>
      <c r="I52" s="10">
        <f>INDEX(DriversGams!$A$5:$AN$23,MATCH(Drivers!$A52,DriversGams!$A$5:$A$23,0),MATCH(Drivers!I$3,DriversGams!$A$5:$AN$5,0))</f>
        <v>25.607127062272919</v>
      </c>
      <c r="J52" s="10">
        <f>INDEX(DriversGams!$A$5:$AN$23,MATCH(Drivers!$A52,DriversGams!$A$5:$A$23,0),MATCH(Drivers!J$3,DriversGams!$A$5:$AN$5,0))</f>
        <v>25.556958495383896</v>
      </c>
      <c r="K52" s="10">
        <f>INDEX(DriversGams!$A$5:$AN$23,MATCH(Drivers!$A52,DriversGams!$A$5:$A$23,0),MATCH(Drivers!K$3,DriversGams!$A$5:$AN$5,0))</f>
        <v>16.076262420217969</v>
      </c>
      <c r="L52" s="10">
        <f>INDEX(DriversGams!$A$5:$AN$23,MATCH(Drivers!$A52,DriversGams!$A$5:$A$23,0),MATCH(Drivers!L$3,DriversGams!$A$5:$AN$5,0))</f>
        <v>16.034274797431781</v>
      </c>
      <c r="M52" s="10">
        <f>INDEX(DriversGams!$A$5:$AN$23,MATCH(Drivers!$A52,DriversGams!$A$5:$A$23,0),MATCH(Drivers!M$3,DriversGams!$A$5:$AN$5,0))</f>
        <v>16.035761658992676</v>
      </c>
      <c r="N52" s="10">
        <f>INDEX(DriversGams!$A$5:$AN$23,MATCH(Drivers!$A52,DriversGams!$A$5:$A$23,0),MATCH(Drivers!N$3,DriversGams!$A$5:$AN$5,0))</f>
        <v>16.015511278380032</v>
      </c>
      <c r="O52" s="10">
        <f>INDEX(DriversGams!$A$5:$AN$23,MATCH(Drivers!$A52,DriversGams!$A$5:$A$23,0),MATCH(Drivers!O$3,DriversGams!$A$5:$AN$5,0))</f>
        <v>15.995260897767389</v>
      </c>
      <c r="P52" s="10">
        <f>INDEX(DriversGams!$A$5:$AN$23,MATCH(Drivers!$A52,DriversGams!$A$5:$A$23,0),MATCH(Drivers!P$3,DriversGams!$A$5:$AN$5,0))</f>
        <v>15.391242826676274</v>
      </c>
      <c r="Q52" s="10">
        <f>INDEX(DriversGams!$A$5:$AN$23,MATCH(Drivers!$A52,DriversGams!$A$5:$A$23,0),MATCH(Drivers!Q$3,DriversGams!$A$5:$AN$5,0))</f>
        <v>15.397214572075262</v>
      </c>
      <c r="R52" s="10">
        <f>INDEX(DriversGams!$A$5:$AN$23,MATCH(Drivers!$A52,DriversGams!$A$5:$A$23,0),MATCH(Drivers!R$3,DriversGams!$A$5:$AN$5,0))</f>
        <v>15.362103499894459</v>
      </c>
      <c r="S52" s="10">
        <f>INDEX(DriversGams!$A$5:$AN$23,MATCH(Drivers!$A52,DriversGams!$A$5:$A$23,0),MATCH(Drivers!S$3,DriversGams!$A$5:$AN$5,0))</f>
        <v>10.376347925866719</v>
      </c>
      <c r="T52" s="10">
        <f>INDEX(DriversGams!$A$5:$AN$23,MATCH(Drivers!$A52,DriversGams!$A$5:$A$23,0),MATCH(Drivers!T$3,DriversGams!$A$5:$AN$5,0))</f>
        <v>10.356097545254077</v>
      </c>
      <c r="U52" s="10">
        <f>INDEX(DriversGams!$A$5:$AN$23,MATCH(Drivers!$A52,DriversGams!$A$5:$A$23,0),MATCH(Drivers!U$3,DriversGams!$A$5:$AN$5,0))</f>
        <v>10.759116298853339</v>
      </c>
      <c r="V52" s="10">
        <f>INDEX(DriversGams!$A$5:$AN$23,MATCH(Drivers!$A52,DriversGams!$A$5:$A$23,0),MATCH(Drivers!V$3,DriversGams!$A$5:$AN$5,0))</f>
        <v>11.044698158113135</v>
      </c>
      <c r="W52" s="10">
        <f>INDEX(DriversGams!$A$5:$AN$23,MATCH(Drivers!$A52,DriversGams!$A$5:$A$23,0),MATCH(Drivers!W$3,DriversGams!$A$5:$AN$5,0))</f>
        <v>11.051691332296276</v>
      </c>
      <c r="X52" s="10">
        <f>INDEX(DriversGams!$A$5:$AN$23,MATCH(Drivers!$A52,DriversGams!$A$5:$A$23,0),MATCH(Drivers!X$3,DriversGams!$A$5:$AN$5,0))</f>
        <v>11.077293366411384</v>
      </c>
      <c r="Y52" s="10">
        <f>INDEX(DriversGams!$A$5:$AN$23,MATCH(Drivers!$A52,DriversGams!$A$5:$A$23,0),MATCH(Drivers!Y$3,DriversGams!$A$5:$AN$5,0))</f>
        <v>9.8710011550582752</v>
      </c>
      <c r="Z52" s="10">
        <f>INDEX(DriversGams!$A$5:$AN$23,MATCH(Drivers!$A52,DriversGams!$A$5:$A$23,0),MATCH(Drivers!Z$3,DriversGams!$A$5:$AN$5,0))</f>
        <v>8.388875575356213</v>
      </c>
      <c r="AA52" s="10">
        <f>INDEX(DriversGams!$A$5:$AN$23,MATCH(Drivers!$A52,DriversGams!$A$5:$A$23,0),MATCH(Drivers!AA$3,DriversGams!$A$5:$AN$5,0))</f>
        <v>7.0004408594945637</v>
      </c>
      <c r="AB52" s="10">
        <f>INDEX(DriversGams!$A$5:$AN$23,MATCH(Drivers!$A52,DriversGams!$A$5:$A$23,0),MATCH(Drivers!AB$3,DriversGams!$A$5:$AN$5,0))</f>
        <v>5.709222260629681</v>
      </c>
      <c r="AC52" s="10">
        <f>INDEX(DriversGams!$A$5:$AN$23,MATCH(Drivers!$A52,DriversGams!$A$5:$A$23,0),MATCH(Drivers!AC$3,DriversGams!$A$5:$AN$5,0))</f>
        <v>4.8505062406990609</v>
      </c>
      <c r="AD52" s="10">
        <f>INDEX(DriversGams!$A$5:$AN$23,MATCH(Drivers!$A52,DriversGams!$A$5:$A$23,0),MATCH(Drivers!AD$3,DriversGams!$A$5:$AN$5,0))</f>
        <v>3.9917902207684421</v>
      </c>
      <c r="AE52" s="10">
        <f>INDEX(DriversGams!$A$5:$AN$23,MATCH(Drivers!$A52,DriversGams!$A$5:$A$23,0),MATCH(Drivers!AE$3,DriversGams!$A$5:$AN$5,0))</f>
        <v>3.133074200837823</v>
      </c>
      <c r="AF52" s="10">
        <f>INDEX(DriversGams!$A$5:$AN$23,MATCH(Drivers!$A52,DriversGams!$A$5:$A$23,0),MATCH(Drivers!AF$3,DriversGams!$A$5:$AN$5,0))</f>
        <v>1.743975564668796</v>
      </c>
      <c r="AG52" s="10">
        <f>INDEX(DriversGams!$A$5:$AN$23,MATCH(Drivers!$A52,DriversGams!$A$5:$A$23,0),MATCH(Drivers!AG$3,DriversGams!$A$5:$AN$5,0))</f>
        <v>1.6216886222277067</v>
      </c>
      <c r="AH52" s="126"/>
      <c r="AI52" s="126"/>
      <c r="AJ52" s="126"/>
      <c r="AK52" s="126"/>
      <c r="AL52" s="126"/>
      <c r="AM52" s="126"/>
      <c r="AO52" s="338">
        <f t="shared" si="86"/>
        <v>11</v>
      </c>
    </row>
    <row r="53" spans="1:41" s="338" customFormat="1">
      <c r="A53" s="134" t="s">
        <v>524</v>
      </c>
      <c r="B53" s="338">
        <f t="shared" si="85"/>
        <v>12</v>
      </c>
      <c r="C53" s="331">
        <v>17.781500762507015</v>
      </c>
      <c r="D53" s="10">
        <f>INDEX(DriversGams!$A$5:$AN$23,MATCH(Drivers!$A53,DriversGams!$A$5:$A$23,0),MATCH(Drivers!D$3,DriversGams!$A$5:$AN$5,0))</f>
        <v>18.131289800568219</v>
      </c>
      <c r="E53" s="10">
        <f>INDEX(DriversGams!$A$5:$AN$23,MATCH(Drivers!$A53,DriversGams!$A$5:$A$23,0),MATCH(Drivers!E$3,DriversGams!$A$5:$AN$5,0))</f>
        <v>18.467675407624867</v>
      </c>
      <c r="F53" s="10">
        <f>INDEX(DriversGams!$A$5:$AN$23,MATCH(Drivers!$A53,DriversGams!$A$5:$A$23,0),MATCH(Drivers!F$3,DriversGams!$A$5:$AN$5,0))</f>
        <v>18.548116496444873</v>
      </c>
      <c r="G53" s="10">
        <f>INDEX(DriversGams!$A$5:$AN$23,MATCH(Drivers!$A53,DriversGams!$A$5:$A$23,0),MATCH(Drivers!G$3,DriversGams!$A$5:$AN$5,0))</f>
        <v>18.817334058432046</v>
      </c>
      <c r="H53" s="10">
        <f>INDEX(DriversGams!$A$5:$AN$23,MATCH(Drivers!$A53,DriversGams!$A$5:$A$23,0),MATCH(Drivers!H$3,DriversGams!$A$5:$AN$5,0))</f>
        <v>18.889033763119496</v>
      </c>
      <c r="I53" s="10">
        <f>INDEX(DriversGams!$A$5:$AN$23,MATCH(Drivers!$A53,DriversGams!$A$5:$A$23,0),MATCH(Drivers!I$3,DriversGams!$A$5:$AN$5,0))</f>
        <v>19.150052472324635</v>
      </c>
      <c r="J53" s="10">
        <f>INDEX(DriversGams!$A$5:$AN$23,MATCH(Drivers!$A53,DriversGams!$A$5:$A$23,0),MATCH(Drivers!J$3,DriversGams!$A$5:$AN$5,0))</f>
        <v>19.093184004860703</v>
      </c>
      <c r="K53" s="10">
        <f>INDEX(DriversGams!$A$5:$AN$23,MATCH(Drivers!$A53,DriversGams!$A$5:$A$23,0),MATCH(Drivers!K$3,DriversGams!$A$5:$AN$5,0))</f>
        <v>17.963008397273093</v>
      </c>
      <c r="L53" s="10">
        <f>INDEX(DriversGams!$A$5:$AN$23,MATCH(Drivers!$A53,DriversGams!$A$5:$A$23,0),MATCH(Drivers!L$3,DriversGams!$A$5:$AN$5,0))</f>
        <v>18.384175887233503</v>
      </c>
      <c r="M53" s="10">
        <f>INDEX(DriversGams!$A$5:$AN$23,MATCH(Drivers!$A53,DriversGams!$A$5:$A$23,0),MATCH(Drivers!M$3,DriversGams!$A$5:$AN$5,0))</f>
        <v>18.741690197727582</v>
      </c>
      <c r="N53" s="10">
        <f>INDEX(DriversGams!$A$5:$AN$23,MATCH(Drivers!$A53,DriversGams!$A$5:$A$23,0),MATCH(Drivers!N$3,DriversGams!$A$5:$AN$5,0))</f>
        <v>19.060625287388849</v>
      </c>
      <c r="O53" s="10">
        <f>INDEX(DriversGams!$A$5:$AN$23,MATCH(Drivers!$A53,DriversGams!$A$5:$A$23,0),MATCH(Drivers!O$3,DriversGams!$A$5:$AN$5,0))</f>
        <v>19.435887280197459</v>
      </c>
      <c r="P53" s="10">
        <f>INDEX(DriversGams!$A$5:$AN$23,MATCH(Drivers!$A53,DriversGams!$A$5:$A$23,0),MATCH(Drivers!P$3,DriversGams!$A$5:$AN$5,0))</f>
        <v>19.817428284514371</v>
      </c>
      <c r="Q53" s="10">
        <f>INDEX(DriversGams!$A$5:$AN$23,MATCH(Drivers!$A53,DriversGams!$A$5:$A$23,0),MATCH(Drivers!Q$3,DriversGams!$A$5:$AN$5,0))</f>
        <v>20.128563490977175</v>
      </c>
      <c r="R53" s="10">
        <f>INDEX(DriversGams!$A$5:$AN$23,MATCH(Drivers!$A53,DriversGams!$A$5:$A$23,0),MATCH(Drivers!R$3,DriversGams!$A$5:$AN$5,0))</f>
        <v>20.460252886387035</v>
      </c>
      <c r="S53" s="10">
        <f>INDEX(DriversGams!$A$5:$AN$23,MATCH(Drivers!$A53,DriversGams!$A$5:$A$23,0),MATCH(Drivers!S$3,DriversGams!$A$5:$AN$5,0))</f>
        <v>20.873896590357131</v>
      </c>
      <c r="T53" s="10">
        <f>INDEX(DriversGams!$A$5:$AN$23,MATCH(Drivers!$A53,DriversGams!$A$5:$A$23,0),MATCH(Drivers!T$3,DriversGams!$A$5:$AN$5,0))</f>
        <v>21.231617588072055</v>
      </c>
      <c r="U53" s="10">
        <f>INDEX(DriversGams!$A$5:$AN$23,MATCH(Drivers!$A53,DriversGams!$A$5:$A$23,0),MATCH(Drivers!U$3,DriversGams!$A$5:$AN$5,0))</f>
        <v>21.612524638776229</v>
      </c>
      <c r="V53" s="10">
        <f>INDEX(DriversGams!$A$5:$AN$23,MATCH(Drivers!$A53,DriversGams!$A$5:$A$23,0),MATCH(Drivers!V$3,DriversGams!$A$5:$AN$5,0))</f>
        <v>22.094365678321644</v>
      </c>
      <c r="W53" s="10">
        <f>INDEX(DriversGams!$A$5:$AN$23,MATCH(Drivers!$A53,DriversGams!$A$5:$A$23,0),MATCH(Drivers!W$3,DriversGams!$A$5:$AN$5,0))</f>
        <v>22.621767254871546</v>
      </c>
      <c r="X53" s="10">
        <f>INDEX(DriversGams!$A$5:$AN$23,MATCH(Drivers!$A53,DriversGams!$A$5:$A$23,0),MATCH(Drivers!X$3,DriversGams!$A$5:$AN$5,0))</f>
        <v>23.195372460076886</v>
      </c>
      <c r="Y53" s="10">
        <f>INDEX(DriversGams!$A$5:$AN$23,MATCH(Drivers!$A53,DriversGams!$A$5:$A$23,0),MATCH(Drivers!Y$3,DriversGams!$A$5:$AN$5,0))</f>
        <v>23.892164759355257</v>
      </c>
      <c r="Z53" s="10">
        <f>INDEX(DriversGams!$A$5:$AN$23,MATCH(Drivers!$A53,DriversGams!$A$5:$A$23,0),MATCH(Drivers!Z$3,DriversGams!$A$5:$AN$5,0))</f>
        <v>24.5256258274215</v>
      </c>
      <c r="AA53" s="10">
        <f>INDEX(DriversGams!$A$5:$AN$23,MATCH(Drivers!$A53,DriversGams!$A$5:$A$23,0),MATCH(Drivers!AA$3,DriversGams!$A$5:$AN$5,0))</f>
        <v>25.290629368851501</v>
      </c>
      <c r="AB53" s="10">
        <f>INDEX(DriversGams!$A$5:$AN$23,MATCH(Drivers!$A53,DriversGams!$A$5:$A$23,0),MATCH(Drivers!AB$3,DriversGams!$A$5:$AN$5,0))</f>
        <v>26.079708148098312</v>
      </c>
      <c r="AC53" s="10">
        <f>INDEX(DriversGams!$A$5:$AN$23,MATCH(Drivers!$A53,DriversGams!$A$5:$A$23,0),MATCH(Drivers!AC$3,DriversGams!$A$5:$AN$5,0))</f>
        <v>26.909784781108058</v>
      </c>
      <c r="AD53" s="10">
        <f>INDEX(DriversGams!$A$5:$AN$23,MATCH(Drivers!$A53,DriversGams!$A$5:$A$23,0),MATCH(Drivers!AD$3,DriversGams!$A$5:$AN$5,0))</f>
        <v>27.79066888571294</v>
      </c>
      <c r="AE53" s="10">
        <f>INDEX(DriversGams!$A$5:$AN$23,MATCH(Drivers!$A53,DriversGams!$A$5:$A$23,0),MATCH(Drivers!AE$3,DriversGams!$A$5:$AN$5,0))</f>
        <v>28.722713001071622</v>
      </c>
      <c r="AF53" s="10">
        <f>INDEX(DriversGams!$A$5:$AN$23,MATCH(Drivers!$A53,DriversGams!$A$5:$A$23,0),MATCH(Drivers!AF$3,DriversGams!$A$5:$AN$5,0))</f>
        <v>33.948415079951289</v>
      </c>
      <c r="AG53" s="10">
        <f>INDEX(DriversGams!$A$5:$AN$23,MATCH(Drivers!$A53,DriversGams!$A$5:$A$23,0),MATCH(Drivers!AG$3,DriversGams!$A$5:$AN$5,0))</f>
        <v>40.47124735552034</v>
      </c>
      <c r="AH53" s="126"/>
      <c r="AI53" s="126"/>
      <c r="AJ53" s="126"/>
      <c r="AK53" s="126"/>
      <c r="AL53" s="126"/>
      <c r="AM53" s="126"/>
      <c r="AO53" s="338">
        <f t="shared" si="86"/>
        <v>12</v>
      </c>
    </row>
    <row r="54" spans="1:41" s="338" customFormat="1">
      <c r="A54" s="134" t="s">
        <v>595</v>
      </c>
      <c r="B54" s="338">
        <f t="shared" si="85"/>
        <v>13</v>
      </c>
      <c r="C54" s="331">
        <v>11.263564724197627</v>
      </c>
      <c r="D54" s="10">
        <f>INDEX(DriversGams!$A$5:$AN$23,MATCH(Drivers!$A54,DriversGams!$A$5:$A$23,0),MATCH(Drivers!D$3,DriversGams!$A$5:$AN$5,0))</f>
        <v>11.537538754075211</v>
      </c>
      <c r="E54" s="10">
        <f>INDEX(DriversGams!$A$5:$AN$23,MATCH(Drivers!$A54,DriversGams!$A$5:$A$23,0),MATCH(Drivers!E$3,DriversGams!$A$5:$AN$5,0))</f>
        <v>11.864645269864136</v>
      </c>
      <c r="F54" s="10">
        <f>INDEX(DriversGams!$A$5:$AN$23,MATCH(Drivers!$A54,DriversGams!$A$5:$A$23,0),MATCH(Drivers!F$3,DriversGams!$A$5:$AN$5,0))</f>
        <v>12.014828828856935</v>
      </c>
      <c r="G54" s="10">
        <f>INDEX(DriversGams!$A$5:$AN$23,MATCH(Drivers!$A54,DriversGams!$A$5:$A$23,0),MATCH(Drivers!G$3,DriversGams!$A$5:$AN$5,0))</f>
        <v>12.075948870564309</v>
      </c>
      <c r="H54" s="10">
        <f>INDEX(DriversGams!$A$5:$AN$23,MATCH(Drivers!$A54,DriversGams!$A$5:$A$23,0),MATCH(Drivers!H$3,DriversGams!$A$5:$AN$5,0))</f>
        <v>12.23054142974963</v>
      </c>
      <c r="I54" s="10">
        <f>INDEX(DriversGams!$A$5:$AN$23,MATCH(Drivers!$A54,DriversGams!$A$5:$A$23,0),MATCH(Drivers!I$3,DriversGams!$A$5:$AN$5,0))</f>
        <v>12.467415093140442</v>
      </c>
      <c r="J54" s="10">
        <f>INDEX(DriversGams!$A$5:$AN$23,MATCH(Drivers!$A54,DriversGams!$A$5:$A$23,0),MATCH(Drivers!J$3,DriversGams!$A$5:$AN$5,0))</f>
        <v>12.489132022508988</v>
      </c>
      <c r="K54" s="10">
        <f>INDEX(DriversGams!$A$5:$AN$23,MATCH(Drivers!$A54,DriversGams!$A$5:$A$23,0),MATCH(Drivers!K$3,DriversGams!$A$5:$AN$5,0))</f>
        <v>11.715809958673869</v>
      </c>
      <c r="L54" s="10">
        <f>INDEX(DriversGams!$A$5:$AN$23,MATCH(Drivers!$A54,DriversGams!$A$5:$A$23,0),MATCH(Drivers!L$3,DriversGams!$A$5:$AN$5,0))</f>
        <v>12.018053561264999</v>
      </c>
      <c r="M54" s="10">
        <f>INDEX(DriversGams!$A$5:$AN$23,MATCH(Drivers!$A54,DriversGams!$A$5:$A$23,0),MATCH(Drivers!M$3,DriversGams!$A$5:$AN$5,0))</f>
        <v>12.26745136679677</v>
      </c>
      <c r="N54" s="10">
        <f>INDEX(DriversGams!$A$5:$AN$23,MATCH(Drivers!$A54,DriversGams!$A$5:$A$23,0),MATCH(Drivers!N$3,DriversGams!$A$5:$AN$5,0))</f>
        <v>12.454480883756956</v>
      </c>
      <c r="O54" s="10">
        <f>INDEX(DriversGams!$A$5:$AN$23,MATCH(Drivers!$A54,DriversGams!$A$5:$A$23,0),MATCH(Drivers!O$3,DriversGams!$A$5:$AN$5,0))</f>
        <v>12.673699628935204</v>
      </c>
      <c r="P54" s="10">
        <f>INDEX(DriversGams!$A$5:$AN$23,MATCH(Drivers!$A54,DriversGams!$A$5:$A$23,0),MATCH(Drivers!P$3,DriversGams!$A$5:$AN$5,0))</f>
        <v>12.884604617695857</v>
      </c>
      <c r="Q54" s="10">
        <f>INDEX(DriversGams!$A$5:$AN$23,MATCH(Drivers!$A54,DriversGams!$A$5:$A$23,0),MATCH(Drivers!Q$3,DriversGams!$A$5:$AN$5,0))</f>
        <v>13.083850733653142</v>
      </c>
      <c r="R54" s="10">
        <f>INDEX(DriversGams!$A$5:$AN$23,MATCH(Drivers!$A54,DriversGams!$A$5:$A$23,0),MATCH(Drivers!R$3,DriversGams!$A$5:$AN$5,0))</f>
        <v>13.284566000057849</v>
      </c>
      <c r="S54" s="10">
        <f>INDEX(DriversGams!$A$5:$AN$23,MATCH(Drivers!$A54,DriversGams!$A$5:$A$23,0),MATCH(Drivers!S$3,DriversGams!$A$5:$AN$5,0))</f>
        <v>13.425476159626109</v>
      </c>
      <c r="T54" s="10">
        <f>INDEX(DriversGams!$A$5:$AN$23,MATCH(Drivers!$A54,DriversGams!$A$5:$A$23,0),MATCH(Drivers!T$3,DriversGams!$A$5:$AN$5,0))</f>
        <v>13.675197586046792</v>
      </c>
      <c r="U54" s="10">
        <f>INDEX(DriversGams!$A$5:$AN$23,MATCH(Drivers!$A54,DriversGams!$A$5:$A$23,0),MATCH(Drivers!U$3,DriversGams!$A$5:$AN$5,0))</f>
        <v>13.929468036037694</v>
      </c>
      <c r="V54" s="10">
        <f>INDEX(DriversGams!$A$5:$AN$23,MATCH(Drivers!$A54,DriversGams!$A$5:$A$23,0),MATCH(Drivers!V$3,DriversGams!$A$5:$AN$5,0))</f>
        <v>14.246422133846016</v>
      </c>
      <c r="W54" s="10">
        <f>INDEX(DriversGams!$A$5:$AN$23,MATCH(Drivers!$A54,DriversGams!$A$5:$A$23,0),MATCH(Drivers!W$3,DriversGams!$A$5:$AN$5,0))</f>
        <v>14.568150091378348</v>
      </c>
      <c r="X54" s="10">
        <f>INDEX(DriversGams!$A$5:$AN$23,MATCH(Drivers!$A54,DriversGams!$A$5:$A$23,0),MATCH(Drivers!X$3,DriversGams!$A$5:$AN$5,0))</f>
        <v>14.918864201892802</v>
      </c>
      <c r="Y54" s="10">
        <f>INDEX(DriversGams!$A$5:$AN$23,MATCH(Drivers!$A54,DriversGams!$A$5:$A$23,0),MATCH(Drivers!Y$3,DriversGams!$A$5:$AN$5,0))</f>
        <v>15.297839691009951</v>
      </c>
      <c r="Z54" s="10">
        <f>INDEX(DriversGams!$A$5:$AN$23,MATCH(Drivers!$A54,DriversGams!$A$5:$A$23,0),MATCH(Drivers!Z$3,DriversGams!$A$5:$AN$5,0))</f>
        <v>15.666094871709626</v>
      </c>
      <c r="AA54" s="10">
        <f>INDEX(DriversGams!$A$5:$AN$23,MATCH(Drivers!$A54,DriversGams!$A$5:$A$23,0),MATCH(Drivers!AA$3,DriversGams!$A$5:$AN$5,0))</f>
        <v>16.040829228880028</v>
      </c>
      <c r="AB54" s="10">
        <f>INDEX(DriversGams!$A$5:$AN$23,MATCH(Drivers!$A54,DriversGams!$A$5:$A$23,0),MATCH(Drivers!AB$3,DriversGams!$A$5:$AN$5,0))</f>
        <v>16.463175933605154</v>
      </c>
      <c r="AC54" s="10">
        <f>INDEX(DriversGams!$A$5:$AN$23,MATCH(Drivers!$A54,DriversGams!$A$5:$A$23,0),MATCH(Drivers!AC$3,DriversGams!$A$5:$AN$5,0))</f>
        <v>16.87751969723173</v>
      </c>
      <c r="AD54" s="10">
        <f>INDEX(DriversGams!$A$5:$AN$23,MATCH(Drivers!$A54,DriversGams!$A$5:$A$23,0),MATCH(Drivers!AD$3,DriversGams!$A$5:$AN$5,0))</f>
        <v>17.311661211048484</v>
      </c>
      <c r="AE54" s="10">
        <f>INDEX(DriversGams!$A$5:$AN$23,MATCH(Drivers!$A54,DriversGams!$A$5:$A$23,0),MATCH(Drivers!AE$3,DriversGams!$A$5:$AN$5,0))</f>
        <v>17.763201610583387</v>
      </c>
      <c r="AF54" s="10">
        <f>INDEX(DriversGams!$A$5:$AN$23,MATCH(Drivers!$A54,DriversGams!$A$5:$A$23,0),MATCH(Drivers!AF$3,DriversGams!$A$5:$AN$5,0))</f>
        <v>20.117682456847064</v>
      </c>
      <c r="AG54" s="10">
        <f>INDEX(DriversGams!$A$5:$AN$23,MATCH(Drivers!$A54,DriversGams!$A$5:$A$23,0),MATCH(Drivers!AG$3,DriversGams!$A$5:$AN$5,0))</f>
        <v>22.608196866024919</v>
      </c>
      <c r="AH54" s="126"/>
      <c r="AI54" s="126"/>
      <c r="AJ54" s="126"/>
      <c r="AK54" s="126"/>
      <c r="AL54" s="126"/>
      <c r="AM54" s="126"/>
      <c r="AO54" s="338">
        <f t="shared" si="86"/>
        <v>13</v>
      </c>
    </row>
    <row r="55" spans="1:41" s="338" customFormat="1">
      <c r="A55" s="134" t="s">
        <v>594</v>
      </c>
      <c r="B55" s="338">
        <f t="shared" si="85"/>
        <v>14</v>
      </c>
      <c r="C55" s="331">
        <v>135.95535691221758</v>
      </c>
      <c r="D55" s="10">
        <f>INDEX(DriversGams!$A$5:$AN$23,MATCH(Drivers!$A55,DriversGams!$A$5:$A$23,0),MATCH(Drivers!D$3,DriversGams!$A$5:$AN$5,0))</f>
        <v>139.38263141185715</v>
      </c>
      <c r="E55" s="10">
        <f>INDEX(DriversGams!$A$5:$AN$23,MATCH(Drivers!$A55,DriversGams!$A$5:$A$23,0),MATCH(Drivers!E$3,DriversGams!$A$5:$AN$5,0))</f>
        <v>142.21688008535421</v>
      </c>
      <c r="F55" s="10">
        <f>INDEX(DriversGams!$A$5:$AN$23,MATCH(Drivers!$A55,DriversGams!$A$5:$A$23,0),MATCH(Drivers!F$3,DriversGams!$A$5:$AN$5,0))</f>
        <v>142.95805460215485</v>
      </c>
      <c r="G55" s="10">
        <f>INDEX(DriversGams!$A$5:$AN$23,MATCH(Drivers!$A55,DriversGams!$A$5:$A$23,0),MATCH(Drivers!G$3,DriversGams!$A$5:$AN$5,0))</f>
        <v>143.71972815092235</v>
      </c>
      <c r="H55" s="10">
        <f>INDEX(DriversGams!$A$5:$AN$23,MATCH(Drivers!$A55,DriversGams!$A$5:$A$23,0),MATCH(Drivers!H$3,DriversGams!$A$5:$AN$5,0))</f>
        <v>145.46930454225492</v>
      </c>
      <c r="I55" s="10">
        <f>INDEX(DriversGams!$A$5:$AN$23,MATCH(Drivers!$A55,DriversGams!$A$5:$A$23,0),MATCH(Drivers!I$3,DriversGams!$A$5:$AN$5,0))</f>
        <v>146.7818827210057</v>
      </c>
      <c r="J55" s="10">
        <f>INDEX(DriversGams!$A$5:$AN$23,MATCH(Drivers!$A55,DriversGams!$A$5:$A$23,0),MATCH(Drivers!J$3,DriversGams!$A$5:$AN$5,0))</f>
        <v>145.98936587062462</v>
      </c>
      <c r="K55" s="10">
        <f>INDEX(DriversGams!$A$5:$AN$23,MATCH(Drivers!$A55,DriversGams!$A$5:$A$23,0),MATCH(Drivers!K$3,DriversGams!$A$5:$AN$5,0))</f>
        <v>134.72891938538095</v>
      </c>
      <c r="L55" s="10">
        <f>INDEX(DriversGams!$A$5:$AN$23,MATCH(Drivers!$A55,DriversGams!$A$5:$A$23,0),MATCH(Drivers!L$3,DriversGams!$A$5:$AN$5,0))</f>
        <v>137.39199043155807</v>
      </c>
      <c r="M55" s="10">
        <f>INDEX(DriversGams!$A$5:$AN$23,MATCH(Drivers!$A55,DriversGams!$A$5:$A$23,0),MATCH(Drivers!M$3,DriversGams!$A$5:$AN$5,0))</f>
        <v>139.85337471202621</v>
      </c>
      <c r="N55" s="10">
        <f>INDEX(DriversGams!$A$5:$AN$23,MATCH(Drivers!$A55,DriversGams!$A$5:$A$23,0),MATCH(Drivers!N$3,DriversGams!$A$5:$AN$5,0))</f>
        <v>141.99451785824274</v>
      </c>
      <c r="O55" s="10">
        <f>INDEX(DriversGams!$A$5:$AN$23,MATCH(Drivers!$A55,DriversGams!$A$5:$A$23,0),MATCH(Drivers!O$3,DriversGams!$A$5:$AN$5,0))</f>
        <v>144.58656590616968</v>
      </c>
      <c r="P55" s="10">
        <f>INDEX(DriversGams!$A$5:$AN$23,MATCH(Drivers!$A55,DriversGams!$A$5:$A$23,0),MATCH(Drivers!P$3,DriversGams!$A$5:$AN$5,0))</f>
        <v>147.11116580244149</v>
      </c>
      <c r="Q55" s="10">
        <f>INDEX(DriversGams!$A$5:$AN$23,MATCH(Drivers!$A55,DriversGams!$A$5:$A$23,0),MATCH(Drivers!Q$3,DriversGams!$A$5:$AN$5,0))</f>
        <v>149.57810976729704</v>
      </c>
      <c r="R55" s="10">
        <f>INDEX(DriversGams!$A$5:$AN$23,MATCH(Drivers!$A55,DriversGams!$A$5:$A$23,0),MATCH(Drivers!R$3,DriversGams!$A$5:$AN$5,0))</f>
        <v>152.07410750441844</v>
      </c>
      <c r="S55" s="10">
        <f>INDEX(DriversGams!$A$5:$AN$23,MATCH(Drivers!$A55,DriversGams!$A$5:$A$23,0),MATCH(Drivers!S$3,DriversGams!$A$5:$AN$5,0))</f>
        <v>153.97758081021775</v>
      </c>
      <c r="T55" s="10">
        <f>INDEX(DriversGams!$A$5:$AN$23,MATCH(Drivers!$A55,DriversGams!$A$5:$A$23,0),MATCH(Drivers!T$3,DriversGams!$A$5:$AN$5,0))</f>
        <v>156.89518266121206</v>
      </c>
      <c r="U55" s="10">
        <f>INDEX(DriversGams!$A$5:$AN$23,MATCH(Drivers!$A55,DriversGams!$A$5:$A$23,0),MATCH(Drivers!U$3,DriversGams!$A$5:$AN$5,0))</f>
        <v>160.16109204609347</v>
      </c>
      <c r="V55" s="10">
        <f>INDEX(DriversGams!$A$5:$AN$23,MATCH(Drivers!$A55,DriversGams!$A$5:$A$23,0),MATCH(Drivers!V$3,DriversGams!$A$5:$AN$5,0))</f>
        <v>164.28253531041003</v>
      </c>
      <c r="W55" s="10">
        <f>INDEX(DriversGams!$A$5:$AN$23,MATCH(Drivers!$A55,DriversGams!$A$5:$A$23,0),MATCH(Drivers!W$3,DriversGams!$A$5:$AN$5,0))</f>
        <v>168.5975658949593</v>
      </c>
      <c r="X55" s="10">
        <f>INDEX(DriversGams!$A$5:$AN$23,MATCH(Drivers!$A55,DriversGams!$A$5:$A$23,0),MATCH(Drivers!X$3,DriversGams!$A$5:$AN$5,0))</f>
        <v>173.22850546361582</v>
      </c>
      <c r="Y55" s="10">
        <f>INDEX(DriversGams!$A$5:$AN$23,MATCH(Drivers!$A55,DriversGams!$A$5:$A$23,0),MATCH(Drivers!Y$3,DriversGams!$A$5:$AN$5,0))</f>
        <v>178.41279663029258</v>
      </c>
      <c r="Z55" s="10">
        <f>INDEX(DriversGams!$A$5:$AN$23,MATCH(Drivers!$A55,DriversGams!$A$5:$A$23,0),MATCH(Drivers!Z$3,DriversGams!$A$5:$AN$5,0))</f>
        <v>183.62771899350972</v>
      </c>
      <c r="AA55" s="10">
        <f>INDEX(DriversGams!$A$5:$AN$23,MATCH(Drivers!$A55,DriversGams!$A$5:$A$23,0),MATCH(Drivers!AA$3,DriversGams!$A$5:$AN$5,0))</f>
        <v>189.30562016168579</v>
      </c>
      <c r="AB55" s="10">
        <f>INDEX(DriversGams!$A$5:$AN$23,MATCH(Drivers!$A55,DriversGams!$A$5:$A$23,0),MATCH(Drivers!AB$3,DriversGams!$A$5:$AN$5,0))</f>
        <v>195.61339688517202</v>
      </c>
      <c r="AC55" s="10">
        <f>INDEX(DriversGams!$A$5:$AN$23,MATCH(Drivers!$A55,DriversGams!$A$5:$A$23,0),MATCH(Drivers!AC$3,DriversGams!$A$5:$AN$5,0))</f>
        <v>202.07304751492305</v>
      </c>
      <c r="AD55" s="10">
        <f>INDEX(DriversGams!$A$5:$AN$23,MATCH(Drivers!$A55,DriversGams!$A$5:$A$23,0),MATCH(Drivers!AD$3,DriversGams!$A$5:$AN$5,0))</f>
        <v>208.90769712358028</v>
      </c>
      <c r="AE55" s="10">
        <f>INDEX(DriversGams!$A$5:$AN$23,MATCH(Drivers!$A55,DriversGams!$A$5:$A$23,0),MATCH(Drivers!AE$3,DriversGams!$A$5:$AN$5,0))</f>
        <v>216.12058458211123</v>
      </c>
      <c r="AF55" s="10">
        <f>INDEX(DriversGams!$A$5:$AN$23,MATCH(Drivers!$A55,DriversGams!$A$5:$A$23,0),MATCH(Drivers!AF$3,DriversGams!$A$5:$AN$5,0))</f>
        <v>255.16056575070326</v>
      </c>
      <c r="AG55" s="10">
        <f>INDEX(DriversGams!$A$5:$AN$23,MATCH(Drivers!$A55,DriversGams!$A$5:$A$23,0),MATCH(Drivers!AG$3,DriversGams!$A$5:$AN$5,0))</f>
        <v>304.82676810843964</v>
      </c>
      <c r="AH55" s="126"/>
      <c r="AI55" s="126"/>
      <c r="AJ55" s="126"/>
      <c r="AK55" s="126"/>
      <c r="AL55" s="126"/>
      <c r="AM55" s="126"/>
      <c r="AO55" s="338">
        <f t="shared" si="86"/>
        <v>14</v>
      </c>
    </row>
    <row r="56" spans="1:41" s="338" customFormat="1">
      <c r="A56" s="134" t="s">
        <v>593</v>
      </c>
      <c r="B56" s="338">
        <f t="shared" si="85"/>
        <v>15</v>
      </c>
      <c r="C56" s="331">
        <v>21.151207305916397</v>
      </c>
      <c r="D56" s="10">
        <f>INDEX(DriversGams!$A$5:$AN$23,MATCH(Drivers!$A56,DriversGams!$A$5:$A$23,0),MATCH(Drivers!D$3,DriversGams!$A$5:$AN$5,0))</f>
        <v>22.376060383151447</v>
      </c>
      <c r="E56" s="10">
        <f>INDEX(DriversGams!$A$5:$AN$23,MATCH(Drivers!$A56,DriversGams!$A$5:$A$23,0),MATCH(Drivers!E$3,DriversGams!$A$5:$AN$5,0))</f>
        <v>23.960496054116348</v>
      </c>
      <c r="F56" s="10">
        <f>INDEX(DriversGams!$A$5:$AN$23,MATCH(Drivers!$A56,DriversGams!$A$5:$A$23,0),MATCH(Drivers!F$3,DriversGams!$A$5:$AN$5,0))</f>
        <v>24.90493386111994</v>
      </c>
      <c r="G56" s="10">
        <f>INDEX(DriversGams!$A$5:$AN$23,MATCH(Drivers!$A56,DriversGams!$A$5:$A$23,0),MATCH(Drivers!G$3,DriversGams!$A$5:$AN$5,0))</f>
        <v>25.728751270948866</v>
      </c>
      <c r="H56" s="10">
        <f>INDEX(DriversGams!$A$5:$AN$23,MATCH(Drivers!$A56,DriversGams!$A$5:$A$23,0),MATCH(Drivers!H$3,DriversGams!$A$5:$AN$5,0))</f>
        <v>27.650845691378191</v>
      </c>
      <c r="I56" s="10">
        <f>INDEX(DriversGams!$A$5:$AN$23,MATCH(Drivers!$A56,DriversGams!$A$5:$A$23,0),MATCH(Drivers!I$3,DriversGams!$A$5:$AN$5,0))</f>
        <v>29.565423743261213</v>
      </c>
      <c r="J56" s="10">
        <f>INDEX(DriversGams!$A$5:$AN$23,MATCH(Drivers!$A56,DriversGams!$A$5:$A$23,0),MATCH(Drivers!J$3,DriversGams!$A$5:$AN$5,0))</f>
        <v>30.601036359330916</v>
      </c>
      <c r="K56" s="10">
        <f>INDEX(DriversGams!$A$5:$AN$23,MATCH(Drivers!$A56,DriversGams!$A$5:$A$23,0),MATCH(Drivers!K$3,DriversGams!$A$5:$AN$5,0))</f>
        <v>29.841836174469773</v>
      </c>
      <c r="L56" s="10">
        <f>INDEX(DriversGams!$A$5:$AN$23,MATCH(Drivers!$A56,DriversGams!$A$5:$A$23,0),MATCH(Drivers!L$3,DriversGams!$A$5:$AN$5,0))</f>
        <v>31.084684960791552</v>
      </c>
      <c r="M56" s="10">
        <f>INDEX(DriversGams!$A$5:$AN$23,MATCH(Drivers!$A56,DriversGams!$A$5:$A$23,0),MATCH(Drivers!M$3,DriversGams!$A$5:$AN$5,0))</f>
        <v>32.367411607258859</v>
      </c>
      <c r="N56" s="10">
        <f>INDEX(DriversGams!$A$5:$AN$23,MATCH(Drivers!$A56,DriversGams!$A$5:$A$23,0),MATCH(Drivers!N$3,DriversGams!$A$5:$AN$5,0))</f>
        <v>33.622515810443801</v>
      </c>
      <c r="O56" s="10">
        <f>INDEX(DriversGams!$A$5:$AN$23,MATCH(Drivers!$A56,DriversGams!$A$5:$A$23,0),MATCH(Drivers!O$3,DriversGams!$A$5:$AN$5,0))</f>
        <v>35.141405857231618</v>
      </c>
      <c r="P56" s="10">
        <f>INDEX(DriversGams!$A$5:$AN$23,MATCH(Drivers!$A56,DriversGams!$A$5:$A$23,0),MATCH(Drivers!P$3,DriversGams!$A$5:$AN$5,0))</f>
        <v>36.749568301625921</v>
      </c>
      <c r="Q56" s="10">
        <f>INDEX(DriversGams!$A$5:$AN$23,MATCH(Drivers!$A56,DriversGams!$A$5:$A$23,0),MATCH(Drivers!Q$3,DriversGams!$A$5:$AN$5,0))</f>
        <v>38.457660506458545</v>
      </c>
      <c r="R56" s="10">
        <f>INDEX(DriversGams!$A$5:$AN$23,MATCH(Drivers!$A56,DriversGams!$A$5:$A$23,0),MATCH(Drivers!R$3,DriversGams!$A$5:$AN$5,0))</f>
        <v>40.369781839283121</v>
      </c>
      <c r="S56" s="10">
        <f>INDEX(DriversGams!$A$5:$AN$23,MATCH(Drivers!$A56,DriversGams!$A$5:$A$23,0),MATCH(Drivers!S$3,DriversGams!$A$5:$AN$5,0))</f>
        <v>42.652022196257903</v>
      </c>
      <c r="T56" s="10">
        <f>INDEX(DriversGams!$A$5:$AN$23,MATCH(Drivers!$A56,DriversGams!$A$5:$A$23,0),MATCH(Drivers!T$3,DriversGams!$A$5:$AN$5,0))</f>
        <v>45.088446022385163</v>
      </c>
      <c r="U56" s="10">
        <f>INDEX(DriversGams!$A$5:$AN$23,MATCH(Drivers!$A56,DriversGams!$A$5:$A$23,0),MATCH(Drivers!U$3,DriversGams!$A$5:$AN$5,0))</f>
        <v>47.726488282504576</v>
      </c>
      <c r="V56" s="10">
        <f>INDEX(DriversGams!$A$5:$AN$23,MATCH(Drivers!$A56,DriversGams!$A$5:$A$23,0),MATCH(Drivers!V$3,DriversGams!$A$5:$AN$5,0))</f>
        <v>50.770039834179073</v>
      </c>
      <c r="W56" s="10">
        <f>INDEX(DriversGams!$A$5:$AN$23,MATCH(Drivers!$A56,DriversGams!$A$5:$A$23,0),MATCH(Drivers!W$3,DriversGams!$A$5:$AN$5,0))</f>
        <v>54.000322065915491</v>
      </c>
      <c r="X56" s="10">
        <f>INDEX(DriversGams!$A$5:$AN$23,MATCH(Drivers!$A56,DriversGams!$A$5:$A$23,0),MATCH(Drivers!X$3,DriversGams!$A$5:$AN$5,0))</f>
        <v>57.493721502618833</v>
      </c>
      <c r="Y56" s="10">
        <f>INDEX(DriversGams!$A$5:$AN$23,MATCH(Drivers!$A56,DriversGams!$A$5:$A$23,0),MATCH(Drivers!Y$3,DriversGams!$A$5:$AN$5,0))</f>
        <v>61.549910319776409</v>
      </c>
      <c r="Z56" s="10">
        <f>INDEX(DriversGams!$A$5:$AN$23,MATCH(Drivers!$A56,DriversGams!$A$5:$A$23,0),MATCH(Drivers!Z$3,DriversGams!$A$5:$AN$5,0))</f>
        <v>65.71020181179172</v>
      </c>
      <c r="AA56" s="10">
        <f>INDEX(DriversGams!$A$5:$AN$23,MATCH(Drivers!$A56,DriversGams!$A$5:$A$23,0),MATCH(Drivers!AA$3,DriversGams!$A$5:$AN$5,0))</f>
        <v>70.300330194468046</v>
      </c>
      <c r="AB56" s="10">
        <f>INDEX(DriversGams!$A$5:$AN$23,MATCH(Drivers!$A56,DriversGams!$A$5:$A$23,0),MATCH(Drivers!AB$3,DriversGams!$A$5:$AN$5,0))</f>
        <v>75.187046958987153</v>
      </c>
      <c r="AC56" s="10">
        <f>INDEX(DriversGams!$A$5:$AN$23,MATCH(Drivers!$A56,DriversGams!$A$5:$A$23,0),MATCH(Drivers!AC$3,DriversGams!$A$5:$AN$5,0))</f>
        <v>80.302279638555675</v>
      </c>
      <c r="AD56" s="10">
        <f>INDEX(DriversGams!$A$5:$AN$23,MATCH(Drivers!$A56,DriversGams!$A$5:$A$23,0),MATCH(Drivers!AD$3,DriversGams!$A$5:$AN$5,0))</f>
        <v>85.74168404368119</v>
      </c>
      <c r="AE56" s="10">
        <f>INDEX(DriversGams!$A$5:$AN$23,MATCH(Drivers!$A56,DriversGams!$A$5:$A$23,0),MATCH(Drivers!AE$3,DriversGams!$A$5:$AN$5,0))</f>
        <v>91.515528200620622</v>
      </c>
      <c r="AF56" s="10">
        <f>INDEX(DriversGams!$A$5:$AN$23,MATCH(Drivers!$A56,DriversGams!$A$5:$A$23,0),MATCH(Drivers!AF$3,DriversGams!$A$5:$AN$5,0))</f>
        <v>121.95743563931825</v>
      </c>
      <c r="AG56" s="10">
        <f>INDEX(DriversGams!$A$5:$AN$23,MATCH(Drivers!$A56,DriversGams!$A$5:$A$23,0),MATCH(Drivers!AG$3,DriversGams!$A$5:$AN$5,0))</f>
        <v>156.2855988823639</v>
      </c>
      <c r="AH56" s="126"/>
      <c r="AI56" s="126"/>
      <c r="AJ56" s="126"/>
      <c r="AK56" s="126"/>
      <c r="AL56" s="126"/>
      <c r="AM56" s="126"/>
      <c r="AO56" s="338">
        <f t="shared" si="86"/>
        <v>15</v>
      </c>
    </row>
    <row r="57" spans="1:41" s="338" customFormat="1">
      <c r="A57" s="134" t="s">
        <v>596</v>
      </c>
      <c r="B57" s="338">
        <f t="shared" si="85"/>
        <v>16</v>
      </c>
      <c r="C57" s="331">
        <v>1.1351531206547518</v>
      </c>
      <c r="D57" s="10">
        <f>INDEX(DriversGams!$A$5:$AN$23,MATCH(Drivers!$A57,DriversGams!$A$5:$A$23,0),MATCH(Drivers!D$3,DriversGams!$A$5:$AN$5,0))</f>
        <v>1.1545778044530566</v>
      </c>
      <c r="E57" s="10">
        <f>INDEX(DriversGams!$A$5:$AN$23,MATCH(Drivers!$A57,DriversGams!$A$5:$A$23,0),MATCH(Drivers!E$3,DriversGams!$A$5:$AN$5,0))</f>
        <v>1.1423602377848887</v>
      </c>
      <c r="F57" s="10">
        <f>INDEX(DriversGams!$A$5:$AN$23,MATCH(Drivers!$A57,DriversGams!$A$5:$A$23,0),MATCH(Drivers!F$3,DriversGams!$A$5:$AN$5,0))</f>
        <v>1.1285755054454347</v>
      </c>
      <c r="G57" s="10">
        <f>INDEX(DriversGams!$A$5:$AN$23,MATCH(Drivers!$A57,DriversGams!$A$5:$A$23,0),MATCH(Drivers!G$3,DriversGams!$A$5:$AN$5,0))</f>
        <v>1.1408877207109525</v>
      </c>
      <c r="H57" s="10">
        <f>INDEX(DriversGams!$A$5:$AN$23,MATCH(Drivers!$A57,DriversGams!$A$5:$A$23,0),MATCH(Drivers!H$3,DriversGams!$A$5:$AN$5,0))</f>
        <v>1.147775733864782</v>
      </c>
      <c r="I57" s="10">
        <f>INDEX(DriversGams!$A$5:$AN$23,MATCH(Drivers!$A57,DriversGams!$A$5:$A$23,0),MATCH(Drivers!I$3,DriversGams!$A$5:$AN$5,0))</f>
        <v>1.1171561826681853</v>
      </c>
      <c r="J57" s="10">
        <f>INDEX(DriversGams!$A$5:$AN$23,MATCH(Drivers!$A57,DriversGams!$A$5:$A$23,0),MATCH(Drivers!J$3,DriversGams!$A$5:$AN$5,0))</f>
        <v>1.0907337855837691</v>
      </c>
      <c r="K57" s="10">
        <f>INDEX(DriversGams!$A$5:$AN$23,MATCH(Drivers!$A57,DriversGams!$A$5:$A$23,0),MATCH(Drivers!K$3,DriversGams!$A$5:$AN$5,0))</f>
        <v>0.96235164661213635</v>
      </c>
      <c r="L57" s="10">
        <f>INDEX(DriversGams!$A$5:$AN$23,MATCH(Drivers!$A57,DriversGams!$A$5:$A$23,0),MATCH(Drivers!L$3,DriversGams!$A$5:$AN$5,0))</f>
        <v>0.96262193629579673</v>
      </c>
      <c r="M57" s="10">
        <f>INDEX(DriversGams!$A$5:$AN$23,MATCH(Drivers!$A57,DriversGams!$A$5:$A$23,0),MATCH(Drivers!M$3,DriversGams!$A$5:$AN$5,0))</f>
        <v>0.97110467456410143</v>
      </c>
      <c r="N57" s="10">
        <f>INDEX(DriversGams!$A$5:$AN$23,MATCH(Drivers!$A57,DriversGams!$A$5:$A$23,0),MATCH(Drivers!N$3,DriversGams!$A$5:$AN$5,0))</f>
        <v>0.98557877531909699</v>
      </c>
      <c r="O57" s="10">
        <f>INDEX(DriversGams!$A$5:$AN$23,MATCH(Drivers!$A57,DriversGams!$A$5:$A$23,0),MATCH(Drivers!O$3,DriversGams!$A$5:$AN$5,0))</f>
        <v>1.0030817624071597</v>
      </c>
      <c r="P57" s="10">
        <f>INDEX(DriversGams!$A$5:$AN$23,MATCH(Drivers!$A57,DriversGams!$A$5:$A$23,0),MATCH(Drivers!P$3,DriversGams!$A$5:$AN$5,0))</f>
        <v>1.019340161734724</v>
      </c>
      <c r="Q57" s="10">
        <f>INDEX(DriversGams!$A$5:$AN$23,MATCH(Drivers!$A57,DriversGams!$A$5:$A$23,0),MATCH(Drivers!Q$3,DriversGams!$A$5:$AN$5,0))</f>
        <v>1.0367530809200443</v>
      </c>
      <c r="R57" s="10">
        <f>INDEX(DriversGams!$A$5:$AN$23,MATCH(Drivers!$A57,DriversGams!$A$5:$A$23,0),MATCH(Drivers!R$3,DriversGams!$A$5:$AN$5,0))</f>
        <v>1.0552304661663483</v>
      </c>
      <c r="S57" s="10">
        <f>INDEX(DriversGams!$A$5:$AN$23,MATCH(Drivers!$A57,DriversGams!$A$5:$A$23,0),MATCH(Drivers!S$3,DriversGams!$A$5:$AN$5,0))</f>
        <v>1.0654522673648699</v>
      </c>
      <c r="T57" s="10">
        <f>INDEX(DriversGams!$A$5:$AN$23,MATCH(Drivers!$A57,DriversGams!$A$5:$A$23,0),MATCH(Drivers!T$3,DriversGams!$A$5:$AN$5,0))</f>
        <v>1.0807769647400995</v>
      </c>
      <c r="U57" s="10">
        <f>INDEX(DriversGams!$A$5:$AN$23,MATCH(Drivers!$A57,DriversGams!$A$5:$A$23,0),MATCH(Drivers!U$3,DriversGams!$A$5:$AN$5,0))</f>
        <v>1.1069860239717606</v>
      </c>
      <c r="V57" s="10">
        <f>INDEX(DriversGams!$A$5:$AN$23,MATCH(Drivers!$A57,DriversGams!$A$5:$A$23,0),MATCH(Drivers!V$3,DriversGams!$A$5:$AN$5,0))</f>
        <v>1.1415211833113206</v>
      </c>
      <c r="W57" s="10">
        <f>INDEX(DriversGams!$A$5:$AN$23,MATCH(Drivers!$A57,DriversGams!$A$5:$A$23,0),MATCH(Drivers!W$3,DriversGams!$A$5:$AN$5,0))</f>
        <v>1.178202980135248</v>
      </c>
      <c r="X57" s="10">
        <f>INDEX(DriversGams!$A$5:$AN$23,MATCH(Drivers!$A57,DriversGams!$A$5:$A$23,0),MATCH(Drivers!X$3,DriversGams!$A$5:$AN$5,0))</f>
        <v>1.2162238597285158</v>
      </c>
      <c r="Y57" s="10">
        <f>INDEX(DriversGams!$A$5:$AN$23,MATCH(Drivers!$A57,DriversGams!$A$5:$A$23,0),MATCH(Drivers!Y$3,DriversGams!$A$5:$AN$5,0))</f>
        <v>1.2590348175435297</v>
      </c>
      <c r="Z57" s="10">
        <f>INDEX(DriversGams!$A$5:$AN$23,MATCH(Drivers!$A57,DriversGams!$A$5:$A$23,0),MATCH(Drivers!Z$3,DriversGams!$A$5:$AN$5,0))</f>
        <v>1.3037924451640643</v>
      </c>
      <c r="AA57" s="10">
        <f>INDEX(DriversGams!$A$5:$AN$23,MATCH(Drivers!$A57,DriversGams!$A$5:$A$23,0),MATCH(Drivers!AA$3,DriversGams!$A$5:$AN$5,0))</f>
        <v>1.3604702517819285</v>
      </c>
      <c r="AB57" s="10">
        <f>INDEX(DriversGams!$A$5:$AN$23,MATCH(Drivers!$A57,DriversGams!$A$5:$A$23,0),MATCH(Drivers!AB$3,DriversGams!$A$5:$AN$5,0))</f>
        <v>1.4233081383926263</v>
      </c>
      <c r="AC57" s="10">
        <f>INDEX(DriversGams!$A$5:$AN$23,MATCH(Drivers!$A57,DriversGams!$A$5:$A$23,0),MATCH(Drivers!AC$3,DriversGams!$A$5:$AN$5,0))</f>
        <v>1.4938251374689209</v>
      </c>
      <c r="AD57" s="10">
        <f>INDEX(DriversGams!$A$5:$AN$23,MATCH(Drivers!$A57,DriversGams!$A$5:$A$23,0),MATCH(Drivers!AD$3,DriversGams!$A$5:$AN$5,0))</f>
        <v>1.5695836485133539</v>
      </c>
      <c r="AE57" s="10">
        <f>INDEX(DriversGams!$A$5:$AN$23,MATCH(Drivers!$A57,DriversGams!$A$5:$A$23,0),MATCH(Drivers!AE$3,DriversGams!$A$5:$AN$5,0))</f>
        <v>1.6514067805053507</v>
      </c>
      <c r="AF57" s="10">
        <f>INDEX(DriversGams!$A$5:$AN$23,MATCH(Drivers!$A57,DriversGams!$A$5:$A$23,0),MATCH(Drivers!AF$3,DriversGams!$A$5:$AN$5,0))</f>
        <v>2.1356098887946646</v>
      </c>
      <c r="AG57" s="10">
        <f>INDEX(DriversGams!$A$5:$AN$23,MATCH(Drivers!$A57,DriversGams!$A$5:$A$23,0),MATCH(Drivers!AG$3,DriversGams!$A$5:$AN$5,0))</f>
        <v>2.915193136940871</v>
      </c>
      <c r="AH57" s="126"/>
      <c r="AI57" s="126"/>
      <c r="AJ57" s="126"/>
      <c r="AK57" s="126"/>
      <c r="AL57" s="126"/>
      <c r="AM57" s="126"/>
      <c r="AO57" s="338">
        <f t="shared" si="86"/>
        <v>16</v>
      </c>
    </row>
    <row r="58" spans="1:41" s="338" customFormat="1">
      <c r="A58" s="134" t="s">
        <v>600</v>
      </c>
      <c r="B58" s="338">
        <f t="shared" si="85"/>
        <v>17</v>
      </c>
      <c r="C58" s="331">
        <v>66.42036548153871</v>
      </c>
      <c r="D58" s="10">
        <f>INDEX(DriversGams!$A$5:$AN$23,MATCH(Drivers!$A58,DriversGams!$A$5:$A$23,0),MATCH(Drivers!D$3,DriversGams!$A$5:$AN$5,0))</f>
        <v>67.802344077150622</v>
      </c>
      <c r="E58" s="10">
        <f>INDEX(DriversGams!$A$5:$AN$23,MATCH(Drivers!$A58,DriversGams!$A$5:$A$23,0),MATCH(Drivers!E$3,DriversGams!$A$5:$AN$5,0))</f>
        <v>65.619410911975095</v>
      </c>
      <c r="F58" s="10">
        <f>INDEX(DriversGams!$A$5:$AN$23,MATCH(Drivers!$A58,DriversGams!$A$5:$A$23,0),MATCH(Drivers!F$3,DriversGams!$A$5:$AN$5,0))</f>
        <v>63.436477746799497</v>
      </c>
      <c r="G58" s="10">
        <f>INDEX(DriversGams!$A$5:$AN$23,MATCH(Drivers!$A58,DriversGams!$A$5:$A$23,0),MATCH(Drivers!G$3,DriversGams!$A$5:$AN$5,0))</f>
        <v>63.017679949812738</v>
      </c>
      <c r="H58" s="10">
        <f>INDEX(DriversGams!$A$5:$AN$23,MATCH(Drivers!$A58,DriversGams!$A$5:$A$23,0),MATCH(Drivers!H$3,DriversGams!$A$5:$AN$5,0))</f>
        <v>63.012255115776348</v>
      </c>
      <c r="I58" s="10">
        <f>INDEX(DriversGams!$A$5:$AN$23,MATCH(Drivers!$A58,DriversGams!$A$5:$A$23,0),MATCH(Drivers!I$3,DriversGams!$A$5:$AN$5,0))</f>
        <v>63.192740792826861</v>
      </c>
      <c r="J58" s="10">
        <f>INDEX(DriversGams!$A$5:$AN$23,MATCH(Drivers!$A58,DriversGams!$A$5:$A$23,0),MATCH(Drivers!J$3,DriversGams!$A$5:$AN$5,0))</f>
        <v>62.389092047822615</v>
      </c>
      <c r="K58" s="10">
        <f>INDEX(DriversGams!$A$5:$AN$23,MATCH(Drivers!$A58,DriversGams!$A$5:$A$23,0),MATCH(Drivers!K$3,DriversGams!$A$5:$AN$5,0))</f>
        <v>60.287471337507526</v>
      </c>
      <c r="L58" s="10">
        <f>INDEX(DriversGams!$A$5:$AN$23,MATCH(Drivers!$A58,DriversGams!$A$5:$A$23,0),MATCH(Drivers!L$3,DriversGams!$A$5:$AN$5,0))</f>
        <v>60.369862518666871</v>
      </c>
      <c r="M58" s="10">
        <f>INDEX(DriversGams!$A$5:$AN$23,MATCH(Drivers!$A58,DriversGams!$A$5:$A$23,0),MATCH(Drivers!M$3,DriversGams!$A$5:$AN$5,0))</f>
        <v>60.431319583574897</v>
      </c>
      <c r="N58" s="10">
        <f>INDEX(DriversGams!$A$5:$AN$23,MATCH(Drivers!$A58,DriversGams!$A$5:$A$23,0),MATCH(Drivers!N$3,DriversGams!$A$5:$AN$5,0))</f>
        <v>60.342252073630988</v>
      </c>
      <c r="O58" s="10">
        <f>INDEX(DriversGams!$A$5:$AN$23,MATCH(Drivers!$A58,DriversGams!$A$5:$A$23,0),MATCH(Drivers!O$3,DriversGams!$A$5:$AN$5,0))</f>
        <v>60.573495064197729</v>
      </c>
      <c r="P58" s="10">
        <f>INDEX(DriversGams!$A$5:$AN$23,MATCH(Drivers!$A58,DriversGams!$A$5:$A$23,0),MATCH(Drivers!P$3,DriversGams!$A$5:$AN$5,0))</f>
        <v>60.882124649073695</v>
      </c>
      <c r="Q58" s="10">
        <f>INDEX(DriversGams!$A$5:$AN$23,MATCH(Drivers!$A58,DriversGams!$A$5:$A$23,0),MATCH(Drivers!Q$3,DriversGams!$A$5:$AN$5,0))</f>
        <v>61.198916371344772</v>
      </c>
      <c r="R58" s="10">
        <f>INDEX(DriversGams!$A$5:$AN$23,MATCH(Drivers!$A58,DriversGams!$A$5:$A$23,0),MATCH(Drivers!R$3,DriversGams!$A$5:$AN$5,0))</f>
        <v>60.966726056712055</v>
      </c>
      <c r="S58" s="10">
        <f>INDEX(DriversGams!$A$5:$AN$23,MATCH(Drivers!$A58,DriversGams!$A$5:$A$23,0),MATCH(Drivers!S$3,DriversGams!$A$5:$AN$5,0))</f>
        <v>60.800873009917609</v>
      </c>
      <c r="T58" s="10">
        <f>INDEX(DriversGams!$A$5:$AN$23,MATCH(Drivers!$A58,DriversGams!$A$5:$A$23,0),MATCH(Drivers!T$3,DriversGams!$A$5:$AN$5,0))</f>
        <v>60.280255086692463</v>
      </c>
      <c r="U58" s="10">
        <f>INDEX(DriversGams!$A$5:$AN$23,MATCH(Drivers!$A58,DriversGams!$A$5:$A$23,0),MATCH(Drivers!U$3,DriversGams!$A$5:$AN$5,0))</f>
        <v>59.893696041072225</v>
      </c>
      <c r="V58" s="10">
        <f>INDEX(DriversGams!$A$5:$AN$23,MATCH(Drivers!$A58,DriversGams!$A$5:$A$23,0),MATCH(Drivers!V$3,DriversGams!$A$5:$AN$5,0))</f>
        <v>59.521893875946489</v>
      </c>
      <c r="W58" s="10">
        <f>INDEX(DriversGams!$A$5:$AN$23,MATCH(Drivers!$A58,DriversGams!$A$5:$A$23,0),MATCH(Drivers!W$3,DriversGams!$A$5:$AN$5,0))</f>
        <v>59.496867094913711</v>
      </c>
      <c r="X58" s="10">
        <f>INDEX(DriversGams!$A$5:$AN$23,MATCH(Drivers!$A58,DriversGams!$A$5:$A$23,0),MATCH(Drivers!X$3,DriversGams!$A$5:$AN$5,0))</f>
        <v>59.372971632874503</v>
      </c>
      <c r="Y58" s="10">
        <f>INDEX(DriversGams!$A$5:$AN$23,MATCH(Drivers!$A58,DriversGams!$A$5:$A$23,0),MATCH(Drivers!Y$3,DriversGams!$A$5:$AN$5,0))</f>
        <v>59.375568600407185</v>
      </c>
      <c r="Z58" s="10">
        <f>INDEX(DriversGams!$A$5:$AN$23,MATCH(Drivers!$A58,DriversGams!$A$5:$A$23,0),MATCH(Drivers!Z$3,DriversGams!$A$5:$AN$5,0))</f>
        <v>59.419364584627722</v>
      </c>
      <c r="AA58" s="10">
        <f>INDEX(DriversGams!$A$5:$AN$23,MATCH(Drivers!$A58,DriversGams!$A$5:$A$23,0),MATCH(Drivers!AA$3,DriversGams!$A$5:$AN$5,0))</f>
        <v>59.289044403082926</v>
      </c>
      <c r="AB58" s="10">
        <f>INDEX(DriversGams!$A$5:$AN$23,MATCH(Drivers!$A58,DriversGams!$A$5:$A$23,0),MATCH(Drivers!AB$3,DriversGams!$A$5:$AN$5,0))</f>
        <v>58.796162500589602</v>
      </c>
      <c r="AC58" s="10">
        <f>INDEX(DriversGams!$A$5:$AN$23,MATCH(Drivers!$A58,DriversGams!$A$5:$A$23,0),MATCH(Drivers!AC$3,DriversGams!$A$5:$AN$5,0))</f>
        <v>57.607730204151245</v>
      </c>
      <c r="AD58" s="10">
        <f>INDEX(DriversGams!$A$5:$AN$23,MATCH(Drivers!$A58,DriversGams!$A$5:$A$23,0),MATCH(Drivers!AD$3,DriversGams!$A$5:$AN$5,0))</f>
        <v>56.419297907712917</v>
      </c>
      <c r="AE58" s="10">
        <f>INDEX(DriversGams!$A$5:$AN$23,MATCH(Drivers!$A58,DriversGams!$A$5:$A$23,0),MATCH(Drivers!AE$3,DriversGams!$A$5:$AN$5,0))</f>
        <v>55.230865611274531</v>
      </c>
      <c r="AF58" s="10">
        <f>INDEX(DriversGams!$A$5:$AN$23,MATCH(Drivers!$A58,DriversGams!$A$5:$A$23,0),MATCH(Drivers!AF$3,DriversGams!$A$5:$AN$5,0))</f>
        <v>52.885321530083438</v>
      </c>
      <c r="AG58" s="10">
        <f>INDEX(DriversGams!$A$5:$AN$23,MATCH(Drivers!$A58,DriversGams!$A$5:$A$23,0),MATCH(Drivers!AG$3,DriversGams!$A$5:$AN$5,0))</f>
        <v>51.875403701940691</v>
      </c>
      <c r="AH58" s="126"/>
      <c r="AI58" s="126"/>
      <c r="AJ58" s="126"/>
      <c r="AK58" s="126"/>
      <c r="AL58" s="126"/>
      <c r="AM58" s="126"/>
    </row>
    <row r="59" spans="1:41" s="338" customFormat="1">
      <c r="A59" s="134" t="s">
        <v>528</v>
      </c>
      <c r="B59" s="338">
        <f t="shared" si="85"/>
        <v>18</v>
      </c>
      <c r="C59" s="331">
        <v>84.250557323845101</v>
      </c>
      <c r="D59" s="10">
        <f>INDEX(DriversGams!$A$5:$AN$23,MATCH(Drivers!$A59,DriversGams!$A$5:$A$23,0),MATCH(Drivers!D$3,DriversGams!$A$5:$AN$5,0))</f>
        <v>82.541108152725698</v>
      </c>
      <c r="E59" s="10">
        <f>INDEX(DriversGams!$A$5:$AN$23,MATCH(Drivers!$A59,DriversGams!$A$5:$A$23,0),MATCH(Drivers!E$3,DriversGams!$A$5:$AN$5,0))</f>
        <v>79.703371158930182</v>
      </c>
      <c r="F59" s="10">
        <f>INDEX(DriversGams!$A$5:$AN$23,MATCH(Drivers!$A59,DriversGams!$A$5:$A$23,0),MATCH(Drivers!F$3,DriversGams!$A$5:$AN$5,0))</f>
        <v>76.613278905736934</v>
      </c>
      <c r="G59" s="10">
        <f>INDEX(DriversGams!$A$5:$AN$23,MATCH(Drivers!$A59,DriversGams!$A$5:$A$23,0),MATCH(Drivers!G$3,DriversGams!$A$5:$AN$5,0))</f>
        <v>74.97458569182686</v>
      </c>
      <c r="H59" s="10">
        <f>INDEX(DriversGams!$A$5:$AN$23,MATCH(Drivers!$A59,DriversGams!$A$5:$A$23,0),MATCH(Drivers!H$3,DriversGams!$A$5:$AN$5,0))</f>
        <v>73.824572864189818</v>
      </c>
      <c r="I59" s="10">
        <f>INDEX(DriversGams!$A$5:$AN$23,MATCH(Drivers!$A59,DriversGams!$A$5:$A$23,0),MATCH(Drivers!I$3,DriversGams!$A$5:$AN$5,0))</f>
        <v>74.037732170951344</v>
      </c>
      <c r="J59" s="10">
        <f>INDEX(DriversGams!$A$5:$AN$23,MATCH(Drivers!$A59,DriversGams!$A$5:$A$23,0),MATCH(Drivers!J$3,DriversGams!$A$5:$AN$5,0))</f>
        <v>71.855955097188854</v>
      </c>
      <c r="K59" s="10">
        <f>INDEX(DriversGams!$A$5:$AN$23,MATCH(Drivers!$A59,DriversGams!$A$5:$A$23,0),MATCH(Drivers!K$3,DriversGams!$A$5:$AN$5,0))</f>
        <v>70.364056546594043</v>
      </c>
      <c r="L59" s="10">
        <f>INDEX(DriversGams!$A$5:$AN$23,MATCH(Drivers!$A59,DriversGams!$A$5:$A$23,0),MATCH(Drivers!L$3,DriversGams!$A$5:$AN$5,0))</f>
        <v>73.729533798295748</v>
      </c>
      <c r="M59" s="10">
        <f>INDEX(DriversGams!$A$5:$AN$23,MATCH(Drivers!$A59,DriversGams!$A$5:$A$23,0),MATCH(Drivers!M$3,DriversGams!$A$5:$AN$5,0))</f>
        <v>73.363795722603882</v>
      </c>
      <c r="N59" s="10">
        <f>INDEX(DriversGams!$A$5:$AN$23,MATCH(Drivers!$A59,DriversGams!$A$5:$A$23,0),MATCH(Drivers!N$3,DriversGams!$A$5:$AN$5,0))</f>
        <v>73.6234197766493</v>
      </c>
      <c r="O59" s="10">
        <f>INDEX(DriversGams!$A$5:$AN$23,MATCH(Drivers!$A59,DriversGams!$A$5:$A$23,0),MATCH(Drivers!O$3,DriversGams!$A$5:$AN$5,0))</f>
        <v>73.843302307685931</v>
      </c>
      <c r="P59" s="10">
        <f>INDEX(DriversGams!$A$5:$AN$23,MATCH(Drivers!$A59,DriversGams!$A$5:$A$23,0),MATCH(Drivers!P$3,DriversGams!$A$5:$AN$5,0))</f>
        <v>74.059568904823891</v>
      </c>
      <c r="Q59" s="10">
        <f>INDEX(DriversGams!$A$5:$AN$23,MATCH(Drivers!$A59,DriversGams!$A$5:$A$23,0),MATCH(Drivers!Q$3,DriversGams!$A$5:$AN$5,0))</f>
        <v>74.664880366706711</v>
      </c>
      <c r="R59" s="10">
        <f>INDEX(DriversGams!$A$5:$AN$23,MATCH(Drivers!$A59,DriversGams!$A$5:$A$23,0),MATCH(Drivers!R$3,DriversGams!$A$5:$AN$5,0))</f>
        <v>74.887848784663674</v>
      </c>
      <c r="S59" s="10">
        <f>INDEX(DriversGams!$A$5:$AN$23,MATCH(Drivers!$A59,DriversGams!$A$5:$A$23,0),MATCH(Drivers!S$3,DriversGams!$A$5:$AN$5,0))</f>
        <v>75.263599421666726</v>
      </c>
      <c r="T59" s="10">
        <f>INDEX(DriversGams!$A$5:$AN$23,MATCH(Drivers!$A59,DriversGams!$A$5:$A$23,0),MATCH(Drivers!T$3,DriversGams!$A$5:$AN$5,0))</f>
        <v>76.524491445312592</v>
      </c>
      <c r="U59" s="10">
        <f>INDEX(DriversGams!$A$5:$AN$23,MATCH(Drivers!$A59,DriversGams!$A$5:$A$23,0),MATCH(Drivers!U$3,DriversGams!$A$5:$AN$5,0))</f>
        <v>77.980421510351931</v>
      </c>
      <c r="V59" s="10">
        <f>INDEX(DriversGams!$A$5:$AN$23,MATCH(Drivers!$A59,DriversGams!$A$5:$A$23,0),MATCH(Drivers!V$3,DriversGams!$A$5:$AN$5,0))</f>
        <v>79.539894368176647</v>
      </c>
      <c r="W59" s="10">
        <f>INDEX(DriversGams!$A$5:$AN$23,MATCH(Drivers!$A59,DriversGams!$A$5:$A$23,0),MATCH(Drivers!W$3,DriversGams!$A$5:$AN$5,0))</f>
        <v>81.913559527532442</v>
      </c>
      <c r="X59" s="10">
        <f>INDEX(DriversGams!$A$5:$AN$23,MATCH(Drivers!$A59,DriversGams!$A$5:$A$23,0),MATCH(Drivers!X$3,DriversGams!$A$5:$AN$5,0))</f>
        <v>83.662900562331131</v>
      </c>
      <c r="Y59" s="10">
        <f>INDEX(DriversGams!$A$5:$AN$23,MATCH(Drivers!$A59,DriversGams!$A$5:$A$23,0),MATCH(Drivers!Y$3,DriversGams!$A$5:$AN$5,0))</f>
        <v>85.904047900299389</v>
      </c>
      <c r="Z59" s="10">
        <f>INDEX(DriversGams!$A$5:$AN$23,MATCH(Drivers!$A59,DriversGams!$A$5:$A$23,0),MATCH(Drivers!Z$3,DriversGams!$A$5:$AN$5,0))</f>
        <v>88.226599872869556</v>
      </c>
      <c r="AA59" s="10">
        <f>INDEX(DriversGams!$A$5:$AN$23,MATCH(Drivers!$A59,DriversGams!$A$5:$A$23,0),MATCH(Drivers!AA$3,DriversGams!$A$5:$AN$5,0))</f>
        <v>90.304185650316143</v>
      </c>
      <c r="AB59" s="10">
        <f>INDEX(DriversGams!$A$5:$AN$23,MATCH(Drivers!$A59,DriversGams!$A$5:$A$23,0),MATCH(Drivers!AB$3,DriversGams!$A$5:$AN$5,0))</f>
        <v>92.651030591945386</v>
      </c>
      <c r="AC59" s="10">
        <f>INDEX(DriversGams!$A$5:$AN$23,MATCH(Drivers!$A59,DriversGams!$A$5:$A$23,0),MATCH(Drivers!AC$3,DriversGams!$A$5:$AN$5,0))</f>
        <v>94.221014840465642</v>
      </c>
      <c r="AD59" s="10">
        <f>INDEX(DriversGams!$A$5:$AN$23,MATCH(Drivers!$A59,DriversGams!$A$5:$A$23,0),MATCH(Drivers!AD$3,DriversGams!$A$5:$AN$5,0))</f>
        <v>95.987679673103628</v>
      </c>
      <c r="AE59" s="10">
        <f>INDEX(DriversGams!$A$5:$AN$23,MATCH(Drivers!$A59,DriversGams!$A$5:$A$23,0),MATCH(Drivers!AE$3,DriversGams!$A$5:$AN$5,0))</f>
        <v>97.765652577543307</v>
      </c>
      <c r="AF59" s="10">
        <f>INDEX(DriversGams!$A$5:$AN$23,MATCH(Drivers!$A59,DriversGams!$A$5:$A$23,0),MATCH(Drivers!AF$3,DriversGams!$A$5:$AN$5,0))</f>
        <v>108.18483036224004</v>
      </c>
      <c r="AG59" s="10">
        <f>INDEX(DriversGams!$A$5:$AN$23,MATCH(Drivers!$A59,DriversGams!$A$5:$A$23,0),MATCH(Drivers!AG$3,DriversGams!$A$5:$AN$5,0))</f>
        <v>122.1777733716898</v>
      </c>
      <c r="AH59" s="126"/>
      <c r="AI59" s="126"/>
      <c r="AJ59" s="126"/>
      <c r="AK59" s="126"/>
      <c r="AL59" s="126"/>
      <c r="AM59" s="126"/>
    </row>
    <row r="60" spans="1:41" s="338" customFormat="1">
      <c r="A60" s="5" t="s">
        <v>5</v>
      </c>
      <c r="B60" s="338">
        <f t="shared" si="85"/>
        <v>19</v>
      </c>
      <c r="C60" s="339">
        <v>2893.5650000000564</v>
      </c>
      <c r="D60" s="127">
        <f t="shared" ref="D60:K60" si="87">SUM(D42:D59)</f>
        <v>2961.1341047621918</v>
      </c>
      <c r="E60" s="127">
        <f t="shared" si="87"/>
        <v>3012.5466220092098</v>
      </c>
      <c r="F60" s="127">
        <f t="shared" si="87"/>
        <v>3034.6943505847348</v>
      </c>
      <c r="G60" s="127">
        <f t="shared" si="87"/>
        <v>3053.1451180360764</v>
      </c>
      <c r="H60" s="127">
        <f t="shared" si="87"/>
        <v>3089.3640092960609</v>
      </c>
      <c r="I60" s="127">
        <f t="shared" si="87"/>
        <v>3117.8418392035792</v>
      </c>
      <c r="J60" s="127">
        <f t="shared" si="87"/>
        <v>3116.1549250818985</v>
      </c>
      <c r="K60" s="127">
        <f t="shared" si="87"/>
        <v>2895.8723511203739</v>
      </c>
      <c r="L60" s="127">
        <f t="shared" ref="L60:AG60" si="88">SUM(L42:L59)</f>
        <v>2959.768016719559</v>
      </c>
      <c r="M60" s="127">
        <f t="shared" si="88"/>
        <v>3015.0406077575208</v>
      </c>
      <c r="N60" s="127">
        <f t="shared" si="88"/>
        <v>3063.9913672923053</v>
      </c>
      <c r="O60" s="127">
        <f t="shared" si="88"/>
        <v>3120.8805260575014</v>
      </c>
      <c r="P60" s="127">
        <f t="shared" si="88"/>
        <v>3176.7159996679638</v>
      </c>
      <c r="Q60" s="127">
        <f t="shared" si="88"/>
        <v>3230.2340979440069</v>
      </c>
      <c r="R60" s="127">
        <f t="shared" si="88"/>
        <v>3284.2297526674884</v>
      </c>
      <c r="S60" s="127">
        <f t="shared" si="88"/>
        <v>3335.6995639230204</v>
      </c>
      <c r="T60" s="127">
        <f t="shared" si="88"/>
        <v>3399.7441549251953</v>
      </c>
      <c r="U60" s="127">
        <f t="shared" si="88"/>
        <v>3468.7404251899316</v>
      </c>
      <c r="V60" s="127">
        <f t="shared" si="88"/>
        <v>3553.4057153369231</v>
      </c>
      <c r="W60" s="127">
        <f t="shared" si="88"/>
        <v>3643.9546488450114</v>
      </c>
      <c r="X60" s="127">
        <f t="shared" si="88"/>
        <v>3740.4245305497043</v>
      </c>
      <c r="Y60" s="127">
        <f t="shared" si="88"/>
        <v>3850.592177897141</v>
      </c>
      <c r="Z60" s="127">
        <f t="shared" si="88"/>
        <v>3963.0305501476923</v>
      </c>
      <c r="AA60" s="127">
        <f t="shared" si="88"/>
        <v>4086.2067134832496</v>
      </c>
      <c r="AB60" s="127">
        <f t="shared" si="88"/>
        <v>4218.2030241120465</v>
      </c>
      <c r="AC60" s="127">
        <f t="shared" si="88"/>
        <v>4354.6018428679281</v>
      </c>
      <c r="AD60" s="127">
        <f t="shared" si="88"/>
        <v>4499.3329309457449</v>
      </c>
      <c r="AE60" s="127">
        <f t="shared" si="88"/>
        <v>4652.451102818035</v>
      </c>
      <c r="AF60" s="127">
        <f t="shared" si="88"/>
        <v>5513.0854541774388</v>
      </c>
      <c r="AG60" s="127">
        <f t="shared" si="88"/>
        <v>6603.4936013573624</v>
      </c>
      <c r="AH60" s="127"/>
      <c r="AI60" s="127"/>
      <c r="AJ60" s="127"/>
      <c r="AK60" s="127"/>
      <c r="AL60" s="127"/>
      <c r="AM60" s="127"/>
    </row>
    <row r="61" spans="1:41" s="33" customFormat="1">
      <c r="A61" s="248" t="s">
        <v>279</v>
      </c>
      <c r="B61" s="338">
        <f t="shared" si="85"/>
        <v>20</v>
      </c>
      <c r="C61" s="333"/>
      <c r="D61" s="249">
        <v>2.6436281887547874E-2</v>
      </c>
      <c r="E61" s="249">
        <v>2.0165921894981231E-2</v>
      </c>
      <c r="F61" s="249">
        <v>1.407744097509589E-2</v>
      </c>
      <c r="G61" s="249">
        <v>8.9337784405372211E-3</v>
      </c>
      <c r="H61" s="249">
        <v>1.4827464040109817E-2</v>
      </c>
      <c r="I61" s="249">
        <v>1.2732896737821964E-2</v>
      </c>
      <c r="J61" s="249">
        <v>7.2531087632679014E-3</v>
      </c>
      <c r="K61" s="249">
        <v>-7.2462496857853442E-2</v>
      </c>
      <c r="L61" s="249">
        <f t="shared" ref="L61" si="89">L60/K60-1</f>
        <v>2.2064392988339065E-2</v>
      </c>
      <c r="M61" s="249">
        <f t="shared" ref="M61" si="90">M60/L60-1</f>
        <v>1.8674636230180841E-2</v>
      </c>
      <c r="N61" s="249">
        <f t="shared" ref="N61" si="91">N60/M60-1</f>
        <v>1.6235522469858932E-2</v>
      </c>
      <c r="O61" s="249">
        <f t="shared" ref="O61" si="92">O60/N60-1</f>
        <v>1.8567010133409667E-2</v>
      </c>
      <c r="P61" s="249">
        <f t="shared" ref="P61" si="93">P60/O60-1</f>
        <v>1.7890935953577713E-2</v>
      </c>
      <c r="Q61" s="249">
        <f t="shared" ref="Q61" si="94">Q60/P60-1</f>
        <v>1.6846988613913538E-2</v>
      </c>
      <c r="R61" s="249">
        <f t="shared" ref="R61" si="95">R60/Q60-1</f>
        <v>1.6715709476860852E-2</v>
      </c>
      <c r="S61" s="249">
        <f t="shared" ref="S61" si="96">S60/R60-1</f>
        <v>1.567180591239925E-2</v>
      </c>
      <c r="T61" s="249">
        <f t="shared" ref="T61" si="97">T60/S60-1</f>
        <v>1.9199747991349048E-2</v>
      </c>
      <c r="U61" s="249">
        <f t="shared" ref="U61" si="98">U60/T60-1</f>
        <v>2.029454780142248E-2</v>
      </c>
      <c r="V61" s="249">
        <f t="shared" ref="V61" si="99">V60/U60-1</f>
        <v>2.4408078947664613E-2</v>
      </c>
      <c r="W61" s="249">
        <f t="shared" ref="W61" si="100">W60/V60-1</f>
        <v>2.5482295229410035E-2</v>
      </c>
      <c r="X61" s="249">
        <f t="shared" ref="X61" si="101">X60/W60-1</f>
        <v>2.6473952340562157E-2</v>
      </c>
      <c r="Y61" s="249">
        <f t="shared" ref="Y61" si="102">Y60/X60-1</f>
        <v>2.9453246936985034E-2</v>
      </c>
      <c r="Z61" s="249">
        <f t="shared" ref="Z61" si="103">Z60/Y60-1</f>
        <v>2.9200280646691334E-2</v>
      </c>
      <c r="AA61" s="249">
        <f t="shared" ref="AA61" si="104">AA60/Z60-1</f>
        <v>3.1081305525380465E-2</v>
      </c>
      <c r="AB61" s="249">
        <f t="shared" ref="AB61" si="105">AB60/AA60-1</f>
        <v>3.2302896031482842E-2</v>
      </c>
      <c r="AC61" s="249">
        <f t="shared" ref="AC61" si="106">AC60/AB60-1</f>
        <v>3.2335764299679326E-2</v>
      </c>
      <c r="AD61" s="249">
        <f t="shared" ref="AD61" si="107">AD60/AC60-1</f>
        <v>3.3236353930925056E-2</v>
      </c>
      <c r="AE61" s="249">
        <f t="shared" ref="AE61" si="108">AE60/AD60-1</f>
        <v>3.4031305133960243E-2</v>
      </c>
      <c r="AF61" s="249">
        <f>(AF60/AE60)^(1/5)-1</f>
        <v>3.4528790400977671E-2</v>
      </c>
      <c r="AG61" s="249">
        <f>(AG60/AF60)^(1/5)-1</f>
        <v>3.675420959277953E-2</v>
      </c>
      <c r="AH61" s="248"/>
      <c r="AI61" s="248"/>
      <c r="AJ61" s="248"/>
      <c r="AK61" s="248"/>
      <c r="AL61" s="248"/>
      <c r="AM61" s="248"/>
    </row>
    <row r="62" spans="1:41" s="338" customFormat="1">
      <c r="A62" s="338" t="s">
        <v>611</v>
      </c>
      <c r="B62" s="338">
        <f t="shared" si="85"/>
        <v>21</v>
      </c>
      <c r="C62" s="332">
        <v>52.325432882070082</v>
      </c>
      <c r="D62" s="126">
        <f>INDEX(DriversGams!$A$43:$AN$43,1,MATCH(Drivers!D$3,DriversGams!$A$42:$AN$42,0))/1000</f>
        <v>53.104386458423342</v>
      </c>
      <c r="E62" s="126">
        <f>INDEX(DriversGams!$A$43:$AN$43,1,MATCH(Drivers!E$3,DriversGams!$A$42:$AN$42,0))/1000</f>
        <v>53.912365691429272</v>
      </c>
      <c r="F62" s="126">
        <f>INDEX(DriversGams!$A$43:$AN$43,1,MATCH(Drivers!F$3,DriversGams!$A$42:$AN$42,0))/1000</f>
        <v>54.750491457321111</v>
      </c>
      <c r="G62" s="126">
        <f>INDEX(DriversGams!$A$43:$AN$43,1,MATCH(Drivers!G$3,DriversGams!$A$42:$AN$42,0))/1000</f>
        <v>55.619940469824826</v>
      </c>
      <c r="H62" s="126">
        <f>INDEX(DriversGams!$A$43:$AN$43,1,MATCH(Drivers!H$3,DriversGams!$A$42:$AN$42,0))/1000</f>
        <v>56.521948041648095</v>
      </c>
      <c r="I62" s="126">
        <f>INDEX(DriversGams!$A$43:$AN$43,1,MATCH(Drivers!I$3,DriversGams!$A$42:$AN$42,0))/1000</f>
        <v>57.436000617299655</v>
      </c>
      <c r="J62" s="126">
        <f>INDEX(DriversGams!$A$43:$AN$43,1,MATCH(Drivers!J$3,DriversGams!$A$42:$AN$42,0))/1000</f>
        <v>58.364834921819444</v>
      </c>
      <c r="K62" s="126">
        <f>INDEX(DriversGams!$A$43:$AN$43,1,MATCH(Drivers!K$3,DriversGams!$A$42:$AN$42,0))/1000</f>
        <v>59.308690000000006</v>
      </c>
      <c r="L62" s="126">
        <f>INDEX(DriversGams!$A$43:$AN$43,1,MATCH(Drivers!L$3,DriversGams!$A$42:$AN$42,0))/1000</f>
        <v>59.991580449204264</v>
      </c>
      <c r="M62" s="126">
        <f>INDEX(DriversGams!$A$43:$AN$43,1,MATCH(Drivers!M$3,DriversGams!$A$42:$AN$42,0))/1000</f>
        <v>60.682333816399378</v>
      </c>
      <c r="N62" s="126">
        <f>INDEX(DriversGams!$A$43:$AN$43,1,MATCH(Drivers!N$3,DriversGams!$A$42:$AN$42,0))/1000</f>
        <v>61.381040636574369</v>
      </c>
      <c r="O62" s="126">
        <f>INDEX(DriversGams!$A$43:$AN$43,1,MATCH(Drivers!O$3,DriversGams!$A$42:$AN$42,0))/1000</f>
        <v>62.087792487153699</v>
      </c>
      <c r="P62" s="126">
        <f>INDEX(DriversGams!$A$43:$AN$43,1,MATCH(Drivers!P$3,DriversGams!$A$42:$AN$42,0))/1000</f>
        <v>62.802682000000026</v>
      </c>
      <c r="Q62" s="126">
        <f>INDEX(DriversGams!$A$43:$AN$43,1,MATCH(Drivers!Q$3,DriversGams!$A$42:$AN$42,0))/1000</f>
        <v>63.421065342005143</v>
      </c>
      <c r="R62" s="126">
        <f>INDEX(DriversGams!$A$43:$AN$43,1,MATCH(Drivers!R$3,DriversGams!$A$42:$AN$42,0))/1000</f>
        <v>64.045537563425796</v>
      </c>
      <c r="S62" s="126">
        <f>INDEX(DriversGams!$A$43:$AN$43,1,MATCH(Drivers!S$3,DriversGams!$A$42:$AN$42,0))/1000</f>
        <v>64.676158618096451</v>
      </c>
      <c r="T62" s="126">
        <f>INDEX(DriversGams!$A$43:$AN$43,1,MATCH(Drivers!T$3,DriversGams!$A$42:$AN$42,0))/1000</f>
        <v>65.31298905018393</v>
      </c>
      <c r="U62" s="126">
        <f>INDEX(DriversGams!$A$43:$AN$43,1,MATCH(Drivers!U$3,DriversGams!$A$42:$AN$42,0))/1000</f>
        <v>65.956090000000003</v>
      </c>
      <c r="V62" s="126">
        <f>INDEX(DriversGams!$A$43:$AN$43,1,MATCH(Drivers!V$3,DriversGams!$A$42:$AN$42,0))/1000</f>
        <v>66.518977190687664</v>
      </c>
      <c r="W62" s="126">
        <f>INDEX(DriversGams!$A$43:$AN$43,1,MATCH(Drivers!W$3,DriversGams!$A$42:$AN$42,0))/1000</f>
        <v>67.08666821358311</v>
      </c>
      <c r="X62" s="126">
        <f>INDEX(DriversGams!$A$43:$AN$43,1,MATCH(Drivers!X$3,DriversGams!$A$42:$AN$42,0))/1000</f>
        <v>67.659204065895452</v>
      </c>
      <c r="Y62" s="126">
        <f>INDEX(DriversGams!$A$43:$AN$43,1,MATCH(Drivers!Y$3,DriversGams!$A$42:$AN$42,0))/1000</f>
        <v>68.236626094715163</v>
      </c>
      <c r="Z62" s="126">
        <f>INDEX(DriversGams!$A$43:$AN$43,1,MATCH(Drivers!Z$3,DriversGams!$A$42:$AN$42,0))/1000</f>
        <v>68.818976000000006</v>
      </c>
      <c r="AA62" s="126">
        <f>INDEX(DriversGams!$A$43:$AN$43,1,MATCH(Drivers!AA$3,DriversGams!$A$42:$AN$42,0))/1000</f>
        <v>69.322810489383542</v>
      </c>
      <c r="AB62" s="126">
        <f>INDEX(DriversGams!$A$43:$AN$43,1,MATCH(Drivers!AB$3,DriversGams!$A$42:$AN$42,0))/1000</f>
        <v>69.830333629884052</v>
      </c>
      <c r="AC62" s="126">
        <f>INDEX(DriversGams!$A$43:$AN$43,1,MATCH(Drivers!AC$3,DriversGams!$A$42:$AN$42,0))/1000</f>
        <v>70.341572426693446</v>
      </c>
      <c r="AD62" s="126">
        <f>INDEX(DriversGams!$A$43:$AN$43,1,MATCH(Drivers!AD$3,DriversGams!$A$42:$AN$42,0))/1000</f>
        <v>70.856554082712819</v>
      </c>
      <c r="AE62" s="126">
        <f>INDEX(DriversGams!$A$43:$AN$43,1,MATCH(Drivers!AE$3,DriversGams!$A$42:$AN$42,0))/1000</f>
        <v>71.375305999999995</v>
      </c>
      <c r="AF62" s="126">
        <f>INDEX(DriversGams!$A$43:$AN$43,1,MATCH(Drivers!AF$3,DriversGams!$A$42:$AN$42,0))/1000</f>
        <v>73.619545999999971</v>
      </c>
      <c r="AG62" s="126">
        <f>INDEX(DriversGams!$A$43:$AN$43,1,MATCH(Drivers!AG$3,DriversGams!$A$42:$AN$42,0))/1000</f>
        <v>75.517908999999989</v>
      </c>
      <c r="AH62" s="126"/>
      <c r="AI62" s="126"/>
      <c r="AJ62" s="126"/>
      <c r="AK62" s="126"/>
      <c r="AL62" s="126"/>
      <c r="AM62" s="126"/>
    </row>
    <row r="63" spans="1:41" s="338" customFormat="1">
      <c r="A63" s="338" t="s">
        <v>396</v>
      </c>
      <c r="B63" s="338">
        <f t="shared" si="85"/>
        <v>22</v>
      </c>
      <c r="C63" s="334">
        <v>0.5</v>
      </c>
      <c r="D63" s="24">
        <f>INDEX(DriversGams!$B61:$AN61,1,MATCH(Drivers!D$3,DriversGams!$B$60:$AN$60,0))</f>
        <v>0.49995596552736282</v>
      </c>
      <c r="E63" s="24">
        <f>INDEX(DriversGams!$B61:$AN61,1,MATCH(Drivers!E$3,DriversGams!$B$60:$AN$60,0))</f>
        <v>0.49490228114314117</v>
      </c>
      <c r="F63" s="24">
        <f>INDEX(DriversGams!$B61:$AN61,1,MATCH(Drivers!F$3,DriversGams!$B$60:$AN$60,0))</f>
        <v>0.49299895520482384</v>
      </c>
      <c r="G63" s="24">
        <f>INDEX(DriversGams!$B61:$AN61,1,MATCH(Drivers!G$3,DriversGams!$B$60:$AN$60,0))</f>
        <v>0.4945521607813303</v>
      </c>
      <c r="H63" s="24">
        <f>INDEX(DriversGams!$B61:$AN61,1,MATCH(Drivers!H$3,DriversGams!$B$60:$AN$60,0))</f>
        <v>0.49189403899392259</v>
      </c>
      <c r="I63" s="24">
        <f>INDEX(DriversGams!$B61:$AN61,1,MATCH(Drivers!I$3,DriversGams!$B$60:$AN$60,0))</f>
        <v>0.49011207753251013</v>
      </c>
      <c r="J63" s="24">
        <f>INDEX(DriversGams!$B61:$AN61,1,MATCH(Drivers!J$3,DriversGams!$B$60:$AN$60,0))</f>
        <v>0.49493567113796749</v>
      </c>
      <c r="K63" s="24">
        <f>INDEX(DriversGams!$B61:$AN61,1,MATCH(Drivers!K$3,DriversGams!$B$60:$AN$60,0))</f>
        <v>0.51284900256346788</v>
      </c>
      <c r="L63" s="24">
        <f>INDEX(DriversGams!$B61:$AN61,1,MATCH(Drivers!L$3,DriversGams!$B$60:$AN$60,0))</f>
        <v>0.52892452034239423</v>
      </c>
      <c r="M63" s="24">
        <f>INDEX(DriversGams!$B61:$AN61,1,MATCH(Drivers!M$3,DriversGams!$B$60:$AN$60,0))</f>
        <v>0.52519152092437538</v>
      </c>
      <c r="N63" s="24">
        <f>INDEX(DriversGams!$B61:$AN61,1,MATCH(Drivers!N$3,DriversGams!$B$60:$AN$60,0))</f>
        <v>0.5218255294795352</v>
      </c>
      <c r="O63" s="24">
        <f>INDEX(DriversGams!$B61:$AN61,1,MATCH(Drivers!O$3,DriversGams!$B$60:$AN$60,0))</f>
        <v>0.51733406161368123</v>
      </c>
      <c r="P63" s="24">
        <f>INDEX(DriversGams!$B61:$AN61,1,MATCH(Drivers!P$3,DriversGams!$B$60:$AN$60,0))</f>
        <v>0.51184662886721144</v>
      </c>
      <c r="Q63" s="24">
        <f>INDEX(DriversGams!$B61:$AN61,1,MATCH(Drivers!Q$3,DriversGams!$B$60:$AN$60,0))</f>
        <v>0.50616177980260146</v>
      </c>
      <c r="R63" s="24">
        <f>INDEX(DriversGams!$B61:$AN61,1,MATCH(Drivers!R$3,DriversGams!$B$60:$AN$60,0))</f>
        <v>0.5006445746439685</v>
      </c>
      <c r="S63" s="24">
        <f>INDEX(DriversGams!$B61:$AN61,1,MATCH(Drivers!S$3,DriversGams!$B$60:$AN$60,0))</f>
        <v>0.49546368753722503</v>
      </c>
      <c r="T63" s="24">
        <f>INDEX(DriversGams!$B61:$AN61,1,MATCH(Drivers!T$3,DriversGams!$B$60:$AN$60,0))</f>
        <v>0.48879731630412609</v>
      </c>
      <c r="U63" s="24">
        <f>INDEX(DriversGams!$B61:$AN61,1,MATCH(Drivers!U$3,DriversGams!$B$60:$AN$60,0))</f>
        <v>0.48123299862011615</v>
      </c>
      <c r="V63" s="24">
        <f>INDEX(DriversGams!$B61:$AN61,1,MATCH(Drivers!V$3,DriversGams!$B$60:$AN$60,0))</f>
        <v>0.47269115960576236</v>
      </c>
      <c r="W63" s="24">
        <f>INDEX(DriversGams!$B61:$AN61,1,MATCH(Drivers!W$3,DriversGams!$B$60:$AN$60,0))</f>
        <v>0.46316434757219399</v>
      </c>
      <c r="X63" s="24">
        <f>INDEX(DriversGams!$B61:$AN61,1,MATCH(Drivers!X$3,DriversGams!$B$60:$AN$60,0))</f>
        <v>0.45335073163593093</v>
      </c>
      <c r="Y63" s="24">
        <f>INDEX(DriversGams!$B61:$AN61,1,MATCH(Drivers!Y$3,DriversGams!$B$60:$AN$60,0))</f>
        <v>0.44272184772416129</v>
      </c>
      <c r="Z63" s="24">
        <f>INDEX(DriversGams!$B61:$AN61,1,MATCH(Drivers!Z$3,DriversGams!$B$60:$AN$60,0))</f>
        <v>0.4319211478053821</v>
      </c>
      <c r="AA63" s="24">
        <f>INDEX(DriversGams!$B61:$AN61,1,MATCH(Drivers!AA$3,DriversGams!$B$60:$AN$60,0))</f>
        <v>0.42087388128241859</v>
      </c>
      <c r="AB63" s="24">
        <f>INDEX(DriversGams!$B61:$AN61,1,MATCH(Drivers!AB$3,DriversGams!$B$60:$AN$60,0))</f>
        <v>0.40928258096944709</v>
      </c>
      <c r="AC63" s="24">
        <f>INDEX(DriversGams!$B61:$AN61,1,MATCH(Drivers!AC$3,DriversGams!$B$60:$AN$60,0))</f>
        <v>0.39794357804368674</v>
      </c>
      <c r="AD63" s="24">
        <f>INDEX(DriversGams!$B61:$AN61,1,MATCH(Drivers!AD$3,DriversGams!$B$60:$AN$60,0))</f>
        <v>0.38688595414045662</v>
      </c>
      <c r="AE63" s="24">
        <f>INDEX(DriversGams!$B61:$AN61,1,MATCH(Drivers!AE$3,DriversGams!$B$60:$AN$60,0))</f>
        <v>0.37577152094065813</v>
      </c>
      <c r="AF63" s="24">
        <f>INDEX(DriversGams!$B61:$AN61,1,MATCH(Drivers!AF$3,DriversGams!$B$60:$AN$60,0))</f>
        <v>0.32455991134662582</v>
      </c>
      <c r="AG63" s="24">
        <f>INDEX(DriversGams!$B61:$AN61,1,MATCH(Drivers!AG$3,DriversGams!$B$60:$AN$60,0))</f>
        <v>0.27723190628527744</v>
      </c>
      <c r="AH63" s="126"/>
      <c r="AI63" s="126"/>
      <c r="AJ63" s="126"/>
      <c r="AK63" s="126"/>
      <c r="AL63" s="126"/>
      <c r="AM63" s="126"/>
    </row>
    <row r="64" spans="1:41" s="338" customFormat="1">
      <c r="A64" s="338" t="s">
        <v>397</v>
      </c>
      <c r="B64" s="338">
        <f t="shared" si="85"/>
        <v>23</v>
      </c>
      <c r="C64" s="334">
        <v>0.3</v>
      </c>
      <c r="D64" s="24">
        <f>INDEX(DriversGams!$B62:$AN62,1,MATCH(Drivers!D$3,DriversGams!$B$60:$AN$60,0))</f>
        <v>0.29598348131958901</v>
      </c>
      <c r="E64" s="24">
        <f>INDEX(DriversGams!$B62:$AN62,1,MATCH(Drivers!E$3,DriversGams!$B$60:$AN$60,0))</f>
        <v>0.29877048447305654</v>
      </c>
      <c r="F64" s="24">
        <f>INDEX(DriversGams!$B62:$AN62,1,MATCH(Drivers!F$3,DriversGams!$B$60:$AN$60,0))</f>
        <v>0.30167383300703277</v>
      </c>
      <c r="G64" s="24">
        <f>INDEX(DriversGams!$B62:$AN62,1,MATCH(Drivers!G$3,DriversGams!$B$60:$AN$60,0))</f>
        <v>0.30253846573010462</v>
      </c>
      <c r="H64" s="24">
        <f>INDEX(DriversGams!$B62:$AN62,1,MATCH(Drivers!H$3,DriversGams!$B$60:$AN$60,0))</f>
        <v>0.30225511476779943</v>
      </c>
      <c r="I64" s="24">
        <f>INDEX(DriversGams!$B62:$AN62,1,MATCH(Drivers!I$3,DriversGams!$B$60:$AN$60,0))</f>
        <v>0.30515463370321672</v>
      </c>
      <c r="J64" s="24">
        <f>INDEX(DriversGams!$B62:$AN62,1,MATCH(Drivers!J$3,DriversGams!$B$60:$AN$60,0))</f>
        <v>0.30506432886203255</v>
      </c>
      <c r="K64" s="24">
        <f>INDEX(DriversGams!$B62:$AN62,1,MATCH(Drivers!K$3,DriversGams!$B$60:$AN$60,0))</f>
        <v>0.28715099743653211</v>
      </c>
      <c r="L64" s="24">
        <f>INDEX(DriversGams!$B62:$AN62,1,MATCH(Drivers!L$3,DriversGams!$B$60:$AN$60,0))</f>
        <v>0.27107547965760581</v>
      </c>
      <c r="M64" s="24">
        <f>INDEX(DriversGams!$B62:$AN62,1,MATCH(Drivers!M$3,DriversGams!$B$60:$AN$60,0))</f>
        <v>0.27480847907562461</v>
      </c>
      <c r="N64" s="24">
        <f>INDEX(DriversGams!$B62:$AN62,1,MATCH(Drivers!N$3,DriversGams!$B$60:$AN$60,0))</f>
        <v>0.2781744705204649</v>
      </c>
      <c r="O64" s="24">
        <f>INDEX(DriversGams!$B62:$AN62,1,MATCH(Drivers!O$3,DriversGams!$B$60:$AN$60,0))</f>
        <v>0.28266593838631876</v>
      </c>
      <c r="P64" s="24">
        <f>INDEX(DriversGams!$B62:$AN62,1,MATCH(Drivers!P$3,DriversGams!$B$60:$AN$60,0))</f>
        <v>0.28815337113278855</v>
      </c>
      <c r="Q64" s="24">
        <f>INDEX(DriversGams!$B62:$AN62,1,MATCH(Drivers!Q$3,DriversGams!$B$60:$AN$60,0))</f>
        <v>0.29383822019739853</v>
      </c>
      <c r="R64" s="24">
        <f>INDEX(DriversGams!$B62:$AN62,1,MATCH(Drivers!R$3,DriversGams!$B$60:$AN$60,0))</f>
        <v>0.29935542535603149</v>
      </c>
      <c r="S64" s="24">
        <f>INDEX(DriversGams!$B62:$AN62,1,MATCH(Drivers!S$3,DriversGams!$B$60:$AN$60,0))</f>
        <v>0.30453631246277491</v>
      </c>
      <c r="T64" s="24">
        <f>INDEX(DriversGams!$B62:$AN62,1,MATCH(Drivers!T$3,DriversGams!$B$60:$AN$60,0))</f>
        <v>0.31120268369587384</v>
      </c>
      <c r="U64" s="24">
        <f>INDEX(DriversGams!$B62:$AN62,1,MATCH(Drivers!U$3,DriversGams!$B$60:$AN$60,0))</f>
        <v>0.31588062023336444</v>
      </c>
      <c r="V64" s="24">
        <f>INDEX(DriversGams!$B62:$AN62,1,MATCH(Drivers!V$3,DriversGams!$B$60:$AN$60,0))</f>
        <v>0.31746145472041065</v>
      </c>
      <c r="W64" s="24">
        <f>INDEX(DriversGams!$B62:$AN62,1,MATCH(Drivers!W$3,DriversGams!$B$60:$AN$60,0))</f>
        <v>0.31978814438976433</v>
      </c>
      <c r="X64" s="24">
        <f>INDEX(DriversGams!$B62:$AN62,1,MATCH(Drivers!X$3,DriversGams!$B$60:$AN$60,0))</f>
        <v>0.32205894069217894</v>
      </c>
      <c r="Y64" s="24">
        <f>INDEX(DriversGams!$B62:$AN62,1,MATCH(Drivers!Y$3,DriversGams!$B$60:$AN$60,0))</f>
        <v>0.32415729671631549</v>
      </c>
      <c r="Z64" s="24">
        <f>INDEX(DriversGams!$B62:$AN62,1,MATCH(Drivers!Z$3,DriversGams!$B$60:$AN$60,0))</f>
        <v>0.32680356153073975</v>
      </c>
      <c r="AA64" s="24">
        <f>INDEX(DriversGams!$B62:$AN62,1,MATCH(Drivers!AA$3,DriversGams!$B$60:$AN$60,0))</f>
        <v>0.32904148774958097</v>
      </c>
      <c r="AB64" s="24">
        <f>INDEX(DriversGams!$B62:$AN62,1,MATCH(Drivers!AB$3,DriversGams!$B$60:$AN$60,0))</f>
        <v>0.33142550256057235</v>
      </c>
      <c r="AC64" s="24">
        <f>INDEX(DriversGams!$B62:$AN62,1,MATCH(Drivers!AC$3,DriversGams!$B$60:$AN$60,0))</f>
        <v>0.33413932591099443</v>
      </c>
      <c r="AD64" s="24">
        <f>INDEX(DriversGams!$B62:$AN62,1,MATCH(Drivers!AD$3,DriversGams!$B$60:$AN$60,0))</f>
        <v>0.33650457874800516</v>
      </c>
      <c r="AE64" s="24">
        <f>INDEX(DriversGams!$B62:$AN62,1,MATCH(Drivers!AE$3,DriversGams!$B$60:$AN$60,0))</f>
        <v>0.33884981322061547</v>
      </c>
      <c r="AF64" s="24">
        <f>INDEX(DriversGams!$B62:$AN62,1,MATCH(Drivers!AF$3,DriversGams!$B$60:$AN$60,0))</f>
        <v>0.34985999877736706</v>
      </c>
      <c r="AG64" s="24">
        <f>INDEX(DriversGams!$B62:$AN62,1,MATCH(Drivers!AG$3,DriversGams!$B$60:$AN$60,0))</f>
        <v>0.35875166201312919</v>
      </c>
      <c r="AH64" s="126"/>
      <c r="AI64" s="126"/>
      <c r="AJ64" s="126"/>
      <c r="AK64" s="126"/>
      <c r="AL64" s="126"/>
      <c r="AM64" s="126"/>
    </row>
    <row r="65" spans="1:39" s="338" customFormat="1">
      <c r="A65" s="338" t="s">
        <v>398</v>
      </c>
      <c r="B65" s="338">
        <f t="shared" si="85"/>
        <v>24</v>
      </c>
      <c r="C65" s="334">
        <v>0.19999999999999996</v>
      </c>
      <c r="D65" s="24">
        <f>INDEX(DriversGams!$B63:$AN63,1,MATCH(Drivers!D$3,DriversGams!$B$60:$AN$60,0))</f>
        <v>0.20406055315304822</v>
      </c>
      <c r="E65" s="24">
        <f>INDEX(DriversGams!$B63:$AN63,1,MATCH(Drivers!E$3,DriversGams!$B$60:$AN$60,0))</f>
        <v>0.20632723438380238</v>
      </c>
      <c r="F65" s="24">
        <f>INDEX(DriversGams!$B63:$AN63,1,MATCH(Drivers!F$3,DriversGams!$B$60:$AN$60,0))</f>
        <v>0.20532721178814334</v>
      </c>
      <c r="G65" s="24">
        <f>INDEX(DriversGams!$B63:$AN63,1,MATCH(Drivers!G$3,DriversGams!$B$60:$AN$60,0))</f>
        <v>0.20290937348856503</v>
      </c>
      <c r="H65" s="24">
        <f>INDEX(DriversGams!$B63:$AN63,1,MATCH(Drivers!H$3,DriversGams!$B$60:$AN$60,0))</f>
        <v>0.20585084623827796</v>
      </c>
      <c r="I65" s="24">
        <f>INDEX(DriversGams!$B63:$AN63,1,MATCH(Drivers!I$3,DriversGams!$B$60:$AN$60,0))</f>
        <v>0.20473328876427305</v>
      </c>
      <c r="J65" s="24">
        <f>INDEX(DriversGams!$B63:$AN63,1,MATCH(Drivers!J$3,DriversGams!$B$60:$AN$60,0))</f>
        <v>0.2</v>
      </c>
      <c r="K65" s="24">
        <f>INDEX(DriversGams!$B63:$AN63,1,MATCH(Drivers!K$3,DriversGams!$B$60:$AN$60,0))</f>
        <v>0.2</v>
      </c>
      <c r="L65" s="24">
        <f>INDEX(DriversGams!$B63:$AN63,1,MATCH(Drivers!L$3,DriversGams!$B$60:$AN$60,0))</f>
        <v>0.2</v>
      </c>
      <c r="M65" s="24">
        <f>INDEX(DriversGams!$B63:$AN63,1,MATCH(Drivers!M$3,DriversGams!$B$60:$AN$60,0))</f>
        <v>0.2</v>
      </c>
      <c r="N65" s="24">
        <f>INDEX(DriversGams!$B63:$AN63,1,MATCH(Drivers!N$3,DriversGams!$B$60:$AN$60,0))</f>
        <v>0.2</v>
      </c>
      <c r="O65" s="24">
        <f>INDEX(DriversGams!$B63:$AN63,1,MATCH(Drivers!O$3,DriversGams!$B$60:$AN$60,0))</f>
        <v>0.2</v>
      </c>
      <c r="P65" s="24">
        <f>INDEX(DriversGams!$B63:$AN63,1,MATCH(Drivers!P$3,DriversGams!$B$60:$AN$60,0))</f>
        <v>0.19999999999999998</v>
      </c>
      <c r="Q65" s="24">
        <f>INDEX(DriversGams!$B63:$AN63,1,MATCH(Drivers!Q$3,DriversGams!$B$60:$AN$60,0))</f>
        <v>0.19999999999999998</v>
      </c>
      <c r="R65" s="24">
        <f>INDEX(DriversGams!$B63:$AN63,1,MATCH(Drivers!R$3,DriversGams!$B$60:$AN$60,0))</f>
        <v>0.19999999999999998</v>
      </c>
      <c r="S65" s="24">
        <f>INDEX(DriversGams!$B63:$AN63,1,MATCH(Drivers!S$3,DriversGams!$B$60:$AN$60,0))</f>
        <v>0.19999999999999998</v>
      </c>
      <c r="T65" s="24">
        <f>INDEX(DriversGams!$B63:$AN63,1,MATCH(Drivers!T$3,DriversGams!$B$60:$AN$60,0))</f>
        <v>0.19999999999999998</v>
      </c>
      <c r="U65" s="24">
        <f>INDEX(DriversGams!$B63:$AN63,1,MATCH(Drivers!U$3,DriversGams!$B$60:$AN$60,0))</f>
        <v>0.20288638114651944</v>
      </c>
      <c r="V65" s="24">
        <f>INDEX(DriversGams!$B63:$AN63,1,MATCH(Drivers!V$3,DriversGams!$B$60:$AN$60,0))</f>
        <v>0.2098473856738271</v>
      </c>
      <c r="W65" s="24">
        <f>INDEX(DriversGams!$B63:$AN63,1,MATCH(Drivers!W$3,DriversGams!$B$60:$AN$60,0))</f>
        <v>0.21704750803804174</v>
      </c>
      <c r="X65" s="24">
        <f>INDEX(DriversGams!$B63:$AN63,1,MATCH(Drivers!X$3,DriversGams!$B$60:$AN$60,0))</f>
        <v>0.22459032767189005</v>
      </c>
      <c r="Y65" s="24">
        <f>INDEX(DriversGams!$B63:$AN63,1,MATCH(Drivers!Y$3,DriversGams!$B$60:$AN$60,0))</f>
        <v>0.23312085555952314</v>
      </c>
      <c r="Z65" s="24">
        <f>INDEX(DriversGams!$B63:$AN63,1,MATCH(Drivers!Z$3,DriversGams!$B$60:$AN$60,0))</f>
        <v>0.24127529066387809</v>
      </c>
      <c r="AA65" s="24">
        <f>INDEX(DriversGams!$B63:$AN63,1,MATCH(Drivers!AA$3,DriversGams!$B$60:$AN$60,0))</f>
        <v>0.2500846309680006</v>
      </c>
      <c r="AB65" s="24">
        <f>INDEX(DriversGams!$B63:$AN63,1,MATCH(Drivers!AB$3,DriversGams!$B$60:$AN$60,0))</f>
        <v>0.25929191646998068</v>
      </c>
      <c r="AC65" s="24">
        <f>INDEX(DriversGams!$B63:$AN63,1,MATCH(Drivers!AC$3,DriversGams!$B$60:$AN$60,0))</f>
        <v>0.26791709604531888</v>
      </c>
      <c r="AD65" s="24">
        <f>INDEX(DriversGams!$B63:$AN63,1,MATCH(Drivers!AD$3,DriversGams!$B$60:$AN$60,0))</f>
        <v>0.27660946711153805</v>
      </c>
      <c r="AE65" s="24">
        <f>INDEX(DriversGams!$B63:$AN63,1,MATCH(Drivers!AE$3,DriversGams!$B$60:$AN$60,0))</f>
        <v>0.2853786658387264</v>
      </c>
      <c r="AF65" s="24">
        <f>INDEX(DriversGams!$B63:$AN63,1,MATCH(Drivers!AF$3,DriversGams!$B$60:$AN$60,0))</f>
        <v>0.32558008987600717</v>
      </c>
      <c r="AG65" s="24">
        <f>INDEX(DriversGams!$B63:$AN63,1,MATCH(Drivers!AG$3,DriversGams!$B$60:$AN$60,0))</f>
        <v>0.36401643170159337</v>
      </c>
      <c r="AH65" s="126"/>
      <c r="AI65" s="126"/>
      <c r="AJ65" s="126"/>
      <c r="AK65" s="126"/>
      <c r="AL65" s="126"/>
      <c r="AM65" s="126"/>
    </row>
    <row r="66" spans="1:39" s="338" customFormat="1">
      <c r="A66" s="338" t="s">
        <v>399</v>
      </c>
      <c r="B66" s="338">
        <f t="shared" si="85"/>
        <v>25</v>
      </c>
      <c r="C66" s="331">
        <v>26.162716441035041</v>
      </c>
      <c r="D66" s="10">
        <f t="shared" ref="D66:K66" si="109">D63*D$27</f>
        <v>26.549854805559253</v>
      </c>
      <c r="E66" s="10">
        <f t="shared" si="109"/>
        <v>26.681352762511569</v>
      </c>
      <c r="F66" s="10">
        <f t="shared" si="109"/>
        <v>26.991935085409942</v>
      </c>
      <c r="G66" s="10">
        <f t="shared" si="109"/>
        <v>27.506961741880826</v>
      </c>
      <c r="H66" s="10">
        <f t="shared" si="109"/>
        <v>27.802809314010915</v>
      </c>
      <c r="I66" s="10">
        <f t="shared" si="109"/>
        <v>28.150077587703269</v>
      </c>
      <c r="J66" s="10">
        <f t="shared" si="109"/>
        <v>28.886838742887388</v>
      </c>
      <c r="K66" s="10">
        <f t="shared" si="109"/>
        <v>30.416402509845923</v>
      </c>
      <c r="L66" s="10">
        <f t="shared" ref="L66:L68" si="110">L63*L$27</f>
        <v>31.731017913677523</v>
      </c>
      <c r="M66" s="10">
        <f t="shared" ref="M66:AG66" si="111">M63*M$27</f>
        <v>31.869847190275447</v>
      </c>
      <c r="N66" s="10">
        <f t="shared" si="111"/>
        <v>32.030194030185285</v>
      </c>
      <c r="O66" s="10">
        <f t="shared" si="111"/>
        <v>32.120129864006628</v>
      </c>
      <c r="P66" s="10">
        <f t="shared" si="111"/>
        <v>32.14534106551951</v>
      </c>
      <c r="Q66" s="10">
        <f t="shared" si="111"/>
        <v>32.101319310486403</v>
      </c>
      <c r="R66" s="10">
        <f t="shared" si="111"/>
        <v>32.064050911285612</v>
      </c>
      <c r="S66" s="10">
        <f t="shared" si="111"/>
        <v>32.044688044664547</v>
      </c>
      <c r="T66" s="10">
        <f t="shared" si="111"/>
        <v>31.924813767530679</v>
      </c>
      <c r="U66" s="10">
        <f t="shared" si="111"/>
        <v>31.740246967958257</v>
      </c>
      <c r="V66" s="10">
        <f t="shared" si="111"/>
        <v>31.44293246405541</v>
      </c>
      <c r="W66" s="10">
        <f t="shared" si="111"/>
        <v>31.072152913936467</v>
      </c>
      <c r="X66" s="10">
        <f t="shared" si="111"/>
        <v>30.673349665178456</v>
      </c>
      <c r="Y66" s="10">
        <f t="shared" si="111"/>
        <v>30.209845187115018</v>
      </c>
      <c r="Z66" s="10">
        <f t="shared" si="111"/>
        <v>29.724371104711047</v>
      </c>
      <c r="AA66" s="10">
        <f t="shared" si="111"/>
        <v>29.176160312072412</v>
      </c>
      <c r="AB66" s="10">
        <f t="shared" si="111"/>
        <v>28.580339177996525</v>
      </c>
      <c r="AC66" s="10">
        <f t="shared" si="111"/>
        <v>27.991977016697525</v>
      </c>
      <c r="AD66" s="10">
        <f t="shared" si="111"/>
        <v>27.413405533395217</v>
      </c>
      <c r="AE66" s="10">
        <f t="shared" si="111"/>
        <v>26.820807293224881</v>
      </c>
      <c r="AF66" s="10">
        <f t="shared" si="111"/>
        <v>23.893953323138831</v>
      </c>
      <c r="AG66" s="10">
        <f t="shared" si="111"/>
        <v>20.935973870748107</v>
      </c>
      <c r="AH66" s="10"/>
      <c r="AI66" s="10"/>
      <c r="AJ66" s="10"/>
      <c r="AK66" s="10"/>
      <c r="AL66" s="10"/>
      <c r="AM66" s="10"/>
    </row>
    <row r="67" spans="1:39" s="338" customFormat="1">
      <c r="A67" s="338" t="s">
        <v>400</v>
      </c>
      <c r="B67" s="338">
        <f t="shared" si="85"/>
        <v>26</v>
      </c>
      <c r="C67" s="331">
        <v>15.697629864621025</v>
      </c>
      <c r="D67" s="10">
        <f t="shared" ref="D67:K67" si="112">D64*D$27</f>
        <v>15.718021177304982</v>
      </c>
      <c r="E67" s="10">
        <f t="shared" si="112"/>
        <v>16.107423616716915</v>
      </c>
      <c r="F67" s="10">
        <f t="shared" si="112"/>
        <v>16.516790616948864</v>
      </c>
      <c r="G67" s="10">
        <f t="shared" si="112"/>
        <v>16.827171453740558</v>
      </c>
      <c r="H67" s="10">
        <f t="shared" si="112"/>
        <v>17.08404789222794</v>
      </c>
      <c r="I67" s="10">
        <f t="shared" si="112"/>
        <v>17.526861729749804</v>
      </c>
      <c r="J67" s="10">
        <f t="shared" si="112"/>
        <v>17.805029194568167</v>
      </c>
      <c r="K67" s="10">
        <f t="shared" si="112"/>
        <v>17.03054949015408</v>
      </c>
      <c r="L67" s="10">
        <f t="shared" si="110"/>
        <v>16.262246445685893</v>
      </c>
      <c r="M67" s="10">
        <f t="shared" ref="M67:AG67" si="113">M64*M$27</f>
        <v>16.676019862844058</v>
      </c>
      <c r="N67" s="10">
        <f t="shared" si="113"/>
        <v>17.074638479074213</v>
      </c>
      <c r="O67" s="10">
        <f t="shared" si="113"/>
        <v>17.550104125716331</v>
      </c>
      <c r="P67" s="10">
        <f t="shared" si="113"/>
        <v>18.096804534480505</v>
      </c>
      <c r="Q67" s="10">
        <f t="shared" si="113"/>
        <v>18.635532963117708</v>
      </c>
      <c r="R67" s="10">
        <f t="shared" si="113"/>
        <v>19.172379139455021</v>
      </c>
      <c r="S67" s="10">
        <f t="shared" si="113"/>
        <v>19.696238849812612</v>
      </c>
      <c r="T67" s="10">
        <f t="shared" si="113"/>
        <v>20.325577472616462</v>
      </c>
      <c r="U67" s="10">
        <f t="shared" si="113"/>
        <v>20.834250617367609</v>
      </c>
      <c r="V67" s="10">
        <f t="shared" si="113"/>
        <v>21.117211265469521</v>
      </c>
      <c r="W67" s="10">
        <f t="shared" si="113"/>
        <v>21.45352114131353</v>
      </c>
      <c r="X67" s="10">
        <f t="shared" si="113"/>
        <v>21.790251589538254</v>
      </c>
      <c r="Y67" s="10">
        <f t="shared" si="113"/>
        <v>22.11940025190486</v>
      </c>
      <c r="Z67" s="10">
        <f t="shared" si="113"/>
        <v>22.490286457698502</v>
      </c>
      <c r="AA67" s="10">
        <f t="shared" si="113"/>
        <v>22.810080698409017</v>
      </c>
      <c r="AB67" s="10">
        <f t="shared" si="113"/>
        <v>23.143553417256758</v>
      </c>
      <c r="AC67" s="10">
        <f t="shared" si="113"/>
        <v>23.50388559417474</v>
      </c>
      <c r="AD67" s="10">
        <f t="shared" si="113"/>
        <v>23.843554883138523</v>
      </c>
      <c r="AE67" s="10">
        <f t="shared" si="113"/>
        <v>24.185509106664274</v>
      </c>
      <c r="AF67" s="10">
        <f t="shared" si="113"/>
        <v>25.756534273550308</v>
      </c>
      <c r="AG67" s="10">
        <f t="shared" si="113"/>
        <v>27.092175365506243</v>
      </c>
      <c r="AH67" s="10"/>
      <c r="AI67" s="10"/>
      <c r="AJ67" s="10"/>
      <c r="AK67" s="10"/>
      <c r="AL67" s="10"/>
      <c r="AM67" s="10"/>
    </row>
    <row r="68" spans="1:39" s="338" customFormat="1">
      <c r="A68" s="338" t="s">
        <v>401</v>
      </c>
      <c r="B68" s="338">
        <f t="shared" si="85"/>
        <v>27</v>
      </c>
      <c r="C68" s="331">
        <v>10.465086576414015</v>
      </c>
      <c r="D68" s="10">
        <f t="shared" ref="D68:K68" si="114">D65*D$27</f>
        <v>10.836510475559111</v>
      </c>
      <c r="E68" s="10">
        <f t="shared" si="114"/>
        <v>11.123589312200794</v>
      </c>
      <c r="F68" s="10">
        <f t="shared" si="114"/>
        <v>11.241765754962305</v>
      </c>
      <c r="G68" s="10">
        <f t="shared" si="114"/>
        <v>11.285807274203439</v>
      </c>
      <c r="H68" s="10">
        <f t="shared" si="114"/>
        <v>11.635090835409239</v>
      </c>
      <c r="I68" s="10">
        <f t="shared" si="114"/>
        <v>11.759061299846575</v>
      </c>
      <c r="J68" s="10">
        <f t="shared" si="114"/>
        <v>11.672966984363889</v>
      </c>
      <c r="K68" s="10">
        <f t="shared" si="114"/>
        <v>11.861738000000003</v>
      </c>
      <c r="L68" s="10">
        <f t="shared" si="110"/>
        <v>11.998316089840854</v>
      </c>
      <c r="M68" s="10">
        <f t="shared" ref="M68:AG68" si="115">M65*M$27</f>
        <v>12.136466763279877</v>
      </c>
      <c r="N68" s="10">
        <f t="shared" si="115"/>
        <v>12.276208127314874</v>
      </c>
      <c r="O68" s="10">
        <f t="shared" si="115"/>
        <v>12.41755849743074</v>
      </c>
      <c r="P68" s="10">
        <f t="shared" si="115"/>
        <v>12.560536400000004</v>
      </c>
      <c r="Q68" s="10">
        <f t="shared" si="115"/>
        <v>12.684213068401027</v>
      </c>
      <c r="R68" s="10">
        <f t="shared" si="115"/>
        <v>12.809107512685157</v>
      </c>
      <c r="S68" s="10">
        <f t="shared" si="115"/>
        <v>12.935231723619289</v>
      </c>
      <c r="T68" s="10">
        <f t="shared" si="115"/>
        <v>13.062597810036785</v>
      </c>
      <c r="U68" s="10">
        <f t="shared" si="115"/>
        <v>13.38159241467414</v>
      </c>
      <c r="V68" s="10">
        <f t="shared" si="115"/>
        <v>13.958833461162742</v>
      </c>
      <c r="W68" s="10">
        <f t="shared" si="115"/>
        <v>14.56099415833312</v>
      </c>
      <c r="X68" s="10">
        <f t="shared" si="115"/>
        <v>15.195602811178736</v>
      </c>
      <c r="Y68" s="10">
        <f t="shared" si="115"/>
        <v>15.907380655695281</v>
      </c>
      <c r="Z68" s="10">
        <f t="shared" si="115"/>
        <v>16.604318437590454</v>
      </c>
      <c r="AA68" s="10">
        <f t="shared" si="115"/>
        <v>17.336569478902124</v>
      </c>
      <c r="AB68" s="10">
        <f t="shared" si="115"/>
        <v>18.106441034630777</v>
      </c>
      <c r="AC68" s="10">
        <f t="shared" si="115"/>
        <v>18.845709815821181</v>
      </c>
      <c r="AD68" s="10">
        <f t="shared" si="115"/>
        <v>19.599593666179068</v>
      </c>
      <c r="AE68" s="10">
        <f t="shared" si="115"/>
        <v>20.36898960011084</v>
      </c>
      <c r="AF68" s="10">
        <f t="shared" si="115"/>
        <v>23.969058403310836</v>
      </c>
      <c r="AG68" s="10">
        <f t="shared" si="115"/>
        <v>27.489759763745639</v>
      </c>
      <c r="AH68" s="10"/>
      <c r="AI68" s="10"/>
      <c r="AJ68" s="10"/>
      <c r="AK68" s="10"/>
      <c r="AL68" s="10"/>
      <c r="AM68" s="10"/>
    </row>
    <row r="69" spans="1:39" s="338" customFormat="1">
      <c r="A69" s="338" t="s">
        <v>402</v>
      </c>
      <c r="B69" s="338">
        <f t="shared" si="85"/>
        <v>28</v>
      </c>
      <c r="C69" s="335">
        <v>0.30163969294990939</v>
      </c>
      <c r="D69" s="338">
        <f>INDEX(DriversGams!$A71:$AN71,1,MATCH(Drivers!D$3,DriversGams!$A$70:$AN$70,0))</f>
        <v>0.39468263101838719</v>
      </c>
      <c r="E69" s="338">
        <f>INDEX(DriversGams!$A71:$AN71,1,MATCH(Drivers!E$3,DriversGams!$A$70:$AN$70,0))</f>
        <v>0.39599706992853861</v>
      </c>
      <c r="F69" s="338">
        <f>INDEX(DriversGams!$A71:$AN71,1,MATCH(Drivers!F$3,DriversGams!$A$70:$AN$70,0))</f>
        <v>0.38179054037512106</v>
      </c>
      <c r="G69" s="338">
        <f>INDEX(DriversGams!$A71:$AN71,1,MATCH(Drivers!G$3,DriversGams!$A$70:$AN$70,0))</f>
        <v>0.37917965825177891</v>
      </c>
      <c r="H69" s="338">
        <f>INDEX(DriversGams!$A71:$AN71,1,MATCH(Drivers!H$3,DriversGams!$A$70:$AN$70,0))</f>
        <v>0.38086130035574611</v>
      </c>
      <c r="I69" s="338">
        <f>INDEX(DriversGams!$A71:$AN71,1,MATCH(Drivers!I$3,DriversGams!$A$70:$AN$70,0))</f>
        <v>0.37873526341095565</v>
      </c>
      <c r="J69" s="338">
        <f>INDEX(DriversGams!$A71:$AN71,1,MATCH(Drivers!J$3,DriversGams!$A$70:$AN$70,0))</f>
        <v>0.37078585808525577</v>
      </c>
      <c r="K69" s="338">
        <f>INDEX(DriversGams!$A71:$AN71,1,MATCH(Drivers!K$3,DriversGams!$A$70:$AN$70,0))</f>
        <v>0.35372448919832561</v>
      </c>
      <c r="L69" s="338">
        <f>INDEX(DriversGams!$A71:$AN71,1,MATCH(Drivers!L$3,DriversGams!$A$70:$AN$70,0))</f>
        <v>0.35682241279728699</v>
      </c>
      <c r="M69" s="338">
        <f>INDEX(DriversGams!$A71:$AN71,1,MATCH(Drivers!M$3,DriversGams!$A$70:$AN$70,0))</f>
        <v>0.35869614803720851</v>
      </c>
      <c r="N69" s="338">
        <f>INDEX(DriversGams!$A71:$AN71,1,MATCH(Drivers!N$3,DriversGams!$A$70:$AN$70,0))</f>
        <v>0.36025441465399549</v>
      </c>
      <c r="O69" s="338">
        <f>INDEX(DriversGams!$A71:$AN71,1,MATCH(Drivers!O$3,DriversGams!$A$70:$AN$70,0))</f>
        <v>0.36300379032901625</v>
      </c>
      <c r="P69" s="338">
        <f>INDEX(DriversGams!$A71:$AN71,1,MATCH(Drivers!P$3,DriversGams!$A$70:$AN$70,0))</f>
        <v>0.3660655390370991</v>
      </c>
      <c r="Q69" s="338">
        <f>INDEX(DriversGams!$A71:$AN71,1,MATCH(Drivers!Q$3,DriversGams!$A$70:$AN$70,0))</f>
        <v>0.36946409061854824</v>
      </c>
      <c r="R69" s="338">
        <f>INDEX(DriversGams!$A71:$AN71,1,MATCH(Drivers!R$3,DriversGams!$A$70:$AN$70,0))</f>
        <v>0.37264379827291338</v>
      </c>
      <c r="S69" s="338">
        <f>INDEX(DriversGams!$A71:$AN71,1,MATCH(Drivers!S$3,DriversGams!$A$70:$AN$70,0))</f>
        <v>0.36324852422254972</v>
      </c>
      <c r="T69" s="338">
        <f>INDEX(DriversGams!$A71:$AN71,1,MATCH(Drivers!T$3,DriversGams!$A$70:$AN$70,0))</f>
        <v>0.36812778141862623</v>
      </c>
      <c r="U69" s="338">
        <f>INDEX(DriversGams!$A71:$AN71,1,MATCH(Drivers!U$3,DriversGams!$A$70:$AN$70,0))</f>
        <v>0.3730481696174241</v>
      </c>
      <c r="V69" s="338">
        <f>INDEX(DriversGams!$A71:$AN71,1,MATCH(Drivers!V$3,DriversGams!$A$70:$AN$70,0))</f>
        <v>0.37980760922485102</v>
      </c>
      <c r="W69" s="338">
        <f>INDEX(DriversGams!$A71:$AN71,1,MATCH(Drivers!W$3,DriversGams!$A$70:$AN$70,0))</f>
        <v>0.38690450222972828</v>
      </c>
      <c r="X69" s="338">
        <f>INDEX(DriversGams!$A71:$AN71,1,MATCH(Drivers!X$3,DriversGams!$A$70:$AN$70,0))</f>
        <v>0.39465999685957648</v>
      </c>
      <c r="Y69" s="338">
        <f>INDEX(DriversGams!$A71:$AN71,1,MATCH(Drivers!Y$3,DriversGams!$A$70:$AN$70,0))</f>
        <v>0.40387794119125237</v>
      </c>
      <c r="Z69" s="338">
        <f>INDEX(DriversGams!$A71:$AN71,1,MATCH(Drivers!Z$3,DriversGams!$A$70:$AN$70,0))</f>
        <v>0.41303113517181705</v>
      </c>
      <c r="AA69" s="338">
        <f>INDEX(DriversGams!$A71:$AN71,1,MATCH(Drivers!AA$3,DriversGams!$A$70:$AN$70,0))</f>
        <v>0.42345776833028964</v>
      </c>
      <c r="AB69" s="338">
        <f>INDEX(DriversGams!$A71:$AN71,1,MATCH(Drivers!AB$3,DriversGams!$A$70:$AN$70,0))</f>
        <v>0.43488921715366397</v>
      </c>
      <c r="AC69" s="338">
        <f>INDEX(DriversGams!$A71:$AN71,1,MATCH(Drivers!AC$3,DriversGams!$A$70:$AN$70,0))</f>
        <v>0.44608329893479598</v>
      </c>
      <c r="AD69" s="338">
        <f>INDEX(DriversGams!$A71:$AN71,1,MATCH(Drivers!AD$3,DriversGams!$A$70:$AN$70,0))</f>
        <v>0.45805923261365594</v>
      </c>
      <c r="AE69" s="338">
        <f>INDEX(DriversGams!$A71:$AN71,1,MATCH(Drivers!AE$3,DriversGams!$A$70:$AN$70,0))</f>
        <v>0.47081987113799284</v>
      </c>
      <c r="AF69" s="338">
        <f>INDEX(DriversGams!$A71:$AN71,1,MATCH(Drivers!AF$3,DriversGams!$A$70:$AN$70,0))</f>
        <v>0.53983248002781115</v>
      </c>
      <c r="AG69" s="338">
        <f>INDEX(DriversGams!$A71:$AN71,1,MATCH(Drivers!AG$3,DriversGams!$A$70:$AN$70,0))</f>
        <v>0.62816618944369929</v>
      </c>
      <c r="AH69" s="126"/>
      <c r="AI69" s="126"/>
      <c r="AJ69" s="126"/>
      <c r="AK69" s="126"/>
      <c r="AL69" s="126"/>
      <c r="AM69" s="126"/>
    </row>
    <row r="70" spans="1:39" s="338" customFormat="1">
      <c r="A70" s="338" t="s">
        <v>279</v>
      </c>
      <c r="C70" s="109"/>
      <c r="D70" s="109">
        <f t="shared" ref="D70" si="116">(D69/C69)^(1/(D$5-C$5))-1</f>
        <v>0.30845720985377278</v>
      </c>
      <c r="E70" s="109">
        <f t="shared" ref="E70" si="117">(E69/D69)^(1/(E$5-D$5))-1</f>
        <v>3.3303692811610386E-3</v>
      </c>
      <c r="F70" s="109">
        <f t="shared" ref="F70" si="118">(F69/E69)^(1/(F$5-E$5))-1</f>
        <v>-3.5875340077595186E-2</v>
      </c>
      <c r="G70" s="109">
        <f t="shared" ref="G70" si="119">(G69/F69)^(1/(G$5-F$5))-1</f>
        <v>-6.8385196782949631E-3</v>
      </c>
      <c r="H70" s="109">
        <f t="shared" ref="H70" si="120">(H69/G69)^(1/(H$5-G$5))-1</f>
        <v>4.4349480974810174E-3</v>
      </c>
      <c r="I70" s="109">
        <f t="shared" ref="I70" si="121">(I69/H69)^(1/(I$5-H$5))-1</f>
        <v>-5.582181604706582E-3</v>
      </c>
      <c r="J70" s="109">
        <f t="shared" ref="J70" si="122">(J69/I69)^(1/(J$5-I$5))-1</f>
        <v>-2.0989345576395868E-2</v>
      </c>
      <c r="K70" s="109">
        <f t="shared" ref="K70" si="123">(K69/J69)^(1/(K$5-J$5))-1</f>
        <v>-4.6014076629123157E-2</v>
      </c>
      <c r="L70" s="109">
        <f t="shared" ref="L70" si="124">(L69/K69)^(1/(L$5-K$5))-1</f>
        <v>8.7580127855508838E-3</v>
      </c>
      <c r="M70" s="109">
        <f t="shared" ref="M70" si="125">(M69/L69)^(1/(M$5-L$5))-1</f>
        <v>5.2511702536635063E-3</v>
      </c>
      <c r="N70" s="109">
        <f t="shared" ref="N70" si="126">(N69/M69)^(1/(N$5-M$5))-1</f>
        <v>4.3442524412762307E-3</v>
      </c>
      <c r="O70" s="109">
        <f t="shared" ref="O70" si="127">(O69/N69)^(1/(O$5-N$5))-1</f>
        <v>7.6317612309106941E-3</v>
      </c>
      <c r="P70" s="109">
        <f t="shared" ref="P70" si="128">(P69/O69)^(1/(P$5-O$5))-1</f>
        <v>8.4344813736181301E-3</v>
      </c>
      <c r="Q70" s="109">
        <f t="shared" ref="Q70" si="129">(Q69/P69)^(1/(Q$5-P$5))-1</f>
        <v>9.2839975879419612E-3</v>
      </c>
      <c r="R70" s="109">
        <f t="shared" ref="R70" si="130">(R69/Q69)^(1/(R$5-Q$5))-1</f>
        <v>8.6062698246038849E-3</v>
      </c>
      <c r="S70" s="109">
        <f t="shared" ref="S70" si="131">(S69/R69)^(1/(S$5-R$5))-1</f>
        <v>-2.5212479300360857E-2</v>
      </c>
      <c r="T70" s="109">
        <f t="shared" ref="T70" si="132">(T69/S69)^(1/(T$5-S$5))-1</f>
        <v>1.3432283603957984E-2</v>
      </c>
      <c r="U70" s="109">
        <f t="shared" ref="U70" si="133">(U69/T69)^(1/(U$5-T$5))-1</f>
        <v>1.3365979008257867E-2</v>
      </c>
      <c r="V70" s="109">
        <f t="shared" ref="V70" si="134">(V69/U69)^(1/(V$5-U$5))-1</f>
        <v>1.8119482034609558E-2</v>
      </c>
      <c r="W70" s="109">
        <f t="shared" ref="W70" si="135">(W69/V69)^(1/(W$5-V$5))-1</f>
        <v>1.8685494530668478E-2</v>
      </c>
      <c r="X70" s="109">
        <f t="shared" ref="X70" si="136">(X69/W69)^(1/(X$5-W$5))-1</f>
        <v>2.0044984189000914E-2</v>
      </c>
      <c r="Y70" s="109">
        <f t="shared" ref="Y70" si="137">(Y69/X69)^(1/(Y$5-X$5))-1</f>
        <v>2.3356672591662964E-2</v>
      </c>
      <c r="Z70" s="109">
        <f t="shared" ref="Z70" si="138">(Z69/Y69)^(1/(Z$5-Y$5))-1</f>
        <v>2.266326790110651E-2</v>
      </c>
      <c r="AA70" s="109">
        <f t="shared" ref="AA70" si="139">(AA69/Z69)^(1/(AA$5-Z$5))-1</f>
        <v>2.5244182025491169E-2</v>
      </c>
      <c r="AB70" s="109">
        <f t="shared" ref="AB70" si="140">(AB69/AA69)^(1/(AB$5-AA$5))-1</f>
        <v>2.6995487338557833E-2</v>
      </c>
      <c r="AC70" s="109">
        <f t="shared" ref="AC70" si="141">(AC69/AB69)^(1/(AC$5-AB$5))-1</f>
        <v>2.5740076643879339E-2</v>
      </c>
      <c r="AD70" s="109">
        <f t="shared" ref="AD70" si="142">(AD69/AC69)^(1/(AD$5-AC$5))-1</f>
        <v>2.6846855077196086E-2</v>
      </c>
      <c r="AE70" s="109">
        <f t="shared" ref="AE70" si="143">(AE69/AD69)^(1/(AE$5-AD$5))-1</f>
        <v>2.7858053316654141E-2</v>
      </c>
      <c r="AF70" s="109">
        <f t="shared" ref="AF70" si="144">(AF69/AE69)^(1/(AF$5-AE$5))-1</f>
        <v>2.7734286564467192E-2</v>
      </c>
      <c r="AG70" s="109">
        <f t="shared" ref="AG70" si="145">(AG69/AF69)^(1/(AG$5-AF$5))-1</f>
        <v>3.0773178127315282E-2</v>
      </c>
      <c r="AH70" s="109"/>
      <c r="AI70" s="109"/>
      <c r="AJ70" s="109"/>
      <c r="AK70" s="109"/>
      <c r="AL70" s="109"/>
      <c r="AM70" s="109"/>
    </row>
    <row r="72" spans="1:39">
      <c r="A72" s="338" t="s">
        <v>657</v>
      </c>
      <c r="L72">
        <f>L63/K63</f>
        <v>1.0313455182686777</v>
      </c>
      <c r="M72" s="338">
        <f t="shared" ref="M72:AG74" si="146">M63/L63</f>
        <v>0.99294228330423717</v>
      </c>
      <c r="N72" s="338">
        <f t="shared" si="146"/>
        <v>0.9935909257656792</v>
      </c>
      <c r="O72" s="338">
        <f t="shared" si="146"/>
        <v>0.99139277859721864</v>
      </c>
      <c r="P72" s="338">
        <f t="shared" si="146"/>
        <v>0.9893928640048304</v>
      </c>
      <c r="Q72" s="338">
        <f t="shared" si="146"/>
        <v>0.98889345217103153</v>
      </c>
      <c r="R72" s="338">
        <f t="shared" si="146"/>
        <v>0.98909991749913506</v>
      </c>
      <c r="S72" s="338">
        <f t="shared" si="146"/>
        <v>0.98965156646223951</v>
      </c>
      <c r="T72" s="338">
        <f t="shared" si="146"/>
        <v>0.98654518706257743</v>
      </c>
      <c r="U72" s="338">
        <f t="shared" si="146"/>
        <v>0.98452463335681761</v>
      </c>
      <c r="V72" s="338">
        <f t="shared" si="146"/>
        <v>0.98225009706556576</v>
      </c>
      <c r="W72" s="338">
        <f t="shared" si="146"/>
        <v>0.97984558873173344</v>
      </c>
      <c r="X72" s="338">
        <f t="shared" si="146"/>
        <v>0.97881180624608977</v>
      </c>
      <c r="Y72" s="338">
        <f t="shared" si="146"/>
        <v>0.97655483234048179</v>
      </c>
      <c r="Z72" s="338">
        <f t="shared" si="146"/>
        <v>0.97560386962084467</v>
      </c>
      <c r="AA72" s="338">
        <f t="shared" si="146"/>
        <v>0.97442295525677469</v>
      </c>
      <c r="AB72" s="338">
        <f t="shared" si="146"/>
        <v>0.97245896970928114</v>
      </c>
      <c r="AC72" s="338">
        <f t="shared" si="146"/>
        <v>0.9722954177553752</v>
      </c>
      <c r="AD72" s="338">
        <f t="shared" si="146"/>
        <v>0.97221308619279645</v>
      </c>
      <c r="AE72" s="338">
        <f t="shared" si="146"/>
        <v>0.97127206847172476</v>
      </c>
      <c r="AF72" s="338">
        <f t="shared" si="146"/>
        <v>0.86371609677647798</v>
      </c>
      <c r="AG72" s="338">
        <f t="shared" si="146"/>
        <v>0.85417790858710618</v>
      </c>
    </row>
    <row r="73" spans="1:39">
      <c r="A73" s="338" t="s">
        <v>658</v>
      </c>
      <c r="L73" s="338">
        <f t="shared" ref="L73:AA74" si="147">L64/K64</f>
        <v>0.94401719679737695</v>
      </c>
      <c r="M73" s="338">
        <f t="shared" si="147"/>
        <v>1.0137710700456344</v>
      </c>
      <c r="N73" s="338">
        <f t="shared" si="147"/>
        <v>1.0122484992317651</v>
      </c>
      <c r="O73" s="338">
        <f t="shared" si="147"/>
        <v>1.0161462259906537</v>
      </c>
      <c r="P73" s="338">
        <f t="shared" si="147"/>
        <v>1.0194131375637137</v>
      </c>
      <c r="Q73" s="338">
        <f t="shared" si="147"/>
        <v>1.0197285530350095</v>
      </c>
      <c r="R73" s="338">
        <f t="shared" si="147"/>
        <v>1.018776336022341</v>
      </c>
      <c r="S73" s="338">
        <f t="shared" si="147"/>
        <v>1.0173068087895238</v>
      </c>
      <c r="T73" s="338">
        <f t="shared" si="147"/>
        <v>1.0218902343014145</v>
      </c>
      <c r="U73" s="338">
        <f t="shared" si="147"/>
        <v>1.0150318001179648</v>
      </c>
      <c r="V73" s="338">
        <f t="shared" si="147"/>
        <v>1.0050045314140461</v>
      </c>
      <c r="W73" s="338">
        <f t="shared" si="147"/>
        <v>1.0073290462031139</v>
      </c>
      <c r="X73" s="338">
        <f t="shared" si="147"/>
        <v>1.0071009396134678</v>
      </c>
      <c r="Y73" s="338">
        <f t="shared" si="147"/>
        <v>1.0065154409923436</v>
      </c>
      <c r="Z73" s="338">
        <f t="shared" si="147"/>
        <v>1.0081635207389459</v>
      </c>
      <c r="AA73" s="338">
        <f t="shared" si="147"/>
        <v>1.0068479248156257</v>
      </c>
      <c r="AB73" s="338">
        <f t="shared" si="146"/>
        <v>1.0072453319710424</v>
      </c>
      <c r="AC73" s="338">
        <f t="shared" si="146"/>
        <v>1.0081883359290558</v>
      </c>
      <c r="AD73" s="338">
        <f t="shared" si="146"/>
        <v>1.0070786425110607</v>
      </c>
      <c r="AE73" s="338">
        <f t="shared" si="146"/>
        <v>1.006969398399677</v>
      </c>
      <c r="AF73" s="338">
        <f t="shared" si="146"/>
        <v>1.0324928187272844</v>
      </c>
      <c r="AG73" s="338">
        <f t="shared" si="146"/>
        <v>1.0254149181582211</v>
      </c>
    </row>
    <row r="74" spans="1:39">
      <c r="A74" s="338" t="s">
        <v>659</v>
      </c>
      <c r="L74" s="338">
        <f t="shared" si="147"/>
        <v>1</v>
      </c>
      <c r="M74" s="338">
        <f t="shared" si="146"/>
        <v>1</v>
      </c>
      <c r="N74" s="338">
        <f t="shared" si="146"/>
        <v>1</v>
      </c>
      <c r="O74" s="338">
        <f t="shared" si="146"/>
        <v>1</v>
      </c>
      <c r="P74" s="338">
        <f t="shared" si="146"/>
        <v>0.99999999999999989</v>
      </c>
      <c r="Q74" s="338">
        <f t="shared" si="146"/>
        <v>1</v>
      </c>
      <c r="R74" s="338">
        <f t="shared" si="146"/>
        <v>1</v>
      </c>
      <c r="S74" s="338">
        <f t="shared" si="146"/>
        <v>1</v>
      </c>
      <c r="T74" s="338">
        <f t="shared" si="146"/>
        <v>1</v>
      </c>
      <c r="U74" s="338">
        <f t="shared" si="146"/>
        <v>1.0144319057325972</v>
      </c>
      <c r="V74" s="338">
        <f t="shared" si="146"/>
        <v>1.0343098658863681</v>
      </c>
      <c r="W74" s="338">
        <f t="shared" si="146"/>
        <v>1.0343112321418482</v>
      </c>
      <c r="X74" s="338">
        <f t="shared" si="146"/>
        <v>1.0347519292067904</v>
      </c>
      <c r="Y74" s="338">
        <f t="shared" si="146"/>
        <v>1.0379826147281621</v>
      </c>
      <c r="Z74" s="338">
        <f t="shared" si="146"/>
        <v>1.0349794319550825</v>
      </c>
      <c r="AA74" s="338">
        <f t="shared" si="146"/>
        <v>1.0365115726516514</v>
      </c>
      <c r="AB74" s="338">
        <f t="shared" si="146"/>
        <v>1.0368166786832982</v>
      </c>
      <c r="AC74" s="338">
        <f t="shared" si="146"/>
        <v>1.0332643596945175</v>
      </c>
      <c r="AD74" s="338">
        <f t="shared" si="146"/>
        <v>1.0324442568037868</v>
      </c>
      <c r="AE74" s="338">
        <f t="shared" si="146"/>
        <v>1.0317024533496979</v>
      </c>
      <c r="AF74" s="338">
        <f t="shared" si="146"/>
        <v>1.1408704603728137</v>
      </c>
      <c r="AG74" s="338">
        <f t="shared" si="146"/>
        <v>1.1180549518252918</v>
      </c>
    </row>
    <row r="75" spans="1:39">
      <c r="A75" s="338" t="s">
        <v>396</v>
      </c>
      <c r="K75" s="24">
        <f>K63</f>
        <v>0.51284900256346788</v>
      </c>
      <c r="L75">
        <f>K75*L72</f>
        <v>0.52892452034239423</v>
      </c>
      <c r="M75" s="338">
        <f t="shared" ref="M75:AG77" si="148">L75*M72</f>
        <v>0.52519152092437538</v>
      </c>
      <c r="N75" s="338">
        <f t="shared" si="148"/>
        <v>0.5218255294795352</v>
      </c>
      <c r="O75" s="338">
        <f t="shared" si="148"/>
        <v>0.51733406161368123</v>
      </c>
      <c r="P75" s="338">
        <f t="shared" si="148"/>
        <v>0.51184662886721144</v>
      </c>
      <c r="Q75" s="338">
        <f t="shared" si="148"/>
        <v>0.50616177980260146</v>
      </c>
      <c r="R75" s="338">
        <f t="shared" si="148"/>
        <v>0.5006445746439685</v>
      </c>
      <c r="S75" s="338">
        <f t="shared" si="148"/>
        <v>0.49546368753722503</v>
      </c>
      <c r="T75" s="338">
        <f t="shared" si="148"/>
        <v>0.48879731630412609</v>
      </c>
      <c r="U75" s="338">
        <f t="shared" si="148"/>
        <v>0.48123299862011615</v>
      </c>
      <c r="V75" s="338">
        <f t="shared" si="148"/>
        <v>0.47269115960576236</v>
      </c>
      <c r="W75" s="338">
        <f t="shared" si="148"/>
        <v>0.46316434757219399</v>
      </c>
      <c r="X75" s="338">
        <f t="shared" si="148"/>
        <v>0.45335073163593093</v>
      </c>
      <c r="Y75" s="338">
        <f t="shared" si="148"/>
        <v>0.44272184772416129</v>
      </c>
      <c r="Z75" s="338">
        <f t="shared" si="148"/>
        <v>0.4319211478053821</v>
      </c>
      <c r="AA75" s="338">
        <f t="shared" si="148"/>
        <v>0.42087388128241859</v>
      </c>
      <c r="AB75" s="338">
        <f t="shared" si="148"/>
        <v>0.40928258096944709</v>
      </c>
      <c r="AC75" s="338">
        <f t="shared" si="148"/>
        <v>0.39794357804368674</v>
      </c>
      <c r="AD75" s="338">
        <f t="shared" si="148"/>
        <v>0.38688595414045662</v>
      </c>
      <c r="AE75" s="338">
        <f t="shared" si="148"/>
        <v>0.37577152094065813</v>
      </c>
      <c r="AF75" s="338">
        <f t="shared" si="148"/>
        <v>0.32455991134662582</v>
      </c>
      <c r="AG75" s="338">
        <f t="shared" si="148"/>
        <v>0.27723190628527744</v>
      </c>
    </row>
    <row r="76" spans="1:39">
      <c r="A76" s="338" t="s">
        <v>397</v>
      </c>
      <c r="K76" s="24">
        <f t="shared" ref="K76:K77" si="149">K64</f>
        <v>0.28715099743653211</v>
      </c>
      <c r="L76" s="338">
        <f t="shared" ref="L76:AA77" si="150">K76*L73</f>
        <v>0.27107547965760581</v>
      </c>
      <c r="M76" s="338">
        <f t="shared" si="150"/>
        <v>0.27480847907562461</v>
      </c>
      <c r="N76" s="338">
        <f t="shared" si="150"/>
        <v>0.27817447052046496</v>
      </c>
      <c r="O76" s="338">
        <f t="shared" si="150"/>
        <v>0.28266593838631882</v>
      </c>
      <c r="P76" s="338">
        <f t="shared" si="150"/>
        <v>0.2881533711327886</v>
      </c>
      <c r="Q76" s="338">
        <f t="shared" si="150"/>
        <v>0.29383822019739864</v>
      </c>
      <c r="R76" s="338">
        <f t="shared" si="150"/>
        <v>0.2993554253560316</v>
      </c>
      <c r="S76" s="338">
        <f t="shared" si="150"/>
        <v>0.30453631246277502</v>
      </c>
      <c r="T76" s="338">
        <f t="shared" si="150"/>
        <v>0.31120268369587395</v>
      </c>
      <c r="U76" s="338">
        <f t="shared" si="150"/>
        <v>0.31588062023336455</v>
      </c>
      <c r="V76" s="338">
        <f t="shared" si="150"/>
        <v>0.31746145472041082</v>
      </c>
      <c r="W76" s="338">
        <f t="shared" si="150"/>
        <v>0.31978814438976444</v>
      </c>
      <c r="X76" s="338">
        <f t="shared" si="150"/>
        <v>0.32205894069217911</v>
      </c>
      <c r="Y76" s="338">
        <f t="shared" si="150"/>
        <v>0.32415729671631566</v>
      </c>
      <c r="Z76" s="338">
        <f t="shared" si="150"/>
        <v>0.32680356153073992</v>
      </c>
      <c r="AA76" s="338">
        <f t="shared" si="150"/>
        <v>0.32904148774958114</v>
      </c>
      <c r="AB76" s="338">
        <f t="shared" si="148"/>
        <v>0.33142550256057252</v>
      </c>
      <c r="AC76" s="338">
        <f t="shared" si="148"/>
        <v>0.3341393259109946</v>
      </c>
      <c r="AD76" s="338">
        <f t="shared" si="148"/>
        <v>0.33650457874800532</v>
      </c>
      <c r="AE76" s="338">
        <f t="shared" si="148"/>
        <v>0.33884981322061564</v>
      </c>
      <c r="AF76" s="338">
        <f t="shared" si="148"/>
        <v>0.34985999877736729</v>
      </c>
      <c r="AG76" s="338">
        <f t="shared" si="148"/>
        <v>0.35875166201312941</v>
      </c>
    </row>
    <row r="77" spans="1:39">
      <c r="A77" s="338" t="s">
        <v>398</v>
      </c>
      <c r="K77" s="24">
        <f t="shared" si="149"/>
        <v>0.2</v>
      </c>
      <c r="L77" s="338">
        <f t="shared" si="150"/>
        <v>0.2</v>
      </c>
      <c r="M77" s="338">
        <f t="shared" si="148"/>
        <v>0.2</v>
      </c>
      <c r="N77" s="338">
        <f t="shared" si="148"/>
        <v>0.2</v>
      </c>
      <c r="O77" s="338">
        <f t="shared" si="148"/>
        <v>0.2</v>
      </c>
      <c r="P77" s="338">
        <f t="shared" si="148"/>
        <v>0.19999999999999998</v>
      </c>
      <c r="Q77" s="338">
        <f t="shared" si="148"/>
        <v>0.19999999999999998</v>
      </c>
      <c r="R77" s="338">
        <f t="shared" si="148"/>
        <v>0.19999999999999998</v>
      </c>
      <c r="S77" s="338">
        <f t="shared" si="148"/>
        <v>0.19999999999999998</v>
      </c>
      <c r="T77" s="338">
        <f t="shared" si="148"/>
        <v>0.19999999999999998</v>
      </c>
      <c r="U77" s="338">
        <f t="shared" si="148"/>
        <v>0.20288638114651944</v>
      </c>
      <c r="V77" s="338">
        <f t="shared" si="148"/>
        <v>0.20984738567382707</v>
      </c>
      <c r="W77" s="338">
        <f t="shared" si="148"/>
        <v>0.21704750803804171</v>
      </c>
      <c r="X77" s="338">
        <f t="shared" si="148"/>
        <v>0.22459032767188999</v>
      </c>
      <c r="Y77" s="338">
        <f t="shared" si="148"/>
        <v>0.23312085555952308</v>
      </c>
      <c r="Z77" s="338">
        <f t="shared" si="148"/>
        <v>0.24127529066387804</v>
      </c>
      <c r="AA77" s="338">
        <f t="shared" si="148"/>
        <v>0.25008463096800054</v>
      </c>
      <c r="AB77" s="338">
        <f t="shared" si="148"/>
        <v>0.25929191646998062</v>
      </c>
      <c r="AC77" s="338">
        <f t="shared" si="148"/>
        <v>0.26791709604531883</v>
      </c>
      <c r="AD77" s="338">
        <f t="shared" si="148"/>
        <v>0.27660946711153794</v>
      </c>
      <c r="AE77" s="338">
        <f t="shared" si="148"/>
        <v>0.28537866583872629</v>
      </c>
      <c r="AF77" s="338">
        <f t="shared" si="148"/>
        <v>0.32558008987600701</v>
      </c>
      <c r="AG77" s="338">
        <f t="shared" si="148"/>
        <v>0.3640164317015932</v>
      </c>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E111" workbookViewId="0">
      <selection activeCell="G133" sqref="G133"/>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2.7679491011626993</v>
      </c>
      <c r="R5" s="126">
        <f ca="1">OFFSET(AGR!U$21,$E5,0)</f>
        <v>2.8352361762501745</v>
      </c>
      <c r="S5" s="126">
        <f ca="1">OFFSET(AGR!V$21,$E5,0)</f>
        <v>2.8802527892963896</v>
      </c>
      <c r="T5" s="203">
        <f ca="1">OFFSET(AGR!W$21,$E5,0)</f>
        <v>2.9328512345333251</v>
      </c>
      <c r="U5" s="126">
        <f ca="1">OFFSET(AGR!X$21,$E5,0)</f>
        <v>2.9782399984163748</v>
      </c>
      <c r="V5" s="126">
        <f ca="1">OFFSET(AGR!Y$21,$E5,0)</f>
        <v>3.0232642010657367</v>
      </c>
      <c r="W5" s="126">
        <f ca="1">OFFSET(AGR!Z$21,$E5,0)</f>
        <v>3.0634894742455749</v>
      </c>
      <c r="X5" s="126">
        <f ca="1">OFFSET(AGR!AA$21,$E5,0)</f>
        <v>3.1217370297480622</v>
      </c>
      <c r="Y5" s="205">
        <f ca="1">OFFSET(AGR!AB$21,$E5,0)</f>
        <v>3.1681710904874487</v>
      </c>
      <c r="Z5" s="126">
        <f ca="1">OFFSET(AGR!AC$21,$E5,0)</f>
        <v>3.2108738171413749</v>
      </c>
      <c r="AA5" s="126">
        <f ca="1">OFFSET(AGR!AD$21,$E5,0)</f>
        <v>3.263660964700652</v>
      </c>
      <c r="AB5" s="126">
        <f ca="1">OFFSET(AGR!AE$21,$E5,0)</f>
        <v>3.3207086173453115</v>
      </c>
      <c r="AC5" s="126">
        <f ca="1">OFFSET(AGR!AF$21,$E5,0)</f>
        <v>3.3825739835868296</v>
      </c>
      <c r="AD5" s="126">
        <f ca="1">OFFSET(AGR!AG$21,$E5,0)</f>
        <v>3.4594465403528361</v>
      </c>
      <c r="AE5" s="126">
        <f ca="1">OFFSET(AGR!AH$21,$E5,0)</f>
        <v>3.5331892170407926</v>
      </c>
      <c r="AF5" s="126">
        <f ca="1">OFFSET(AGR!AI$21,$E5,0)</f>
        <v>3.6133468793153427</v>
      </c>
      <c r="AG5" s="126">
        <f ca="1">OFFSET(AGR!AJ$21,$E5,0)</f>
        <v>3.6950430544467934</v>
      </c>
      <c r="AH5" s="126">
        <f ca="1">OFFSET(AGR!AK$21,$E5,0)</f>
        <v>3.7771970954024527</v>
      </c>
      <c r="AI5" s="126">
        <f ca="1">OFFSET(AGR!AL$21,$E5,0)</f>
        <v>3.8662287718288502</v>
      </c>
      <c r="AJ5" s="126">
        <f ca="1">OFFSET(AGR!AM$21,$E5,0)</f>
        <v>3.9594937865825384</v>
      </c>
      <c r="AK5" s="126">
        <f ca="1">OFFSET(AGR!AN$21,$E5,0)</f>
        <v>4.4543937565767662</v>
      </c>
      <c r="AL5" s="126">
        <f ca="1">OFFSET(AGR!AO$21,$E5,0)</f>
        <v>5.083318710875778</v>
      </c>
      <c r="AM5" s="126">
        <f ca="1">OFFSET(AGR!AP$21,$E5,0)</f>
        <v>5.083318710875778</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5.5486239510694055</v>
      </c>
      <c r="R6" s="126">
        <f ca="1">OFFSET(AGR!U$21,$E6,0)</f>
        <v>5.6835074560698926</v>
      </c>
      <c r="S6" s="126">
        <f ca="1">OFFSET(AGR!V$21,$E6,0)</f>
        <v>5.773747647711903</v>
      </c>
      <c r="T6" s="203">
        <f ca="1">OFFSET(AGR!W$21,$E6,0)</f>
        <v>5.8791863614903024</v>
      </c>
      <c r="U6" s="126">
        <f ca="1">OFFSET(AGR!X$21,$E6,0)</f>
        <v>5.9701725657832689</v>
      </c>
      <c r="V6" s="126">
        <f ca="1">OFFSET(AGR!Y$21,$E6,0)</f>
        <v>6.0604279715250549</v>
      </c>
      <c r="W6" s="126">
        <f ca="1">OFFSET(AGR!Z$21,$E6,0)</f>
        <v>6.1410634550714125</v>
      </c>
      <c r="X6" s="126">
        <f ca="1">OFFSET(AGR!AA$21,$E6,0)</f>
        <v>6.2578263613750673</v>
      </c>
      <c r="Y6" s="205">
        <f ca="1">OFFSET(AGR!AB$21,$E6,0)</f>
        <v>6.3509079651718077</v>
      </c>
      <c r="Z6" s="126">
        <f ca="1">OFFSET(AGR!AC$21,$E6,0)</f>
        <v>6.4365097458506559</v>
      </c>
      <c r="AA6" s="126">
        <f ca="1">OFFSET(AGR!AD$21,$E6,0)</f>
        <v>6.5423267318396707</v>
      </c>
      <c r="AB6" s="126">
        <f ca="1">OFFSET(AGR!AE$21,$E6,0)</f>
        <v>6.6566843158297386</v>
      </c>
      <c r="AC6" s="126">
        <f ca="1">OFFSET(AGR!AF$21,$E6,0)</f>
        <v>6.7806994766306277</v>
      </c>
      <c r="AD6" s="126">
        <f ca="1">OFFSET(AGR!AG$21,$E6,0)</f>
        <v>6.9347980145960246</v>
      </c>
      <c r="AE6" s="126">
        <f ca="1">OFFSET(AGR!AH$21,$E6,0)</f>
        <v>7.0826224026654749</v>
      </c>
      <c r="AF6" s="126">
        <f ca="1">OFFSET(AGR!AI$21,$E6,0)</f>
        <v>7.2433062550424845</v>
      </c>
      <c r="AG6" s="126">
        <f ca="1">OFFSET(AGR!AJ$21,$E6,0)</f>
        <v>7.4070742065032666</v>
      </c>
      <c r="AH6" s="126">
        <f ca="1">OFFSET(AGR!AK$21,$E6,0)</f>
        <v>7.5717599946675902</v>
      </c>
      <c r="AI6" s="126">
        <f ca="1">OFFSET(AGR!AL$21,$E6,0)</f>
        <v>7.7502326739577763</v>
      </c>
      <c r="AJ6" s="126">
        <f ca="1">OFFSET(AGR!AM$21,$E6,0)</f>
        <v>7.9371914928326532</v>
      </c>
      <c r="AK6" s="126">
        <f ca="1">OFFSET(AGR!AN$21,$E6,0)</f>
        <v>8.9292667538047628</v>
      </c>
      <c r="AL6" s="126">
        <f ca="1">OFFSET(AGR!AO$21,$E6,0)</f>
        <v>10.190008168227038</v>
      </c>
      <c r="AM6" s="126">
        <f ca="1">OFFSET(AGR!AP$21,$E6,0)</f>
        <v>10.190008168227038</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9.3183073198750179</v>
      </c>
      <c r="R7" s="126">
        <f ca="1">OFFSET(AGR!U$21,$E7,0)</f>
        <v>9.5448294203201538</v>
      </c>
      <c r="S7" s="126">
        <f ca="1">OFFSET(AGR!V$21,$E7,0)</f>
        <v>9.6963779566311441</v>
      </c>
      <c r="T7" s="203">
        <f ca="1">OFFSET(AGR!W$21,$E7,0)</f>
        <v>9.8734507492845562</v>
      </c>
      <c r="U7" s="126">
        <f ca="1">OFFSET(AGR!X$21,$E7,0)</f>
        <v>10.02625213228464</v>
      </c>
      <c r="V7" s="126">
        <f ca="1">OFFSET(AGR!Y$21,$E7,0)</f>
        <v>10.177826219012914</v>
      </c>
      <c r="W7" s="126">
        <f ca="1">OFFSET(AGR!Z$21,$E7,0)</f>
        <v>10.313244698116526</v>
      </c>
      <c r="X7" s="126">
        <f ca="1">OFFSET(AGR!AA$21,$E7,0)</f>
        <v>10.509335234093383</v>
      </c>
      <c r="Y7" s="205">
        <f ca="1">OFFSET(AGR!AB$21,$E7,0)</f>
        <v>10.66565561147951</v>
      </c>
      <c r="Z7" s="126">
        <f ca="1">OFFSET(AGR!AC$21,$E7,0)</f>
        <v>10.809414443674349</v>
      </c>
      <c r="AA7" s="126">
        <f ca="1">OFFSET(AGR!AD$21,$E7,0)</f>
        <v>10.987122503150701</v>
      </c>
      <c r="AB7" s="126">
        <f ca="1">OFFSET(AGR!AE$21,$E7,0)</f>
        <v>11.179173563264891</v>
      </c>
      <c r="AC7" s="126">
        <f ca="1">OFFSET(AGR!AF$21,$E7,0)</f>
        <v>11.387443467813689</v>
      </c>
      <c r="AD7" s="126">
        <f ca="1">OFFSET(AGR!AG$21,$E7,0)</f>
        <v>11.646235115430796</v>
      </c>
      <c r="AE7" s="126">
        <f ca="1">OFFSET(AGR!AH$21,$E7,0)</f>
        <v>11.894490014222077</v>
      </c>
      <c r="AF7" s="126">
        <f ca="1">OFFSET(AGR!AI$21,$E7,0)</f>
        <v>12.164340977450864</v>
      </c>
      <c r="AG7" s="126">
        <f ca="1">OFFSET(AGR!AJ$21,$E7,0)</f>
        <v>12.439371347920254</v>
      </c>
      <c r="AH7" s="126">
        <f ca="1">OFFSET(AGR!AK$21,$E7,0)</f>
        <v>12.715943124790307</v>
      </c>
      <c r="AI7" s="126">
        <f ca="1">OFFSET(AGR!AL$21,$E7,0)</f>
        <v>13.015668478047832</v>
      </c>
      <c r="AJ7" s="126">
        <f ca="1">OFFSET(AGR!AM$21,$E7,0)</f>
        <v>13.32964537498661</v>
      </c>
      <c r="AK7" s="126">
        <f ca="1">OFFSET(AGR!AN$21,$E7,0)</f>
        <v>14.995727316690663</v>
      </c>
      <c r="AL7" s="126">
        <f ca="1">OFFSET(AGR!AO$21,$E7,0)</f>
        <v>17.113004691059572</v>
      </c>
      <c r="AM7" s="126">
        <f ca="1">OFFSET(AGR!AP$21,$E7,0)</f>
        <v>17.113004691059572</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4.2385440663742981</v>
      </c>
      <c r="R8" s="126">
        <f ca="1">OFFSET(AGR!U$21,$E8,0)</f>
        <v>4.3415803659709562</v>
      </c>
      <c r="S8" s="126">
        <f ca="1">OFFSET(AGR!V$21,$E8,0)</f>
        <v>4.4105140389330613</v>
      </c>
      <c r="T8" s="203">
        <f ca="1">OFFSET(AGR!W$21,$E8,0)</f>
        <v>4.4910577266279965</v>
      </c>
      <c r="U8" s="126">
        <f ca="1">OFFSET(AGR!X$21,$E8,0)</f>
        <v>4.5605612719626096</v>
      </c>
      <c r="V8" s="126">
        <f ca="1">OFFSET(AGR!Y$21,$E8,0)</f>
        <v>4.6295065668390665</v>
      </c>
      <c r="W8" s="126">
        <f ca="1">OFFSET(AGR!Z$21,$E8,0)</f>
        <v>4.6911032894388685</v>
      </c>
      <c r="X8" s="126">
        <f ca="1">OFFSET(AGR!AA$21,$E8,0)</f>
        <v>4.7802974262285121</v>
      </c>
      <c r="Y8" s="205">
        <f ca="1">OFFSET(AGR!AB$21,$E8,0)</f>
        <v>4.8514016284488193</v>
      </c>
      <c r="Z8" s="126">
        <f ca="1">OFFSET(AGR!AC$21,$E8,0)</f>
        <v>4.9167920608816171</v>
      </c>
      <c r="AA8" s="126">
        <f ca="1">OFFSET(AGR!AD$21,$E8,0)</f>
        <v>4.9976247073252296</v>
      </c>
      <c r="AB8" s="126">
        <f ca="1">OFFSET(AGR!AE$21,$E8,0)</f>
        <v>5.0849814399746966</v>
      </c>
      <c r="AC8" s="126">
        <f ca="1">OFFSET(AGR!AF$21,$E8,0)</f>
        <v>5.1797155089237652</v>
      </c>
      <c r="AD8" s="126">
        <f ca="1">OFFSET(AGR!AG$21,$E8,0)</f>
        <v>5.2974299998480063</v>
      </c>
      <c r="AE8" s="126">
        <f ca="1">OFFSET(AGR!AH$21,$E8,0)</f>
        <v>5.4103517239443786</v>
      </c>
      <c r="AF8" s="126">
        <f ca="1">OFFSET(AGR!AI$21,$E8,0)</f>
        <v>5.5330966774789339</v>
      </c>
      <c r="AG8" s="126">
        <f ca="1">OFFSET(AGR!AJ$21,$E8,0)</f>
        <v>5.6581975466399426</v>
      </c>
      <c r="AH8" s="126">
        <f ca="1">OFFSET(AGR!AK$21,$E8,0)</f>
        <v>5.7839995430260078</v>
      </c>
      <c r="AI8" s="126">
        <f ca="1">OFFSET(AGR!AL$21,$E8,0)</f>
        <v>5.920333221877959</v>
      </c>
      <c r="AJ8" s="126">
        <f ca="1">OFFSET(AGR!AM$21,$E8,0)</f>
        <v>6.0631493866399859</v>
      </c>
      <c r="AK8" s="126">
        <f ca="1">OFFSET(AGR!AN$21,$E8,0)</f>
        <v>6.8209867798155743</v>
      </c>
      <c r="AL8" s="126">
        <f ca="1">OFFSET(AGR!AO$21,$E8,0)</f>
        <v>7.7840558377397411</v>
      </c>
      <c r="AM8" s="126">
        <f ca="1">OFFSET(AGR!AP$21,$E8,0)</f>
        <v>7.7840558377397411</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16.103716226939955</v>
      </c>
      <c r="R9" s="126">
        <f ca="1">OFFSET(AGR!U$21,$E9,0)</f>
        <v>16.495187284877524</v>
      </c>
      <c r="S9" s="126">
        <f ca="1">OFFSET(AGR!V$21,$E9,0)</f>
        <v>16.757090497508745</v>
      </c>
      <c r="T9" s="203">
        <f ca="1">OFFSET(AGR!W$21,$E9,0)</f>
        <v>17.063104230101604</v>
      </c>
      <c r="U9" s="126">
        <f ca="1">OFFSET(AGR!X$21,$E9,0)</f>
        <v>17.327172587846036</v>
      </c>
      <c r="V9" s="126">
        <f ca="1">OFFSET(AGR!Y$21,$E9,0)</f>
        <v>17.589119956208048</v>
      </c>
      <c r="W9" s="126">
        <f ca="1">OFFSET(AGR!Z$21,$E9,0)</f>
        <v>17.823147519853332</v>
      </c>
      <c r="X9" s="126">
        <f ca="1">OFFSET(AGR!AA$21,$E9,0)</f>
        <v>18.162027344027475</v>
      </c>
      <c r="Y9" s="205">
        <f ca="1">OFFSET(AGR!AB$21,$E9,0)</f>
        <v>18.432177158956321</v>
      </c>
      <c r="Z9" s="126">
        <f ca="1">OFFSET(AGR!AC$21,$E9,0)</f>
        <v>18.680618357482174</v>
      </c>
      <c r="AA9" s="126">
        <f ca="1">OFFSET(AGR!AD$21,$E9,0)</f>
        <v>18.987729945757813</v>
      </c>
      <c r="AB9" s="126">
        <f ca="1">OFFSET(AGR!AE$21,$E9,0)</f>
        <v>19.319628826852391</v>
      </c>
      <c r="AC9" s="126">
        <f ca="1">OFFSET(AGR!AF$21,$E9,0)</f>
        <v>19.679556797280256</v>
      </c>
      <c r="AD9" s="126">
        <f ca="1">OFFSET(AGR!AG$21,$E9,0)</f>
        <v>20.126795454695994</v>
      </c>
      <c r="AE9" s="126">
        <f ca="1">OFFSET(AGR!AH$21,$E9,0)</f>
        <v>20.555824709135319</v>
      </c>
      <c r="AF9" s="126">
        <f ca="1">OFFSET(AGR!AI$21,$E9,0)</f>
        <v>21.022175859213196</v>
      </c>
      <c r="AG9" s="126">
        <f ca="1">OFFSET(AGR!AJ$21,$E9,0)</f>
        <v>21.497477959454361</v>
      </c>
      <c r="AH9" s="126">
        <f ca="1">OFFSET(AGR!AK$21,$E9,0)</f>
        <v>21.97544388805132</v>
      </c>
      <c r="AI9" s="126">
        <f ca="1">OFFSET(AGR!AL$21,$E9,0)</f>
        <v>22.493423373937524</v>
      </c>
      <c r="AJ9" s="126">
        <f ca="1">OFFSET(AGR!AM$21,$E9,0)</f>
        <v>23.036032098521321</v>
      </c>
      <c r="AK9" s="126">
        <f ca="1">OFFSET(AGR!AN$21,$E9,0)</f>
        <v>25.915322282780995</v>
      </c>
      <c r="AL9" s="126">
        <f ca="1">OFFSET(AGR!AO$21,$E9,0)</f>
        <v>29.574359577873636</v>
      </c>
      <c r="AM9" s="126">
        <f ca="1">OFFSET(AGR!AP$21,$E9,0)</f>
        <v>29.574359577873636</v>
      </c>
      <c r="AQ9" s="4"/>
    </row>
    <row r="10" spans="1:56">
      <c r="A10" s="35" t="s">
        <v>310</v>
      </c>
      <c r="B10">
        <v>0.39719718710289997</v>
      </c>
      <c r="E10" s="129">
        <f ca="1">MATCH(F10,IND!$D$26:$D$255,0)</f>
        <v>110</v>
      </c>
      <c r="F10" s="4" t="str">
        <f t="shared" si="0"/>
        <v>ICPA</v>
      </c>
      <c r="G10" s="126">
        <f ca="1">OFFSET(IND!J$25,$E10,0)</f>
        <v>0.2086787369811067</v>
      </c>
      <c r="H10" s="126">
        <f ca="1">OFFSET(IND!K$25,$E10,0)</f>
        <v>0.21492511919609003</v>
      </c>
      <c r="I10" s="126">
        <f ca="1">OFFSET(IND!L$25,$E10,0)</f>
        <v>0.21936658623983632</v>
      </c>
      <c r="J10" s="126">
        <f ca="1">OFFSET(IND!M$25,$E10,0)</f>
        <v>0.30344250000000006</v>
      </c>
      <c r="K10" s="126">
        <f ca="1">OFFSET(IND!N$25,$E10,0)</f>
        <v>0.30344250000000006</v>
      </c>
      <c r="L10" s="126">
        <f ca="1">OFFSET(IND!O$25,$E10,0)</f>
        <v>0.30344250000000006</v>
      </c>
      <c r="M10" s="126">
        <f ca="1">OFFSET(IND!P$25,$E10,0)</f>
        <v>0.30687877870399505</v>
      </c>
      <c r="N10" s="126">
        <f ca="1">OFFSET(IND!Q$25,$E10,0)</f>
        <v>0.30623182499737872</v>
      </c>
      <c r="O10" s="203">
        <f ca="1">OFFSET(IND!R$25,$E10,0)</f>
        <v>0.2822680233564015</v>
      </c>
      <c r="P10" s="126">
        <f ca="1">OFFSET(IND!S$25,$E10,0)</f>
        <v>0.30368362418483269</v>
      </c>
      <c r="Q10" s="126">
        <f ca="1">OFFSET(IND!T$25,$E10,0)</f>
        <v>0.30546250070496134</v>
      </c>
      <c r="R10" s="126">
        <f ca="1">OFFSET(IND!U$25,$E10,0)</f>
        <v>0.30627784103194278</v>
      </c>
      <c r="S10" s="126">
        <f ca="1">OFFSET(IND!V$25,$E10,0)</f>
        <v>0.30769967976830931</v>
      </c>
      <c r="T10" s="203">
        <f ca="1">OFFSET(IND!W$25,$E10,0)</f>
        <v>0.30918526661270829</v>
      </c>
      <c r="U10" s="126">
        <f ca="1">OFFSET(IND!X$25,$E10,0)</f>
        <v>0.31399959658855547</v>
      </c>
      <c r="V10" s="126">
        <f ca="1">OFFSET(IND!Y$25,$E10,0)</f>
        <v>0.3189839717262411</v>
      </c>
      <c r="W10" s="126">
        <f ca="1">OFFSET(IND!Z$25,$E10,0)</f>
        <v>0.3255260857764794</v>
      </c>
      <c r="X10" s="126">
        <f ca="1">OFFSET(IND!AA$25,$E10,0)</f>
        <v>0.33103591162458113</v>
      </c>
      <c r="Y10" s="205">
        <f ca="1">OFFSET(IND!AB$25,$E10,0)</f>
        <v>0.3375119138416825</v>
      </c>
      <c r="Z10" s="126">
        <f ca="1">OFFSET(IND!AC$25,$E10,0)</f>
        <v>0.34623041643354469</v>
      </c>
      <c r="AA10" s="126">
        <f ca="1">OFFSET(IND!AD$25,$E10,0)</f>
        <v>0.35524733200516639</v>
      </c>
      <c r="AB10" s="126">
        <f ca="1">OFFSET(IND!AE$25,$E10,0)</f>
        <v>0.36488646695041982</v>
      </c>
      <c r="AC10" s="126">
        <f ca="1">OFFSET(IND!AF$25,$E10,0)</f>
        <v>0.37638587333887347</v>
      </c>
      <c r="AD10" s="126">
        <f ca="1">OFFSET(IND!AG$25,$E10,0)</f>
        <v>0.38810384080180993</v>
      </c>
      <c r="AE10" s="126">
        <f ca="1">OFFSET(IND!AH$25,$E10,0)</f>
        <v>0.40066943133284455</v>
      </c>
      <c r="AF10" s="126">
        <f ca="1">OFFSET(IND!AI$25,$E10,0)</f>
        <v>0.41468142903022021</v>
      </c>
      <c r="AG10" s="126">
        <f ca="1">OFFSET(IND!AJ$25,$E10,0)</f>
        <v>0.42884991392655092</v>
      </c>
      <c r="AH10" s="126">
        <f ca="1">OFFSET(IND!AK$25,$E10,0)</f>
        <v>0.44374994149110919</v>
      </c>
      <c r="AI10" s="126">
        <f ca="1">OFFSET(IND!AL$25,$E10,0)</f>
        <v>0.45939759470009167</v>
      </c>
      <c r="AJ10" s="126">
        <f ca="1">OFFSET(IND!AM$25,$E10,0)</f>
        <v>0.54325102617644727</v>
      </c>
      <c r="AK10" s="126">
        <f ca="1">OFFSET(IND!AN$25,$E10,0)</f>
        <v>0.65122106265970514</v>
      </c>
      <c r="AL10" s="126">
        <f ca="1">OFFSET(IND!AO$25,$E10,0)</f>
        <v>0.83902509645150403</v>
      </c>
      <c r="AM10" s="126">
        <f ca="1">OFFSET(IND!AP$25,$E10,0)</f>
        <v>1.0308485644111129</v>
      </c>
      <c r="AQ10" s="4"/>
    </row>
    <row r="11" spans="1:56">
      <c r="A11" s="35" t="s">
        <v>311</v>
      </c>
      <c r="B11">
        <v>5.295962494706</v>
      </c>
      <c r="E11" s="129">
        <f ca="1">MATCH(F11,IND!$D$26:$D$255,0)</f>
        <v>112</v>
      </c>
      <c r="F11" s="4" t="str">
        <f t="shared" si="0"/>
        <v>ICPC</v>
      </c>
      <c r="G11" s="126">
        <f ca="1">OFFSET(IND!J$25,$E11,0)</f>
        <v>2.7823831597480893</v>
      </c>
      <c r="H11" s="126">
        <f ca="1">OFFSET(IND!K$25,$E11,0)</f>
        <v>2.8656682559478672</v>
      </c>
      <c r="I11" s="126">
        <f ca="1">OFFSET(IND!L$25,$E11,0)</f>
        <v>2.9248878165311512</v>
      </c>
      <c r="J11" s="126">
        <f ca="1">OFFSET(IND!M$25,$E11,0)</f>
        <v>4.0459000000000005</v>
      </c>
      <c r="K11" s="126">
        <f ca="1">OFFSET(IND!N$25,$E11,0)</f>
        <v>4.0459000000000005</v>
      </c>
      <c r="L11" s="126">
        <f ca="1">OFFSET(IND!O$25,$E11,0)</f>
        <v>4.0459000000000005</v>
      </c>
      <c r="M11" s="126">
        <f ca="1">OFFSET(IND!P$25,$E11,0)</f>
        <v>4.0917170493866006</v>
      </c>
      <c r="N11" s="126">
        <f ca="1">OFFSET(IND!Q$25,$E11,0)</f>
        <v>4.0830909999650498</v>
      </c>
      <c r="O11" s="203">
        <f ca="1">OFFSET(IND!R$25,$E11,0)</f>
        <v>3.7635736447520198</v>
      </c>
      <c r="P11" s="126">
        <f ca="1">OFFSET(IND!S$25,$E11,0)</f>
        <v>4.0491149891311027</v>
      </c>
      <c r="Q11" s="126">
        <f ca="1">OFFSET(IND!T$25,$E11,0)</f>
        <v>4.0728333427328183</v>
      </c>
      <c r="R11" s="126">
        <f ca="1">OFFSET(IND!U$25,$E11,0)</f>
        <v>4.0837045470925704</v>
      </c>
      <c r="S11" s="126">
        <f ca="1">OFFSET(IND!V$25,$E11,0)</f>
        <v>4.1026623969107909</v>
      </c>
      <c r="T11" s="203">
        <f ca="1">OFFSET(IND!W$25,$E11,0)</f>
        <v>4.1224702215027769</v>
      </c>
      <c r="U11" s="126">
        <f ca="1">OFFSET(IND!X$25,$E11,0)</f>
        <v>4.1866612878474063</v>
      </c>
      <c r="V11" s="126">
        <f ca="1">OFFSET(IND!Y$25,$E11,0)</f>
        <v>4.2531196230165484</v>
      </c>
      <c r="W11" s="126">
        <f ca="1">OFFSET(IND!Z$25,$E11,0)</f>
        <v>4.3403478103530597</v>
      </c>
      <c r="X11" s="126">
        <f ca="1">OFFSET(IND!AA$25,$E11,0)</f>
        <v>4.4138121549944165</v>
      </c>
      <c r="Y11" s="205">
        <f ca="1">OFFSET(IND!AB$25,$E11,0)</f>
        <v>4.5001588512224346</v>
      </c>
      <c r="Z11" s="126">
        <f ca="1">OFFSET(IND!AC$25,$E11,0)</f>
        <v>4.6164055524472642</v>
      </c>
      <c r="AA11" s="126">
        <f ca="1">OFFSET(IND!AD$25,$E11,0)</f>
        <v>4.7366310934022202</v>
      </c>
      <c r="AB11" s="126">
        <f ca="1">OFFSET(IND!AE$25,$E11,0)</f>
        <v>4.865152892672266</v>
      </c>
      <c r="AC11" s="126">
        <f ca="1">OFFSET(IND!AF$25,$E11,0)</f>
        <v>5.0184783111849809</v>
      </c>
      <c r="AD11" s="126">
        <f ca="1">OFFSET(IND!AG$25,$E11,0)</f>
        <v>5.1747178773574669</v>
      </c>
      <c r="AE11" s="126">
        <f ca="1">OFFSET(IND!AH$25,$E11,0)</f>
        <v>5.342259084437929</v>
      </c>
      <c r="AF11" s="126">
        <f ca="1">OFFSET(IND!AI$25,$E11,0)</f>
        <v>5.5290857204029376</v>
      </c>
      <c r="AG11" s="126">
        <f ca="1">OFFSET(IND!AJ$25,$E11,0)</f>
        <v>5.7179988523540137</v>
      </c>
      <c r="AH11" s="126">
        <f ca="1">OFFSET(IND!AK$25,$E11,0)</f>
        <v>5.9166658865481239</v>
      </c>
      <c r="AI11" s="126">
        <f ca="1">OFFSET(IND!AL$25,$E11,0)</f>
        <v>6.1253012626678904</v>
      </c>
      <c r="AJ11" s="126">
        <f ca="1">OFFSET(IND!AM$25,$E11,0)</f>
        <v>7.2433470156859654</v>
      </c>
      <c r="AK11" s="126">
        <f ca="1">OFFSET(IND!AN$25,$E11,0)</f>
        <v>8.6829475021294034</v>
      </c>
      <c r="AL11" s="126">
        <f ca="1">OFFSET(IND!AO$25,$E11,0)</f>
        <v>11.187001286020056</v>
      </c>
      <c r="AM11" s="126">
        <f ca="1">OFFSET(IND!AP$25,$E11,0)</f>
        <v>13.744647525481509</v>
      </c>
      <c r="AQ11" s="4"/>
    </row>
    <row r="12" spans="1:56">
      <c r="A12" s="35" t="s">
        <v>312</v>
      </c>
      <c r="B12">
        <v>3.219945196781</v>
      </c>
      <c r="E12" s="129">
        <f ca="1">MATCH(F12,IND!$D$26:$D$255,0)</f>
        <v>117</v>
      </c>
      <c r="F12" s="4" t="str">
        <f t="shared" si="0"/>
        <v>ICPE</v>
      </c>
      <c r="G12" s="126">
        <f ca="1">OFFSET(IND!J$25,$E12,0)</f>
        <v>1.6916889611268384</v>
      </c>
      <c r="H12" s="126">
        <f ca="1">OFFSET(IND!K$25,$E12,0)</f>
        <v>1.7423262996163034</v>
      </c>
      <c r="I12" s="126">
        <f ca="1">OFFSET(IND!L$25,$E12,0)</f>
        <v>1.7783317924509401</v>
      </c>
      <c r="J12" s="126">
        <f ca="1">OFFSET(IND!M$25,$E12,0)</f>
        <v>2.4599072000000004</v>
      </c>
      <c r="K12" s="126">
        <f ca="1">OFFSET(IND!N$25,$E12,0)</f>
        <v>2.4599072000000004</v>
      </c>
      <c r="L12" s="126">
        <f ca="1">OFFSET(IND!O$25,$E12,0)</f>
        <v>2.4599072000000004</v>
      </c>
      <c r="M12" s="126">
        <f ca="1">OFFSET(IND!P$25,$E12,0)</f>
        <v>2.4877639660270532</v>
      </c>
      <c r="N12" s="126">
        <f ca="1">OFFSET(IND!Q$25,$E12,0)</f>
        <v>2.4825193279787503</v>
      </c>
      <c r="O12" s="203">
        <f ca="1">OFFSET(IND!R$25,$E12,0)</f>
        <v>2.2882527760092284</v>
      </c>
      <c r="P12" s="126">
        <f ca="1">OFFSET(IND!S$25,$E12,0)</f>
        <v>2.4618619133917106</v>
      </c>
      <c r="Q12" s="126">
        <f ca="1">OFFSET(IND!T$25,$E12,0)</f>
        <v>2.4762826723815534</v>
      </c>
      <c r="R12" s="126">
        <f ca="1">OFFSET(IND!U$25,$E12,0)</f>
        <v>2.4828923646322827</v>
      </c>
      <c r="S12" s="126">
        <f ca="1">OFFSET(IND!V$25,$E12,0)</f>
        <v>2.4944187373217606</v>
      </c>
      <c r="T12" s="203">
        <f ca="1">OFFSET(IND!W$25,$E12,0)</f>
        <v>2.5064618946736883</v>
      </c>
      <c r="U12" s="126">
        <f ca="1">OFFSET(IND!X$25,$E12,0)</f>
        <v>2.5454900630112229</v>
      </c>
      <c r="V12" s="126">
        <f ca="1">OFFSET(IND!Y$25,$E12,0)</f>
        <v>2.5858967307940612</v>
      </c>
      <c r="W12" s="126">
        <f ca="1">OFFSET(IND!Z$25,$E12,0)</f>
        <v>2.6389314686946599</v>
      </c>
      <c r="X12" s="126">
        <f ca="1">OFFSET(IND!AA$25,$E12,0)</f>
        <v>2.6835977902366048</v>
      </c>
      <c r="Y12" s="205">
        <f ca="1">OFFSET(IND!AB$25,$E12,0)</f>
        <v>2.7360965815432401</v>
      </c>
      <c r="Z12" s="126">
        <f ca="1">OFFSET(IND!AC$25,$E12,0)</f>
        <v>2.8067745758879363</v>
      </c>
      <c r="AA12" s="126">
        <f ca="1">OFFSET(IND!AD$25,$E12,0)</f>
        <v>2.8798717047885494</v>
      </c>
      <c r="AB12" s="126">
        <f ca="1">OFFSET(IND!AE$25,$E12,0)</f>
        <v>2.958012958744737</v>
      </c>
      <c r="AC12" s="126">
        <f ca="1">OFFSET(IND!AF$25,$E12,0)</f>
        <v>3.0512348132004679</v>
      </c>
      <c r="AD12" s="126">
        <f ca="1">OFFSET(IND!AG$25,$E12,0)</f>
        <v>3.1462284694333391</v>
      </c>
      <c r="AE12" s="126">
        <f ca="1">OFFSET(IND!AH$25,$E12,0)</f>
        <v>3.2480935233382597</v>
      </c>
      <c r="AF12" s="126">
        <f ca="1">OFFSET(IND!AI$25,$E12,0)</f>
        <v>3.3616841180049848</v>
      </c>
      <c r="AG12" s="126">
        <f ca="1">OFFSET(IND!AJ$25,$E12,0)</f>
        <v>3.4765433022312391</v>
      </c>
      <c r="AH12" s="126">
        <f ca="1">OFFSET(IND!AK$25,$E12,0)</f>
        <v>3.5973328590212583</v>
      </c>
      <c r="AI12" s="126">
        <f ca="1">OFFSET(IND!AL$25,$E12,0)</f>
        <v>3.7241831677020762</v>
      </c>
      <c r="AJ12" s="126">
        <f ca="1">OFFSET(IND!AM$25,$E12,0)</f>
        <v>4.4039549855370659</v>
      </c>
      <c r="AK12" s="126">
        <f ca="1">OFFSET(IND!AN$25,$E12,0)</f>
        <v>5.2792320812946762</v>
      </c>
      <c r="AL12" s="126">
        <f ca="1">OFFSET(IND!AO$25,$E12,0)</f>
        <v>6.8016967819001923</v>
      </c>
      <c r="AM12" s="126">
        <f ca="1">OFFSET(IND!AP$25,$E12,0)</f>
        <v>8.356745695492755</v>
      </c>
      <c r="AQ12" s="4"/>
    </row>
    <row r="13" spans="1:56">
      <c r="A13" s="35" t="s">
        <v>313</v>
      </c>
      <c r="B13">
        <v>3.389415996611</v>
      </c>
      <c r="E13" s="129">
        <f ca="1">MATCH(F13,IND!$D$26:$D$255,0)</f>
        <v>115</v>
      </c>
      <c r="F13" s="4" t="str">
        <f t="shared" si="0"/>
        <v>ICPF</v>
      </c>
      <c r="G13" s="126">
        <f ca="1">OFFSET(IND!J$25,$E13,0)</f>
        <v>1.7807252222387775</v>
      </c>
      <c r="H13" s="126">
        <f ca="1">OFFSET(IND!K$25,$E13,0)</f>
        <v>1.8340276838066354</v>
      </c>
      <c r="I13" s="126">
        <f ca="1">OFFSET(IND!L$25,$E13,0)</f>
        <v>1.8719282025799371</v>
      </c>
      <c r="J13" s="126">
        <f ca="1">OFFSET(IND!M$25,$E13,0)</f>
        <v>2.5893760000000006</v>
      </c>
      <c r="K13" s="126">
        <f ca="1">OFFSET(IND!N$25,$E13,0)</f>
        <v>2.5893760000000006</v>
      </c>
      <c r="L13" s="126">
        <f ca="1">OFFSET(IND!O$25,$E13,0)</f>
        <v>2.5893760000000006</v>
      </c>
      <c r="M13" s="126">
        <f ca="1">OFFSET(IND!P$25,$E13,0)</f>
        <v>2.6186989116074244</v>
      </c>
      <c r="N13" s="126">
        <f ca="1">OFFSET(IND!Q$25,$E13,0)</f>
        <v>2.613178239977632</v>
      </c>
      <c r="O13" s="203">
        <f ca="1">OFFSET(IND!R$25,$E13,0)</f>
        <v>2.4086871326412931</v>
      </c>
      <c r="P13" s="126">
        <f ca="1">OFFSET(IND!S$25,$E13,0)</f>
        <v>2.5914335930439059</v>
      </c>
      <c r="Q13" s="126">
        <f ca="1">OFFSET(IND!T$25,$E13,0)</f>
        <v>2.6066133393490039</v>
      </c>
      <c r="R13" s="126">
        <f ca="1">OFFSET(IND!U$25,$E13,0)</f>
        <v>2.6135709101392455</v>
      </c>
      <c r="S13" s="126">
        <f ca="1">OFFSET(IND!V$25,$E13,0)</f>
        <v>2.6257039340229067</v>
      </c>
      <c r="T13" s="203">
        <f ca="1">OFFSET(IND!W$25,$E13,0)</f>
        <v>2.6383809417617781</v>
      </c>
      <c r="U13" s="126">
        <f ca="1">OFFSET(IND!X$25,$E13,0)</f>
        <v>2.6794632242223408</v>
      </c>
      <c r="V13" s="126">
        <f ca="1">OFFSET(IND!Y$25,$E13,0)</f>
        <v>2.7219965587305914</v>
      </c>
      <c r="W13" s="126">
        <f ca="1">OFFSET(IND!Z$25,$E13,0)</f>
        <v>2.7778225986259586</v>
      </c>
      <c r="X13" s="126">
        <f ca="1">OFFSET(IND!AA$25,$E13,0)</f>
        <v>2.8248397791964268</v>
      </c>
      <c r="Y13" s="205">
        <f ca="1">OFFSET(IND!AB$25,$E13,0)</f>
        <v>2.8801016647823587</v>
      </c>
      <c r="Z13" s="126">
        <f ca="1">OFFSET(IND!AC$25,$E13,0)</f>
        <v>2.9544995535662495</v>
      </c>
      <c r="AA13" s="126">
        <f ca="1">OFFSET(IND!AD$25,$E13,0)</f>
        <v>3.0314438997774213</v>
      </c>
      <c r="AB13" s="126">
        <f ca="1">OFFSET(IND!AE$25,$E13,0)</f>
        <v>3.1136978513102505</v>
      </c>
      <c r="AC13" s="126">
        <f ca="1">OFFSET(IND!AF$25,$E13,0)</f>
        <v>3.2118261191583883</v>
      </c>
      <c r="AD13" s="126">
        <f ca="1">OFFSET(IND!AG$25,$E13,0)</f>
        <v>3.3118194415087792</v>
      </c>
      <c r="AE13" s="126">
        <f ca="1">OFFSET(IND!AH$25,$E13,0)</f>
        <v>3.4190458140402749</v>
      </c>
      <c r="AF13" s="126">
        <f ca="1">OFFSET(IND!AI$25,$E13,0)</f>
        <v>3.5386148610578805</v>
      </c>
      <c r="AG13" s="126">
        <f ca="1">OFFSET(IND!AJ$25,$E13,0)</f>
        <v>3.6595192655065691</v>
      </c>
      <c r="AH13" s="126">
        <f ca="1">OFFSET(IND!AK$25,$E13,0)</f>
        <v>3.7866661673907998</v>
      </c>
      <c r="AI13" s="126">
        <f ca="1">OFFSET(IND!AL$25,$E13,0)</f>
        <v>3.92019280810745</v>
      </c>
      <c r="AJ13" s="126">
        <f ca="1">OFFSET(IND!AM$25,$E13,0)</f>
        <v>4.6357420900390176</v>
      </c>
      <c r="AK13" s="126">
        <f ca="1">OFFSET(IND!AN$25,$E13,0)</f>
        <v>5.5570864013628185</v>
      </c>
      <c r="AL13" s="126">
        <f ca="1">OFFSET(IND!AO$25,$E13,0)</f>
        <v>7.1596808230528364</v>
      </c>
      <c r="AM13" s="126">
        <f ca="1">OFFSET(IND!AP$25,$E13,0)</f>
        <v>8.7965744163081663</v>
      </c>
      <c r="AQ13" s="4"/>
    </row>
    <row r="14" spans="1:56">
      <c r="A14" s="35" t="s">
        <v>314</v>
      </c>
      <c r="B14">
        <v>0.95327324904709998</v>
      </c>
      <c r="E14" s="129">
        <f ca="1">MATCH(F14,IND!$D$26:$D$255,0)</f>
        <v>113</v>
      </c>
      <c r="F14" s="4" t="str">
        <f t="shared" si="0"/>
        <v>ICPH</v>
      </c>
      <c r="G14" s="126">
        <f ca="1">OFFSET(IND!J$25,$E14,0)</f>
        <v>0.5008289687546561</v>
      </c>
      <c r="H14" s="126">
        <f ca="1">OFFSET(IND!K$25,$E14,0)</f>
        <v>0.51582028607061614</v>
      </c>
      <c r="I14" s="126">
        <f ca="1">OFFSET(IND!L$25,$E14,0)</f>
        <v>0.52647980697560726</v>
      </c>
      <c r="J14" s="126">
        <f ca="1">OFFSET(IND!M$25,$E14,0)</f>
        <v>0.72826200000000008</v>
      </c>
      <c r="K14" s="126">
        <f ca="1">OFFSET(IND!N$25,$E14,0)</f>
        <v>0.72826200000000008</v>
      </c>
      <c r="L14" s="126">
        <f ca="1">OFFSET(IND!O$25,$E14,0)</f>
        <v>0.72826200000000008</v>
      </c>
      <c r="M14" s="126">
        <f ca="1">OFFSET(IND!P$25,$E14,0)</f>
        <v>0.736509068889588</v>
      </c>
      <c r="N14" s="126">
        <f ca="1">OFFSET(IND!Q$25,$E14,0)</f>
        <v>0.73495637999370889</v>
      </c>
      <c r="O14" s="203">
        <f ca="1">OFFSET(IND!R$25,$E14,0)</f>
        <v>0.67744325605536349</v>
      </c>
      <c r="P14" s="126">
        <f ca="1">OFFSET(IND!S$25,$E14,0)</f>
        <v>0.7288406980435983</v>
      </c>
      <c r="Q14" s="126">
        <f ca="1">OFFSET(IND!T$25,$E14,0)</f>
        <v>0.7331100016919071</v>
      </c>
      <c r="R14" s="126">
        <f ca="1">OFFSET(IND!U$25,$E14,0)</f>
        <v>0.73506681847666255</v>
      </c>
      <c r="S14" s="126">
        <f ca="1">OFFSET(IND!V$25,$E14,0)</f>
        <v>0.73847923144394223</v>
      </c>
      <c r="T14" s="203">
        <f ca="1">OFFSET(IND!W$25,$E14,0)</f>
        <v>0.74204463987049973</v>
      </c>
      <c r="U14" s="126">
        <f ca="1">OFFSET(IND!X$25,$E14,0)</f>
        <v>0.75359903181253296</v>
      </c>
      <c r="V14" s="126">
        <f ca="1">OFFSET(IND!Y$25,$E14,0)</f>
        <v>0.76556153214297851</v>
      </c>
      <c r="W14" s="126">
        <f ca="1">OFFSET(IND!Z$25,$E14,0)</f>
        <v>0.78126260586355045</v>
      </c>
      <c r="X14" s="126">
        <f ca="1">OFFSET(IND!AA$25,$E14,0)</f>
        <v>0.79448618789899461</v>
      </c>
      <c r="Y14" s="205">
        <f ca="1">OFFSET(IND!AB$25,$E14,0)</f>
        <v>0.81002859322003795</v>
      </c>
      <c r="Z14" s="126">
        <f ca="1">OFFSET(IND!AC$25,$E14,0)</f>
        <v>0.83095299944050727</v>
      </c>
      <c r="AA14" s="126">
        <f ca="1">OFFSET(IND!AD$25,$E14,0)</f>
        <v>0.85259359681239932</v>
      </c>
      <c r="AB14" s="126">
        <f ca="1">OFFSET(IND!AE$25,$E14,0)</f>
        <v>0.87572752068100757</v>
      </c>
      <c r="AC14" s="126">
        <f ca="1">OFFSET(IND!AF$25,$E14,0)</f>
        <v>0.90332609601329628</v>
      </c>
      <c r="AD14" s="126">
        <f ca="1">OFFSET(IND!AG$25,$E14,0)</f>
        <v>0.93144921792434376</v>
      </c>
      <c r="AE14" s="126">
        <f ca="1">OFFSET(IND!AH$25,$E14,0)</f>
        <v>0.96160663519882683</v>
      </c>
      <c r="AF14" s="126">
        <f ca="1">OFFSET(IND!AI$25,$E14,0)</f>
        <v>0.99523542967252843</v>
      </c>
      <c r="AG14" s="126">
        <f ca="1">OFFSET(IND!AJ$25,$E14,0)</f>
        <v>1.0292397934237221</v>
      </c>
      <c r="AH14" s="126">
        <f ca="1">OFFSET(IND!AK$25,$E14,0)</f>
        <v>1.0649998595786618</v>
      </c>
      <c r="AI14" s="126">
        <f ca="1">OFFSET(IND!AL$25,$E14,0)</f>
        <v>1.1025542272802198</v>
      </c>
      <c r="AJ14" s="126">
        <f ca="1">OFFSET(IND!AM$25,$E14,0)</f>
        <v>1.3038024628234732</v>
      </c>
      <c r="AK14" s="126">
        <f ca="1">OFFSET(IND!AN$25,$E14,0)</f>
        <v>1.562930550383292</v>
      </c>
      <c r="AL14" s="126">
        <f ca="1">OFFSET(IND!AO$25,$E14,0)</f>
        <v>2.0136602314836094</v>
      </c>
      <c r="AM14" s="126">
        <f ca="1">OFFSET(IND!AP$25,$E14,0)</f>
        <v>2.4740365545866707</v>
      </c>
      <c r="AQ14" s="4"/>
    </row>
    <row r="15" spans="1:56">
      <c r="A15" s="35" t="s">
        <v>315</v>
      </c>
      <c r="B15">
        <v>1.059192498941</v>
      </c>
      <c r="E15" s="129">
        <f ca="1">MATCH(F15,IND!$D$26:$D$255,0)</f>
        <v>109</v>
      </c>
      <c r="F15" s="4" t="str">
        <f t="shared" si="0"/>
        <v>ICPK</v>
      </c>
      <c r="G15" s="126">
        <f ca="1">OFFSET(IND!J$25,$E15,0)</f>
        <v>0.55647663194961794</v>
      </c>
      <c r="H15" s="126">
        <f ca="1">OFFSET(IND!K$25,$E15,0)</f>
        <v>0.57313365118957349</v>
      </c>
      <c r="I15" s="126">
        <f ca="1">OFFSET(IND!L$25,$E15,0)</f>
        <v>0.5849775633062303</v>
      </c>
      <c r="J15" s="126">
        <f ca="1">OFFSET(IND!M$25,$E15,0)</f>
        <v>0.80918000000000012</v>
      </c>
      <c r="K15" s="126">
        <f ca="1">OFFSET(IND!N$25,$E15,0)</f>
        <v>0.80918000000000012</v>
      </c>
      <c r="L15" s="126">
        <f ca="1">OFFSET(IND!O$25,$E15,0)</f>
        <v>0.80918000000000012</v>
      </c>
      <c r="M15" s="126">
        <f ca="1">OFFSET(IND!P$25,$E15,0)</f>
        <v>0.81834340987732002</v>
      </c>
      <c r="N15" s="126">
        <f ca="1">OFFSET(IND!Q$25,$E15,0)</f>
        <v>0.81661819999300989</v>
      </c>
      <c r="O15" s="203">
        <f ca="1">OFFSET(IND!R$25,$E15,0)</f>
        <v>0.75271472895040392</v>
      </c>
      <c r="P15" s="126">
        <f ca="1">OFFSET(IND!S$25,$E15,0)</f>
        <v>0.80982299782622047</v>
      </c>
      <c r="Q15" s="126">
        <f ca="1">OFFSET(IND!T$25,$E15,0)</f>
        <v>0.81456666854656357</v>
      </c>
      <c r="R15" s="126">
        <f ca="1">OFFSET(IND!U$25,$E15,0)</f>
        <v>0.81674090941851407</v>
      </c>
      <c r="S15" s="126">
        <f ca="1">OFFSET(IND!V$25,$E15,0)</f>
        <v>0.82053247938215812</v>
      </c>
      <c r="T15" s="203">
        <f ca="1">OFFSET(IND!W$25,$E15,0)</f>
        <v>0.8244940443005554</v>
      </c>
      <c r="U15" s="126">
        <f ca="1">OFFSET(IND!X$25,$E15,0)</f>
        <v>0.83733225756948126</v>
      </c>
      <c r="V15" s="126">
        <f ca="1">OFFSET(IND!Y$25,$E15,0)</f>
        <v>0.8506239246033096</v>
      </c>
      <c r="W15" s="126">
        <f ca="1">OFFSET(IND!Z$25,$E15,0)</f>
        <v>0.86806956207061181</v>
      </c>
      <c r="X15" s="126">
        <f ca="1">OFFSET(IND!AA$25,$E15,0)</f>
        <v>0.88276243099888319</v>
      </c>
      <c r="Y15" s="205">
        <f ca="1">OFFSET(IND!AB$25,$E15,0)</f>
        <v>0.90003177024448688</v>
      </c>
      <c r="Z15" s="126">
        <f ca="1">OFFSET(IND!AC$25,$E15,0)</f>
        <v>0.92328111048945283</v>
      </c>
      <c r="AA15" s="126">
        <f ca="1">OFFSET(IND!AD$25,$E15,0)</f>
        <v>0.94732621868044398</v>
      </c>
      <c r="AB15" s="126">
        <f ca="1">OFFSET(IND!AE$25,$E15,0)</f>
        <v>0.97303057853445318</v>
      </c>
      <c r="AC15" s="126">
        <f ca="1">OFFSET(IND!AF$25,$E15,0)</f>
        <v>1.0036956622369961</v>
      </c>
      <c r="AD15" s="126">
        <f ca="1">OFFSET(IND!AG$25,$E15,0)</f>
        <v>1.0349435754714933</v>
      </c>
      <c r="AE15" s="126">
        <f ca="1">OFFSET(IND!AH$25,$E15,0)</f>
        <v>1.0684518168875856</v>
      </c>
      <c r="AF15" s="126">
        <f ca="1">OFFSET(IND!AI$25,$E15,0)</f>
        <v>1.1058171440805873</v>
      </c>
      <c r="AG15" s="126">
        <f ca="1">OFFSET(IND!AJ$25,$E15,0)</f>
        <v>1.1435997704708025</v>
      </c>
      <c r="AH15" s="126">
        <f ca="1">OFFSET(IND!AK$25,$E15,0)</f>
        <v>1.1833331773096245</v>
      </c>
      <c r="AI15" s="126">
        <f ca="1">OFFSET(IND!AL$25,$E15,0)</f>
        <v>1.2250602525335776</v>
      </c>
      <c r="AJ15" s="126">
        <f ca="1">OFFSET(IND!AM$25,$E15,0)</f>
        <v>1.4486694031371925</v>
      </c>
      <c r="AK15" s="126">
        <f ca="1">OFFSET(IND!AN$25,$E15,0)</f>
        <v>1.73658950042588</v>
      </c>
      <c r="AL15" s="126">
        <f ca="1">OFFSET(IND!AO$25,$E15,0)</f>
        <v>2.2374002572040101</v>
      </c>
      <c r="AM15" s="126">
        <f ca="1">OFFSET(IND!AP$25,$E15,0)</f>
        <v>2.7489295050963007</v>
      </c>
      <c r="AQ15" s="4"/>
    </row>
    <row r="16" spans="1:56">
      <c r="A16" s="35" t="s">
        <v>316</v>
      </c>
      <c r="B16">
        <v>0.63551549936469998</v>
      </c>
      <c r="E16" s="129">
        <f ca="1">MATCH(F16,IND!$D$26:$D$255,0)</f>
        <v>111</v>
      </c>
      <c r="F16" s="4" t="str">
        <f t="shared" si="0"/>
        <v>ICPL</v>
      </c>
      <c r="G16" s="126">
        <f ca="1">OFFSET(IND!J$25,$E16,0)</f>
        <v>0.3338859791697707</v>
      </c>
      <c r="H16" s="126">
        <f ca="1">OFFSET(IND!K$25,$E16,0)</f>
        <v>0.34388019071374404</v>
      </c>
      <c r="I16" s="126">
        <f ca="1">OFFSET(IND!L$25,$E16,0)</f>
        <v>0.35098653798373813</v>
      </c>
      <c r="J16" s="126">
        <f ca="1">OFFSET(IND!M$25,$E16,0)</f>
        <v>0.48550800000000005</v>
      </c>
      <c r="K16" s="126">
        <f ca="1">OFFSET(IND!N$25,$E16,0)</f>
        <v>0.48550800000000005</v>
      </c>
      <c r="L16" s="126">
        <f ca="1">OFFSET(IND!O$25,$E16,0)</f>
        <v>0.48550800000000005</v>
      </c>
      <c r="M16" s="126">
        <f ca="1">OFFSET(IND!P$25,$E16,0)</f>
        <v>0.49100604592639202</v>
      </c>
      <c r="N16" s="126">
        <f ca="1">OFFSET(IND!Q$25,$E16,0)</f>
        <v>0.48997091999580589</v>
      </c>
      <c r="O16" s="203">
        <f ca="1">OFFSET(IND!R$25,$E16,0)</f>
        <v>0.45162883737024234</v>
      </c>
      <c r="P16" s="126">
        <f ca="1">OFFSET(IND!S$25,$E16,0)</f>
        <v>0.48589379869573224</v>
      </c>
      <c r="Q16" s="126">
        <f ca="1">OFFSET(IND!T$25,$E16,0)</f>
        <v>0.48874000112793808</v>
      </c>
      <c r="R16" s="126">
        <f ca="1">OFFSET(IND!U$25,$E16,0)</f>
        <v>0.49004454565110833</v>
      </c>
      <c r="S16" s="126">
        <f ca="1">OFFSET(IND!V$25,$E16,0)</f>
        <v>0.49231948762929478</v>
      </c>
      <c r="T16" s="203">
        <f ca="1">OFFSET(IND!W$25,$E16,0)</f>
        <v>0.49469642658033314</v>
      </c>
      <c r="U16" s="126">
        <f ca="1">OFFSET(IND!X$25,$E16,0)</f>
        <v>0.5023993545416886</v>
      </c>
      <c r="V16" s="126">
        <f ca="1">OFFSET(IND!Y$25,$E16,0)</f>
        <v>0.51037435476198567</v>
      </c>
      <c r="W16" s="126">
        <f ca="1">OFFSET(IND!Z$25,$E16,0)</f>
        <v>0.52084173724236693</v>
      </c>
      <c r="X16" s="126">
        <f ca="1">OFFSET(IND!AA$25,$E16,0)</f>
        <v>0.52965745859932978</v>
      </c>
      <c r="Y16" s="205">
        <f ca="1">OFFSET(IND!AB$25,$E16,0)</f>
        <v>0.54001906214669204</v>
      </c>
      <c r="Z16" s="126">
        <f ca="1">OFFSET(IND!AC$25,$E16,0)</f>
        <v>0.55396866629367159</v>
      </c>
      <c r="AA16" s="126">
        <f ca="1">OFFSET(IND!AD$25,$E16,0)</f>
        <v>0.56839573120826625</v>
      </c>
      <c r="AB16" s="126">
        <f ca="1">OFFSET(IND!AE$25,$E16,0)</f>
        <v>0.58381834712067171</v>
      </c>
      <c r="AC16" s="126">
        <f ca="1">OFFSET(IND!AF$25,$E16,0)</f>
        <v>0.60221739734219748</v>
      </c>
      <c r="AD16" s="126">
        <f ca="1">OFFSET(IND!AG$25,$E16,0)</f>
        <v>0.62096614528289584</v>
      </c>
      <c r="AE16" s="126">
        <f ca="1">OFFSET(IND!AH$25,$E16,0)</f>
        <v>0.64107109013255126</v>
      </c>
      <c r="AF16" s="126">
        <f ca="1">OFFSET(IND!AI$25,$E16,0)</f>
        <v>0.66349028644835228</v>
      </c>
      <c r="AG16" s="126">
        <f ca="1">OFFSET(IND!AJ$25,$E16,0)</f>
        <v>0.68615986228248138</v>
      </c>
      <c r="AH16" s="126">
        <f ca="1">OFFSET(IND!AK$25,$E16,0)</f>
        <v>0.70999990638577459</v>
      </c>
      <c r="AI16" s="126">
        <f ca="1">OFFSET(IND!AL$25,$E16,0)</f>
        <v>0.73503615152014656</v>
      </c>
      <c r="AJ16" s="126">
        <f ca="1">OFFSET(IND!AM$25,$E16,0)</f>
        <v>0.86920164188231552</v>
      </c>
      <c r="AK16" s="126">
        <f ca="1">OFFSET(IND!AN$25,$E16,0)</f>
        <v>1.0419537002555281</v>
      </c>
      <c r="AL16" s="126">
        <f ca="1">OFFSET(IND!AO$25,$E16,0)</f>
        <v>1.3424401543224063</v>
      </c>
      <c r="AM16" s="126">
        <f ca="1">OFFSET(IND!AP$25,$E16,0)</f>
        <v>1.6493577030577806</v>
      </c>
      <c r="AQ16" s="4"/>
    </row>
    <row r="17" spans="1:43">
      <c r="A17" s="35" t="s">
        <v>317</v>
      </c>
      <c r="B17">
        <v>8.4735399915289999</v>
      </c>
      <c r="E17" s="129">
        <f ca="1">MATCH(F17,IND!$D$26:$D$255,0)</f>
        <v>116</v>
      </c>
      <c r="F17" s="4" t="str">
        <f t="shared" si="0"/>
        <v>ICPO</v>
      </c>
      <c r="G17" s="126">
        <f ca="1">OFFSET(IND!J$25,$E17,0)</f>
        <v>4.4518130555969435</v>
      </c>
      <c r="H17" s="126">
        <f ca="1">OFFSET(IND!K$25,$E17,0)</f>
        <v>4.5850692095165879</v>
      </c>
      <c r="I17" s="126">
        <f ca="1">OFFSET(IND!L$25,$E17,0)</f>
        <v>4.6798205064498424</v>
      </c>
      <c r="J17" s="126">
        <f ca="1">OFFSET(IND!M$25,$E17,0)</f>
        <v>6.473440000000001</v>
      </c>
      <c r="K17" s="126">
        <f ca="1">OFFSET(IND!N$25,$E17,0)</f>
        <v>6.473440000000001</v>
      </c>
      <c r="L17" s="126">
        <f ca="1">OFFSET(IND!O$25,$E17,0)</f>
        <v>6.473440000000001</v>
      </c>
      <c r="M17" s="126">
        <f ca="1">OFFSET(IND!P$25,$E17,0)</f>
        <v>6.5467472790185601</v>
      </c>
      <c r="N17" s="126">
        <f ca="1">OFFSET(IND!Q$25,$E17,0)</f>
        <v>6.5329455999440791</v>
      </c>
      <c r="O17" s="203">
        <f ca="1">OFFSET(IND!R$25,$E17,0)</f>
        <v>6.0217178316032314</v>
      </c>
      <c r="P17" s="126">
        <f ca="1">OFFSET(IND!S$25,$E17,0)</f>
        <v>6.4785839826097638</v>
      </c>
      <c r="Q17" s="126">
        <f ca="1">OFFSET(IND!T$25,$E17,0)</f>
        <v>6.5165333483725085</v>
      </c>
      <c r="R17" s="126">
        <f ca="1">OFFSET(IND!U$25,$E17,0)</f>
        <v>6.5339272753481126</v>
      </c>
      <c r="S17" s="126">
        <f ca="1">OFFSET(IND!V$25,$E17,0)</f>
        <v>6.564259835057265</v>
      </c>
      <c r="T17" s="203">
        <f ca="1">OFFSET(IND!W$25,$E17,0)</f>
        <v>6.5959523544044432</v>
      </c>
      <c r="U17" s="126">
        <f ca="1">OFFSET(IND!X$25,$E17,0)</f>
        <v>6.6986580605558501</v>
      </c>
      <c r="V17" s="126">
        <f ca="1">OFFSET(IND!Y$25,$E17,0)</f>
        <v>6.8049913968264768</v>
      </c>
      <c r="W17" s="126">
        <f ca="1">OFFSET(IND!Z$25,$E17,0)</f>
        <v>6.9445564965648945</v>
      </c>
      <c r="X17" s="126">
        <f ca="1">OFFSET(IND!AA$25,$E17,0)</f>
        <v>7.0620994479910655</v>
      </c>
      <c r="Y17" s="205">
        <f ca="1">OFFSET(IND!AB$25,$E17,0)</f>
        <v>7.2002541619558951</v>
      </c>
      <c r="Z17" s="126">
        <f ca="1">OFFSET(IND!AC$25,$E17,0)</f>
        <v>7.3862488839156226</v>
      </c>
      <c r="AA17" s="126">
        <f ca="1">OFFSET(IND!AD$25,$E17,0)</f>
        <v>7.5786097494435518</v>
      </c>
      <c r="AB17" s="126">
        <f ca="1">OFFSET(IND!AE$25,$E17,0)</f>
        <v>7.7842446282756255</v>
      </c>
      <c r="AC17" s="126">
        <f ca="1">OFFSET(IND!AF$25,$E17,0)</f>
        <v>8.0295652978959691</v>
      </c>
      <c r="AD17" s="126">
        <f ca="1">OFFSET(IND!AG$25,$E17,0)</f>
        <v>8.2795486037719463</v>
      </c>
      <c r="AE17" s="126">
        <f ca="1">OFFSET(IND!AH$25,$E17,0)</f>
        <v>8.5476145351006849</v>
      </c>
      <c r="AF17" s="126">
        <f ca="1">OFFSET(IND!AI$25,$E17,0)</f>
        <v>8.8465371526446983</v>
      </c>
      <c r="AG17" s="126">
        <f ca="1">OFFSET(IND!AJ$25,$E17,0)</f>
        <v>9.1487981637664202</v>
      </c>
      <c r="AH17" s="126">
        <f ca="1">OFFSET(IND!AK$25,$E17,0)</f>
        <v>9.4666654184769961</v>
      </c>
      <c r="AI17" s="126">
        <f ca="1">OFFSET(IND!AL$25,$E17,0)</f>
        <v>9.8004820202686211</v>
      </c>
      <c r="AJ17" s="126">
        <f ca="1">OFFSET(IND!AM$25,$E17,0)</f>
        <v>11.58935522509754</v>
      </c>
      <c r="AK17" s="126">
        <f ca="1">OFFSET(IND!AN$25,$E17,0)</f>
        <v>13.89271600340704</v>
      </c>
      <c r="AL17" s="126">
        <f ca="1">OFFSET(IND!AO$25,$E17,0)</f>
        <v>17.899202057632081</v>
      </c>
      <c r="AM17" s="126">
        <f ca="1">OFFSET(IND!AP$25,$E17,0)</f>
        <v>21.991436040770406</v>
      </c>
      <c r="AQ17" s="4"/>
    </row>
    <row r="18" spans="1:43">
      <c r="A18" s="35" t="s">
        <v>318</v>
      </c>
      <c r="B18">
        <v>14.828694985169999</v>
      </c>
      <c r="E18" s="129">
        <f ca="1">MATCH(F18,IND!$D$26:$D$255,0)</f>
        <v>114</v>
      </c>
      <c r="F18" s="4" t="str">
        <f t="shared" si="0"/>
        <v>ICPP</v>
      </c>
      <c r="G18" s="126">
        <f ca="1">OFFSET(IND!J$25,$E18,0)</f>
        <v>7.7906728472946494</v>
      </c>
      <c r="H18" s="126">
        <f ca="1">OFFSET(IND!K$25,$E18,0)</f>
        <v>8.0238711166540284</v>
      </c>
      <c r="I18" s="126">
        <f ca="1">OFFSET(IND!L$25,$E18,0)</f>
        <v>8.1896858862872239</v>
      </c>
      <c r="J18" s="126">
        <f ca="1">OFFSET(IND!M$25,$E18,0)</f>
        <v>11.328520000000001</v>
      </c>
      <c r="K18" s="126">
        <f ca="1">OFFSET(IND!N$25,$E18,0)</f>
        <v>11.328520000000001</v>
      </c>
      <c r="L18" s="126">
        <f ca="1">OFFSET(IND!O$25,$E18,0)</f>
        <v>11.328520000000001</v>
      </c>
      <c r="M18" s="126">
        <f ca="1">OFFSET(IND!P$25,$E18,0)</f>
        <v>11.45680773828248</v>
      </c>
      <c r="N18" s="126">
        <f ca="1">OFFSET(IND!Q$25,$E18,0)</f>
        <v>11.432654799902137</v>
      </c>
      <c r="O18" s="203">
        <f ca="1">OFFSET(IND!R$25,$E18,0)</f>
        <v>10.538006205305654</v>
      </c>
      <c r="P18" s="126">
        <f ca="1">OFFSET(IND!S$25,$E18,0)</f>
        <v>11.337521969567085</v>
      </c>
      <c r="Q18" s="126">
        <f ca="1">OFFSET(IND!T$25,$E18,0)</f>
        <v>11.403933359651889</v>
      </c>
      <c r="R18" s="126">
        <f ca="1">OFFSET(IND!U$25,$E18,0)</f>
        <v>11.434372731859195</v>
      </c>
      <c r="S18" s="126">
        <f ca="1">OFFSET(IND!V$25,$E18,0)</f>
        <v>11.487454711350212</v>
      </c>
      <c r="T18" s="203">
        <f ca="1">OFFSET(IND!W$25,$E18,0)</f>
        <v>11.542916620207773</v>
      </c>
      <c r="U18" s="126">
        <f ca="1">OFFSET(IND!X$25,$E18,0)</f>
        <v>11.722651605972736</v>
      </c>
      <c r="V18" s="126">
        <f ca="1">OFFSET(IND!Y$25,$E18,0)</f>
        <v>11.908734944446334</v>
      </c>
      <c r="W18" s="126">
        <f ca="1">OFFSET(IND!Z$25,$E18,0)</f>
        <v>12.152973868988564</v>
      </c>
      <c r="X18" s="126">
        <f ca="1">OFFSET(IND!AA$25,$E18,0)</f>
        <v>12.358674033984363</v>
      </c>
      <c r="Y18" s="205">
        <f ca="1">OFFSET(IND!AB$25,$E18,0)</f>
        <v>12.600444783422814</v>
      </c>
      <c r="Z18" s="126">
        <f ca="1">OFFSET(IND!AC$25,$E18,0)</f>
        <v>12.925935546852337</v>
      </c>
      <c r="AA18" s="126">
        <f ca="1">OFFSET(IND!AD$25,$E18,0)</f>
        <v>13.262567061526212</v>
      </c>
      <c r="AB18" s="126">
        <f ca="1">OFFSET(IND!AE$25,$E18,0)</f>
        <v>13.62242809948234</v>
      </c>
      <c r="AC18" s="126">
        <f ca="1">OFFSET(IND!AF$25,$E18,0)</f>
        <v>14.051739271317942</v>
      </c>
      <c r="AD18" s="126">
        <f ca="1">OFFSET(IND!AG$25,$E18,0)</f>
        <v>14.489210056600902</v>
      </c>
      <c r="AE18" s="126">
        <f ca="1">OFFSET(IND!AH$25,$E18,0)</f>
        <v>14.958325436426195</v>
      </c>
      <c r="AF18" s="126">
        <f ca="1">OFFSET(IND!AI$25,$E18,0)</f>
        <v>15.48144001712822</v>
      </c>
      <c r="AG18" s="126">
        <f ca="1">OFFSET(IND!AJ$25,$E18,0)</f>
        <v>16.010396786591233</v>
      </c>
      <c r="AH18" s="126">
        <f ca="1">OFFSET(IND!AK$25,$E18,0)</f>
        <v>16.56666448233474</v>
      </c>
      <c r="AI18" s="126">
        <f ca="1">OFFSET(IND!AL$25,$E18,0)</f>
        <v>17.150843535470084</v>
      </c>
      <c r="AJ18" s="126">
        <f ca="1">OFFSET(IND!AM$25,$E18,0)</f>
        <v>20.281371643920693</v>
      </c>
      <c r="AK18" s="126">
        <f ca="1">OFFSET(IND!AN$25,$E18,0)</f>
        <v>24.312253005962319</v>
      </c>
      <c r="AL18" s="126">
        <f ca="1">OFFSET(IND!AO$25,$E18,0)</f>
        <v>31.323603600856142</v>
      </c>
      <c r="AM18" s="126">
        <f ca="1">OFFSET(IND!AP$25,$E18,0)</f>
        <v>38.485013071348206</v>
      </c>
      <c r="AQ18" s="4"/>
    </row>
    <row r="19" spans="1:43">
      <c r="A19" s="35" t="s">
        <v>319</v>
      </c>
      <c r="B19">
        <v>32.941303389589997</v>
      </c>
      <c r="E19" s="129">
        <f ca="1">MATCH(F19,IND!$D$26:$D$255,0)</f>
        <v>119</v>
      </c>
      <c r="F19" s="4" t="str">
        <f t="shared" si="0"/>
        <v>ICPS</v>
      </c>
      <c r="G19" s="126">
        <f ca="1">OFFSET(IND!J$25,$E19,0)</f>
        <v>27.288197120140854</v>
      </c>
      <c r="H19" s="126">
        <f ca="1">OFFSET(IND!K$25,$E19,0)</f>
        <v>28.105014931270503</v>
      </c>
      <c r="I19" s="126">
        <f ca="1">OFFSET(IND!L$25,$E19,0)</f>
        <v>28.68581022429229</v>
      </c>
      <c r="J19" s="126">
        <f ca="1">OFFSET(IND!M$25,$E19,0)</f>
        <v>19.307168400000002</v>
      </c>
      <c r="K19" s="126">
        <f ca="1">OFFSET(IND!N$25,$E19,0)</f>
        <v>19.307168400000002</v>
      </c>
      <c r="L19" s="126">
        <f ca="1">OFFSET(IND!O$25,$E19,0)</f>
        <v>19.307168400000002</v>
      </c>
      <c r="M19" s="126">
        <f ca="1">OFFSET(IND!P$25,$E19,0)</f>
        <v>19.525808872601448</v>
      </c>
      <c r="N19" s="126">
        <f ca="1">OFFSET(IND!Q$25,$E19,0)</f>
        <v>19.484645079920313</v>
      </c>
      <c r="O19" s="203">
        <f ca="1">OFFSET(IND!R$25,$E19,0)</f>
        <v>17.959897710034607</v>
      </c>
      <c r="P19" s="126">
        <f ca="1">OFFSET(IND!S$25,$E19,0)</f>
        <v>19.322510434296042</v>
      </c>
      <c r="Q19" s="126">
        <f ca="1">OFFSET(IND!T$25,$E19,0)</f>
        <v>19.435695200889153</v>
      </c>
      <c r="R19" s="126">
        <f ca="1">OFFSET(IND!U$25,$E19,0)</f>
        <v>19.487572947072834</v>
      </c>
      <c r="S19" s="126">
        <f ca="1">OFFSET(IND!V$25,$E19,0)</f>
        <v>19.578040432414117</v>
      </c>
      <c r="T19" s="203">
        <f ca="1">OFFSET(IND!W$25,$E19,0)</f>
        <v>19.672564025442895</v>
      </c>
      <c r="U19" s="126">
        <f ca="1">OFFSET(IND!X$25,$E19,0)</f>
        <v>19.978885913698001</v>
      </c>
      <c r="V19" s="126">
        <f ca="1">OFFSET(IND!Y$25,$E19,0)</f>
        <v>20.296027283651352</v>
      </c>
      <c r="W19" s="126">
        <f ca="1">OFFSET(IND!Z$25,$E19,0)</f>
        <v>20.712283073990402</v>
      </c>
      <c r="X19" s="126">
        <f ca="1">OFFSET(IND!AA$25,$E19,0)</f>
        <v>21.062857352491182</v>
      </c>
      <c r="Y19" s="205">
        <f ca="1">OFFSET(IND!AB$25,$E19,0)</f>
        <v>21.474906638152717</v>
      </c>
      <c r="Z19" s="126">
        <f ca="1">OFFSET(IND!AC$25,$E19,0)</f>
        <v>22.02963973498958</v>
      </c>
      <c r="AA19" s="126">
        <f ca="1">OFFSET(IND!AD$25,$E19,0)</f>
        <v>22.603359986404204</v>
      </c>
      <c r="AB19" s="126">
        <f ca="1">OFFSET(IND!AE$25,$E19,0)</f>
        <v>23.216670256449873</v>
      </c>
      <c r="AC19" s="126">
        <f ca="1">OFFSET(IND!AF$25,$E19,0)</f>
        <v>23.948344216563932</v>
      </c>
      <c r="AD19" s="126">
        <f ca="1">OFFSET(IND!AG$25,$E19,0)</f>
        <v>24.693924585538728</v>
      </c>
      <c r="AE19" s="126">
        <f ca="1">OFFSET(IND!AH$25,$E19,0)</f>
        <v>25.493436758118808</v>
      </c>
      <c r="AF19" s="126">
        <f ca="1">OFFSET(IND!AI$25,$E19,0)</f>
        <v>26.384979634161695</v>
      </c>
      <c r="AG19" s="126">
        <f ca="1">OFFSET(IND!AJ$25,$E19,0)</f>
        <v>27.286479337948453</v>
      </c>
      <c r="AH19" s="126">
        <f ca="1">OFFSET(IND!AK$25,$E19,0)</f>
        <v>28.234524985323386</v>
      </c>
      <c r="AI19" s="126">
        <f ca="1">OFFSET(IND!AL$25,$E19,0)</f>
        <v>29.230139889532996</v>
      </c>
      <c r="AJ19" s="126">
        <f ca="1">OFFSET(IND!AM$25,$E19,0)</f>
        <v>34.565491142016938</v>
      </c>
      <c r="AK19" s="126">
        <f ca="1">OFFSET(IND!AN$25,$E19,0)</f>
        <v>41.435312200492277</v>
      </c>
      <c r="AL19" s="126">
        <f ca="1">OFFSET(IND!AO$25,$E19,0)</f>
        <v>53.38473954378648</v>
      </c>
      <c r="AM19" s="126">
        <f ca="1">OFFSET(IND!AP$25,$E19,0)</f>
        <v>65.58991185474548</v>
      </c>
      <c r="AQ19" s="4"/>
    </row>
    <row r="20" spans="1:43">
      <c r="A20" s="35" t="s">
        <v>320</v>
      </c>
      <c r="B20">
        <v>39.685391397639997</v>
      </c>
      <c r="E20" s="129">
        <f ca="1">MATCH(F20,IND!$D$26:$D$255,0)</f>
        <v>126</v>
      </c>
      <c r="F20" s="4" t="str">
        <f t="shared" si="0"/>
        <v>ICPT</v>
      </c>
      <c r="G20" s="126">
        <f ca="1">OFFSET(IND!J$25,$E20,0)</f>
        <v>39.004000030517574</v>
      </c>
      <c r="H20" s="126">
        <f ca="1">OFFSET(IND!K$25,$E20,0)</f>
        <v>40.171507058921208</v>
      </c>
      <c r="I20" s="126">
        <f ca="1">OFFSET(IND!L$25,$E20,0)</f>
        <v>41.001658626905382</v>
      </c>
      <c r="J20" s="126">
        <f ca="1">OFFSET(IND!M$25,$E20,0)</f>
        <v>0</v>
      </c>
      <c r="K20" s="126">
        <f ca="1">OFFSET(IND!N$25,$E20,0)</f>
        <v>0</v>
      </c>
      <c r="L20" s="126">
        <f ca="1">OFFSET(IND!O$25,$E20,0)</f>
        <v>0</v>
      </c>
      <c r="M20" s="126">
        <f ca="1">OFFSET(IND!P$25,$E20,0)</f>
        <v>0</v>
      </c>
      <c r="N20" s="126">
        <f ca="1">OFFSET(IND!Q$25,$E20,0)</f>
        <v>0</v>
      </c>
      <c r="O20" s="203">
        <f ca="1">OFFSET(IND!R$25,$E20,0)</f>
        <v>0</v>
      </c>
      <c r="P20" s="126">
        <f ca="1">OFFSET(IND!S$25,$E20,0)</f>
        <v>0</v>
      </c>
      <c r="Q20" s="126">
        <f ca="1">OFFSET(IND!T$25,$E20,0)</f>
        <v>0</v>
      </c>
      <c r="R20" s="126">
        <f ca="1">OFFSET(IND!U$25,$E20,0)</f>
        <v>0</v>
      </c>
      <c r="S20" s="126">
        <f ca="1">OFFSET(IND!V$25,$E20,0)</f>
        <v>0</v>
      </c>
      <c r="T20" s="203">
        <f ca="1">OFFSET(IND!W$25,$E20,0)</f>
        <v>0</v>
      </c>
      <c r="U20" s="126">
        <f ca="1">OFFSET(IND!X$25,$E20,0)</f>
        <v>0</v>
      </c>
      <c r="V20" s="126">
        <f ca="1">OFFSET(IND!Y$25,$E20,0)</f>
        <v>0</v>
      </c>
      <c r="W20" s="126">
        <f ca="1">OFFSET(IND!Z$25,$E20,0)</f>
        <v>0</v>
      </c>
      <c r="X20" s="126">
        <f ca="1">OFFSET(IND!AA$25,$E20,0)</f>
        <v>0</v>
      </c>
      <c r="Y20" s="205">
        <f ca="1">OFFSET(IND!AB$25,$E20,0)</f>
        <v>0</v>
      </c>
      <c r="Z20" s="126">
        <f ca="1">OFFSET(IND!AC$25,$E20,0)</f>
        <v>0</v>
      </c>
      <c r="AA20" s="126">
        <f ca="1">OFFSET(IND!AD$25,$E20,0)</f>
        <v>0</v>
      </c>
      <c r="AB20" s="126">
        <f ca="1">OFFSET(IND!AE$25,$E20,0)</f>
        <v>0</v>
      </c>
      <c r="AC20" s="126">
        <f ca="1">OFFSET(IND!AF$25,$E20,0)</f>
        <v>0</v>
      </c>
      <c r="AD20" s="126">
        <f ca="1">OFFSET(IND!AG$25,$E20,0)</f>
        <v>0</v>
      </c>
      <c r="AE20" s="126">
        <f ca="1">OFFSET(IND!AH$25,$E20,0)</f>
        <v>0</v>
      </c>
      <c r="AF20" s="126">
        <f ca="1">OFFSET(IND!AI$25,$E20,0)</f>
        <v>0</v>
      </c>
      <c r="AG20" s="126">
        <f ca="1">OFFSET(IND!AJ$25,$E20,0)</f>
        <v>0</v>
      </c>
      <c r="AH20" s="126">
        <f ca="1">OFFSET(IND!AK$25,$E20,0)</f>
        <v>0</v>
      </c>
      <c r="AI20" s="126">
        <f ca="1">OFFSET(IND!AL$25,$E20,0)</f>
        <v>0</v>
      </c>
      <c r="AJ20" s="126">
        <f ca="1">OFFSET(IND!AM$25,$E20,0)</f>
        <v>0</v>
      </c>
      <c r="AK20" s="126">
        <f ca="1">OFFSET(IND!AN$25,$E20,0)</f>
        <v>0</v>
      </c>
      <c r="AL20" s="126">
        <f ca="1">OFFSET(IND!AO$25,$E20,0)</f>
        <v>0</v>
      </c>
      <c r="AM20" s="126">
        <f ca="1">OFFSET(IND!AP$25,$E20,0)</f>
        <v>0</v>
      </c>
      <c r="AQ20" s="4"/>
    </row>
    <row r="21" spans="1:43">
      <c r="A21" s="35" t="s">
        <v>321</v>
      </c>
      <c r="B21">
        <v>5.3061366499999998E-2</v>
      </c>
      <c r="E21" s="129">
        <f ca="1">MATCH(F21,IND!$D$26:$D$255,0)</f>
        <v>169</v>
      </c>
      <c r="F21" s="4" t="str">
        <f t="shared" si="0"/>
        <v>IFBA</v>
      </c>
      <c r="G21" s="126">
        <f ca="1">OFFSET(IND!J$25,$E21,0)</f>
        <v>3.1931633262906718E-2</v>
      </c>
      <c r="H21" s="126">
        <f ca="1">OFFSET(IND!K$25,$E21,0)</f>
        <v>3.3106417009202811E-2</v>
      </c>
      <c r="I21" s="126">
        <f ca="1">OFFSET(IND!L$25,$E21,0)</f>
        <v>3.3989968222560452E-2</v>
      </c>
      <c r="J21" s="126">
        <f ca="1">OFFSET(IND!M$25,$E21,0)</f>
        <v>2.9904000000000003E-2</v>
      </c>
      <c r="K21" s="126">
        <f ca="1">OFFSET(IND!N$25,$E21,0)</f>
        <v>2.9904000000000003E-2</v>
      </c>
      <c r="L21" s="126">
        <f ca="1">OFFSET(IND!O$25,$E21,0)</f>
        <v>2.9904000000000003E-2</v>
      </c>
      <c r="M21" s="126">
        <f ca="1">OFFSET(IND!P$25,$E21,0)</f>
        <v>3.0329173986535438E-2</v>
      </c>
      <c r="N21" s="126">
        <f ca="1">OFFSET(IND!Q$25,$E21,0)</f>
        <v>3.0231256879581964E-2</v>
      </c>
      <c r="O21" s="203">
        <f ca="1">OFFSET(IND!R$25,$E21,0)</f>
        <v>2.8825467618394492E-2</v>
      </c>
      <c r="P21" s="126">
        <f ca="1">OFFSET(IND!S$25,$E21,0)</f>
        <v>3.0243428935442393E-2</v>
      </c>
      <c r="Q21" s="126">
        <f ca="1">OFFSET(IND!T$25,$E21,0)</f>
        <v>3.0717985713991775E-2</v>
      </c>
      <c r="R21" s="126">
        <f ca="1">OFFSET(IND!U$25,$E21,0)</f>
        <v>3.102334457681177E-2</v>
      </c>
      <c r="S21" s="126">
        <f ca="1">OFFSET(IND!V$25,$E21,0)</f>
        <v>3.1406422464477252E-2</v>
      </c>
      <c r="T21" s="203">
        <f ca="1">OFFSET(IND!W$25,$E21,0)</f>
        <v>3.1770390614079436E-2</v>
      </c>
      <c r="U21" s="126">
        <f ca="1">OFFSET(IND!X$25,$E21,0)</f>
        <v>3.2228702968866083E-2</v>
      </c>
      <c r="V21" s="126">
        <f ca="1">OFFSET(IND!Y$25,$E21,0)</f>
        <v>3.2689807299065399E-2</v>
      </c>
      <c r="W21" s="126">
        <f ca="1">OFFSET(IND!Z$25,$E21,0)</f>
        <v>3.3415682301266E-2</v>
      </c>
      <c r="X21" s="126">
        <f ca="1">OFFSET(IND!AA$25,$E21,0)</f>
        <v>3.3932367472918668E-2</v>
      </c>
      <c r="Y21" s="205">
        <f ca="1">OFFSET(IND!AB$25,$E21,0)</f>
        <v>3.4424021145788963E-2</v>
      </c>
      <c r="Z21" s="126">
        <f ca="1">OFFSET(IND!AC$25,$E21,0)</f>
        <v>3.5043718317595493E-2</v>
      </c>
      <c r="AA21" s="126">
        <f ca="1">OFFSET(IND!AD$25,$E21,0)</f>
        <v>3.5706412111533643E-2</v>
      </c>
      <c r="AB21" s="126">
        <f ca="1">OFFSET(IND!AE$25,$E21,0)</f>
        <v>3.6415565547401378E-2</v>
      </c>
      <c r="AC21" s="126">
        <f ca="1">OFFSET(IND!AF$25,$E21,0)</f>
        <v>3.7309909433474703E-2</v>
      </c>
      <c r="AD21" s="126">
        <f ca="1">OFFSET(IND!AG$25,$E21,0)</f>
        <v>3.8200920586988714E-2</v>
      </c>
      <c r="AE21" s="126">
        <f ca="1">OFFSET(IND!AH$25,$E21,0)</f>
        <v>3.9167528153162934E-2</v>
      </c>
      <c r="AF21" s="126">
        <f ca="1">OFFSET(IND!AI$25,$E21,0)</f>
        <v>4.0161326490384952E-2</v>
      </c>
      <c r="AG21" s="126">
        <f ca="1">OFFSET(IND!AJ$25,$E21,0)</f>
        <v>4.1170484114790407E-2</v>
      </c>
      <c r="AH21" s="126">
        <f ca="1">OFFSET(IND!AK$25,$E21,0)</f>
        <v>4.2228064990232232E-2</v>
      </c>
      <c r="AI21" s="126">
        <f ca="1">OFFSET(IND!AL$25,$E21,0)</f>
        <v>4.3319737630161011E-2</v>
      </c>
      <c r="AJ21" s="126">
        <f ca="1">OFFSET(IND!AM$25,$E21,0)</f>
        <v>4.9042891074340698E-2</v>
      </c>
      <c r="AK21" s="126">
        <f ca="1">OFFSET(IND!AN$25,$E21,0)</f>
        <v>5.5919899783987696E-2</v>
      </c>
      <c r="AL21" s="126">
        <f ca="1">OFFSET(IND!AO$25,$E21,0)</f>
        <v>6.8327752726903751E-2</v>
      </c>
      <c r="AM21" s="126">
        <f ca="1">OFFSET(IND!AP$25,$E21,0)</f>
        <v>8.0927914880730478E-2</v>
      </c>
      <c r="AQ21" s="4"/>
    </row>
    <row r="22" spans="1:43">
      <c r="A22" s="35" t="s">
        <v>322</v>
      </c>
      <c r="B22">
        <v>12.204114317089999</v>
      </c>
      <c r="E22" s="129">
        <f ca="1">MATCH(F22,IND!$D$26:$D$255,0)</f>
        <v>171</v>
      </c>
      <c r="F22" s="4" t="str">
        <f t="shared" si="0"/>
        <v>IFBC</v>
      </c>
      <c r="G22" s="126">
        <f ca="1">OFFSET(IND!J$25,$E22,0)</f>
        <v>7.3442756504685454</v>
      </c>
      <c r="H22" s="126">
        <f ca="1">OFFSET(IND!K$25,$E22,0)</f>
        <v>7.6144759121166459</v>
      </c>
      <c r="I22" s="126">
        <f ca="1">OFFSET(IND!L$25,$E22,0)</f>
        <v>7.8176926911889026</v>
      </c>
      <c r="J22" s="126">
        <f ca="1">OFFSET(IND!M$25,$E22,0)</f>
        <v>6.8779200000000005</v>
      </c>
      <c r="K22" s="126">
        <f ca="1">OFFSET(IND!N$25,$E22,0)</f>
        <v>6.8779200000000005</v>
      </c>
      <c r="L22" s="126">
        <f ca="1">OFFSET(IND!O$25,$E22,0)</f>
        <v>6.8779200000000005</v>
      </c>
      <c r="M22" s="126">
        <f ca="1">OFFSET(IND!P$25,$E22,0)</f>
        <v>6.9757100169031503</v>
      </c>
      <c r="N22" s="126">
        <f ca="1">OFFSET(IND!Q$25,$E22,0)</f>
        <v>6.9531890823038518</v>
      </c>
      <c r="O22" s="203">
        <f ca="1">OFFSET(IND!R$25,$E22,0)</f>
        <v>6.6298575522307335</v>
      </c>
      <c r="P22" s="126">
        <f ca="1">OFFSET(IND!S$25,$E22,0)</f>
        <v>6.9559886551517511</v>
      </c>
      <c r="Q22" s="126">
        <f ca="1">OFFSET(IND!T$25,$E22,0)</f>
        <v>7.0651367142181094</v>
      </c>
      <c r="R22" s="126">
        <f ca="1">OFFSET(IND!U$25,$E22,0)</f>
        <v>7.1353692526667079</v>
      </c>
      <c r="S22" s="126">
        <f ca="1">OFFSET(IND!V$25,$E22,0)</f>
        <v>7.2234771668297686</v>
      </c>
      <c r="T22" s="203">
        <f ca="1">OFFSET(IND!W$25,$E22,0)</f>
        <v>7.3071898412382712</v>
      </c>
      <c r="U22" s="126">
        <f ca="1">OFFSET(IND!X$25,$E22,0)</f>
        <v>7.4126016828392007</v>
      </c>
      <c r="V22" s="126">
        <f ca="1">OFFSET(IND!Y$25,$E22,0)</f>
        <v>7.5186556787850432</v>
      </c>
      <c r="W22" s="126">
        <f ca="1">OFFSET(IND!Z$25,$E22,0)</f>
        <v>7.6856069292911808</v>
      </c>
      <c r="X22" s="126">
        <f ca="1">OFFSET(IND!AA$25,$E22,0)</f>
        <v>7.8044445187712936</v>
      </c>
      <c r="Y22" s="205">
        <f ca="1">OFFSET(IND!AB$25,$E22,0)</f>
        <v>7.9175248635314608</v>
      </c>
      <c r="Z22" s="126">
        <f ca="1">OFFSET(IND!AC$25,$E22,0)</f>
        <v>8.0600552130469616</v>
      </c>
      <c r="AA22" s="126">
        <f ca="1">OFFSET(IND!AD$25,$E22,0)</f>
        <v>8.212474785652736</v>
      </c>
      <c r="AB22" s="126">
        <f ca="1">OFFSET(IND!AE$25,$E22,0)</f>
        <v>8.3755800759023149</v>
      </c>
      <c r="AC22" s="126">
        <f ca="1">OFFSET(IND!AF$25,$E22,0)</f>
        <v>8.5812791696991795</v>
      </c>
      <c r="AD22" s="126">
        <f ca="1">OFFSET(IND!AG$25,$E22,0)</f>
        <v>8.7862117350074023</v>
      </c>
      <c r="AE22" s="126">
        <f ca="1">OFFSET(IND!AH$25,$E22,0)</f>
        <v>9.008531475227473</v>
      </c>
      <c r="AF22" s="126">
        <f ca="1">OFFSET(IND!AI$25,$E22,0)</f>
        <v>9.2371050927885356</v>
      </c>
      <c r="AG22" s="126">
        <f ca="1">OFFSET(IND!AJ$25,$E22,0)</f>
        <v>9.4692113464017904</v>
      </c>
      <c r="AH22" s="126">
        <f ca="1">OFFSET(IND!AK$25,$E22,0)</f>
        <v>9.712454947753411</v>
      </c>
      <c r="AI22" s="126">
        <f ca="1">OFFSET(IND!AL$25,$E22,0)</f>
        <v>9.9635396549370299</v>
      </c>
      <c r="AJ22" s="126">
        <f ca="1">OFFSET(IND!AM$25,$E22,0)</f>
        <v>11.279864947098359</v>
      </c>
      <c r="AK22" s="126">
        <f ca="1">OFFSET(IND!AN$25,$E22,0)</f>
        <v>12.861576950317167</v>
      </c>
      <c r="AL22" s="126">
        <f ca="1">OFFSET(IND!AO$25,$E22,0)</f>
        <v>15.715383127187858</v>
      </c>
      <c r="AM22" s="126">
        <f ca="1">OFFSET(IND!AP$25,$E22,0)</f>
        <v>18.613420422568005</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0.52970267214724498</v>
      </c>
      <c r="I24" s="126">
        <f ca="1">OFFSET(IND!L$25,$E24,0)</f>
        <v>0.54383949156096723</v>
      </c>
      <c r="J24" s="126">
        <f ca="1">OFFSET(IND!M$25,$E24,0)</f>
        <v>0.47846400000000006</v>
      </c>
      <c r="K24" s="126">
        <f ca="1">OFFSET(IND!N$25,$E24,0)</f>
        <v>0.47846400000000006</v>
      </c>
      <c r="L24" s="126">
        <f ca="1">OFFSET(IND!O$25,$E24,0)</f>
        <v>0.47846400000000006</v>
      </c>
      <c r="M24" s="126">
        <f ca="1">OFFSET(IND!P$25,$E24,0)</f>
        <v>0.485266783784567</v>
      </c>
      <c r="N24" s="126">
        <f ca="1">OFFSET(IND!Q$25,$E24,0)</f>
        <v>0.48370011007331143</v>
      </c>
      <c r="O24" s="203">
        <f ca="1">OFFSET(IND!R$25,$E24,0)</f>
        <v>0.46120748189431188</v>
      </c>
      <c r="P24" s="126">
        <f ca="1">OFFSET(IND!S$25,$E24,0)</f>
        <v>0.48389486296707829</v>
      </c>
      <c r="Q24" s="126">
        <f ca="1">OFFSET(IND!T$25,$E24,0)</f>
        <v>0.4914877714238684</v>
      </c>
      <c r="R24" s="126">
        <f ca="1">OFFSET(IND!U$25,$E24,0)</f>
        <v>0.49637351322898832</v>
      </c>
      <c r="S24" s="126">
        <f ca="1">OFFSET(IND!V$25,$E24,0)</f>
        <v>0.50250275943163603</v>
      </c>
      <c r="T24" s="203">
        <f ca="1">OFFSET(IND!W$25,$E24,0)</f>
        <v>0.50832624982527097</v>
      </c>
      <c r="U24" s="126">
        <f ca="1">OFFSET(IND!X$25,$E24,0)</f>
        <v>0.51565924750185732</v>
      </c>
      <c r="V24" s="126">
        <f ca="1">OFFSET(IND!Y$25,$E24,0)</f>
        <v>0.52303691678504638</v>
      </c>
      <c r="W24" s="126">
        <f ca="1">OFFSET(IND!Z$25,$E24,0)</f>
        <v>0.53465091682025601</v>
      </c>
      <c r="X24" s="126">
        <f ca="1">OFFSET(IND!AA$25,$E24,0)</f>
        <v>0.54291787956669868</v>
      </c>
      <c r="Y24" s="205">
        <f ca="1">OFFSET(IND!AB$25,$E24,0)</f>
        <v>0.55078433833262341</v>
      </c>
      <c r="Z24" s="126">
        <f ca="1">OFFSET(IND!AC$25,$E24,0)</f>
        <v>0.56069949308152789</v>
      </c>
      <c r="AA24" s="126">
        <f ca="1">OFFSET(IND!AD$25,$E24,0)</f>
        <v>0.57130259378453829</v>
      </c>
      <c r="AB24" s="126">
        <f ca="1">OFFSET(IND!AE$25,$E24,0)</f>
        <v>0.58264904875842205</v>
      </c>
      <c r="AC24" s="126">
        <f ca="1">OFFSET(IND!AF$25,$E24,0)</f>
        <v>0.59695855093559524</v>
      </c>
      <c r="AD24" s="126">
        <f ca="1">OFFSET(IND!AG$25,$E24,0)</f>
        <v>0.61121472939181942</v>
      </c>
      <c r="AE24" s="126">
        <f ca="1">OFFSET(IND!AH$25,$E24,0)</f>
        <v>0.62668045045060694</v>
      </c>
      <c r="AF24" s="126">
        <f ca="1">OFFSET(IND!AI$25,$E24,0)</f>
        <v>0.64258122384615923</v>
      </c>
      <c r="AG24" s="126">
        <f ca="1">OFFSET(IND!AJ$25,$E24,0)</f>
        <v>0.65872774583664651</v>
      </c>
      <c r="AH24" s="126">
        <f ca="1">OFFSET(IND!AK$25,$E24,0)</f>
        <v>0.67564903984371572</v>
      </c>
      <c r="AI24" s="126">
        <f ca="1">OFFSET(IND!AL$25,$E24,0)</f>
        <v>0.69311580208257617</v>
      </c>
      <c r="AJ24" s="126">
        <f ca="1">OFFSET(IND!AM$25,$E24,0)</f>
        <v>0.78468625718945118</v>
      </c>
      <c r="AK24" s="126">
        <f ca="1">OFFSET(IND!AN$25,$E24,0)</f>
        <v>0.89471839654380314</v>
      </c>
      <c r="AL24" s="126">
        <f ca="1">OFFSET(IND!AO$25,$E24,0)</f>
        <v>1.09324404363046</v>
      </c>
      <c r="AM24" s="126">
        <f ca="1">OFFSET(IND!AP$25,$E24,0)</f>
        <v>1.2948466380916877</v>
      </c>
      <c r="AQ24" s="4"/>
    </row>
    <row r="25" spans="1:43">
      <c r="A25" s="35" t="s">
        <v>325</v>
      </c>
      <c r="B25">
        <v>1.432656898094</v>
      </c>
      <c r="E25" s="129">
        <f ca="1">MATCH(F25,IND!$D$26:$D$255,0)</f>
        <v>172</v>
      </c>
      <c r="F25" s="4" t="str">
        <f t="shared" si="0"/>
        <v>IFBH</v>
      </c>
      <c r="G25" s="126">
        <f ca="1">OFFSET(IND!J$25,$E25,0)</f>
        <v>0.86215409809848131</v>
      </c>
      <c r="H25" s="126">
        <f ca="1">OFFSET(IND!K$25,$E25,0)</f>
        <v>0.89387325924847572</v>
      </c>
      <c r="I25" s="126">
        <f ca="1">OFFSET(IND!L$25,$E25,0)</f>
        <v>0.91772914200913203</v>
      </c>
      <c r="J25" s="126">
        <f ca="1">OFFSET(IND!M$25,$E25,0)</f>
        <v>0.8074079999999999</v>
      </c>
      <c r="K25" s="126">
        <f ca="1">OFFSET(IND!N$25,$E25,0)</f>
        <v>0.8074079999999999</v>
      </c>
      <c r="L25" s="126">
        <f ca="1">OFFSET(IND!O$25,$E25,0)</f>
        <v>0.8074079999999999</v>
      </c>
      <c r="M25" s="126">
        <f ca="1">OFFSET(IND!P$25,$E25,0)</f>
        <v>0.81888769763645664</v>
      </c>
      <c r="N25" s="126">
        <f ca="1">OFFSET(IND!Q$25,$E25,0)</f>
        <v>0.8162439357487129</v>
      </c>
      <c r="O25" s="203">
        <f ca="1">OFFSET(IND!R$25,$E25,0)</f>
        <v>0.77828762569665122</v>
      </c>
      <c r="P25" s="126">
        <f ca="1">OFFSET(IND!S$25,$E25,0)</f>
        <v>0.81657258125694454</v>
      </c>
      <c r="Q25" s="126">
        <f ca="1">OFFSET(IND!T$25,$E25,0)</f>
        <v>0.82938561427777791</v>
      </c>
      <c r="R25" s="126">
        <f ca="1">OFFSET(IND!U$25,$E25,0)</f>
        <v>0.83763030357391777</v>
      </c>
      <c r="S25" s="126">
        <f ca="1">OFFSET(IND!V$25,$E25,0)</f>
        <v>0.84797340654088582</v>
      </c>
      <c r="T25" s="203">
        <f ca="1">OFFSET(IND!W$25,$E25,0)</f>
        <v>0.85780054658014482</v>
      </c>
      <c r="U25" s="126">
        <f ca="1">OFFSET(IND!X$25,$E25,0)</f>
        <v>0.87017498015938433</v>
      </c>
      <c r="V25" s="126">
        <f ca="1">OFFSET(IND!Y$25,$E25,0)</f>
        <v>0.88262479707476582</v>
      </c>
      <c r="W25" s="126">
        <f ca="1">OFFSET(IND!Z$25,$E25,0)</f>
        <v>0.90222342213418205</v>
      </c>
      <c r="X25" s="126">
        <f ca="1">OFFSET(IND!AA$25,$E25,0)</f>
        <v>0.91617392176880408</v>
      </c>
      <c r="Y25" s="205">
        <f ca="1">OFFSET(IND!AB$25,$E25,0)</f>
        <v>0.92944857093630207</v>
      </c>
      <c r="Z25" s="126">
        <f ca="1">OFFSET(IND!AC$25,$E25,0)</f>
        <v>0.9461803945750783</v>
      </c>
      <c r="AA25" s="126">
        <f ca="1">OFFSET(IND!AD$25,$E25,0)</f>
        <v>0.96407312701140835</v>
      </c>
      <c r="AB25" s="126">
        <f ca="1">OFFSET(IND!AE$25,$E25,0)</f>
        <v>0.98322026977983723</v>
      </c>
      <c r="AC25" s="126">
        <f ca="1">OFFSET(IND!AF$25,$E25,0)</f>
        <v>1.007367554703817</v>
      </c>
      <c r="AD25" s="126">
        <f ca="1">OFFSET(IND!AG$25,$E25,0)</f>
        <v>1.0314248558486951</v>
      </c>
      <c r="AE25" s="126">
        <f ca="1">OFFSET(IND!AH$25,$E25,0)</f>
        <v>1.057523260135399</v>
      </c>
      <c r="AF25" s="126">
        <f ca="1">OFFSET(IND!AI$25,$E25,0)</f>
        <v>1.0843558152403934</v>
      </c>
      <c r="AG25" s="126">
        <f ca="1">OFFSET(IND!AJ$25,$E25,0)</f>
        <v>1.1116030710993405</v>
      </c>
      <c r="AH25" s="126">
        <f ca="1">OFFSET(IND!AK$25,$E25,0)</f>
        <v>1.1401577547362698</v>
      </c>
      <c r="AI25" s="126">
        <f ca="1">OFFSET(IND!AL$25,$E25,0)</f>
        <v>1.1696329160143468</v>
      </c>
      <c r="AJ25" s="126">
        <f ca="1">OFFSET(IND!AM$25,$E25,0)</f>
        <v>1.3241580590071984</v>
      </c>
      <c r="AK25" s="126">
        <f ca="1">OFFSET(IND!AN$25,$E25,0)</f>
        <v>1.5098372941676672</v>
      </c>
      <c r="AL25" s="126">
        <f ca="1">OFFSET(IND!AO$25,$E25,0)</f>
        <v>1.8448493236264005</v>
      </c>
      <c r="AM25" s="126">
        <f ca="1">OFFSET(IND!AP$25,$E25,0)</f>
        <v>2.1850537017797222</v>
      </c>
      <c r="AQ25" s="4"/>
    </row>
    <row r="26" spans="1:43">
      <c r="A26" s="35" t="s">
        <v>326</v>
      </c>
      <c r="B26">
        <v>1.857147830862</v>
      </c>
      <c r="E26" s="129">
        <f ca="1">MATCH(F26,IND!$D$26:$D$255,0)</f>
        <v>168</v>
      </c>
      <c r="F26" s="4" t="str">
        <f t="shared" si="0"/>
        <v>IFBK</v>
      </c>
      <c r="G26" s="126">
        <f ca="1">OFFSET(IND!J$25,$E26,0)</f>
        <v>1.1176071642017353</v>
      </c>
      <c r="H26" s="126">
        <f ca="1">OFFSET(IND!K$25,$E26,0)</f>
        <v>1.1587245953220986</v>
      </c>
      <c r="I26" s="126">
        <f ca="1">OFFSET(IND!L$25,$E26,0)</f>
        <v>1.1896488877896161</v>
      </c>
      <c r="J26" s="126">
        <f ca="1">OFFSET(IND!M$25,$E26,0)</f>
        <v>1.04664</v>
      </c>
      <c r="K26" s="126">
        <f ca="1">OFFSET(IND!N$25,$E26,0)</f>
        <v>1.04664</v>
      </c>
      <c r="L26" s="126">
        <f ca="1">OFFSET(IND!O$25,$E26,0)</f>
        <v>1.04664</v>
      </c>
      <c r="M26" s="126">
        <f ca="1">OFFSET(IND!P$25,$E26,0)</f>
        <v>1.0615210895287404</v>
      </c>
      <c r="N26" s="126">
        <f ca="1">OFFSET(IND!Q$25,$E26,0)</f>
        <v>1.0580939907853688</v>
      </c>
      <c r="O26" s="203">
        <f ca="1">OFFSET(IND!R$25,$E26,0)</f>
        <v>1.0088913666438073</v>
      </c>
      <c r="P26" s="126">
        <f ca="1">OFFSET(IND!S$25,$E26,0)</f>
        <v>1.0585200127404839</v>
      </c>
      <c r="Q26" s="126">
        <f ca="1">OFFSET(IND!T$25,$E26,0)</f>
        <v>1.0751294999897123</v>
      </c>
      <c r="R26" s="126">
        <f ca="1">OFFSET(IND!U$25,$E26,0)</f>
        <v>1.0858170601884121</v>
      </c>
      <c r="S26" s="126">
        <f ca="1">OFFSET(IND!V$25,$E26,0)</f>
        <v>1.0992247862567039</v>
      </c>
      <c r="T26" s="203">
        <f ca="1">OFFSET(IND!W$25,$E26,0)</f>
        <v>1.1119636714927805</v>
      </c>
      <c r="U26" s="126">
        <f ca="1">OFFSET(IND!X$25,$E26,0)</f>
        <v>1.1280046039103133</v>
      </c>
      <c r="V26" s="126">
        <f ca="1">OFFSET(IND!Y$25,$E26,0)</f>
        <v>1.1441432554672895</v>
      </c>
      <c r="W26" s="126">
        <f ca="1">OFFSET(IND!Z$25,$E26,0)</f>
        <v>1.1695488805443104</v>
      </c>
      <c r="X26" s="126">
        <f ca="1">OFFSET(IND!AA$25,$E26,0)</f>
        <v>1.1876328615521536</v>
      </c>
      <c r="Y26" s="205">
        <f ca="1">OFFSET(IND!AB$25,$E26,0)</f>
        <v>1.204840740102614</v>
      </c>
      <c r="Z26" s="126">
        <f ca="1">OFFSET(IND!AC$25,$E26,0)</f>
        <v>1.2265301411158425</v>
      </c>
      <c r="AA26" s="126">
        <f ca="1">OFFSET(IND!AD$25,$E26,0)</f>
        <v>1.2497244239036778</v>
      </c>
      <c r="AB26" s="126">
        <f ca="1">OFFSET(IND!AE$25,$E26,0)</f>
        <v>1.2745447941590484</v>
      </c>
      <c r="AC26" s="126">
        <f ca="1">OFFSET(IND!AF$25,$E26,0)</f>
        <v>1.3058468301716146</v>
      </c>
      <c r="AD26" s="126">
        <f ca="1">OFFSET(IND!AG$25,$E26,0)</f>
        <v>1.337032220544605</v>
      </c>
      <c r="AE26" s="126">
        <f ca="1">OFFSET(IND!AH$25,$E26,0)</f>
        <v>1.3708634853607027</v>
      </c>
      <c r="AF26" s="126">
        <f ca="1">OFFSET(IND!AI$25,$E26,0)</f>
        <v>1.4056464271634732</v>
      </c>
      <c r="AG26" s="126">
        <f ca="1">OFFSET(IND!AJ$25,$E26,0)</f>
        <v>1.440966944017664</v>
      </c>
      <c r="AH26" s="126">
        <f ca="1">OFFSET(IND!AK$25,$E26,0)</f>
        <v>1.4779822746581279</v>
      </c>
      <c r="AI26" s="126">
        <f ca="1">OFFSET(IND!AL$25,$E26,0)</f>
        <v>1.5161908170556351</v>
      </c>
      <c r="AJ26" s="126">
        <f ca="1">OFFSET(IND!AM$25,$E26,0)</f>
        <v>1.7165011876019243</v>
      </c>
      <c r="AK26" s="126">
        <f ca="1">OFFSET(IND!AN$25,$E26,0)</f>
        <v>1.9571964924395691</v>
      </c>
      <c r="AL26" s="126">
        <f ca="1">OFFSET(IND!AO$25,$E26,0)</f>
        <v>2.391471345441631</v>
      </c>
      <c r="AM26" s="126">
        <f ca="1">OFFSET(IND!AP$25,$E26,0)</f>
        <v>2.8324770208255665</v>
      </c>
      <c r="AQ26" s="4"/>
    </row>
    <row r="27" spans="1:43">
      <c r="A27" s="35" t="s">
        <v>327</v>
      </c>
      <c r="B27">
        <v>0.39796024947059999</v>
      </c>
      <c r="E27" s="129">
        <f ca="1">MATCH(F27,IND!$D$26:$D$255,0)</f>
        <v>170</v>
      </c>
      <c r="F27" s="4" t="str">
        <f t="shared" si="0"/>
        <v>IFBL</v>
      </c>
      <c r="G27" s="126">
        <f ca="1">OFFSET(IND!J$25,$E27,0)</f>
        <v>0.23948724947180039</v>
      </c>
      <c r="H27" s="126">
        <f ca="1">OFFSET(IND!K$25,$E27,0)</f>
        <v>0.24829812756902106</v>
      </c>
      <c r="I27" s="126">
        <f ca="1">OFFSET(IND!L$25,$E27,0)</f>
        <v>0.25492476166920336</v>
      </c>
      <c r="J27" s="126">
        <f ca="1">OFFSET(IND!M$25,$E27,0)</f>
        <v>0.22428000000000001</v>
      </c>
      <c r="K27" s="126">
        <f ca="1">OFFSET(IND!N$25,$E27,0)</f>
        <v>0.22428000000000001</v>
      </c>
      <c r="L27" s="126">
        <f ca="1">OFFSET(IND!O$25,$E27,0)</f>
        <v>0.22428000000000001</v>
      </c>
      <c r="M27" s="126">
        <f ca="1">OFFSET(IND!P$25,$E27,0)</f>
        <v>0.22746880489901578</v>
      </c>
      <c r="N27" s="126">
        <f ca="1">OFFSET(IND!Q$25,$E27,0)</f>
        <v>0.22673442659686471</v>
      </c>
      <c r="O27" s="203">
        <f ca="1">OFFSET(IND!R$25,$E27,0)</f>
        <v>0.21619100713795869</v>
      </c>
      <c r="P27" s="126">
        <f ca="1">OFFSET(IND!S$25,$E27,0)</f>
        <v>0.22682571701581797</v>
      </c>
      <c r="Q27" s="126">
        <f ca="1">OFFSET(IND!T$25,$E27,0)</f>
        <v>0.23038489285493835</v>
      </c>
      <c r="R27" s="126">
        <f ca="1">OFFSET(IND!U$25,$E27,0)</f>
        <v>0.2326750843260883</v>
      </c>
      <c r="S27" s="126">
        <f ca="1">OFFSET(IND!V$25,$E27,0)</f>
        <v>0.23554816848357943</v>
      </c>
      <c r="T27" s="203">
        <f ca="1">OFFSET(IND!W$25,$E27,0)</f>
        <v>0.23827792960559582</v>
      </c>
      <c r="U27" s="126">
        <f ca="1">OFFSET(IND!X$25,$E27,0)</f>
        <v>0.2417152722664957</v>
      </c>
      <c r="V27" s="126">
        <f ca="1">OFFSET(IND!Y$25,$E27,0)</f>
        <v>0.24517355474299057</v>
      </c>
      <c r="W27" s="126">
        <f ca="1">OFFSET(IND!Z$25,$E27,0)</f>
        <v>0.25061761725949505</v>
      </c>
      <c r="X27" s="126">
        <f ca="1">OFFSET(IND!AA$25,$E27,0)</f>
        <v>0.25449275604689003</v>
      </c>
      <c r="Y27" s="205">
        <f ca="1">OFFSET(IND!AB$25,$E27,0)</f>
        <v>0.25818015859341725</v>
      </c>
      <c r="Z27" s="126">
        <f ca="1">OFFSET(IND!AC$25,$E27,0)</f>
        <v>0.26282788738196622</v>
      </c>
      <c r="AA27" s="126">
        <f ca="1">OFFSET(IND!AD$25,$E27,0)</f>
        <v>0.26779809083650236</v>
      </c>
      <c r="AB27" s="126">
        <f ca="1">OFFSET(IND!AE$25,$E27,0)</f>
        <v>0.27311674160551036</v>
      </c>
      <c r="AC27" s="126">
        <f ca="1">OFFSET(IND!AF$25,$E27,0)</f>
        <v>0.27982432075106028</v>
      </c>
      <c r="AD27" s="126">
        <f ca="1">OFFSET(IND!AG$25,$E27,0)</f>
        <v>0.28650690440241533</v>
      </c>
      <c r="AE27" s="126">
        <f ca="1">OFFSET(IND!AH$25,$E27,0)</f>
        <v>0.293756461148722</v>
      </c>
      <c r="AF27" s="126">
        <f ca="1">OFFSET(IND!AI$25,$E27,0)</f>
        <v>0.30120994867788714</v>
      </c>
      <c r="AG27" s="126">
        <f ca="1">OFFSET(IND!AJ$25,$E27,0)</f>
        <v>0.30877863086092805</v>
      </c>
      <c r="AH27" s="126">
        <f ca="1">OFFSET(IND!AK$25,$E27,0)</f>
        <v>0.31671048742674174</v>
      </c>
      <c r="AI27" s="126">
        <f ca="1">OFFSET(IND!AL$25,$E27,0)</f>
        <v>0.32489803222620756</v>
      </c>
      <c r="AJ27" s="126">
        <f ca="1">OFFSET(IND!AM$25,$E27,0)</f>
        <v>0.36782168305755525</v>
      </c>
      <c r="AK27" s="126">
        <f ca="1">OFFSET(IND!AN$25,$E27,0)</f>
        <v>0.41939924837990772</v>
      </c>
      <c r="AL27" s="126">
        <f ca="1">OFFSET(IND!AO$25,$E27,0)</f>
        <v>0.51245814545177815</v>
      </c>
      <c r="AM27" s="126">
        <f ca="1">OFFSET(IND!AP$25,$E27,0)</f>
        <v>0.60695936160547859</v>
      </c>
      <c r="AQ27" s="4"/>
    </row>
    <row r="28" spans="1:43">
      <c r="A28" s="35" t="s">
        <v>328</v>
      </c>
      <c r="B28">
        <v>4.45715479407</v>
      </c>
      <c r="E28" s="129">
        <f ca="1">MATCH(F28,IND!$D$26:$D$255,0)</f>
        <v>175</v>
      </c>
      <c r="F28" s="4" t="str">
        <f t="shared" si="0"/>
        <v>IFBO</v>
      </c>
      <c r="G28" s="126">
        <f ca="1">OFFSET(IND!J$25,$E28,0)</f>
        <v>2.6822571940841642</v>
      </c>
      <c r="H28" s="126">
        <f ca="1">OFFSET(IND!K$25,$E28,0)</f>
        <v>2.7809390287730356</v>
      </c>
      <c r="I28" s="126">
        <f ca="1">OFFSET(IND!L$25,$E28,0)</f>
        <v>2.8551573306950773</v>
      </c>
      <c r="J28" s="126">
        <f ca="1">OFFSET(IND!M$25,$E28,0)</f>
        <v>2.5119360000000004</v>
      </c>
      <c r="K28" s="126">
        <f ca="1">OFFSET(IND!N$25,$E28,0)</f>
        <v>2.5119360000000004</v>
      </c>
      <c r="L28" s="126">
        <f ca="1">OFFSET(IND!O$25,$E28,0)</f>
        <v>2.5119360000000004</v>
      </c>
      <c r="M28" s="126">
        <f ca="1">OFFSET(IND!P$25,$E28,0)</f>
        <v>2.547650614868977</v>
      </c>
      <c r="N28" s="126">
        <f ca="1">OFFSET(IND!Q$25,$E28,0)</f>
        <v>2.5394255778848853</v>
      </c>
      <c r="O28" s="203">
        <f ca="1">OFFSET(IND!R$25,$E28,0)</f>
        <v>2.4213392799451379</v>
      </c>
      <c r="P28" s="126">
        <f ca="1">OFFSET(IND!S$25,$E28,0)</f>
        <v>2.5404480305771617</v>
      </c>
      <c r="Q28" s="126">
        <f ca="1">OFFSET(IND!T$25,$E28,0)</f>
        <v>2.5803107999753099</v>
      </c>
      <c r="R28" s="126">
        <f ca="1">OFFSET(IND!U$25,$E28,0)</f>
        <v>2.6059609444521894</v>
      </c>
      <c r="S28" s="126">
        <f ca="1">OFFSET(IND!V$25,$E28,0)</f>
        <v>2.6381394870160899</v>
      </c>
      <c r="T28" s="203">
        <f ca="1">OFFSET(IND!W$25,$E28,0)</f>
        <v>2.6687128115826737</v>
      </c>
      <c r="U28" s="126">
        <f ca="1">OFFSET(IND!X$25,$E28,0)</f>
        <v>2.7072110493847523</v>
      </c>
      <c r="V28" s="126">
        <f ca="1">OFFSET(IND!Y$25,$E28,0)</f>
        <v>2.745943813121495</v>
      </c>
      <c r="W28" s="126">
        <f ca="1">OFFSET(IND!Z$25,$E28,0)</f>
        <v>2.8069173133063452</v>
      </c>
      <c r="X28" s="126">
        <f ca="1">OFFSET(IND!AA$25,$E28,0)</f>
        <v>2.8503188677251692</v>
      </c>
      <c r="Y28" s="205">
        <f ca="1">OFFSET(IND!AB$25,$E28,0)</f>
        <v>2.891617776246274</v>
      </c>
      <c r="Z28" s="126">
        <f ca="1">OFFSET(IND!AC$25,$E28,0)</f>
        <v>2.9436723386780224</v>
      </c>
      <c r="AA28" s="126">
        <f ca="1">OFFSET(IND!AD$25,$E28,0)</f>
        <v>2.999338617368827</v>
      </c>
      <c r="AB28" s="126">
        <f ca="1">OFFSET(IND!AE$25,$E28,0)</f>
        <v>3.0589075059817166</v>
      </c>
      <c r="AC28" s="126">
        <f ca="1">OFFSET(IND!AF$25,$E28,0)</f>
        <v>3.1340323924118758</v>
      </c>
      <c r="AD28" s="126">
        <f ca="1">OFFSET(IND!AG$25,$E28,0)</f>
        <v>3.2088773293070525</v>
      </c>
      <c r="AE28" s="126">
        <f ca="1">OFFSET(IND!AH$25,$E28,0)</f>
        <v>3.2900723648656869</v>
      </c>
      <c r="AF28" s="126">
        <f ca="1">OFFSET(IND!AI$25,$E28,0)</f>
        <v>3.373551425192336</v>
      </c>
      <c r="AG28" s="126">
        <f ca="1">OFFSET(IND!AJ$25,$E28,0)</f>
        <v>3.4583206656423942</v>
      </c>
      <c r="AH28" s="126">
        <f ca="1">OFFSET(IND!AK$25,$E28,0)</f>
        <v>3.5471574591795076</v>
      </c>
      <c r="AI28" s="126">
        <f ca="1">OFFSET(IND!AL$25,$E28,0)</f>
        <v>3.638857960933525</v>
      </c>
      <c r="AJ28" s="126">
        <f ca="1">OFFSET(IND!AM$25,$E28,0)</f>
        <v>4.1196028502446191</v>
      </c>
      <c r="AK28" s="126">
        <f ca="1">OFFSET(IND!AN$25,$E28,0)</f>
        <v>4.6972715818549666</v>
      </c>
      <c r="AL28" s="126">
        <f ca="1">OFFSET(IND!AO$25,$E28,0)</f>
        <v>5.7395312290599154</v>
      </c>
      <c r="AM28" s="126">
        <f ca="1">OFFSET(IND!AP$25,$E28,0)</f>
        <v>6.7979448499813611</v>
      </c>
      <c r="AQ28" s="4"/>
    </row>
    <row r="29" spans="1:43">
      <c r="A29" s="35" t="s">
        <v>329</v>
      </c>
      <c r="B29">
        <v>5.9428730587610001</v>
      </c>
      <c r="E29" s="129">
        <f ca="1">MATCH(F29,IND!$D$26:$D$255,0)</f>
        <v>173</v>
      </c>
      <c r="F29" s="4" t="str">
        <f t="shared" si="0"/>
        <v>IFBP</v>
      </c>
      <c r="G29" s="126">
        <f ca="1">OFFSET(IND!J$25,$E29,0)</f>
        <v>3.576342925445553</v>
      </c>
      <c r="H29" s="126">
        <f ca="1">OFFSET(IND!K$25,$E29,0)</f>
        <v>3.707918705030715</v>
      </c>
      <c r="I29" s="126">
        <f ca="1">OFFSET(IND!L$25,$E29,0)</f>
        <v>3.8068764409267706</v>
      </c>
      <c r="J29" s="126">
        <f ca="1">OFFSET(IND!M$25,$E29,0)</f>
        <v>3.3492480000000002</v>
      </c>
      <c r="K29" s="126">
        <f ca="1">OFFSET(IND!N$25,$E29,0)</f>
        <v>3.3492480000000002</v>
      </c>
      <c r="L29" s="126">
        <f ca="1">OFFSET(IND!O$25,$E29,0)</f>
        <v>3.3492480000000002</v>
      </c>
      <c r="M29" s="126">
        <f ca="1">OFFSET(IND!P$25,$E29,0)</f>
        <v>3.3968674864919688</v>
      </c>
      <c r="N29" s="126">
        <f ca="1">OFFSET(IND!Q$25,$E29,0)</f>
        <v>3.3859007705131798</v>
      </c>
      <c r="O29" s="203">
        <f ca="1">OFFSET(IND!R$25,$E29,0)</f>
        <v>3.2284523732601831</v>
      </c>
      <c r="P29" s="126">
        <f ca="1">OFFSET(IND!S$25,$E29,0)</f>
        <v>3.3872640407695482</v>
      </c>
      <c r="Q29" s="126">
        <f ca="1">OFFSET(IND!T$25,$E29,0)</f>
        <v>3.4404143999670791</v>
      </c>
      <c r="R29" s="126">
        <f ca="1">OFFSET(IND!U$25,$E29,0)</f>
        <v>3.4746145926029182</v>
      </c>
      <c r="S29" s="126">
        <f ca="1">OFFSET(IND!V$25,$E29,0)</f>
        <v>3.5175193160214522</v>
      </c>
      <c r="T29" s="203">
        <f ca="1">OFFSET(IND!W$25,$E29,0)</f>
        <v>3.5582837487768972</v>
      </c>
      <c r="U29" s="126">
        <f ca="1">OFFSET(IND!X$25,$E29,0)</f>
        <v>3.6096147325130019</v>
      </c>
      <c r="V29" s="126">
        <f ca="1">OFFSET(IND!Y$25,$E29,0)</f>
        <v>3.6612584174953255</v>
      </c>
      <c r="W29" s="126">
        <f ca="1">OFFSET(IND!Z$25,$E29,0)</f>
        <v>3.7425564177417927</v>
      </c>
      <c r="X29" s="126">
        <f ca="1">OFFSET(IND!AA$25,$E29,0)</f>
        <v>3.8004251569668912</v>
      </c>
      <c r="Y29" s="205">
        <f ca="1">OFFSET(IND!AB$25,$E29,0)</f>
        <v>3.8554903683283639</v>
      </c>
      <c r="Z29" s="126">
        <f ca="1">OFFSET(IND!AC$25,$E29,0)</f>
        <v>3.924896451570695</v>
      </c>
      <c r="AA29" s="126">
        <f ca="1">OFFSET(IND!AD$25,$E29,0)</f>
        <v>3.9991181564917677</v>
      </c>
      <c r="AB29" s="126">
        <f ca="1">OFFSET(IND!AE$25,$E29,0)</f>
        <v>4.0785433413089542</v>
      </c>
      <c r="AC29" s="126">
        <f ca="1">OFFSET(IND!AF$25,$E29,0)</f>
        <v>4.1787098565491663</v>
      </c>
      <c r="AD29" s="126">
        <f ca="1">OFFSET(IND!AG$25,$E29,0)</f>
        <v>4.2785031057427352</v>
      </c>
      <c r="AE29" s="126">
        <f ca="1">OFFSET(IND!AH$25,$E29,0)</f>
        <v>4.3867631531542477</v>
      </c>
      <c r="AF29" s="126">
        <f ca="1">OFFSET(IND!AI$25,$E29,0)</f>
        <v>4.4980685669231137</v>
      </c>
      <c r="AG29" s="126">
        <f ca="1">OFFSET(IND!AJ$25,$E29,0)</f>
        <v>4.6110942208565247</v>
      </c>
      <c r="AH29" s="126">
        <f ca="1">OFFSET(IND!AK$25,$E29,0)</f>
        <v>4.729543278906009</v>
      </c>
      <c r="AI29" s="126">
        <f ca="1">OFFSET(IND!AL$25,$E29,0)</f>
        <v>4.8518106145780324</v>
      </c>
      <c r="AJ29" s="126">
        <f ca="1">OFFSET(IND!AM$25,$E29,0)</f>
        <v>5.4928038003261577</v>
      </c>
      <c r="AK29" s="126">
        <f ca="1">OFFSET(IND!AN$25,$E29,0)</f>
        <v>6.263028775806621</v>
      </c>
      <c r="AL29" s="126">
        <f ca="1">OFFSET(IND!AO$25,$E29,0)</f>
        <v>7.6527083054132188</v>
      </c>
      <c r="AM29" s="126">
        <f ca="1">OFFSET(IND!AP$25,$E29,0)</f>
        <v>9.0639264666418118</v>
      </c>
      <c r="AQ29" s="4"/>
    </row>
    <row r="30" spans="1:43">
      <c r="A30" s="35" t="s">
        <v>330</v>
      </c>
      <c r="B30">
        <v>28.205650466129999</v>
      </c>
      <c r="E30" s="129">
        <f ca="1">MATCH(F30,IND!$D$26:$D$255,0)</f>
        <v>178</v>
      </c>
      <c r="F30" s="4" t="str">
        <f t="shared" si="0"/>
        <v>IFBS</v>
      </c>
      <c r="G30" s="126">
        <f ca="1">OFFSET(IND!J$25,$E30,0)</f>
        <v>20.421862032418336</v>
      </c>
      <c r="H30" s="126">
        <f ca="1">OFFSET(IND!K$25,$E30,0)</f>
        <v>21.173194461525735</v>
      </c>
      <c r="I30" s="126">
        <f ca="1">OFFSET(IND!L$25,$E30,0)</f>
        <v>21.738269252069756</v>
      </c>
      <c r="J30" s="126">
        <f ca="1">OFFSET(IND!M$25,$E30,0)</f>
        <v>13.394630400000002</v>
      </c>
      <c r="K30" s="126">
        <f ca="1">OFFSET(IND!N$25,$E30,0)</f>
        <v>13.394630400000002</v>
      </c>
      <c r="L30" s="126">
        <f ca="1">OFFSET(IND!O$25,$E30,0)</f>
        <v>13.394630400000002</v>
      </c>
      <c r="M30" s="126">
        <f ca="1">OFFSET(IND!P$25,$E30,0)</f>
        <v>13.5850747688248</v>
      </c>
      <c r="N30" s="126">
        <f ca="1">OFFSET(IND!Q$25,$E30,0)</f>
        <v>13.541215637689199</v>
      </c>
      <c r="O30" s="203">
        <f ca="1">OFFSET(IND!R$25,$E30,0)</f>
        <v>12.911533067668625</v>
      </c>
      <c r="P30" s="126">
        <f ca="1">OFFSET(IND!S$25,$E30,0)</f>
        <v>13.546667757454403</v>
      </c>
      <c r="Q30" s="126">
        <f ca="1">OFFSET(IND!T$25,$E30,0)</f>
        <v>13.759231717208403</v>
      </c>
      <c r="R30" s="126">
        <f ca="1">OFFSET(IND!U$25,$E30,0)</f>
        <v>13.896008372734022</v>
      </c>
      <c r="S30" s="126">
        <f ca="1">OFFSET(IND!V$25,$E30,0)</f>
        <v>14.0675970137082</v>
      </c>
      <c r="T30" s="203">
        <f ca="1">OFFSET(IND!W$25,$E30,0)</f>
        <v>14.230626001177876</v>
      </c>
      <c r="U30" s="126">
        <f ca="1">OFFSET(IND!X$25,$E30,0)</f>
        <v>14.435913741952383</v>
      </c>
      <c r="V30" s="126">
        <f ca="1">OFFSET(IND!Y$25,$E30,0)</f>
        <v>14.642452067221893</v>
      </c>
      <c r="W30" s="126">
        <f ca="1">OFFSET(IND!Z$25,$E30,0)</f>
        <v>14.96758674388977</v>
      </c>
      <c r="X30" s="126">
        <f ca="1">OFFSET(IND!AA$25,$E30,0)</f>
        <v>15.199020896760556</v>
      </c>
      <c r="Y30" s="205">
        <f ca="1">OFFSET(IND!AB$25,$E30,0)</f>
        <v>15.419242914982203</v>
      </c>
      <c r="Z30" s="126">
        <f ca="1">OFFSET(IND!AC$25,$E30,0)</f>
        <v>15.696818308784829</v>
      </c>
      <c r="AA30" s="126">
        <f ca="1">OFFSET(IND!AD$25,$E30,0)</f>
        <v>15.993652793742536</v>
      </c>
      <c r="AB30" s="126">
        <f ca="1">OFFSET(IND!AE$25,$E30,0)</f>
        <v>16.311297529240743</v>
      </c>
      <c r="AC30" s="126">
        <f ca="1">OFFSET(IND!AF$25,$E30,0)</f>
        <v>16.711892961438839</v>
      </c>
      <c r="AD30" s="126">
        <f ca="1">OFFSET(IND!AG$25,$E30,0)</f>
        <v>17.110995592645292</v>
      </c>
      <c r="AE30" s="126">
        <f ca="1">OFFSET(IND!AH$25,$E30,0)</f>
        <v>17.543959446669746</v>
      </c>
      <c r="AF30" s="126">
        <f ca="1">OFFSET(IND!AI$25,$E30,0)</f>
        <v>17.989102618794661</v>
      </c>
      <c r="AG30" s="126">
        <f ca="1">OFFSET(IND!AJ$25,$E30,0)</f>
        <v>18.441125538613182</v>
      </c>
      <c r="AH30" s="126">
        <f ca="1">OFFSET(IND!AK$25,$E30,0)</f>
        <v>18.914838250780509</v>
      </c>
      <c r="AI30" s="126">
        <f ca="1">OFFSET(IND!AL$25,$E30,0)</f>
        <v>19.403821381118867</v>
      </c>
      <c r="AJ30" s="126">
        <f ca="1">OFFSET(IND!AM$25,$E30,0)</f>
        <v>21.967342151158793</v>
      </c>
      <c r="AK30" s="126">
        <f ca="1">OFFSET(IND!AN$25,$E30,0)</f>
        <v>25.047698957047718</v>
      </c>
      <c r="AL30" s="126">
        <f ca="1">OFFSET(IND!AO$25,$E30,0)</f>
        <v>30.605437193668664</v>
      </c>
      <c r="AM30" s="126">
        <f ca="1">OFFSET(IND!AP$25,$E30,0)</f>
        <v>36.249314769597532</v>
      </c>
      <c r="AQ30" s="4"/>
    </row>
    <row r="31" spans="1:43">
      <c r="A31" s="35" t="s">
        <v>331</v>
      </c>
      <c r="B31">
        <v>1.0975498905550001</v>
      </c>
      <c r="E31" s="129">
        <f ca="1">MATCH(F31,IND!$D$26:$D$255,0)</f>
        <v>47</v>
      </c>
      <c r="F31" s="4" t="str">
        <f t="shared" si="0"/>
        <v>IMIA</v>
      </c>
      <c r="G31" s="126">
        <f ca="1">OFFSET(IND!J$25,$E31,0)</f>
        <v>0.99318058118269725</v>
      </c>
      <c r="H31" s="126">
        <f ca="1">OFFSET(IND!K$25,$E31,0)</f>
        <v>1.0209484587400051</v>
      </c>
      <c r="I31" s="126">
        <f ca="1">OFFSET(IND!L$25,$E31,0)</f>
        <v>1.0290592397914098</v>
      </c>
      <c r="J31" s="126">
        <f ca="1">OFFSET(IND!M$25,$E31,0)</f>
        <v>1.0228235984706235</v>
      </c>
      <c r="K31" s="126">
        <f ca="1">OFFSET(IND!N$25,$E31,0)</f>
        <v>1.0228235984706235</v>
      </c>
      <c r="L31" s="126">
        <f ca="1">OFFSET(IND!O$25,$E31,0)</f>
        <v>1.0228235984706235</v>
      </c>
      <c r="M31" s="126">
        <f ca="1">OFFSET(IND!P$25,$E31,0)</f>
        <v>1.0197180488474091</v>
      </c>
      <c r="N31" s="126">
        <f ca="1">OFFSET(IND!Q$25,$E31,0)</f>
        <v>1.0093444161717644</v>
      </c>
      <c r="O31" s="203">
        <f ca="1">OFFSET(IND!R$25,$E31,0)</f>
        <v>0.92963171957311352</v>
      </c>
      <c r="P31" s="126">
        <f ca="1">OFFSET(IND!S$25,$E31,0)</f>
        <v>1.0097788872319731</v>
      </c>
      <c r="Q31" s="126">
        <f ca="1">OFFSET(IND!T$25,$E31,0)</f>
        <v>1.0197057705315453</v>
      </c>
      <c r="R31" s="126">
        <f ca="1">OFFSET(IND!U$25,$E31,0)</f>
        <v>1.026315134385851</v>
      </c>
      <c r="S31" s="126">
        <f ca="1">OFFSET(IND!V$25,$E31,0)</f>
        <v>1.0344896774185528</v>
      </c>
      <c r="T31" s="203">
        <f ca="1">OFFSET(IND!W$25,$E31,0)</f>
        <v>1.0435983310741399</v>
      </c>
      <c r="U31" s="126">
        <f ca="1">OFFSET(IND!X$25,$E31,0)</f>
        <v>1.0535614177569264</v>
      </c>
      <c r="V31" s="126">
        <f ca="1">OFFSET(IND!Y$25,$E31,0)</f>
        <v>1.0636816708107075</v>
      </c>
      <c r="W31" s="126">
        <f ca="1">OFFSET(IND!Z$25,$E31,0)</f>
        <v>1.0835422886688031</v>
      </c>
      <c r="X31" s="126">
        <f ca="1">OFFSET(IND!AA$25,$E31,0)</f>
        <v>1.0942508547295025</v>
      </c>
      <c r="Y31" s="205">
        <f ca="1">OFFSET(IND!AB$25,$E31,0)</f>
        <v>1.1041143755803293</v>
      </c>
      <c r="Z31" s="126">
        <f ca="1">OFFSET(IND!AC$25,$E31,0)</f>
        <v>1.1165125226043875</v>
      </c>
      <c r="AA31" s="126">
        <f ca="1">OFFSET(IND!AD$25,$E31,0)</f>
        <v>1.1295388788876195</v>
      </c>
      <c r="AB31" s="126">
        <f ca="1">OFFSET(IND!AE$25,$E31,0)</f>
        <v>1.1430054219374448</v>
      </c>
      <c r="AC31" s="126">
        <f ca="1">OFFSET(IND!AF$25,$E31,0)</f>
        <v>1.1628520176499435</v>
      </c>
      <c r="AD31" s="126">
        <f ca="1">OFFSET(IND!AG$25,$E31,0)</f>
        <v>1.1845114273657189</v>
      </c>
      <c r="AE31" s="126">
        <f ca="1">OFFSET(IND!AH$25,$E31,0)</f>
        <v>1.2087434703255902</v>
      </c>
      <c r="AF31" s="126">
        <f ca="1">OFFSET(IND!AI$25,$E31,0)</f>
        <v>1.2336192124480563</v>
      </c>
      <c r="AG31" s="126">
        <f ca="1">OFFSET(IND!AJ$25,$E31,0)</f>
        <v>1.2617142523221023</v>
      </c>
      <c r="AH31" s="126">
        <f ca="1">OFFSET(IND!AK$25,$E31,0)</f>
        <v>1.2920298882122572</v>
      </c>
      <c r="AI31" s="126">
        <f ca="1">OFFSET(IND!AL$25,$E31,0)</f>
        <v>1.324571308339253</v>
      </c>
      <c r="AJ31" s="126">
        <f ca="1">OFFSET(IND!AM$25,$E31,0)</f>
        <v>1.5103004806118576</v>
      </c>
      <c r="AK31" s="126">
        <f ca="1">OFFSET(IND!AN$25,$E31,0)</f>
        <v>1.7715658105207115</v>
      </c>
      <c r="AL31" s="126">
        <f ca="1">OFFSET(IND!AO$25,$E31,0)</f>
        <v>2.205970953096128</v>
      </c>
      <c r="AM31" s="126">
        <f ca="1">OFFSET(IND!AP$25,$E31,0)</f>
        <v>2.652965455277589</v>
      </c>
      <c r="AQ31" s="4"/>
    </row>
    <row r="32" spans="1:43">
      <c r="A32" s="35" t="s">
        <v>332</v>
      </c>
      <c r="B32">
        <v>19.17682172608</v>
      </c>
      <c r="E32" s="129">
        <f ca="1">MATCH(F32,IND!$D$26:$D$255,0)</f>
        <v>49</v>
      </c>
      <c r="F32" s="4" t="str">
        <f t="shared" si="0"/>
        <v>IMIC</v>
      </c>
      <c r="G32" s="126">
        <f ca="1">OFFSET(IND!J$25,$E32,0)</f>
        <v>17.35324025908308</v>
      </c>
      <c r="H32" s="126">
        <f ca="1">OFFSET(IND!K$25,$E32,0)</f>
        <v>17.838411495680308</v>
      </c>
      <c r="I32" s="126">
        <f ca="1">OFFSET(IND!L$25,$E32,0)</f>
        <v>17.980126240149275</v>
      </c>
      <c r="J32" s="126">
        <f ca="1">OFFSET(IND!M$25,$E32,0)</f>
        <v>17.871174671764589</v>
      </c>
      <c r="K32" s="126">
        <f ca="1">OFFSET(IND!N$25,$E32,0)</f>
        <v>17.871174671764589</v>
      </c>
      <c r="L32" s="126">
        <f ca="1">OFFSET(IND!O$25,$E32,0)</f>
        <v>17.871174671764589</v>
      </c>
      <c r="M32" s="126">
        <f ca="1">OFFSET(IND!P$25,$E32,0)</f>
        <v>17.816913291941827</v>
      </c>
      <c r="N32" s="126">
        <f ca="1">OFFSET(IND!Q$25,$E32,0)</f>
        <v>17.635661117271265</v>
      </c>
      <c r="O32" s="203">
        <f ca="1">OFFSET(IND!R$25,$E32,0)</f>
        <v>16.242889649540235</v>
      </c>
      <c r="P32" s="126">
        <f ca="1">OFFSET(IND!S$25,$E32,0)</f>
        <v>17.643252365868214</v>
      </c>
      <c r="Q32" s="126">
        <f ca="1">OFFSET(IND!T$25,$E32,0)</f>
        <v>17.816698760396207</v>
      </c>
      <c r="R32" s="126">
        <f ca="1">OFFSET(IND!U$25,$E32,0)</f>
        <v>17.932180155317244</v>
      </c>
      <c r="S32" s="126">
        <f ca="1">OFFSET(IND!V$25,$E32,0)</f>
        <v>18.075008974106439</v>
      </c>
      <c r="T32" s="203">
        <f ca="1">OFFSET(IND!W$25,$E32,0)</f>
        <v>18.234158939698752</v>
      </c>
      <c r="U32" s="126">
        <f ca="1">OFFSET(IND!X$25,$E32,0)</f>
        <v>18.408237893923353</v>
      </c>
      <c r="V32" s="126">
        <f ca="1">OFFSET(IND!Y$25,$E32,0)</f>
        <v>18.585062920562372</v>
      </c>
      <c r="W32" s="126">
        <f ca="1">OFFSET(IND!Z$25,$E32,0)</f>
        <v>18.932075417499188</v>
      </c>
      <c r="X32" s="126">
        <f ca="1">OFFSET(IND!AA$25,$E32,0)</f>
        <v>19.119179679505891</v>
      </c>
      <c r="Y32" s="205">
        <f ca="1">OFFSET(IND!AB$25,$E32,0)</f>
        <v>19.291518980502943</v>
      </c>
      <c r="Z32" s="126">
        <f ca="1">OFFSET(IND!AC$25,$E32,0)</f>
        <v>19.508144263107358</v>
      </c>
      <c r="AA32" s="126">
        <f ca="1">OFFSET(IND!AD$25,$E32,0)</f>
        <v>19.735745864030886</v>
      </c>
      <c r="AB32" s="126">
        <f ca="1">OFFSET(IND!AE$25,$E32,0)</f>
        <v>19.971038580612824</v>
      </c>
      <c r="AC32" s="126">
        <f ca="1">OFFSET(IND!AF$25,$E32,0)</f>
        <v>20.317806077127663</v>
      </c>
      <c r="AD32" s="126">
        <f ca="1">OFFSET(IND!AG$25,$E32,0)</f>
        <v>20.696247770198408</v>
      </c>
      <c r="AE32" s="126">
        <f ca="1">OFFSET(IND!AH$25,$E32,0)</f>
        <v>21.119639519310464</v>
      </c>
      <c r="AF32" s="126">
        <f ca="1">OFFSET(IND!AI$25,$E32,0)</f>
        <v>21.554278232403405</v>
      </c>
      <c r="AG32" s="126">
        <f ca="1">OFFSET(IND!AJ$25,$E32,0)</f>
        <v>22.045165777186316</v>
      </c>
      <c r="AH32" s="126">
        <f ca="1">OFFSET(IND!AK$25,$E32,0)</f>
        <v>22.574852445629109</v>
      </c>
      <c r="AI32" s="126">
        <f ca="1">OFFSET(IND!AL$25,$E32,0)</f>
        <v>23.143428888357246</v>
      </c>
      <c r="AJ32" s="126">
        <f ca="1">OFFSET(IND!AM$25,$E32,0)</f>
        <v>26.388561758080826</v>
      </c>
      <c r="AK32" s="126">
        <f ca="1">OFFSET(IND!AN$25,$E32,0)</f>
        <v>30.953491970346974</v>
      </c>
      <c r="AL32" s="126">
        <f ca="1">OFFSET(IND!AO$25,$E32,0)</f>
        <v>38.543588828579601</v>
      </c>
      <c r="AM32" s="126">
        <f ca="1">OFFSET(IND!AP$25,$E32,0)</f>
        <v>46.353651910569369</v>
      </c>
      <c r="AQ32" s="4"/>
    </row>
    <row r="33" spans="1:43">
      <c r="A33" s="35" t="s">
        <v>333</v>
      </c>
      <c r="B33">
        <v>0.20646280210080001</v>
      </c>
      <c r="E33" s="129">
        <f ca="1">MATCH(F33,IND!$D$26:$D$255,0)</f>
        <v>54</v>
      </c>
      <c r="F33" s="4" t="str">
        <f t="shared" si="0"/>
        <v>IMIE</v>
      </c>
      <c r="G33" s="126">
        <f ca="1">OFFSET(IND!J$25,$E33,0)</f>
        <v>0.18682963530638833</v>
      </c>
      <c r="H33" s="126">
        <f ca="1">OFFSET(IND!K$25,$E33,0)</f>
        <v>0.19205311886572904</v>
      </c>
      <c r="I33" s="126">
        <f ca="1">OFFSET(IND!L$25,$E33,0)</f>
        <v>0.19357885778430459</v>
      </c>
      <c r="J33" s="126">
        <f ca="1">OFFSET(IND!M$25,$E33,0)</f>
        <v>0.19240585599999999</v>
      </c>
      <c r="K33" s="126">
        <f ca="1">OFFSET(IND!N$25,$E33,0)</f>
        <v>0.19240585599999999</v>
      </c>
      <c r="L33" s="126">
        <f ca="1">OFFSET(IND!O$25,$E33,0)</f>
        <v>0.19240585599999999</v>
      </c>
      <c r="M33" s="126">
        <f ca="1">OFFSET(IND!P$25,$E33,0)</f>
        <v>0.19182166344275112</v>
      </c>
      <c r="N33" s="126">
        <f ca="1">OFFSET(IND!Q$25,$E33,0)</f>
        <v>0.18987025395457405</v>
      </c>
      <c r="O33" s="203">
        <f ca="1">OFFSET(IND!R$25,$E33,0)</f>
        <v>0.17487530306952931</v>
      </c>
      <c r="P33" s="126">
        <f ca="1">OFFSET(IND!S$25,$E33,0)</f>
        <v>0.18995198337142724</v>
      </c>
      <c r="Q33" s="126">
        <f ca="1">OFFSET(IND!T$25,$E33,0)</f>
        <v>0.1918193537386364</v>
      </c>
      <c r="R33" s="126">
        <f ca="1">OFFSET(IND!U$25,$E33,0)</f>
        <v>0.1930626573854281</v>
      </c>
      <c r="S33" s="126">
        <f ca="1">OFFSET(IND!V$25,$E33,0)</f>
        <v>0.19460039072670768</v>
      </c>
      <c r="T33" s="203">
        <f ca="1">OFFSET(IND!W$25,$E33,0)</f>
        <v>0.19631384190854517</v>
      </c>
      <c r="U33" s="126">
        <f ca="1">OFFSET(IND!X$25,$E33,0)</f>
        <v>0.19818802258297433</v>
      </c>
      <c r="V33" s="126">
        <f ca="1">OFFSET(IND!Y$25,$E33,0)</f>
        <v>0.20009176820896588</v>
      </c>
      <c r="W33" s="126">
        <f ca="1">OFFSET(IND!Z$25,$E33,0)</f>
        <v>0.20382779775051102</v>
      </c>
      <c r="X33" s="126">
        <f ca="1">OFFSET(IND!AA$25,$E33,0)</f>
        <v>0.20584221237931133</v>
      </c>
      <c r="Y33" s="205">
        <f ca="1">OFFSET(IND!AB$25,$E33,0)</f>
        <v>0.20769766348086477</v>
      </c>
      <c r="Z33" s="126">
        <f ca="1">OFFSET(IND!AC$25,$E33,0)</f>
        <v>0.21002990932906837</v>
      </c>
      <c r="AA33" s="126">
        <f ca="1">OFFSET(IND!AD$25,$E33,0)</f>
        <v>0.21248032916195436</v>
      </c>
      <c r="AB33" s="126">
        <f ca="1">OFFSET(IND!AE$25,$E33,0)</f>
        <v>0.21501355360724164</v>
      </c>
      <c r="AC33" s="126">
        <f ca="1">OFFSET(IND!AF$25,$E33,0)</f>
        <v>0.21874694540858353</v>
      </c>
      <c r="AD33" s="126">
        <f ca="1">OFFSET(IND!AG$25,$E33,0)</f>
        <v>0.22282135009874687</v>
      </c>
      <c r="AE33" s="126">
        <f ca="1">OFFSET(IND!AH$25,$E33,0)</f>
        <v>0.22737969913888853</v>
      </c>
      <c r="AF33" s="126">
        <f ca="1">OFFSET(IND!AI$25,$E33,0)</f>
        <v>0.23205913600744041</v>
      </c>
      <c r="AG33" s="126">
        <f ca="1">OFFSET(IND!AJ$25,$E33,0)</f>
        <v>0.23734416287268162</v>
      </c>
      <c r="AH33" s="126">
        <f ca="1">OFFSET(IND!AK$25,$E33,0)</f>
        <v>0.24304691150142976</v>
      </c>
      <c r="AI33" s="126">
        <f ca="1">OFFSET(IND!AL$25,$E33,0)</f>
        <v>0.24916835786261293</v>
      </c>
      <c r="AJ33" s="126">
        <f ca="1">OFFSET(IND!AM$25,$E33,0)</f>
        <v>0.28410632803529495</v>
      </c>
      <c r="AK33" s="126">
        <f ca="1">OFFSET(IND!AN$25,$E33,0)</f>
        <v>0.33325359010414052</v>
      </c>
      <c r="AL33" s="126">
        <f ca="1">OFFSET(IND!AO$25,$E33,0)</f>
        <v>0.41497060702964078</v>
      </c>
      <c r="AM33" s="126">
        <f ca="1">OFFSET(IND!AP$25,$E33,0)</f>
        <v>0.49905583927116881</v>
      </c>
      <c r="AQ33" s="4"/>
    </row>
    <row r="34" spans="1:43">
      <c r="A34" s="35" t="s">
        <v>334</v>
      </c>
      <c r="B34">
        <v>6.5077475668130003</v>
      </c>
      <c r="E34" s="129">
        <f ca="1">MATCH(F34,IND!$D$26:$D$255,0)</f>
        <v>52</v>
      </c>
      <c r="F34" s="4" t="str">
        <f t="shared" si="0"/>
        <v>IMIF</v>
      </c>
      <c r="G34" s="126">
        <f ca="1">OFFSET(IND!J$25,$E34,0)</f>
        <v>5.8889063414920679</v>
      </c>
      <c r="H34" s="126">
        <f ca="1">OFFSET(IND!K$25,$E34,0)</f>
        <v>6.0535515564058358</v>
      </c>
      <c r="I34" s="126">
        <f ca="1">OFFSET(IND!L$25,$E34,0)</f>
        <v>6.1016431430447868</v>
      </c>
      <c r="J34" s="126">
        <f ca="1">OFFSET(IND!M$25,$E34,0)</f>
        <v>6.0646698992933636</v>
      </c>
      <c r="K34" s="126">
        <f ca="1">OFFSET(IND!N$25,$E34,0)</f>
        <v>6.0646698992933636</v>
      </c>
      <c r="L34" s="126">
        <f ca="1">OFFSET(IND!O$25,$E34,0)</f>
        <v>6.0646698992933636</v>
      </c>
      <c r="M34" s="126">
        <f ca="1">OFFSET(IND!P$25,$E34,0)</f>
        <v>6.0462560365815214</v>
      </c>
      <c r="N34" s="126">
        <f ca="1">OFFSET(IND!Q$25,$E34,0)</f>
        <v>5.9847472310275842</v>
      </c>
      <c r="O34" s="203">
        <f ca="1">OFFSET(IND!R$25,$E34,0)</f>
        <v>5.512103470777828</v>
      </c>
      <c r="P34" s="126">
        <f ca="1">OFFSET(IND!S$25,$E34,0)</f>
        <v>5.9873233580986671</v>
      </c>
      <c r="Q34" s="126">
        <f ca="1">OFFSET(IND!T$25,$E34,0)</f>
        <v>6.0461832342598472</v>
      </c>
      <c r="R34" s="126">
        <f ca="1">OFFSET(IND!U$25,$E34,0)</f>
        <v>6.085372406352298</v>
      </c>
      <c r="S34" s="126">
        <f ca="1">OFFSET(IND!V$25,$E34,0)</f>
        <v>6.1338420595212648</v>
      </c>
      <c r="T34" s="203">
        <f ca="1">OFFSET(IND!W$25,$E34,0)</f>
        <v>6.1878503731060581</v>
      </c>
      <c r="U34" s="126">
        <f ca="1">OFFSET(IND!X$25,$E34,0)</f>
        <v>6.2469249114717087</v>
      </c>
      <c r="V34" s="126">
        <f ca="1">OFFSET(IND!Y$25,$E34,0)</f>
        <v>6.3069313428448908</v>
      </c>
      <c r="W34" s="126">
        <f ca="1">OFFSET(IND!Z$25,$E34,0)</f>
        <v>6.4246917186178587</v>
      </c>
      <c r="X34" s="126">
        <f ca="1">OFFSET(IND!AA$25,$E34,0)</f>
        <v>6.4881864584244342</v>
      </c>
      <c r="Y34" s="205">
        <f ca="1">OFFSET(IND!AB$25,$E34,0)</f>
        <v>6.5466706370203385</v>
      </c>
      <c r="Z34" s="126">
        <f ca="1">OFFSET(IND!AC$25,$E34,0)</f>
        <v>6.6201834785076175</v>
      </c>
      <c r="AA34" s="126">
        <f ca="1">OFFSET(IND!AD$25,$E34,0)</f>
        <v>6.6974211869125799</v>
      </c>
      <c r="AB34" s="126">
        <f ca="1">OFFSET(IND!AE$25,$E34,0)</f>
        <v>6.7772689127608405</v>
      </c>
      <c r="AC34" s="126">
        <f ca="1">OFFSET(IND!AF$25,$E34,0)</f>
        <v>6.894946146450998</v>
      </c>
      <c r="AD34" s="126">
        <f ca="1">OFFSET(IND!AG$25,$E34,0)</f>
        <v>7.0233721725381324</v>
      </c>
      <c r="AE34" s="126">
        <f ca="1">OFFSET(IND!AH$25,$E34,0)</f>
        <v>7.1670522184002499</v>
      </c>
      <c r="AF34" s="126">
        <f ca="1">OFFSET(IND!AI$25,$E34,0)</f>
        <v>7.3145489760995073</v>
      </c>
      <c r="AG34" s="126">
        <f ca="1">OFFSET(IND!AJ$25,$E34,0)</f>
        <v>7.4811340479519215</v>
      </c>
      <c r="AH34" s="126">
        <f ca="1">OFFSET(IND!AK$25,$E34,0)</f>
        <v>7.6608857908095054</v>
      </c>
      <c r="AI34" s="126">
        <f ca="1">OFFSET(IND!AL$25,$E34,0)</f>
        <v>7.8538349674021681</v>
      </c>
      <c r="AJ34" s="126">
        <f ca="1">OFFSET(IND!AM$25,$E34,0)</f>
        <v>8.9550865636564634</v>
      </c>
      <c r="AK34" s="126">
        <f ca="1">OFFSET(IND!AN$25,$E34,0)</f>
        <v>10.504217796448101</v>
      </c>
      <c r="AL34" s="126">
        <f ca="1">OFFSET(IND!AO$25,$E34,0)</f>
        <v>13.079954019404475</v>
      </c>
      <c r="AM34" s="126">
        <f ca="1">OFFSET(IND!AP$25,$E34,0)</f>
        <v>15.730336848450422</v>
      </c>
      <c r="AQ34" s="4"/>
    </row>
    <row r="35" spans="1:43">
      <c r="A35" s="35" t="s">
        <v>335</v>
      </c>
      <c r="B35">
        <v>8.5041886448849997</v>
      </c>
      <c r="E35" s="129">
        <f ca="1">MATCH(F35,IND!$D$26:$D$255,0)</f>
        <v>50</v>
      </c>
      <c r="F35" s="4" t="str">
        <f t="shared" si="0"/>
        <v>IMIH</v>
      </c>
      <c r="G35" s="126">
        <f ca="1">OFFSET(IND!J$25,$E35,0)</f>
        <v>7.6954998524370488</v>
      </c>
      <c r="H35" s="126">
        <f ca="1">OFFSET(IND!K$25,$E35,0)</f>
        <v>7.9106547816547446</v>
      </c>
      <c r="I35" s="126">
        <f ca="1">OFFSET(IND!L$25,$E35,0)</f>
        <v>7.973499862969069</v>
      </c>
      <c r="J35" s="126">
        <f ca="1">OFFSET(IND!M$25,$E35,0)</f>
        <v>7.9251840000000016</v>
      </c>
      <c r="K35" s="126">
        <f ca="1">OFFSET(IND!N$25,$E35,0)</f>
        <v>7.9251840000000016</v>
      </c>
      <c r="L35" s="126">
        <f ca="1">OFFSET(IND!O$25,$E35,0)</f>
        <v>7.9251840000000016</v>
      </c>
      <c r="M35" s="126">
        <f ca="1">OFFSET(IND!P$25,$E35,0)</f>
        <v>7.9011211486716721</v>
      </c>
      <c r="N35" s="126">
        <f ca="1">OFFSET(IND!Q$25,$E35,0)</f>
        <v>7.8207427258176967</v>
      </c>
      <c r="O35" s="203">
        <f ca="1">OFFSET(IND!R$25,$E35,0)</f>
        <v>7.2031017282643663</v>
      </c>
      <c r="P35" s="126">
        <f ca="1">OFFSET(IND!S$25,$E35,0)</f>
        <v>7.8241091548871644</v>
      </c>
      <c r="Q35" s="126">
        <f ca="1">OFFSET(IND!T$25,$E35,0)</f>
        <v>7.9010260121177485</v>
      </c>
      <c r="R35" s="126">
        <f ca="1">OFFSET(IND!U$25,$E35,0)</f>
        <v>7.952237603976446</v>
      </c>
      <c r="S35" s="126">
        <f ca="1">OFFSET(IND!V$25,$E35,0)</f>
        <v>8.0155767347385343</v>
      </c>
      <c r="T35" s="203">
        <f ca="1">OFFSET(IND!W$25,$E35,0)</f>
        <v>8.0861536712901927</v>
      </c>
      <c r="U35" s="126">
        <f ca="1">OFFSET(IND!X$25,$E35,0)</f>
        <v>8.1633510446076407</v>
      </c>
      <c r="V35" s="126">
        <f ca="1">OFFSET(IND!Y$25,$E35,0)</f>
        <v>8.2417661962503139</v>
      </c>
      <c r="W35" s="126">
        <f ca="1">OFFSET(IND!Z$25,$E35,0)</f>
        <v>8.3956529965885576</v>
      </c>
      <c r="X35" s="126">
        <f ca="1">OFFSET(IND!AA$25,$E35,0)</f>
        <v>8.4786265968595078</v>
      </c>
      <c r="Y35" s="205">
        <f ca="1">OFFSET(IND!AB$25,$E35,0)</f>
        <v>8.5550525003559894</v>
      </c>
      <c r="Z35" s="126">
        <f ca="1">OFFSET(IND!AC$25,$E35,0)</f>
        <v>8.6511175467350849</v>
      </c>
      <c r="AA35" s="126">
        <f ca="1">OFFSET(IND!AD$25,$E35,0)</f>
        <v>8.7520501714306178</v>
      </c>
      <c r="AB35" s="126">
        <f ca="1">OFFSET(IND!AE$25,$E35,0)</f>
        <v>8.8563935124264326</v>
      </c>
      <c r="AC35" s="126">
        <f ca="1">OFFSET(IND!AF$25,$E35,0)</f>
        <v>9.0101716644267853</v>
      </c>
      <c r="AD35" s="126">
        <f ca="1">OFFSET(IND!AG$25,$E35,0)</f>
        <v>9.1779961139071986</v>
      </c>
      <c r="AE35" s="126">
        <f ca="1">OFFSET(IND!AH$25,$E35,0)</f>
        <v>9.3657541979404932</v>
      </c>
      <c r="AF35" s="126">
        <f ca="1">OFFSET(IND!AI$25,$E35,0)</f>
        <v>9.5584998813133399</v>
      </c>
      <c r="AG35" s="126">
        <f ca="1">OFFSET(IND!AJ$25,$E35,0)</f>
        <v>9.7761897750761371</v>
      </c>
      <c r="AH35" s="126">
        <f ca="1">OFFSET(IND!AK$25,$E35,0)</f>
        <v>10.011085599601232</v>
      </c>
      <c r="AI35" s="126">
        <f ca="1">OFFSET(IND!AL$25,$E35,0)</f>
        <v>10.263227554981775</v>
      </c>
      <c r="AJ35" s="126">
        <f ca="1">OFFSET(IND!AM$25,$E35,0)</f>
        <v>11.702320147906894</v>
      </c>
      <c r="AK35" s="126">
        <f ca="1">OFFSET(IND!AN$25,$E35,0)</f>
        <v>13.726692498568728</v>
      </c>
      <c r="AL35" s="126">
        <f ca="1">OFFSET(IND!AO$25,$E35,0)</f>
        <v>17.092610815866223</v>
      </c>
      <c r="AM35" s="126">
        <f ca="1">OFFSET(IND!AP$25,$E35,0)</f>
        <v>20.556075759453194</v>
      </c>
      <c r="AQ35" s="4"/>
    </row>
    <row r="36" spans="1:43">
      <c r="A36" s="35" t="s">
        <v>336</v>
      </c>
      <c r="B36">
        <v>2.3622746235790002</v>
      </c>
      <c r="E36" s="129">
        <f ca="1">MATCH(F36,IND!$D$26:$D$255,0)</f>
        <v>46</v>
      </c>
      <c r="F36" s="4" t="str">
        <f t="shared" si="0"/>
        <v>IMIK</v>
      </c>
      <c r="G36" s="126">
        <f ca="1">OFFSET(IND!J$25,$E36,0)</f>
        <v>2.1376388478991801</v>
      </c>
      <c r="H36" s="126">
        <f ca="1">OFFSET(IND!K$25,$E36,0)</f>
        <v>2.1974041060152065</v>
      </c>
      <c r="I36" s="126">
        <f ca="1">OFFSET(IND!L$25,$E36,0)</f>
        <v>2.2148610730469636</v>
      </c>
      <c r="J36" s="126">
        <f ca="1">OFFSET(IND!M$25,$E36,0)</f>
        <v>2.2014400000000003</v>
      </c>
      <c r="K36" s="126">
        <f ca="1">OFFSET(IND!N$25,$E36,0)</f>
        <v>2.2014400000000003</v>
      </c>
      <c r="L36" s="126">
        <f ca="1">OFFSET(IND!O$25,$E36,0)</f>
        <v>2.2014400000000003</v>
      </c>
      <c r="M36" s="126">
        <f ca="1">OFFSET(IND!P$25,$E36,0)</f>
        <v>2.1947558746310198</v>
      </c>
      <c r="N36" s="126">
        <f ca="1">OFFSET(IND!Q$25,$E36,0)</f>
        <v>2.1724285349493599</v>
      </c>
      <c r="O36" s="203">
        <f ca="1">OFFSET(IND!R$25,$E36,0)</f>
        <v>2.0008615911845462</v>
      </c>
      <c r="P36" s="126">
        <f ca="1">OFFSET(IND!S$25,$E36,0)</f>
        <v>2.1733636541353234</v>
      </c>
      <c r="Q36" s="126">
        <f ca="1">OFFSET(IND!T$25,$E36,0)</f>
        <v>2.1947294478104857</v>
      </c>
      <c r="R36" s="126">
        <f ca="1">OFFSET(IND!U$25,$E36,0)</f>
        <v>2.208954889993457</v>
      </c>
      <c r="S36" s="126">
        <f ca="1">OFFSET(IND!V$25,$E36,0)</f>
        <v>2.2265490929829261</v>
      </c>
      <c r="T36" s="203">
        <f ca="1">OFFSET(IND!W$25,$E36,0)</f>
        <v>2.2461537975806092</v>
      </c>
      <c r="U36" s="126">
        <f ca="1">OFFSET(IND!X$25,$E36,0)</f>
        <v>2.2675975123910113</v>
      </c>
      <c r="V36" s="126">
        <f ca="1">OFFSET(IND!Y$25,$E36,0)</f>
        <v>2.2893794989584202</v>
      </c>
      <c r="W36" s="126">
        <f ca="1">OFFSET(IND!Z$25,$E36,0)</f>
        <v>2.3321258323857101</v>
      </c>
      <c r="X36" s="126">
        <f ca="1">OFFSET(IND!AA$25,$E36,0)</f>
        <v>2.3551740546831965</v>
      </c>
      <c r="Y36" s="205">
        <f ca="1">OFFSET(IND!AB$25,$E36,0)</f>
        <v>2.3764034723211078</v>
      </c>
      <c r="Z36" s="126">
        <f ca="1">OFFSET(IND!AC$25,$E36,0)</f>
        <v>2.4030882074264124</v>
      </c>
      <c r="AA36" s="126">
        <f ca="1">OFFSET(IND!AD$25,$E36,0)</f>
        <v>2.431125047619616</v>
      </c>
      <c r="AB36" s="126">
        <f ca="1">OFFSET(IND!AE$25,$E36,0)</f>
        <v>2.4601093090073425</v>
      </c>
      <c r="AC36" s="126">
        <f ca="1">OFFSET(IND!AF$25,$E36,0)</f>
        <v>2.5028254623407737</v>
      </c>
      <c r="AD36" s="126">
        <f ca="1">OFFSET(IND!AG$25,$E36,0)</f>
        <v>2.5494433649742216</v>
      </c>
      <c r="AE36" s="126">
        <f ca="1">OFFSET(IND!AH$25,$E36,0)</f>
        <v>2.6015983883168037</v>
      </c>
      <c r="AF36" s="126">
        <f ca="1">OFFSET(IND!AI$25,$E36,0)</f>
        <v>2.6551388559203719</v>
      </c>
      <c r="AG36" s="126">
        <f ca="1">OFFSET(IND!AJ$25,$E36,0)</f>
        <v>2.715608270854482</v>
      </c>
      <c r="AH36" s="126">
        <f ca="1">OFFSET(IND!AK$25,$E36,0)</f>
        <v>2.7808571110003415</v>
      </c>
      <c r="AI36" s="126">
        <f ca="1">OFFSET(IND!AL$25,$E36,0)</f>
        <v>2.8508965430504922</v>
      </c>
      <c r="AJ36" s="126">
        <f ca="1">OFFSET(IND!AM$25,$E36,0)</f>
        <v>3.2506444855296919</v>
      </c>
      <c r="AK36" s="126">
        <f ca="1">OFFSET(IND!AN$25,$E36,0)</f>
        <v>3.8129701384913122</v>
      </c>
      <c r="AL36" s="126">
        <f ca="1">OFFSET(IND!AO$25,$E36,0)</f>
        <v>4.7479474488517273</v>
      </c>
      <c r="AM36" s="126">
        <f ca="1">OFFSET(IND!AP$25,$E36,0)</f>
        <v>5.7100210442925521</v>
      </c>
      <c r="AQ36" s="4"/>
    </row>
    <row r="37" spans="1:43">
      <c r="A37" s="35" t="s">
        <v>337</v>
      </c>
      <c r="B37">
        <v>1.594535370916</v>
      </c>
      <c r="E37" s="129">
        <f ca="1">MATCH(F37,IND!$D$26:$D$255,0)</f>
        <v>48</v>
      </c>
      <c r="F37" s="4" t="str">
        <f t="shared" si="0"/>
        <v>IMIL</v>
      </c>
      <c r="G37" s="126">
        <f ca="1">OFFSET(IND!J$25,$E37,0)</f>
        <v>1.4429062223319464</v>
      </c>
      <c r="H37" s="126">
        <f ca="1">OFFSET(IND!K$25,$E37,0)</f>
        <v>1.4832477715602643</v>
      </c>
      <c r="I37" s="126">
        <f ca="1">OFFSET(IND!L$25,$E37,0)</f>
        <v>1.4950312243067001</v>
      </c>
      <c r="J37" s="126">
        <f ca="1">OFFSET(IND!M$25,$E37,0)</f>
        <v>1.4859720000000001</v>
      </c>
      <c r="K37" s="126">
        <f ca="1">OFFSET(IND!N$25,$E37,0)</f>
        <v>1.4859720000000001</v>
      </c>
      <c r="L37" s="126">
        <f ca="1">OFFSET(IND!O$25,$E37,0)</f>
        <v>1.4859720000000001</v>
      </c>
      <c r="M37" s="126">
        <f ca="1">OFFSET(IND!P$25,$E37,0)</f>
        <v>1.4814602153759384</v>
      </c>
      <c r="N37" s="126">
        <f ca="1">OFFSET(IND!Q$25,$E37,0)</f>
        <v>1.466389261090818</v>
      </c>
      <c r="O37" s="203">
        <f ca="1">OFFSET(IND!R$25,$E37,0)</f>
        <v>1.3505815740495686</v>
      </c>
      <c r="P37" s="126">
        <f ca="1">OFFSET(IND!S$25,$E37,0)</f>
        <v>1.4670204665413431</v>
      </c>
      <c r="Q37" s="126">
        <f ca="1">OFFSET(IND!T$25,$E37,0)</f>
        <v>1.4814423772720775</v>
      </c>
      <c r="R37" s="126">
        <f ca="1">OFFSET(IND!U$25,$E37,0)</f>
        <v>1.4910445507455832</v>
      </c>
      <c r="S37" s="126">
        <f ca="1">OFFSET(IND!V$25,$E37,0)</f>
        <v>1.5029206377634747</v>
      </c>
      <c r="T37" s="203">
        <f ca="1">OFFSET(IND!W$25,$E37,0)</f>
        <v>1.5161538133669108</v>
      </c>
      <c r="U37" s="126">
        <f ca="1">OFFSET(IND!X$25,$E37,0)</f>
        <v>1.5306283208639324</v>
      </c>
      <c r="V37" s="126">
        <f ca="1">OFFSET(IND!Y$25,$E37,0)</f>
        <v>1.5453311617969336</v>
      </c>
      <c r="W37" s="126">
        <f ca="1">OFFSET(IND!Z$25,$E37,0)</f>
        <v>1.5741849368603544</v>
      </c>
      <c r="X37" s="126">
        <f ca="1">OFFSET(IND!AA$25,$E37,0)</f>
        <v>1.5897424869111578</v>
      </c>
      <c r="Y37" s="205">
        <f ca="1">OFFSET(IND!AB$25,$E37,0)</f>
        <v>1.6040723438167479</v>
      </c>
      <c r="Z37" s="126">
        <f ca="1">OFFSET(IND!AC$25,$E37,0)</f>
        <v>1.6220845400128283</v>
      </c>
      <c r="AA37" s="126">
        <f ca="1">OFFSET(IND!AD$25,$E37,0)</f>
        <v>1.6410094071432406</v>
      </c>
      <c r="AB37" s="126">
        <f ca="1">OFFSET(IND!AE$25,$E37,0)</f>
        <v>1.6605737835799559</v>
      </c>
      <c r="AC37" s="126">
        <f ca="1">OFFSET(IND!AF$25,$E37,0)</f>
        <v>1.689407187080022</v>
      </c>
      <c r="AD37" s="126">
        <f ca="1">OFFSET(IND!AG$25,$E37,0)</f>
        <v>1.7208742713575993</v>
      </c>
      <c r="AE37" s="126">
        <f ca="1">OFFSET(IND!AH$25,$E37,0)</f>
        <v>1.7560789121138423</v>
      </c>
      <c r="AF37" s="126">
        <f ca="1">OFFSET(IND!AI$25,$E37,0)</f>
        <v>1.7922187277462509</v>
      </c>
      <c r="AG37" s="126">
        <f ca="1">OFFSET(IND!AJ$25,$E37,0)</f>
        <v>1.8330355828267753</v>
      </c>
      <c r="AH37" s="126">
        <f ca="1">OFFSET(IND!AK$25,$E37,0)</f>
        <v>1.8770785499252305</v>
      </c>
      <c r="AI37" s="126">
        <f ca="1">OFFSET(IND!AL$25,$E37,0)</f>
        <v>1.9243551665590821</v>
      </c>
      <c r="AJ37" s="126">
        <f ca="1">OFFSET(IND!AM$25,$E37,0)</f>
        <v>2.1941850277325416</v>
      </c>
      <c r="AK37" s="126">
        <f ca="1">OFFSET(IND!AN$25,$E37,0)</f>
        <v>2.5737548434816353</v>
      </c>
      <c r="AL37" s="126">
        <f ca="1">OFFSET(IND!AO$25,$E37,0)</f>
        <v>3.2048645279749155</v>
      </c>
      <c r="AM37" s="126">
        <f ca="1">OFFSET(IND!AP$25,$E37,0)</f>
        <v>3.854264204897472</v>
      </c>
      <c r="AQ37" s="4"/>
    </row>
    <row r="38" spans="1:43">
      <c r="A38" s="35" t="s">
        <v>338</v>
      </c>
      <c r="B38">
        <v>31.93143244434</v>
      </c>
      <c r="E38" s="129">
        <f ca="1">MATCH(F38,IND!$D$26:$D$255,0)</f>
        <v>53</v>
      </c>
      <c r="F38" s="4" t="str">
        <f t="shared" si="0"/>
        <v>IMIO</v>
      </c>
      <c r="G38" s="126">
        <f ca="1">OFFSET(IND!J$25,$E38,0)</f>
        <v>28.894976807848312</v>
      </c>
      <c r="H38" s="126">
        <f ca="1">OFFSET(IND!K$25,$E38,0)</f>
        <v>29.702838130575874</v>
      </c>
      <c r="I38" s="126">
        <f ca="1">OFFSET(IND!L$25,$E38,0)</f>
        <v>29.938808139267341</v>
      </c>
      <c r="J38" s="126">
        <f ca="1">OFFSET(IND!M$25,$E38,0)</f>
        <v>29.757392277177463</v>
      </c>
      <c r="K38" s="126">
        <f ca="1">OFFSET(IND!N$25,$E38,0)</f>
        <v>29.757392277177463</v>
      </c>
      <c r="L38" s="126">
        <f ca="1">OFFSET(IND!O$25,$E38,0)</f>
        <v>29.757392277177463</v>
      </c>
      <c r="M38" s="126">
        <f ca="1">OFFSET(IND!P$25,$E38,0)</f>
        <v>29.667041352040016</v>
      </c>
      <c r="N38" s="126">
        <f ca="1">OFFSET(IND!Q$25,$E38,0)</f>
        <v>29.365237348563682</v>
      </c>
      <c r="O38" s="203">
        <f ca="1">OFFSET(IND!R$25,$E38,0)</f>
        <v>27.04612583636893</v>
      </c>
      <c r="P38" s="126">
        <f ca="1">OFFSET(IND!S$25,$E38,0)</f>
        <v>29.377877578795996</v>
      </c>
      <c r="Q38" s="126">
        <f ca="1">OFFSET(IND!T$25,$E38,0)</f>
        <v>29.666684134371</v>
      </c>
      <c r="R38" s="126">
        <f ca="1">OFFSET(IND!U$25,$E38,0)</f>
        <v>29.858972846920508</v>
      </c>
      <c r="S38" s="126">
        <f ca="1">OFFSET(IND!V$25,$E38,0)</f>
        <v>30.096797906954812</v>
      </c>
      <c r="T38" s="203">
        <f ca="1">OFFSET(IND!W$25,$E38,0)</f>
        <v>30.361799399246873</v>
      </c>
      <c r="U38" s="126">
        <f ca="1">OFFSET(IND!X$25,$E38,0)</f>
        <v>30.65165923348858</v>
      </c>
      <c r="V38" s="126">
        <f ca="1">OFFSET(IND!Y$25,$E38,0)</f>
        <v>30.946091568170701</v>
      </c>
      <c r="W38" s="126">
        <f ca="1">OFFSET(IND!Z$25,$E38,0)</f>
        <v>31.523904005578441</v>
      </c>
      <c r="X38" s="126">
        <f ca="1">OFFSET(IND!AA$25,$E38,0)</f>
        <v>31.835452352205145</v>
      </c>
      <c r="Y38" s="205">
        <f ca="1">OFFSET(IND!AB$25,$E38,0)</f>
        <v>32.122415480188351</v>
      </c>
      <c r="Z38" s="126">
        <f ca="1">OFFSET(IND!AC$25,$E38,0)</f>
        <v>32.483119442295475</v>
      </c>
      <c r="AA38" s="126">
        <f ca="1">OFFSET(IND!AD$25,$E38,0)</f>
        <v>32.862100133044116</v>
      </c>
      <c r="AB38" s="126">
        <f ca="1">OFFSET(IND!AE$25,$E38,0)</f>
        <v>33.253887343224186</v>
      </c>
      <c r="AC38" s="126">
        <f ca="1">OFFSET(IND!AF$25,$E38,0)</f>
        <v>33.831291829067531</v>
      </c>
      <c r="AD38" s="126">
        <f ca="1">OFFSET(IND!AG$25,$E38,0)</f>
        <v>34.461437195647029</v>
      </c>
      <c r="AE38" s="126">
        <f ca="1">OFFSET(IND!AH$25,$E38,0)</f>
        <v>35.166429150381461</v>
      </c>
      <c r="AF38" s="126">
        <f ca="1">OFFSET(IND!AI$25,$E38,0)</f>
        <v>35.890148487353123</v>
      </c>
      <c r="AG38" s="126">
        <f ca="1">OFFSET(IND!AJ$25,$E38,0)</f>
        <v>36.707528066612937</v>
      </c>
      <c r="AH38" s="126">
        <f ca="1">OFFSET(IND!AK$25,$E38,0)</f>
        <v>37.58951228233137</v>
      </c>
      <c r="AI38" s="126">
        <f ca="1">OFFSET(IND!AL$25,$E38,0)</f>
        <v>38.536252077368729</v>
      </c>
      <c r="AJ38" s="126">
        <f ca="1">OFFSET(IND!AM$25,$E38,0)</f>
        <v>43.939740855781089</v>
      </c>
      <c r="AK38" s="126">
        <f ca="1">OFFSET(IND!AN$25,$E38,0)</f>
        <v>51.540831524933502</v>
      </c>
      <c r="AL38" s="126">
        <f ca="1">OFFSET(IND!AO$25,$E38,0)</f>
        <v>64.179143990708255</v>
      </c>
      <c r="AM38" s="126">
        <f ca="1">OFFSET(IND!AP$25,$E38,0)</f>
        <v>77.183723438273091</v>
      </c>
      <c r="AQ38" s="4"/>
    </row>
    <row r="39" spans="1:43">
      <c r="A39" s="35" t="s">
        <v>339</v>
      </c>
      <c r="B39">
        <v>16.901755910559999</v>
      </c>
      <c r="E39" s="129">
        <f ca="1">MATCH(F39,IND!$D$26:$D$255,0)</f>
        <v>51</v>
      </c>
      <c r="F39" s="4" t="str">
        <f t="shared" si="0"/>
        <v>IMIP</v>
      </c>
      <c r="G39" s="126">
        <f ca="1">OFFSET(IND!J$25,$E39,0)</f>
        <v>15.294517272248457</v>
      </c>
      <c r="H39" s="126">
        <f ca="1">OFFSET(IND!K$25,$E39,0)</f>
        <v>15.722129622872741</v>
      </c>
      <c r="I39" s="126">
        <f ca="1">OFFSET(IND!L$25,$E39,0)</f>
        <v>15.847031864451422</v>
      </c>
      <c r="J39" s="126">
        <f ca="1">OFFSET(IND!M$25,$E39,0)</f>
        <v>15.751005899293361</v>
      </c>
      <c r="K39" s="126">
        <f ca="1">OFFSET(IND!N$25,$E39,0)</f>
        <v>15.751005899293361</v>
      </c>
      <c r="L39" s="126">
        <f ca="1">OFFSET(IND!O$25,$E39,0)</f>
        <v>15.751005899293361</v>
      </c>
      <c r="M39" s="126">
        <f ca="1">OFFSET(IND!P$25,$E39,0)</f>
        <v>15.703181884958004</v>
      </c>
      <c r="N39" s="126">
        <f ca="1">OFFSET(IND!Q$25,$E39,0)</f>
        <v>15.543432784804764</v>
      </c>
      <c r="O39" s="203">
        <f ca="1">OFFSET(IND!R$25,$E39,0)</f>
        <v>14.315894471989827</v>
      </c>
      <c r="P39" s="126">
        <f ca="1">OFFSET(IND!S$25,$E39,0)</f>
        <v>15.550123436294085</v>
      </c>
      <c r="Q39" s="126">
        <f ca="1">OFFSET(IND!T$25,$E39,0)</f>
        <v>15.702992804625978</v>
      </c>
      <c r="R39" s="126">
        <f ca="1">OFFSET(IND!U$25,$E39,0)</f>
        <v>15.804773922323504</v>
      </c>
      <c r="S39" s="126">
        <f ca="1">OFFSET(IND!V$25,$E39,0)</f>
        <v>15.930658068646133</v>
      </c>
      <c r="T39" s="203">
        <f ca="1">OFFSET(IND!W$25,$E39,0)</f>
        <v>16.070927082460731</v>
      </c>
      <c r="U39" s="126">
        <f ca="1">OFFSET(IND!X$25,$E39,0)</f>
        <v>16.224353965992151</v>
      </c>
      <c r="V39" s="126">
        <f ca="1">OFFSET(IND!Y$25,$E39,0)</f>
        <v>16.380201138261935</v>
      </c>
      <c r="W39" s="126">
        <f ca="1">OFFSET(IND!Z$25,$E39,0)</f>
        <v>16.68604538111498</v>
      </c>
      <c r="X39" s="126">
        <f ca="1">OFFSET(IND!AA$25,$E39,0)</f>
        <v>16.850952299030496</v>
      </c>
      <c r="Y39" s="205">
        <f ca="1">OFFSET(IND!AB$25,$E39,0)</f>
        <v>17.002845915233209</v>
      </c>
      <c r="Z39" s="126">
        <f ca="1">OFFSET(IND!AC$25,$E39,0)</f>
        <v>17.193771591183829</v>
      </c>
      <c r="AA39" s="126">
        <f ca="1">OFFSET(IND!AD$25,$E39,0)</f>
        <v>17.394371396438885</v>
      </c>
      <c r="AB39" s="126">
        <f ca="1">OFFSET(IND!AE$25,$E39,0)</f>
        <v>17.601749872393142</v>
      </c>
      <c r="AC39" s="126">
        <f ca="1">OFFSET(IND!AF$25,$E39,0)</f>
        <v>17.907378180750399</v>
      </c>
      <c r="AD39" s="126">
        <f ca="1">OFFSET(IND!AG$25,$E39,0)</f>
        <v>18.240922978424706</v>
      </c>
      <c r="AE39" s="126">
        <f ca="1">OFFSET(IND!AH$25,$E39,0)</f>
        <v>18.614085126994183</v>
      </c>
      <c r="AF39" s="126">
        <f ca="1">OFFSET(IND!AI$25,$E39,0)</f>
        <v>18.997159942149143</v>
      </c>
      <c r="AG39" s="126">
        <f ca="1">OFFSET(IND!AJ$25,$E39,0)</f>
        <v>19.429810439711641</v>
      </c>
      <c r="AH39" s="126">
        <f ca="1">OFFSET(IND!AK$25,$E39,0)</f>
        <v>19.896657079211007</v>
      </c>
      <c r="AI39" s="126">
        <f ca="1">OFFSET(IND!AL$25,$E39,0)</f>
        <v>20.397779756824331</v>
      </c>
      <c r="AJ39" s="126">
        <f ca="1">OFFSET(IND!AM$25,$E39,0)</f>
        <v>23.257922299987104</v>
      </c>
      <c r="AK39" s="126">
        <f ca="1">OFFSET(IND!AN$25,$E39,0)</f>
        <v>27.281286405809869</v>
      </c>
      <c r="AL39" s="126">
        <f ca="1">OFFSET(IND!AO$25,$E39,0)</f>
        <v>33.97092279435207</v>
      </c>
      <c r="AM39" s="126">
        <f ca="1">OFFSET(IND!AP$25,$E39,0)</f>
        <v>40.854429443337644</v>
      </c>
      <c r="AQ39" s="4"/>
    </row>
    <row r="40" spans="1:43">
      <c r="A40" s="35" t="s">
        <v>340</v>
      </c>
      <c r="B40">
        <v>28.149155918999998</v>
      </c>
      <c r="E40" s="129">
        <f ca="1">MATCH(F40,IND!$D$26:$D$255,0)</f>
        <v>63</v>
      </c>
      <c r="F40" s="4" t="str">
        <f t="shared" si="0"/>
        <v>IMIR</v>
      </c>
      <c r="G40" s="126">
        <f ca="1">OFFSET(IND!J$25,$E40,0)</f>
        <v>51.488523217763458</v>
      </c>
      <c r="H40" s="126">
        <f ca="1">OFFSET(IND!K$25,$E40,0)</f>
        <v>52.928067078573662</v>
      </c>
      <c r="I40" s="126">
        <f ca="1">OFFSET(IND!L$25,$E40,0)</f>
        <v>53.348546643309163</v>
      </c>
      <c r="J40" s="126">
        <f ca="1">OFFSET(IND!M$25,$E40,0)</f>
        <v>29.931000000000001</v>
      </c>
      <c r="K40" s="126">
        <f ca="1">OFFSET(IND!N$25,$E40,0)</f>
        <v>29.931000000000001</v>
      </c>
      <c r="L40" s="126">
        <f ca="1">OFFSET(IND!O$25,$E40,0)</f>
        <v>29.931000000000001</v>
      </c>
      <c r="M40" s="126">
        <f ca="1">OFFSET(IND!P$25,$E40,0)</f>
        <v>29.840121958164225</v>
      </c>
      <c r="N40" s="126">
        <f ca="1">OFFSET(IND!Q$25,$E40,0)</f>
        <v>29.536557198728694</v>
      </c>
      <c r="O40" s="203">
        <f ca="1">OFFSET(IND!R$25,$E40,0)</f>
        <v>27.203915748666624</v>
      </c>
      <c r="P40" s="126">
        <f ca="1">OFFSET(IND!S$25,$E40,0)</f>
        <v>29.54927117337941</v>
      </c>
      <c r="Q40" s="126">
        <f ca="1">OFFSET(IND!T$25,$E40,0)</f>
        <v>29.839762656450162</v>
      </c>
      <c r="R40" s="126">
        <f ca="1">OFFSET(IND!U$25,$E40,0)</f>
        <v>30.033173201356458</v>
      </c>
      <c r="S40" s="126">
        <f ca="1">OFFSET(IND!V$25,$E40,0)</f>
        <v>30.272385757536867</v>
      </c>
      <c r="T40" s="203">
        <f ca="1">OFFSET(IND!W$25,$E40,0)</f>
        <v>30.538933296108553</v>
      </c>
      <c r="U40" s="126">
        <f ca="1">OFFSET(IND!X$25,$E40,0)</f>
        <v>30.830484202783342</v>
      </c>
      <c r="V40" s="126">
        <f ca="1">OFFSET(IND!Y$25,$E40,0)</f>
        <v>31.126634286341886</v>
      </c>
      <c r="W40" s="126">
        <f ca="1">OFFSET(IND!Z$25,$E40,0)</f>
        <v>31.707817741631249</v>
      </c>
      <c r="X40" s="126">
        <f ca="1">OFFSET(IND!AA$25,$E40,0)</f>
        <v>32.021183693728993</v>
      </c>
      <c r="Y40" s="205">
        <f ca="1">OFFSET(IND!AB$25,$E40,0)</f>
        <v>32.309820994459571</v>
      </c>
      <c r="Z40" s="126">
        <f ca="1">OFFSET(IND!AC$25,$E40,0)</f>
        <v>32.672629341013128</v>
      </c>
      <c r="AA40" s="126">
        <f ca="1">OFFSET(IND!AD$25,$E40,0)</f>
        <v>33.053821044544804</v>
      </c>
      <c r="AB40" s="126">
        <f ca="1">OFFSET(IND!AE$25,$E40,0)</f>
        <v>33.447893982074802</v>
      </c>
      <c r="AC40" s="126">
        <f ca="1">OFFSET(IND!AF$25,$E40,0)</f>
        <v>34.028667105767902</v>
      </c>
      <c r="AD40" s="126">
        <f ca="1">OFFSET(IND!AG$25,$E40,0)</f>
        <v>34.662488805983095</v>
      </c>
      <c r="AE40" s="126">
        <f ca="1">OFFSET(IND!AH$25,$E40,0)</f>
        <v>35.371593757136353</v>
      </c>
      <c r="AF40" s="126">
        <f ca="1">OFFSET(IND!AI$25,$E40,0)</f>
        <v>36.099535348023409</v>
      </c>
      <c r="AG40" s="126">
        <f ca="1">OFFSET(IND!AJ$25,$E40,0)</f>
        <v>36.921683604797543</v>
      </c>
      <c r="AH40" s="126">
        <f ca="1">OFFSET(IND!AK$25,$E40,0)</f>
        <v>37.808813408201551</v>
      </c>
      <c r="AI40" s="126">
        <f ca="1">OFFSET(IND!AL$25,$E40,0)</f>
        <v>38.761076581712096</v>
      </c>
      <c r="AJ40" s="126">
        <f ca="1">OFFSET(IND!AM$25,$E40,0)</f>
        <v>44.196089875894501</v>
      </c>
      <c r="AK40" s="126">
        <f ca="1">OFFSET(IND!AN$25,$E40,0)</f>
        <v>51.841526098909547</v>
      </c>
      <c r="AL40" s="126">
        <f ca="1">OFFSET(IND!AO$25,$E40,0)</f>
        <v>64.553571794634877</v>
      </c>
      <c r="AM40" s="126">
        <f ca="1">OFFSET(IND!AP$25,$E40,0)</f>
        <v>77.634021311832399</v>
      </c>
      <c r="AQ40" s="4"/>
    </row>
    <row r="41" spans="1:43">
      <c r="A41" s="35" t="s">
        <v>341</v>
      </c>
      <c r="B41">
        <v>5.2585839407999997E-2</v>
      </c>
      <c r="E41" s="129">
        <f ca="1">MATCH(F41,IND!$D$26:$D$255,0)</f>
        <v>56</v>
      </c>
      <c r="F41" s="4" t="str">
        <f t="shared" si="0"/>
        <v>IMIS</v>
      </c>
      <c r="G41" s="126">
        <f ca="1">OFFSET(IND!J$25,$E41,0)</f>
        <v>20.275122960000004</v>
      </c>
      <c r="H41" s="126">
        <f ca="1">OFFSET(IND!K$25,$E41,0)</f>
        <v>20.841985766703509</v>
      </c>
      <c r="I41" s="126">
        <f ca="1">OFFSET(IND!L$25,$E41,0)</f>
        <v>21.007561983390151</v>
      </c>
      <c r="J41" s="126">
        <f ca="1">OFFSET(IND!M$25,$E41,0)</f>
        <v>24.5131771912</v>
      </c>
      <c r="K41" s="126">
        <f ca="1">OFFSET(IND!N$25,$E41,0)</f>
        <v>24.5131771912</v>
      </c>
      <c r="L41" s="126">
        <f ca="1">OFFSET(IND!O$25,$E41,0)</f>
        <v>24.5131771912</v>
      </c>
      <c r="M41" s="126">
        <f ca="1">OFFSET(IND!P$25,$E41,0)</f>
        <v>24.438749021666418</v>
      </c>
      <c r="N41" s="126">
        <f ca="1">OFFSET(IND!Q$25,$E41,0)</f>
        <v>24.190132646101045</v>
      </c>
      <c r="O41" s="203">
        <f ca="1">OFFSET(IND!R$25,$E41,0)</f>
        <v>22.279723598995727</v>
      </c>
      <c r="P41" s="126">
        <f ca="1">OFFSET(IND!S$25,$E41,0)</f>
        <v>24.20054525889104</v>
      </c>
      <c r="Q41" s="126">
        <f ca="1">OFFSET(IND!T$25,$E41,0)</f>
        <v>24.438454757305657</v>
      </c>
      <c r="R41" s="126">
        <f ca="1">OFFSET(IND!U$25,$E41,0)</f>
        <v>24.596855978712714</v>
      </c>
      <c r="S41" s="126">
        <f ca="1">OFFSET(IND!V$25,$E41,0)</f>
        <v>24.792768570206825</v>
      </c>
      <c r="T41" s="203">
        <f ca="1">OFFSET(IND!W$25,$E41,0)</f>
        <v>25.01106822751483</v>
      </c>
      <c r="U41" s="126">
        <f ca="1">OFFSET(IND!X$25,$E41,0)</f>
        <v>25.249845382824514</v>
      </c>
      <c r="V41" s="126">
        <f ca="1">OFFSET(IND!Y$25,$E41,0)</f>
        <v>25.492389216089666</v>
      </c>
      <c r="W41" s="126">
        <f ca="1">OFFSET(IND!Z$25,$E41,0)</f>
        <v>25.968372411442378</v>
      </c>
      <c r="X41" s="126">
        <f ca="1">OFFSET(IND!AA$25,$E41,0)</f>
        <v>26.225015861693326</v>
      </c>
      <c r="Y41" s="205">
        <f ca="1">OFFSET(IND!AB$25,$E41,0)</f>
        <v>26.461406804087442</v>
      </c>
      <c r="Z41" s="126">
        <f ca="1">OFFSET(IND!AC$25,$E41,0)</f>
        <v>26.758543060327248</v>
      </c>
      <c r="AA41" s="126">
        <f ca="1">OFFSET(IND!AD$25,$E41,0)</f>
        <v>27.070735094421913</v>
      </c>
      <c r="AB41" s="126">
        <f ca="1">OFFSET(IND!AE$25,$E41,0)</f>
        <v>27.393476724969823</v>
      </c>
      <c r="AC41" s="126">
        <f ca="1">OFFSET(IND!AF$25,$E41,0)</f>
        <v>27.869123863019858</v>
      </c>
      <c r="AD41" s="126">
        <f ca="1">OFFSET(IND!AG$25,$E41,0)</f>
        <v>28.388217232603321</v>
      </c>
      <c r="AE41" s="126">
        <f ca="1">OFFSET(IND!AH$25,$E41,0)</f>
        <v>28.968966800435233</v>
      </c>
      <c r="AF41" s="126">
        <f ca="1">OFFSET(IND!AI$25,$E41,0)</f>
        <v>29.565143379976796</v>
      </c>
      <c r="AG41" s="126">
        <f ca="1">OFFSET(IND!AJ$25,$E41,0)</f>
        <v>30.238474237473724</v>
      </c>
      <c r="AH41" s="126">
        <f ca="1">OFFSET(IND!AK$25,$E41,0)</f>
        <v>30.965024304709598</v>
      </c>
      <c r="AI41" s="126">
        <f ca="1">OFFSET(IND!AL$25,$E41,0)</f>
        <v>31.744917923530167</v>
      </c>
      <c r="AJ41" s="126">
        <f ca="1">OFFSET(IND!AM$25,$E41,0)</f>
        <v>36.196137191741087</v>
      </c>
      <c r="AK41" s="126">
        <f ca="1">OFFSET(IND!AN$25,$E41,0)</f>
        <v>42.457669811392513</v>
      </c>
      <c r="AL41" s="126">
        <f ca="1">OFFSET(IND!AO$25,$E41,0)</f>
        <v>52.868702807348093</v>
      </c>
      <c r="AM41" s="126">
        <f ca="1">OFFSET(IND!AP$25,$E41,0)</f>
        <v>63.581454695210489</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38.765923123988252</v>
      </c>
      <c r="I44" s="126">
        <f ca="1">OFFSET(IND!L$25,$E44,0)</f>
        <v>35.585500110436485</v>
      </c>
      <c r="J44" s="126">
        <f ca="1">OFFSET(IND!M$25,$E44,0)</f>
        <v>11.427588</v>
      </c>
      <c r="K44" s="126">
        <f ca="1">OFFSET(IND!N$25,$E44,0)</f>
        <v>11.427588</v>
      </c>
      <c r="L44" s="126">
        <f ca="1">OFFSET(IND!O$25,$E44,0)</f>
        <v>11.427588</v>
      </c>
      <c r="M44" s="126">
        <f ca="1">OFFSET(IND!P$25,$E44,0)</f>
        <v>11.216899002805611</v>
      </c>
      <c r="N44" s="126">
        <f ca="1">OFFSET(IND!Q$25,$E44,0)</f>
        <v>10.771093298597194</v>
      </c>
      <c r="O44" s="203">
        <f ca="1">OFFSET(IND!R$25,$E44,0)</f>
        <v>8.8474111503006014</v>
      </c>
      <c r="P44" s="126">
        <f ca="1">OFFSET(IND!S$25,$E44,0)</f>
        <v>10.051588725694657</v>
      </c>
      <c r="Q44" s="126">
        <f ca="1">OFFSET(IND!T$25,$E44,0)</f>
        <v>9.9561794851219556</v>
      </c>
      <c r="R44" s="126">
        <f ca="1">OFFSET(IND!U$25,$E44,0)</f>
        <v>9.8161341803378228</v>
      </c>
      <c r="S44" s="126">
        <f ca="1">OFFSET(IND!V$25,$E44,0)</f>
        <v>9.6534967680932535</v>
      </c>
      <c r="T44" s="203">
        <f ca="1">OFFSET(IND!W$25,$E44,0)</f>
        <v>9.6052319361168959</v>
      </c>
      <c r="U44" s="126">
        <f ca="1">OFFSET(IND!X$25,$E44,0)</f>
        <v>9.6908106348079723</v>
      </c>
      <c r="V44" s="126">
        <f ca="1">OFFSET(IND!Y$25,$E44,0)</f>
        <v>9.7729812373139708</v>
      </c>
      <c r="W44" s="126">
        <f ca="1">OFFSET(IND!Z$25,$E44,0)</f>
        <v>10.228336440211532</v>
      </c>
      <c r="X44" s="126">
        <f ca="1">OFFSET(IND!AA$25,$E44,0)</f>
        <v>10.303320887197946</v>
      </c>
      <c r="Y44" s="205">
        <f ca="1">OFFSET(IND!AB$25,$E44,0)</f>
        <v>10.357767284931507</v>
      </c>
      <c r="Z44" s="126">
        <f ca="1">OFFSET(IND!AC$25,$E44,0)</f>
        <v>10.373597774119995</v>
      </c>
      <c r="AA44" s="126">
        <f ca="1">OFFSET(IND!AD$25,$E44,0)</f>
        <v>10.409211437403028</v>
      </c>
      <c r="AB44" s="126">
        <f ca="1">OFFSET(IND!AE$25,$E44,0)</f>
        <v>10.432175015714531</v>
      </c>
      <c r="AC44" s="126">
        <f ca="1">OFFSET(IND!AF$25,$E44,0)</f>
        <v>10.575555704009062</v>
      </c>
      <c r="AD44" s="126">
        <f ca="1">OFFSET(IND!AG$25,$E44,0)</f>
        <v>10.743754813404699</v>
      </c>
      <c r="AE44" s="126">
        <f ca="1">OFFSET(IND!AH$25,$E44,0)</f>
        <v>10.932219736420784</v>
      </c>
      <c r="AF44" s="126">
        <f ca="1">OFFSET(IND!AI$25,$E44,0)</f>
        <v>11.064449473471962</v>
      </c>
      <c r="AG44" s="126">
        <f ca="1">OFFSET(IND!AJ$25,$E44,0)</f>
        <v>11.215106366495347</v>
      </c>
      <c r="AH44" s="126">
        <f ca="1">OFFSET(IND!AK$25,$E44,0)</f>
        <v>11.37543828482567</v>
      </c>
      <c r="AI44" s="126">
        <f ca="1">OFFSET(IND!AL$25,$E44,0)</f>
        <v>11.548337244063017</v>
      </c>
      <c r="AJ44" s="126">
        <f ca="1">OFFSET(IND!AM$25,$E44,0)</f>
        <v>12.594994690729621</v>
      </c>
      <c r="AK44" s="126">
        <f ca="1">OFFSET(IND!AN$25,$E44,0)</f>
        <v>14.558093584619867</v>
      </c>
      <c r="AL44" s="126">
        <f ca="1">OFFSET(IND!AO$25,$E44,0)</f>
        <v>17.415109683972823</v>
      </c>
      <c r="AM44" s="126">
        <f ca="1">OFFSET(IND!AP$25,$E44,0)</f>
        <v>20.424866024529699</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0.5100779358419506</v>
      </c>
      <c r="I46" s="126">
        <f ca="1">OFFSET(IND!L$25,$E46,0)</f>
        <v>0.46823026461100631</v>
      </c>
      <c r="J46" s="126">
        <f ca="1">OFFSET(IND!M$25,$E46,0)</f>
        <v>0.15036300000000002</v>
      </c>
      <c r="K46" s="126">
        <f ca="1">OFFSET(IND!N$25,$E46,0)</f>
        <v>0.15036300000000002</v>
      </c>
      <c r="L46" s="126">
        <f ca="1">OFFSET(IND!O$25,$E46,0)</f>
        <v>0.15036300000000002</v>
      </c>
      <c r="M46" s="126">
        <f ca="1">OFFSET(IND!P$25,$E46,0)</f>
        <v>0.14759077635270543</v>
      </c>
      <c r="N46" s="126">
        <f ca="1">OFFSET(IND!Q$25,$E46,0)</f>
        <v>0.1417249118236473</v>
      </c>
      <c r="O46" s="203">
        <f ca="1">OFFSET(IND!R$25,$E46,0)</f>
        <v>0.11641330460921845</v>
      </c>
      <c r="P46" s="126">
        <f ca="1">OFFSET(IND!S$25,$E46,0)</f>
        <v>0.13225774639071919</v>
      </c>
      <c r="Q46" s="126">
        <f ca="1">OFFSET(IND!T$25,$E46,0)</f>
        <v>0.13100236164634152</v>
      </c>
      <c r="R46" s="126">
        <f ca="1">OFFSET(IND!U$25,$E46,0)</f>
        <v>0.12915966026760292</v>
      </c>
      <c r="S46" s="126">
        <f ca="1">OFFSET(IND!V$25,$E46,0)</f>
        <v>0.12701969431701648</v>
      </c>
      <c r="T46" s="203">
        <f ca="1">OFFSET(IND!W$25,$E46,0)</f>
        <v>0.12638463073838019</v>
      </c>
      <c r="U46" s="126">
        <f ca="1">OFFSET(IND!X$25,$E46,0)</f>
        <v>0.12751066624747329</v>
      </c>
      <c r="V46" s="126">
        <f ca="1">OFFSET(IND!Y$25,$E46,0)</f>
        <v>0.12859185838571011</v>
      </c>
      <c r="W46" s="126">
        <f ca="1">OFFSET(IND!Z$25,$E46,0)</f>
        <v>0.1345833742133096</v>
      </c>
      <c r="X46" s="126">
        <f ca="1">OFFSET(IND!AA$25,$E46,0)</f>
        <v>0.13557001167365715</v>
      </c>
      <c r="Y46" s="205">
        <f ca="1">OFFSET(IND!AB$25,$E46,0)</f>
        <v>0.13628641164383556</v>
      </c>
      <c r="Z46" s="126">
        <f ca="1">OFFSET(IND!AC$25,$E46,0)</f>
        <v>0.13649470755421042</v>
      </c>
      <c r="AA46" s="126">
        <f ca="1">OFFSET(IND!AD$25,$E46,0)</f>
        <v>0.13696330838688192</v>
      </c>
      <c r="AB46" s="126">
        <f ca="1">OFFSET(IND!AE$25,$E46,0)</f>
        <v>0.1372654607330859</v>
      </c>
      <c r="AC46" s="126">
        <f ca="1">OFFSET(IND!AF$25,$E46,0)</f>
        <v>0.13915204873696133</v>
      </c>
      <c r="AD46" s="126">
        <f ca="1">OFFSET(IND!AG$25,$E46,0)</f>
        <v>0.14136519491321969</v>
      </c>
      <c r="AE46" s="126">
        <f ca="1">OFFSET(IND!AH$25,$E46,0)</f>
        <v>0.14384499653185237</v>
      </c>
      <c r="AF46" s="126">
        <f ca="1">OFFSET(IND!AI$25,$E46,0)</f>
        <v>0.14558486149305208</v>
      </c>
      <c r="AG46" s="126">
        <f ca="1">OFFSET(IND!AJ$25,$E46,0)</f>
        <v>0.14756718903283347</v>
      </c>
      <c r="AH46" s="126">
        <f ca="1">OFFSET(IND!AK$25,$E46,0)</f>
        <v>0.14967681953717982</v>
      </c>
      <c r="AI46" s="126">
        <f ca="1">OFFSET(IND!AL$25,$E46,0)</f>
        <v>0.15195180584293438</v>
      </c>
      <c r="AJ46" s="126">
        <f ca="1">OFFSET(IND!AM$25,$E46,0)</f>
        <v>0.16572361435170549</v>
      </c>
      <c r="AK46" s="126">
        <f ca="1">OFFSET(IND!AN$25,$E46,0)</f>
        <v>0.19155386295552451</v>
      </c>
      <c r="AL46" s="126">
        <f ca="1">OFFSET(IND!AO$25,$E46,0)</f>
        <v>0.22914618005227391</v>
      </c>
      <c r="AM46" s="126">
        <f ca="1">OFFSET(IND!AP$25,$E46,0)</f>
        <v>0.26874823716486435</v>
      </c>
      <c r="AQ46" s="4"/>
    </row>
    <row r="47" spans="1:43">
      <c r="A47" s="35" t="s">
        <v>347</v>
      </c>
      <c r="B47">
        <v>0.80432667377019995</v>
      </c>
      <c r="E47" s="129">
        <f ca="1">MATCH(F47,IND!$D$26:$D$255,0)</f>
        <v>130</v>
      </c>
      <c r="F47" s="4" t="str">
        <f t="shared" si="0"/>
        <v>INFK</v>
      </c>
      <c r="G47" s="126">
        <f ca="1">OFFSET(IND!J$25,$E47,0)</f>
        <v>0.66789588210349726</v>
      </c>
      <c r="H47" s="126">
        <f ca="1">OFFSET(IND!K$25,$E47,0)</f>
        <v>0.56675326204661181</v>
      </c>
      <c r="I47" s="126">
        <f ca="1">OFFSET(IND!L$25,$E47,0)</f>
        <v>0.52025584956778481</v>
      </c>
      <c r="J47" s="126">
        <f ca="1">OFFSET(IND!M$25,$E47,0)</f>
        <v>0.16707000000000002</v>
      </c>
      <c r="K47" s="126">
        <f ca="1">OFFSET(IND!N$25,$E47,0)</f>
        <v>0.16707000000000002</v>
      </c>
      <c r="L47" s="126">
        <f ca="1">OFFSET(IND!O$25,$E47,0)</f>
        <v>0.16707000000000002</v>
      </c>
      <c r="M47" s="126">
        <f ca="1">OFFSET(IND!P$25,$E47,0)</f>
        <v>0.16398975150300604</v>
      </c>
      <c r="N47" s="126">
        <f ca="1">OFFSET(IND!Q$25,$E47,0)</f>
        <v>0.15747212424849702</v>
      </c>
      <c r="O47" s="203">
        <f ca="1">OFFSET(IND!R$25,$E47,0)</f>
        <v>0.12934811623246498</v>
      </c>
      <c r="P47" s="126">
        <f ca="1">OFFSET(IND!S$25,$E47,0)</f>
        <v>0.14695305154524357</v>
      </c>
      <c r="Q47" s="126">
        <f ca="1">OFFSET(IND!T$25,$E47,0)</f>
        <v>0.14555817960704617</v>
      </c>
      <c r="R47" s="126">
        <f ca="1">OFFSET(IND!U$25,$E47,0)</f>
        <v>0.14351073363066996</v>
      </c>
      <c r="S47" s="126">
        <f ca="1">OFFSET(IND!V$25,$E47,0)</f>
        <v>0.14113299368557392</v>
      </c>
      <c r="T47" s="203">
        <f ca="1">OFFSET(IND!W$25,$E47,0)</f>
        <v>0.14042736748708914</v>
      </c>
      <c r="U47" s="126">
        <f ca="1">OFFSET(IND!X$25,$E47,0)</f>
        <v>0.14167851805274814</v>
      </c>
      <c r="V47" s="126">
        <f ca="1">OFFSET(IND!Y$25,$E47,0)</f>
        <v>0.14287984265078904</v>
      </c>
      <c r="W47" s="126">
        <f ca="1">OFFSET(IND!Z$25,$E47,0)</f>
        <v>0.14953708245923292</v>
      </c>
      <c r="X47" s="126">
        <f ca="1">OFFSET(IND!AA$25,$E47,0)</f>
        <v>0.15063334630406353</v>
      </c>
      <c r="Y47" s="205">
        <f ca="1">OFFSET(IND!AB$25,$E47,0)</f>
        <v>0.15142934627092844</v>
      </c>
      <c r="Z47" s="126">
        <f ca="1">OFFSET(IND!AC$25,$E47,0)</f>
        <v>0.15166078617134493</v>
      </c>
      <c r="AA47" s="126">
        <f ca="1">OFFSET(IND!AD$25,$E47,0)</f>
        <v>0.15218145376320213</v>
      </c>
      <c r="AB47" s="126">
        <f ca="1">OFFSET(IND!AE$25,$E47,0)</f>
        <v>0.15251717859231767</v>
      </c>
      <c r="AC47" s="126">
        <f ca="1">OFFSET(IND!AF$25,$E47,0)</f>
        <v>0.15461338748551257</v>
      </c>
      <c r="AD47" s="126">
        <f ca="1">OFFSET(IND!AG$25,$E47,0)</f>
        <v>0.15707243879246632</v>
      </c>
      <c r="AE47" s="126">
        <f ca="1">OFFSET(IND!AH$25,$E47,0)</f>
        <v>0.15982777392428041</v>
      </c>
      <c r="AF47" s="126">
        <f ca="1">OFFSET(IND!AI$25,$E47,0)</f>
        <v>0.16176095721450229</v>
      </c>
      <c r="AG47" s="126">
        <f ca="1">OFFSET(IND!AJ$25,$E47,0)</f>
        <v>0.16396354336981495</v>
      </c>
      <c r="AH47" s="126">
        <f ca="1">OFFSET(IND!AK$25,$E47,0)</f>
        <v>0.16630757726353312</v>
      </c>
      <c r="AI47" s="126">
        <f ca="1">OFFSET(IND!AL$25,$E47,0)</f>
        <v>0.16883533982548266</v>
      </c>
      <c r="AJ47" s="126">
        <f ca="1">OFFSET(IND!AM$25,$E47,0)</f>
        <v>0.18413734927967276</v>
      </c>
      <c r="AK47" s="126">
        <f ca="1">OFFSET(IND!AN$25,$E47,0)</f>
        <v>0.21283762550613833</v>
      </c>
      <c r="AL47" s="126">
        <f ca="1">OFFSET(IND!AO$25,$E47,0)</f>
        <v>0.25460686672474875</v>
      </c>
      <c r="AM47" s="126">
        <f ca="1">OFFSET(IND!AP$25,$E47,0)</f>
        <v>0.29860915240540481</v>
      </c>
      <c r="AQ47" s="4"/>
    </row>
    <row r="48" spans="1:43">
      <c r="A48" s="35" t="s">
        <v>348</v>
      </c>
      <c r="B48">
        <v>0.241298002131</v>
      </c>
      <c r="E48" s="129">
        <f ca="1">MATCH(F48,IND!$D$26:$D$255,0)</f>
        <v>132</v>
      </c>
      <c r="F48" s="4" t="str">
        <f t="shared" si="0"/>
        <v>INFL</v>
      </c>
      <c r="G48" s="126">
        <f ca="1">OFFSET(IND!J$25,$E48,0)</f>
        <v>0.20036876463104916</v>
      </c>
      <c r="H48" s="126">
        <f ca="1">OFFSET(IND!K$25,$E48,0)</f>
        <v>0.17002597861398352</v>
      </c>
      <c r="I48" s="126">
        <f ca="1">OFFSET(IND!L$25,$E48,0)</f>
        <v>0.15607675487033543</v>
      </c>
      <c r="J48" s="126">
        <f ca="1">OFFSET(IND!M$25,$E48,0)</f>
        <v>5.0121000000000006E-2</v>
      </c>
      <c r="K48" s="126">
        <f ca="1">OFFSET(IND!N$25,$E48,0)</f>
        <v>5.0121000000000006E-2</v>
      </c>
      <c r="L48" s="126">
        <f ca="1">OFFSET(IND!O$25,$E48,0)</f>
        <v>5.0121000000000006E-2</v>
      </c>
      <c r="M48" s="126">
        <f ca="1">OFFSET(IND!P$25,$E48,0)</f>
        <v>4.9196925450901804E-2</v>
      </c>
      <c r="N48" s="126">
        <f ca="1">OFFSET(IND!Q$25,$E48,0)</f>
        <v>4.7241637274549095E-2</v>
      </c>
      <c r="O48" s="203">
        <f ca="1">OFFSET(IND!R$25,$E48,0)</f>
        <v>3.8804434869739481E-2</v>
      </c>
      <c r="P48" s="126">
        <f ca="1">OFFSET(IND!S$25,$E48,0)</f>
        <v>4.4085915463573058E-2</v>
      </c>
      <c r="Q48" s="126">
        <f ca="1">OFFSET(IND!T$25,$E48,0)</f>
        <v>4.3667453882113842E-2</v>
      </c>
      <c r="R48" s="126">
        <f ca="1">OFFSET(IND!U$25,$E48,0)</f>
        <v>4.3053220089200983E-2</v>
      </c>
      <c r="S48" s="126">
        <f ca="1">OFFSET(IND!V$25,$E48,0)</f>
        <v>4.2339898105672173E-2</v>
      </c>
      <c r="T48" s="203">
        <f ca="1">OFFSET(IND!W$25,$E48,0)</f>
        <v>4.2128210246126743E-2</v>
      </c>
      <c r="U48" s="126">
        <f ca="1">OFFSET(IND!X$25,$E48,0)</f>
        <v>4.2503555415824443E-2</v>
      </c>
      <c r="V48" s="126">
        <f ca="1">OFFSET(IND!Y$25,$E48,0)</f>
        <v>4.2863952795236714E-2</v>
      </c>
      <c r="W48" s="126">
        <f ca="1">OFFSET(IND!Z$25,$E48,0)</f>
        <v>4.4861124737769875E-2</v>
      </c>
      <c r="X48" s="126">
        <f ca="1">OFFSET(IND!AA$25,$E48,0)</f>
        <v>4.5190003891219063E-2</v>
      </c>
      <c r="Y48" s="205">
        <f ca="1">OFFSET(IND!AB$25,$E48,0)</f>
        <v>4.542880388127854E-2</v>
      </c>
      <c r="Z48" s="126">
        <f ca="1">OFFSET(IND!AC$25,$E48,0)</f>
        <v>4.5498235851403494E-2</v>
      </c>
      <c r="AA48" s="126">
        <f ca="1">OFFSET(IND!AD$25,$E48,0)</f>
        <v>4.5654436128960654E-2</v>
      </c>
      <c r="AB48" s="126">
        <f ca="1">OFFSET(IND!AE$25,$E48,0)</f>
        <v>4.5755153577695315E-2</v>
      </c>
      <c r="AC48" s="126">
        <f ca="1">OFFSET(IND!AF$25,$E48,0)</f>
        <v>4.6384016245653789E-2</v>
      </c>
      <c r="AD48" s="126">
        <f ca="1">OFFSET(IND!AG$25,$E48,0)</f>
        <v>4.7121731637739916E-2</v>
      </c>
      <c r="AE48" s="126">
        <f ca="1">OFFSET(IND!AH$25,$E48,0)</f>
        <v>4.7948332177284142E-2</v>
      </c>
      <c r="AF48" s="126">
        <f ca="1">OFFSET(IND!AI$25,$E48,0)</f>
        <v>4.852828716435071E-2</v>
      </c>
      <c r="AG48" s="126">
        <f ca="1">OFFSET(IND!AJ$25,$E48,0)</f>
        <v>4.9189063010944507E-2</v>
      </c>
      <c r="AH48" s="126">
        <f ca="1">OFFSET(IND!AK$25,$E48,0)</f>
        <v>4.9892273179059955E-2</v>
      </c>
      <c r="AI48" s="126">
        <f ca="1">OFFSET(IND!AL$25,$E48,0)</f>
        <v>5.0650601947644813E-2</v>
      </c>
      <c r="AJ48" s="126">
        <f ca="1">OFFSET(IND!AM$25,$E48,0)</f>
        <v>5.5241204783901848E-2</v>
      </c>
      <c r="AK48" s="126">
        <f ca="1">OFFSET(IND!AN$25,$E48,0)</f>
        <v>6.3851287651841518E-2</v>
      </c>
      <c r="AL48" s="126">
        <f ca="1">OFFSET(IND!AO$25,$E48,0)</f>
        <v>7.6382060017424647E-2</v>
      </c>
      <c r="AM48" s="126">
        <f ca="1">OFFSET(IND!AP$25,$E48,0)</f>
        <v>8.9582745721621462E-2</v>
      </c>
      <c r="AQ48" s="4"/>
    </row>
    <row r="49" spans="1:43">
      <c r="A49" s="35" t="s">
        <v>349</v>
      </c>
      <c r="B49">
        <v>4.5042293731129996</v>
      </c>
      <c r="E49" s="129">
        <f ca="1">MATCH(F49,IND!$D$26:$D$255,0)</f>
        <v>137</v>
      </c>
      <c r="F49" s="4" t="str">
        <f t="shared" si="0"/>
        <v>INFO</v>
      </c>
      <c r="G49" s="126">
        <f ca="1">OFFSET(IND!J$25,$E49,0)</f>
        <v>3.7402169397795855</v>
      </c>
      <c r="H49" s="126">
        <f ca="1">OFFSET(IND!K$25,$E49,0)</f>
        <v>3.1738182674610265</v>
      </c>
      <c r="I49" s="126">
        <f ca="1">OFFSET(IND!L$25,$E49,0)</f>
        <v>2.9134327575795953</v>
      </c>
      <c r="J49" s="126">
        <f ca="1">OFFSET(IND!M$25,$E49,0)</f>
        <v>0.9355920000000002</v>
      </c>
      <c r="K49" s="126">
        <f ca="1">OFFSET(IND!N$25,$E49,0)</f>
        <v>0.9355920000000002</v>
      </c>
      <c r="L49" s="126">
        <f ca="1">OFFSET(IND!O$25,$E49,0)</f>
        <v>0.9355920000000002</v>
      </c>
      <c r="M49" s="126">
        <f ca="1">OFFSET(IND!P$25,$E49,0)</f>
        <v>0.91834260841683379</v>
      </c>
      <c r="N49" s="126">
        <f ca="1">OFFSET(IND!Q$25,$E49,0)</f>
        <v>0.88184389579158329</v>
      </c>
      <c r="O49" s="203">
        <f ca="1">OFFSET(IND!R$25,$E49,0)</f>
        <v>0.7243494509018038</v>
      </c>
      <c r="P49" s="126">
        <f ca="1">OFFSET(IND!S$25,$E49,0)</f>
        <v>0.8229370886533639</v>
      </c>
      <c r="Q49" s="126">
        <f ca="1">OFFSET(IND!T$25,$E49,0)</f>
        <v>0.81512580579945848</v>
      </c>
      <c r="R49" s="126">
        <f ca="1">OFFSET(IND!U$25,$E49,0)</f>
        <v>0.80366010833175172</v>
      </c>
      <c r="S49" s="126">
        <f ca="1">OFFSET(IND!V$25,$E49,0)</f>
        <v>0.79034476463921388</v>
      </c>
      <c r="T49" s="203">
        <f ca="1">OFFSET(IND!W$25,$E49,0)</f>
        <v>0.78639325792769921</v>
      </c>
      <c r="U49" s="126">
        <f ca="1">OFFSET(IND!X$25,$E49,0)</f>
        <v>0.7933997010953896</v>
      </c>
      <c r="V49" s="126">
        <f ca="1">OFFSET(IND!Y$25,$E49,0)</f>
        <v>0.80012711884441867</v>
      </c>
      <c r="W49" s="126">
        <f ca="1">OFFSET(IND!Z$25,$E49,0)</f>
        <v>0.83740766177170434</v>
      </c>
      <c r="X49" s="126">
        <f ca="1">OFFSET(IND!AA$25,$E49,0)</f>
        <v>0.84354673930275581</v>
      </c>
      <c r="Y49" s="205">
        <f ca="1">OFFSET(IND!AB$25,$E49,0)</f>
        <v>0.8480043391171993</v>
      </c>
      <c r="Z49" s="126">
        <f ca="1">OFFSET(IND!AC$25,$E49,0)</f>
        <v>0.84930040255953176</v>
      </c>
      <c r="AA49" s="126">
        <f ca="1">OFFSET(IND!AD$25,$E49,0)</f>
        <v>0.85221614107393218</v>
      </c>
      <c r="AB49" s="126">
        <f ca="1">OFFSET(IND!AE$25,$E49,0)</f>
        <v>0.85409620011697907</v>
      </c>
      <c r="AC49" s="126">
        <f ca="1">OFFSET(IND!AF$25,$E49,0)</f>
        <v>0.86583496991887055</v>
      </c>
      <c r="AD49" s="126">
        <f ca="1">OFFSET(IND!AG$25,$E49,0)</f>
        <v>0.87960565723781148</v>
      </c>
      <c r="AE49" s="126">
        <f ca="1">OFFSET(IND!AH$25,$E49,0)</f>
        <v>0.89503553397597035</v>
      </c>
      <c r="AF49" s="126">
        <f ca="1">OFFSET(IND!AI$25,$E49,0)</f>
        <v>0.9058613604012129</v>
      </c>
      <c r="AG49" s="126">
        <f ca="1">OFFSET(IND!AJ$25,$E49,0)</f>
        <v>0.91819584287096379</v>
      </c>
      <c r="AH49" s="126">
        <f ca="1">OFFSET(IND!AK$25,$E49,0)</f>
        <v>0.93132243267578552</v>
      </c>
      <c r="AI49" s="126">
        <f ca="1">OFFSET(IND!AL$25,$E49,0)</f>
        <v>0.94547790302270285</v>
      </c>
      <c r="AJ49" s="126">
        <f ca="1">OFFSET(IND!AM$25,$E49,0)</f>
        <v>1.0311691559661675</v>
      </c>
      <c r="AK49" s="126">
        <f ca="1">OFFSET(IND!AN$25,$E49,0)</f>
        <v>1.1918907028343748</v>
      </c>
      <c r="AL49" s="126">
        <f ca="1">OFFSET(IND!AO$25,$E49,0)</f>
        <v>1.4257984536585933</v>
      </c>
      <c r="AM49" s="126">
        <f ca="1">OFFSET(IND!AP$25,$E49,0)</f>
        <v>1.6722112534702673</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2.1111087609157093</v>
      </c>
      <c r="I51" s="126">
        <f ca="1">OFFSET(IND!L$25,$E51,0)</f>
        <v>1.9379097668958214</v>
      </c>
      <c r="J51" s="126">
        <f ca="1">OFFSET(IND!M$25,$E51,0)</f>
        <v>0.65368000000000004</v>
      </c>
      <c r="K51" s="126">
        <f ca="1">OFFSET(IND!N$25,$E51,0)</f>
        <v>0.65368000000000004</v>
      </c>
      <c r="L51" s="126">
        <f ca="1">OFFSET(IND!O$25,$E51,0)</f>
        <v>0.65368000000000004</v>
      </c>
      <c r="M51" s="126">
        <f ca="1">OFFSET(IND!P$25,$E51,0)</f>
        <v>0.64162818436873748</v>
      </c>
      <c r="N51" s="126">
        <f ca="1">OFFSET(IND!Q$25,$E51,0)</f>
        <v>0.61612724114896456</v>
      </c>
      <c r="O51" s="203">
        <f ca="1">OFFSET(IND!R$25,$E51,0)</f>
        <v>0.50608892451569809</v>
      </c>
      <c r="P51" s="126">
        <f ca="1">OFFSET(IND!S$25,$E51,0)</f>
        <v>0.57497019652896864</v>
      </c>
      <c r="Q51" s="126">
        <f ca="1">OFFSET(IND!T$25,$E51,0)</f>
        <v>0.56951260457014374</v>
      </c>
      <c r="R51" s="126">
        <f ca="1">OFFSET(IND!U$25,$E51,0)</f>
        <v>0.56150174393784835</v>
      </c>
      <c r="S51" s="126">
        <f ca="1">OFFSET(IND!V$25,$E51,0)</f>
        <v>0.55219857133169292</v>
      </c>
      <c r="T51" s="203">
        <f ca="1">OFFSET(IND!W$25,$E51,0)</f>
        <v>0.5494377301667589</v>
      </c>
      <c r="U51" s="126">
        <f ca="1">OFFSET(IND!X$25,$E51,0)</f>
        <v>0.55433299623343746</v>
      </c>
      <c r="V51" s="126">
        <f ca="1">OFFSET(IND!Y$25,$E51,0)</f>
        <v>0.55903331264720046</v>
      </c>
      <c r="W51" s="126">
        <f ca="1">OFFSET(IND!Z$25,$E51,0)</f>
        <v>0.58508050554828139</v>
      </c>
      <c r="X51" s="126">
        <f ca="1">OFFSET(IND!AA$25,$E51,0)</f>
        <v>0.58936976005291342</v>
      </c>
      <c r="Y51" s="205">
        <f ca="1">OFFSET(IND!AB$25,$E51,0)</f>
        <v>0.59248419866152213</v>
      </c>
      <c r="Z51" s="126">
        <f ca="1">OFFSET(IND!AC$25,$E51,0)</f>
        <v>0.59338973307287224</v>
      </c>
      <c r="AA51" s="126">
        <f ca="1">OFFSET(IND!AD$25,$E51,0)</f>
        <v>0.59542690307015012</v>
      </c>
      <c r="AB51" s="126">
        <f ca="1">OFFSET(IND!AE$25,$E51,0)</f>
        <v>0.59674046389074165</v>
      </c>
      <c r="AC51" s="126">
        <f ca="1">OFFSET(IND!AF$25,$E51,0)</f>
        <v>0.60494211487119087</v>
      </c>
      <c r="AD51" s="126">
        <f ca="1">OFFSET(IND!AG$25,$E51,0)</f>
        <v>0.61456342724522284</v>
      </c>
      <c r="AE51" s="126">
        <f ca="1">OFFSET(IND!AH$25,$E51,0)</f>
        <v>0.62534398311380623</v>
      </c>
      <c r="AF51" s="126">
        <f ca="1">OFFSET(IND!AI$25,$E51,0)</f>
        <v>0.63290777824849376</v>
      </c>
      <c r="AG51" s="126">
        <f ca="1">OFFSET(IND!AJ$25,$E51,0)</f>
        <v>0.64152564212593899</v>
      </c>
      <c r="AH51" s="126">
        <f ca="1">OFFSET(IND!AK$25,$E51,0)</f>
        <v>0.65069693604852052</v>
      </c>
      <c r="AI51" s="126">
        <f ca="1">OFFSET(IND!AL$25,$E51,0)</f>
        <v>0.66058708886766915</v>
      </c>
      <c r="AJ51" s="126">
        <f ca="1">OFFSET(IND!AM$25,$E51,0)</f>
        <v>0.72045790672853582</v>
      </c>
      <c r="AK51" s="126">
        <f ca="1">OFFSET(IND!AN$25,$E51,0)</f>
        <v>0.83275093697762914</v>
      </c>
      <c r="AL51" s="126">
        <f ca="1">OFFSET(IND!AO$25,$E51,0)</f>
        <v>0.99617774968955386</v>
      </c>
      <c r="AM51" s="126">
        <f ca="1">OFFSET(IND!AP$25,$E51,0)</f>
        <v>1.1683415977995153</v>
      </c>
      <c r="AQ51" s="4"/>
    </row>
    <row r="52" spans="1:43">
      <c r="A52" s="35" t="s">
        <v>352</v>
      </c>
      <c r="B52">
        <v>0.24189876324029999</v>
      </c>
      <c r="E52" s="129">
        <f ca="1">MATCH(F52,IND!$D$26:$D$255,0)</f>
        <v>209</v>
      </c>
      <c r="F52" s="4" t="str">
        <f t="shared" si="0"/>
        <v>IOTA</v>
      </c>
      <c r="G52" s="126">
        <f ca="1">OFFSET(IND!J$25,$E52,0)</f>
        <v>0.22789646617646991</v>
      </c>
      <c r="H52" s="126">
        <f ca="1">OFFSET(IND!K$25,$E52,0)</f>
        <v>0.23424276074370104</v>
      </c>
      <c r="I52" s="126">
        <f ca="1">OFFSET(IND!L$25,$E52,0)</f>
        <v>0.23873105239658002</v>
      </c>
      <c r="J52" s="126">
        <f ca="1">OFFSET(IND!M$25,$E52,0)</f>
        <v>0.12355272</v>
      </c>
      <c r="K52" s="126">
        <f ca="1">OFFSET(IND!N$25,$E52,0)</f>
        <v>0.12355272</v>
      </c>
      <c r="L52" s="126">
        <f ca="1">OFFSET(IND!O$25,$E52,0)</f>
        <v>0.12355272</v>
      </c>
      <c r="M52" s="126">
        <f ca="1">OFFSET(IND!P$25,$E52,0)</f>
        <v>0.12497625693493029</v>
      </c>
      <c r="N52" s="126">
        <f ca="1">OFFSET(IND!Q$25,$E52,0)</f>
        <v>0.12484234548501864</v>
      </c>
      <c r="O52" s="203">
        <f ca="1">OFFSET(IND!R$25,$E52,0)</f>
        <v>0.11314401588784606</v>
      </c>
      <c r="P52" s="126">
        <f ca="1">OFFSET(IND!S$25,$E52,0)</f>
        <v>0.11595303020531678</v>
      </c>
      <c r="Q52" s="126">
        <f ca="1">OFFSET(IND!T$25,$E52,0)</f>
        <v>0.11847874824211108</v>
      </c>
      <c r="R52" s="126">
        <f ca="1">OFFSET(IND!U$25,$E52,0)</f>
        <v>0.12070063238089933</v>
      </c>
      <c r="S52" s="126">
        <f ca="1">OFFSET(IND!V$25,$E52,0)</f>
        <v>0.12323705532425838</v>
      </c>
      <c r="T52" s="203">
        <f ca="1">OFFSET(IND!W$25,$E52,0)</f>
        <v>0.1257613369325595</v>
      </c>
      <c r="U52" s="126">
        <f ca="1">OFFSET(IND!X$25,$E52,0)</f>
        <v>0.12810706420313014</v>
      </c>
      <c r="V52" s="126">
        <f ca="1">OFFSET(IND!Y$25,$E52,0)</f>
        <v>0.13048573522587179</v>
      </c>
      <c r="W52" s="126">
        <f ca="1">OFFSET(IND!Z$25,$E52,0)</f>
        <v>0.13334396256958758</v>
      </c>
      <c r="X52" s="126">
        <f ca="1">OFFSET(IND!AA$25,$E52,0)</f>
        <v>0.13614800952209488</v>
      </c>
      <c r="Y52" s="205">
        <f ca="1">OFFSET(IND!AB$25,$E52,0)</f>
        <v>0.13904451184121502</v>
      </c>
      <c r="Z52" s="126">
        <f ca="1">OFFSET(IND!AC$25,$E52,0)</f>
        <v>0.14257777037979891</v>
      </c>
      <c r="AA52" s="126">
        <f ca="1">OFFSET(IND!AD$25,$E52,0)</f>
        <v>0.14635734591195479</v>
      </c>
      <c r="AB52" s="126">
        <f ca="1">OFFSET(IND!AE$25,$E52,0)</f>
        <v>0.15040749194696329</v>
      </c>
      <c r="AC52" s="126">
        <f ca="1">OFFSET(IND!AF$25,$E52,0)</f>
        <v>0.15516120530260097</v>
      </c>
      <c r="AD52" s="126">
        <f ca="1">OFFSET(IND!AG$25,$E52,0)</f>
        <v>0.16001294400340824</v>
      </c>
      <c r="AE52" s="126">
        <f ca="1">OFFSET(IND!AH$25,$E52,0)</f>
        <v>0.16533674345543328</v>
      </c>
      <c r="AF52" s="126">
        <f ca="1">OFFSET(IND!AI$25,$E52,0)</f>
        <v>0.1709934169791486</v>
      </c>
      <c r="AG52" s="126">
        <f ca="1">OFFSET(IND!AJ$25,$E52,0)</f>
        <v>0.17676498543759267</v>
      </c>
      <c r="AH52" s="126">
        <f ca="1">OFFSET(IND!AK$25,$E52,0)</f>
        <v>0.1828577418205837</v>
      </c>
      <c r="AI52" s="126">
        <f ca="1">OFFSET(IND!AL$25,$E52,0)</f>
        <v>0.18929380500469983</v>
      </c>
      <c r="AJ52" s="126">
        <f ca="1">OFFSET(IND!AM$25,$E52,0)</f>
        <v>0.22496311235267394</v>
      </c>
      <c r="AK52" s="126">
        <f ca="1">OFFSET(IND!AN$25,$E52,0)</f>
        <v>0.26986834344337607</v>
      </c>
      <c r="AL52" s="126">
        <f ca="1">OFFSET(IND!AO$25,$E52,0)</f>
        <v>0.34890356125826472</v>
      </c>
      <c r="AM52" s="126">
        <f ca="1">OFFSET(IND!AP$25,$E52,0)</f>
        <v>0.42947809969694056</v>
      </c>
      <c r="AQ52" s="4"/>
    </row>
    <row r="53" spans="1:43">
      <c r="A53" s="35" t="s">
        <v>353</v>
      </c>
      <c r="B53">
        <v>4.5502640185010002</v>
      </c>
      <c r="E53" s="129">
        <f ca="1">MATCH(F53,IND!$D$26:$D$255,0)</f>
        <v>211</v>
      </c>
      <c r="F53" s="4" t="str">
        <f t="shared" si="0"/>
        <v>IOTC</v>
      </c>
      <c r="G53" s="126">
        <f ca="1">OFFSET(IND!J$25,$E53,0)</f>
        <v>4.2868722274366169</v>
      </c>
      <c r="H53" s="126">
        <f ca="1">OFFSET(IND!K$25,$E53,0)</f>
        <v>4.4062499184725477</v>
      </c>
      <c r="I53" s="126">
        <f ca="1">OFFSET(IND!L$25,$E53,0)</f>
        <v>4.4906774357490269</v>
      </c>
      <c r="J53" s="126">
        <f ca="1">OFFSET(IND!M$25,$E53,0)</f>
        <v>2.3241024000000006</v>
      </c>
      <c r="K53" s="126">
        <f ca="1">OFFSET(IND!N$25,$E53,0)</f>
        <v>2.3241024000000006</v>
      </c>
      <c r="L53" s="126">
        <f ca="1">OFFSET(IND!O$25,$E53,0)</f>
        <v>2.3241024000000006</v>
      </c>
      <c r="M53" s="126">
        <f ca="1">OFFSET(IND!P$25,$E53,0)</f>
        <v>2.3508800023624588</v>
      </c>
      <c r="N53" s="126">
        <f ca="1">OFFSET(IND!Q$25,$E53,0)</f>
        <v>2.3483610459030047</v>
      </c>
      <c r="O53" s="203">
        <f ca="1">OFFSET(IND!R$25,$E53,0)</f>
        <v>2.1283082952004717</v>
      </c>
      <c r="P53" s="126">
        <f ca="1">OFFSET(IND!S$25,$E53,0)</f>
        <v>2.1811475764147423</v>
      </c>
      <c r="Q53" s="126">
        <f ca="1">OFFSET(IND!T$25,$E53,0)</f>
        <v>2.2286578809312023</v>
      </c>
      <c r="R53" s="126">
        <f ca="1">OFFSET(IND!U$25,$E53,0)</f>
        <v>2.270452883578491</v>
      </c>
      <c r="S53" s="126">
        <f ca="1">OFFSET(IND!V$25,$E53,0)</f>
        <v>2.3181645539494538</v>
      </c>
      <c r="T53" s="203">
        <f ca="1">OFFSET(IND!W$25,$E53,0)</f>
        <v>2.365647838365438</v>
      </c>
      <c r="U53" s="126">
        <f ca="1">OFFSET(IND!X$25,$E53,0)</f>
        <v>2.4097724062363737</v>
      </c>
      <c r="V53" s="126">
        <f ca="1">OFFSET(IND!Y$25,$E53,0)</f>
        <v>2.4545166662798943</v>
      </c>
      <c r="W53" s="126">
        <f ca="1">OFFSET(IND!Z$25,$E53,0)</f>
        <v>2.5082816746850147</v>
      </c>
      <c r="X53" s="126">
        <f ca="1">OFFSET(IND!AA$25,$E53,0)</f>
        <v>2.5610275167193701</v>
      </c>
      <c r="Y53" s="205">
        <f ca="1">OFFSET(IND!AB$25,$E53,0)</f>
        <v>2.6155125008740914</v>
      </c>
      <c r="Z53" s="126">
        <f ca="1">OFFSET(IND!AC$25,$E53,0)</f>
        <v>2.6819752598432451</v>
      </c>
      <c r="AA53" s="126">
        <f ca="1">OFFSET(IND!AD$25,$E53,0)</f>
        <v>2.7530713924517767</v>
      </c>
      <c r="AB53" s="126">
        <f ca="1">OFFSET(IND!AE$25,$E53,0)</f>
        <v>2.8292571220764566</v>
      </c>
      <c r="AC53" s="126">
        <f ca="1">OFFSET(IND!AF$25,$E53,0)</f>
        <v>2.918677384283145</v>
      </c>
      <c r="AD53" s="126">
        <f ca="1">OFFSET(IND!AG$25,$E53,0)</f>
        <v>3.009941563321203</v>
      </c>
      <c r="AE53" s="126">
        <f ca="1">OFFSET(IND!AH$25,$E53,0)</f>
        <v>3.1100854944590206</v>
      </c>
      <c r="AF53" s="126">
        <f ca="1">OFFSET(IND!AI$25,$E53,0)</f>
        <v>3.2164909909343975</v>
      </c>
      <c r="AG53" s="126">
        <f ca="1">OFFSET(IND!AJ$25,$E53,0)</f>
        <v>3.3250577315616709</v>
      </c>
      <c r="AH53" s="126">
        <f ca="1">OFFSET(IND!AK$25,$E53,0)</f>
        <v>3.4396662139352259</v>
      </c>
      <c r="AI53" s="126">
        <f ca="1">OFFSET(IND!AL$25,$E53,0)</f>
        <v>3.5607325076821863</v>
      </c>
      <c r="AJ53" s="126">
        <f ca="1">OFFSET(IND!AM$25,$E53,0)</f>
        <v>4.2316940438892745</v>
      </c>
      <c r="AK53" s="126">
        <f ca="1">OFFSET(IND!AN$25,$E53,0)</f>
        <v>5.0763889672422815</v>
      </c>
      <c r="AL53" s="126">
        <f ca="1">OFFSET(IND!AO$25,$E53,0)</f>
        <v>6.5630898622780656</v>
      </c>
      <c r="AM53" s="126">
        <f ca="1">OFFSET(IND!AP$25,$E53,0)</f>
        <v>8.0787463218381532</v>
      </c>
      <c r="AQ53" s="4"/>
    </row>
    <row r="54" spans="1:43">
      <c r="A54" s="35" t="s">
        <v>354</v>
      </c>
      <c r="B54">
        <v>0.43799389606880001</v>
      </c>
      <c r="E54" s="129">
        <f ca="1">MATCH(F54,IND!$D$26:$D$255,0)</f>
        <v>216</v>
      </c>
      <c r="F54" s="4" t="str">
        <f t="shared" si="0"/>
        <v>IOTE</v>
      </c>
      <c r="G54" s="126">
        <f ca="1">OFFSET(IND!J$25,$E54,0)</f>
        <v>0.41264064265496897</v>
      </c>
      <c r="H54" s="126">
        <f ca="1">OFFSET(IND!K$25,$E54,0)</f>
        <v>0.42413155830028743</v>
      </c>
      <c r="I54" s="126">
        <f ca="1">OFFSET(IND!L$25,$E54,0)</f>
        <v>0.43225828173369424</v>
      </c>
      <c r="J54" s="126">
        <f ca="1">OFFSET(IND!M$25,$E54,0)</f>
        <v>0.22371068160000002</v>
      </c>
      <c r="K54" s="126">
        <f ca="1">OFFSET(IND!N$25,$E54,0)</f>
        <v>0.22371068160000002</v>
      </c>
      <c r="L54" s="126">
        <f ca="1">OFFSET(IND!O$25,$E54,0)</f>
        <v>0.22371068160000002</v>
      </c>
      <c r="M54" s="126">
        <f ca="1">OFFSET(IND!P$25,$E54,0)</f>
        <v>0.22628820816514589</v>
      </c>
      <c r="N54" s="126">
        <f ca="1">OFFSET(IND!Q$25,$E54,0)</f>
        <v>0.22604574145349615</v>
      </c>
      <c r="O54" s="203">
        <f ca="1">OFFSET(IND!R$25,$E54,0)</f>
        <v>0.20486416578470529</v>
      </c>
      <c r="P54" s="126">
        <f ca="1">OFFSET(IND!S$25,$E54,0)</f>
        <v>0.20995030640213186</v>
      </c>
      <c r="Q54" s="126">
        <f ca="1">OFFSET(IND!T$25,$E54,0)</f>
        <v>0.21452349672558782</v>
      </c>
      <c r="R54" s="126">
        <f ca="1">OFFSET(IND!U$25,$E54,0)</f>
        <v>0.21854655032671086</v>
      </c>
      <c r="S54" s="126">
        <f ca="1">OFFSET(IND!V$25,$E54,0)</f>
        <v>0.22313912348483098</v>
      </c>
      <c r="T54" s="203">
        <f ca="1">OFFSET(IND!W$25,$E54,0)</f>
        <v>0.22770971293962716</v>
      </c>
      <c r="U54" s="126">
        <f ca="1">OFFSET(IND!X$25,$E54,0)</f>
        <v>0.23195700305632444</v>
      </c>
      <c r="V54" s="126">
        <f ca="1">OFFSET(IND!Y$25,$E54,0)</f>
        <v>0.2362639427643268</v>
      </c>
      <c r="W54" s="126">
        <f ca="1">OFFSET(IND!Z$25,$E54,0)</f>
        <v>0.24143919092746247</v>
      </c>
      <c r="X54" s="126">
        <f ca="1">OFFSET(IND!AA$25,$E54,0)</f>
        <v>0.24651633738756318</v>
      </c>
      <c r="Y54" s="205">
        <f ca="1">OFFSET(IND!AB$25,$E54,0)</f>
        <v>0.25176088811915653</v>
      </c>
      <c r="Z54" s="126">
        <f ca="1">OFFSET(IND!AC$25,$E54,0)</f>
        <v>0.25815838123736246</v>
      </c>
      <c r="AA54" s="126">
        <f ca="1">OFFSET(IND!AD$25,$E54,0)</f>
        <v>0.26500186811856813</v>
      </c>
      <c r="AB54" s="126">
        <f ca="1">OFFSET(IND!AE$25,$E54,0)</f>
        <v>0.27233526336936709</v>
      </c>
      <c r="AC54" s="126">
        <f ca="1">OFFSET(IND!AF$25,$E54,0)</f>
        <v>0.28094257249959687</v>
      </c>
      <c r="AD54" s="126">
        <f ca="1">OFFSET(IND!AG$25,$E54,0)</f>
        <v>0.28972737118069986</v>
      </c>
      <c r="AE54" s="126">
        <f ca="1">OFFSET(IND!AH$25,$E54,0)</f>
        <v>0.29936690646664277</v>
      </c>
      <c r="AF54" s="126">
        <f ca="1">OFFSET(IND!AI$25,$E54,0)</f>
        <v>0.30960916005344385</v>
      </c>
      <c r="AG54" s="126">
        <f ca="1">OFFSET(IND!AJ$25,$E54,0)</f>
        <v>0.32005944810650805</v>
      </c>
      <c r="AH54" s="126">
        <f ca="1">OFFSET(IND!AK$25,$E54,0)</f>
        <v>0.33109129494291661</v>
      </c>
      <c r="AI54" s="126">
        <f ca="1">OFFSET(IND!AL$25,$E54,0)</f>
        <v>0.34274475009743921</v>
      </c>
      <c r="AJ54" s="126">
        <f ca="1">OFFSET(IND!AM$25,$E54,0)</f>
        <v>0.4073293667616063</v>
      </c>
      <c r="AK54" s="126">
        <f ca="1">OFFSET(IND!AN$25,$E54,0)</f>
        <v>0.4886370049480136</v>
      </c>
      <c r="AL54" s="126">
        <f ca="1">OFFSET(IND!AO$25,$E54,0)</f>
        <v>0.63174208954488209</v>
      </c>
      <c r="AM54" s="126">
        <f ca="1">OFFSET(IND!AP$25,$E54,0)</f>
        <v>0.77763434439545576</v>
      </c>
      <c r="AQ54" s="4"/>
    </row>
    <row r="55" spans="1:43">
      <c r="A55" s="35" t="s">
        <v>355</v>
      </c>
      <c r="B55">
        <v>1.959977536374</v>
      </c>
      <c r="E55" s="129">
        <f ca="1">MATCH(F55,IND!$D$26:$D$255,0)</f>
        <v>214</v>
      </c>
      <c r="F55" s="4" t="str">
        <f t="shared" si="0"/>
        <v>IOTF</v>
      </c>
      <c r="G55" s="126">
        <f ca="1">OFFSET(IND!J$25,$E55,0)</f>
        <v>1.8465243407674456</v>
      </c>
      <c r="H55" s="126">
        <f ca="1">OFFSET(IND!K$25,$E55,0)</f>
        <v>1.8979450037934282</v>
      </c>
      <c r="I55" s="126">
        <f ca="1">OFFSET(IND!L$25,$E55,0)</f>
        <v>1.9343112534529856</v>
      </c>
      <c r="J55" s="126">
        <f ca="1">OFFSET(IND!M$25,$E55,0)</f>
        <v>1.0010822400000001</v>
      </c>
      <c r="K55" s="126">
        <f ca="1">OFFSET(IND!N$25,$E55,0)</f>
        <v>1.0010822400000001</v>
      </c>
      <c r="L55" s="126">
        <f ca="1">OFFSET(IND!O$25,$E55,0)</f>
        <v>1.0010822400000001</v>
      </c>
      <c r="M55" s="126">
        <f ca="1">OFFSET(IND!P$25,$E55,0)</f>
        <v>1.0126164056868645</v>
      </c>
      <c r="N55" s="126">
        <f ca="1">OFFSET(IND!Q$25,$E55,0)</f>
        <v>1.0115313921457689</v>
      </c>
      <c r="O55" s="203">
        <f ca="1">OFFSET(IND!R$25,$E55,0)</f>
        <v>0.91674602443070907</v>
      </c>
      <c r="P55" s="126">
        <f ca="1">OFFSET(IND!S$25,$E55,0)</f>
        <v>0.93950597941288716</v>
      </c>
      <c r="Q55" s="126">
        <f ca="1">OFFSET(IND!T$25,$E55,0)</f>
        <v>0.95997053470460747</v>
      </c>
      <c r="R55" s="126">
        <f ca="1">OFFSET(IND!U$25,$E55,0)</f>
        <v>0.97797328487213597</v>
      </c>
      <c r="S55" s="126">
        <f ca="1">OFFSET(IND!V$25,$E55,0)</f>
        <v>0.99852457635099034</v>
      </c>
      <c r="T55" s="203">
        <f ca="1">OFFSET(IND!W$25,$E55,0)</f>
        <v>1.0189774930235564</v>
      </c>
      <c r="U55" s="126">
        <f ca="1">OFFSET(IND!X$25,$E55,0)</f>
        <v>1.0379836784839165</v>
      </c>
      <c r="V55" s="126">
        <f ca="1">OFFSET(IND!Y$25,$E55,0)</f>
        <v>1.0572567897166703</v>
      </c>
      <c r="W55" s="126">
        <f ca="1">OFFSET(IND!Z$25,$E55,0)</f>
        <v>1.0804154917806656</v>
      </c>
      <c r="X55" s="126">
        <f ca="1">OFFSET(IND!AA$25,$E55,0)</f>
        <v>1.1031351988359308</v>
      </c>
      <c r="Y55" s="205">
        <f ca="1">OFFSET(IND!AB$25,$E55,0)</f>
        <v>1.1266040227500462</v>
      </c>
      <c r="Z55" s="126">
        <f ca="1">OFFSET(IND!AC$25,$E55,0)</f>
        <v>1.1552321449986271</v>
      </c>
      <c r="AA55" s="126">
        <f ca="1">OFFSET(IND!AD$25,$E55,0)</f>
        <v>1.1858560433634693</v>
      </c>
      <c r="AB55" s="126">
        <f ca="1">OFFSET(IND!AE$25,$E55,0)</f>
        <v>1.2186722311823488</v>
      </c>
      <c r="AC55" s="126">
        <f ca="1">OFFSET(IND!AF$25,$E55,0)</f>
        <v>1.2571890522962803</v>
      </c>
      <c r="AD55" s="126">
        <f ca="1">OFFSET(IND!AG$25,$E55,0)</f>
        <v>1.2965001208546967</v>
      </c>
      <c r="AE55" s="126">
        <f ca="1">OFFSET(IND!AH$25,$E55,0)</f>
        <v>1.339636047613282</v>
      </c>
      <c r="AF55" s="126">
        <f ca="1">OFFSET(IND!AI$25,$E55,0)</f>
        <v>1.3854690766398354</v>
      </c>
      <c r="AG55" s="126">
        <f ca="1">OFFSET(IND!AJ$25,$E55,0)</f>
        <v>1.432233038458665</v>
      </c>
      <c r="AH55" s="126">
        <f ca="1">OFFSET(IND!AK$25,$E55,0)</f>
        <v>1.4815994158857178</v>
      </c>
      <c r="AI55" s="126">
        <f ca="1">OFFSET(IND!AL$25,$E55,0)</f>
        <v>1.5337474264607702</v>
      </c>
      <c r="AJ55" s="126">
        <f ca="1">OFFSET(IND!AM$25,$E55,0)</f>
        <v>1.8227569286324614</v>
      </c>
      <c r="AK55" s="126">
        <f ca="1">OFFSET(IND!AN$25,$E55,0)</f>
        <v>2.1866002283024142</v>
      </c>
      <c r="AL55" s="126">
        <f ca="1">OFFSET(IND!AO$25,$E55,0)</f>
        <v>2.8269807305610182</v>
      </c>
      <c r="AM55" s="126">
        <f ca="1">OFFSET(IND!AP$25,$E55,0)</f>
        <v>3.479833532402659</v>
      </c>
      <c r="AQ55" s="4"/>
    </row>
    <row r="56" spans="1:43">
      <c r="A56" s="35" t="s">
        <v>356</v>
      </c>
      <c r="B56">
        <v>3.382156358499</v>
      </c>
      <c r="E56" s="129">
        <f ca="1">MATCH(F56,IND!$D$26:$D$255,0)</f>
        <v>212</v>
      </c>
      <c r="F56" s="4" t="str">
        <f t="shared" si="0"/>
        <v>IOTH</v>
      </c>
      <c r="G56" s="126">
        <f ca="1">OFFSET(IND!J$25,$E56,0)</f>
        <v>3.1863804172999206</v>
      </c>
      <c r="H56" s="126">
        <f ca="1">OFFSET(IND!K$25,$E56,0)</f>
        <v>3.2751124150825612</v>
      </c>
      <c r="I56" s="126">
        <f ca="1">OFFSET(IND!L$25,$E56,0)</f>
        <v>3.3378663702877733</v>
      </c>
      <c r="J56" s="126">
        <f ca="1">OFFSET(IND!M$25,$E56,0)</f>
        <v>1.7274772800000002</v>
      </c>
      <c r="K56" s="126">
        <f ca="1">OFFSET(IND!N$25,$E56,0)</f>
        <v>1.7274772800000002</v>
      </c>
      <c r="L56" s="126">
        <f ca="1">OFFSET(IND!O$25,$E56,0)</f>
        <v>1.7274772800000002</v>
      </c>
      <c r="M56" s="126">
        <f ca="1">OFFSET(IND!P$25,$E56,0)</f>
        <v>1.7473807488376989</v>
      </c>
      <c r="N56" s="126">
        <f ca="1">OFFSET(IND!Q$25,$E56,0)</f>
        <v>1.7455084388856863</v>
      </c>
      <c r="O56" s="203">
        <f ca="1">OFFSET(IND!R$25,$E56,0)</f>
        <v>1.5819458836212843</v>
      </c>
      <c r="P56" s="126">
        <f ca="1">OFFSET(IND!S$25,$E56,0)</f>
        <v>1.6212206839868721</v>
      </c>
      <c r="Q56" s="126">
        <f ca="1">OFFSET(IND!T$25,$E56,0)</f>
        <v>1.6565345202524626</v>
      </c>
      <c r="R56" s="126">
        <f ca="1">OFFSET(IND!U$25,$E56,0)</f>
        <v>1.6876002415781368</v>
      </c>
      <c r="S56" s="126">
        <f ca="1">OFFSET(IND!V$25,$E56,0)</f>
        <v>1.7230637506544526</v>
      </c>
      <c r="T56" s="203">
        <f ca="1">OFFSET(IND!W$25,$E56,0)</f>
        <v>1.7583575032052829</v>
      </c>
      <c r="U56" s="126">
        <f ca="1">OFFSET(IND!X$25,$E56,0)</f>
        <v>1.79115476226188</v>
      </c>
      <c r="V56" s="126">
        <f ca="1">OFFSET(IND!Y$25,$E56,0)</f>
        <v>1.8244126310354734</v>
      </c>
      <c r="W56" s="126">
        <f ca="1">OFFSET(IND!Z$25,$E56,0)</f>
        <v>1.8643755132556605</v>
      </c>
      <c r="X56" s="126">
        <f ca="1">OFFSET(IND!AA$25,$E56,0)</f>
        <v>1.9035808614059047</v>
      </c>
      <c r="Y56" s="205">
        <f ca="1">OFFSET(IND!AB$25,$E56,0)</f>
        <v>1.9440788929162378</v>
      </c>
      <c r="Z56" s="126">
        <f ca="1">OFFSET(IND!AC$25,$E56,0)</f>
        <v>1.9934798599671426</v>
      </c>
      <c r="AA56" s="126">
        <f ca="1">OFFSET(IND!AD$25,$E56,0)</f>
        <v>2.0463247577552544</v>
      </c>
      <c r="AB56" s="126">
        <f ca="1">OFFSET(IND!AE$25,$E56,0)</f>
        <v>2.1029526916134427</v>
      </c>
      <c r="AC56" s="126">
        <f ca="1">OFFSET(IND!AF$25,$E56,0)</f>
        <v>2.1694176939015075</v>
      </c>
      <c r="AD56" s="126">
        <f ca="1">OFFSET(IND!AG$25,$E56,0)</f>
        <v>2.2372532573285309</v>
      </c>
      <c r="AE56" s="126">
        <f ca="1">OFFSET(IND!AH$25,$E56,0)</f>
        <v>2.3116890333814553</v>
      </c>
      <c r="AF56" s="126">
        <f ca="1">OFFSET(IND!AI$25,$E56,0)</f>
        <v>2.3907789554211787</v>
      </c>
      <c r="AG56" s="126">
        <f ca="1">OFFSET(IND!AJ$25,$E56,0)</f>
        <v>2.4714753041695245</v>
      </c>
      <c r="AH56" s="126">
        <f ca="1">OFFSET(IND!AK$25,$E56,0)</f>
        <v>2.5566624066808408</v>
      </c>
      <c r="AI56" s="126">
        <f ca="1">OFFSET(IND!AL$25,$E56,0)</f>
        <v>2.6466495224902302</v>
      </c>
      <c r="AJ56" s="126">
        <f ca="1">OFFSET(IND!AM$25,$E56,0)</f>
        <v>3.1453671390425999</v>
      </c>
      <c r="AK56" s="126">
        <f ca="1">OFFSET(IND!AN$25,$E56,0)</f>
        <v>3.7732186866437982</v>
      </c>
      <c r="AL56" s="126">
        <f ca="1">OFFSET(IND!AO$25,$E56,0)</f>
        <v>4.8782655289559012</v>
      </c>
      <c r="AM56" s="126">
        <f ca="1">OFFSET(IND!AP$25,$E56,0)</f>
        <v>6.0048346931094638</v>
      </c>
      <c r="AQ56" s="4"/>
    </row>
    <row r="57" spans="1:43">
      <c r="A57" s="35" t="s">
        <v>357</v>
      </c>
      <c r="B57">
        <v>4.2714054259280001</v>
      </c>
      <c r="E57" s="129">
        <f ca="1">MATCH(F57,IND!$D$26:$D$255,0)</f>
        <v>208</v>
      </c>
      <c r="F57" s="4" t="str">
        <f t="shared" si="0"/>
        <v>IOTK</v>
      </c>
      <c r="G57" s="126">
        <f ca="1">OFFSET(IND!J$25,$E57,0)</f>
        <v>4.0241553496851505</v>
      </c>
      <c r="H57" s="126">
        <f ca="1">OFFSET(IND!K$25,$E57,0)</f>
        <v>4.1362170927295789</v>
      </c>
      <c r="I57" s="126">
        <f ca="1">OFFSET(IND!L$25,$E57,0)</f>
        <v>4.2154705500951453</v>
      </c>
      <c r="J57" s="126">
        <f ca="1">OFFSET(IND!M$25,$E57,0)</f>
        <v>2.1816720000000003</v>
      </c>
      <c r="K57" s="126">
        <f ca="1">OFFSET(IND!N$25,$E57,0)</f>
        <v>2.1816720000000003</v>
      </c>
      <c r="L57" s="126">
        <f ca="1">OFFSET(IND!O$25,$E57,0)</f>
        <v>2.1816720000000003</v>
      </c>
      <c r="M57" s="126">
        <f ca="1">OFFSET(IND!P$25,$E57,0)</f>
        <v>2.2068085625289617</v>
      </c>
      <c r="N57" s="126">
        <f ca="1">OFFSET(IND!Q$25,$E57,0)</f>
        <v>2.2044439779147851</v>
      </c>
      <c r="O57" s="203">
        <f ca="1">OFFSET(IND!R$25,$E57,0)</f>
        <v>1.9978769502611429</v>
      </c>
      <c r="P57" s="126">
        <f ca="1">OFFSET(IND!S$25,$E57,0)</f>
        <v>2.0474780264982746</v>
      </c>
      <c r="Q57" s="126">
        <f ca="1">OFFSET(IND!T$25,$E57,0)</f>
        <v>2.092076707294368</v>
      </c>
      <c r="R57" s="126">
        <f ca="1">OFFSET(IND!U$25,$E57,0)</f>
        <v>2.1313103430479026</v>
      </c>
      <c r="S57" s="126">
        <f ca="1">OFFSET(IND!V$25,$E57,0)</f>
        <v>2.1760980491840689</v>
      </c>
      <c r="T57" s="203">
        <f ca="1">OFFSET(IND!W$25,$E57,0)</f>
        <v>2.2206713657807859</v>
      </c>
      <c r="U57" s="126">
        <f ca="1">OFFSET(IND!X$25,$E57,0)</f>
        <v>2.2620918015740279</v>
      </c>
      <c r="V57" s="126">
        <f ca="1">OFFSET(IND!Y$25,$E57,0)</f>
        <v>2.304093952295815</v>
      </c>
      <c r="W57" s="126">
        <f ca="1">OFFSET(IND!Z$25,$E57,0)</f>
        <v>2.3545640234154077</v>
      </c>
      <c r="X57" s="126">
        <f ca="1">OFFSET(IND!AA$25,$E57,0)</f>
        <v>2.4040773868036887</v>
      </c>
      <c r="Y57" s="205">
        <f ca="1">OFFSET(IND!AB$25,$E57,0)</f>
        <v>2.455223310645426</v>
      </c>
      <c r="Z57" s="126">
        <f ca="1">OFFSET(IND!AC$25,$E57,0)</f>
        <v>2.5176129627905945</v>
      </c>
      <c r="AA57" s="126">
        <f ca="1">OFFSET(IND!AD$25,$E57,0)</f>
        <v>2.584352036688681</v>
      </c>
      <c r="AB57" s="126">
        <f ca="1">OFFSET(IND!AE$25,$E57,0)</f>
        <v>2.6558687965017316</v>
      </c>
      <c r="AC57" s="126">
        <f ca="1">OFFSET(IND!AF$25,$E57,0)</f>
        <v>2.7398090231840802</v>
      </c>
      <c r="AD57" s="126">
        <f ca="1">OFFSET(IND!AG$25,$E57,0)</f>
        <v>2.8254801640126073</v>
      </c>
      <c r="AE57" s="126">
        <f ca="1">OFFSET(IND!AH$25,$E57,0)</f>
        <v>2.9194868697985936</v>
      </c>
      <c r="AF57" s="126">
        <f ca="1">OFFSET(IND!AI$25,$E57,0)</f>
        <v>3.0193714068596238</v>
      </c>
      <c r="AG57" s="126">
        <f ca="1">OFFSET(IND!AJ$25,$E57,0)</f>
        <v>3.1212847382850315</v>
      </c>
      <c r="AH57" s="126">
        <f ca="1">OFFSET(IND!AK$25,$E57,0)</f>
        <v>3.2288695490734365</v>
      </c>
      <c r="AI57" s="126">
        <f ca="1">OFFSET(IND!AL$25,$E57,0)</f>
        <v>3.3425164104215073</v>
      </c>
      <c r="AJ57" s="126">
        <f ca="1">OFFSET(IND!AM$25,$E57,0)</f>
        <v>3.9723587085147369</v>
      </c>
      <c r="AK57" s="126">
        <f ca="1">OFFSET(IND!AN$25,$E57,0)</f>
        <v>4.7652873087439698</v>
      </c>
      <c r="AL57" s="126">
        <f ca="1">OFFSET(IND!AO$25,$E57,0)</f>
        <v>6.1608771567104395</v>
      </c>
      <c r="AM57" s="126">
        <f ca="1">OFFSET(IND!AP$25,$E57,0)</f>
        <v>7.5836480550328949</v>
      </c>
      <c r="AQ57" s="4"/>
    </row>
    <row r="58" spans="1:43">
      <c r="A58" s="35" t="s">
        <v>358</v>
      </c>
      <c r="B58">
        <v>1.0716137343180001</v>
      </c>
      <c r="E58" s="129">
        <f ca="1">MATCH(F58,IND!$D$26:$D$255,0)</f>
        <v>210</v>
      </c>
      <c r="F58" s="4" t="str">
        <f t="shared" si="0"/>
        <v>IOTL</v>
      </c>
      <c r="G58" s="126">
        <f ca="1">OFFSET(IND!J$25,$E58,0)</f>
        <v>1.0095834302163471</v>
      </c>
      <c r="H58" s="126">
        <f ca="1">OFFSET(IND!K$25,$E58,0)</f>
        <v>1.0376975732122602</v>
      </c>
      <c r="I58" s="126">
        <f ca="1">OFFSET(IND!L$25,$E58,0)</f>
        <v>1.0575807462984816</v>
      </c>
      <c r="J58" s="126">
        <f ca="1">OFFSET(IND!M$25,$E58,0)</f>
        <v>0.54733968</v>
      </c>
      <c r="K58" s="126">
        <f ca="1">OFFSET(IND!N$25,$E58,0)</f>
        <v>0.54733968</v>
      </c>
      <c r="L58" s="126">
        <f ca="1">OFFSET(IND!O$25,$E58,0)</f>
        <v>0.54733968</v>
      </c>
      <c r="M58" s="126">
        <f ca="1">OFFSET(IND!P$25,$E58,0)</f>
        <v>0.55364596164586688</v>
      </c>
      <c r="N58" s="126">
        <f ca="1">OFFSET(IND!Q$25,$E58,0)</f>
        <v>0.55305273269758493</v>
      </c>
      <c r="O58" s="203">
        <f ca="1">OFFSET(IND!R$25,$E58,0)</f>
        <v>0.50122902555256232</v>
      </c>
      <c r="P58" s="126">
        <f ca="1">OFFSET(IND!S$25,$E58,0)</f>
        <v>0.51367298467899714</v>
      </c>
      <c r="Q58" s="126">
        <f ca="1">OFFSET(IND!T$25,$E58,0)</f>
        <v>0.52486193869012066</v>
      </c>
      <c r="R58" s="126">
        <f ca="1">OFFSET(IND!U$25,$E58,0)</f>
        <v>0.53470490575326124</v>
      </c>
      <c r="S58" s="126">
        <f ca="1">OFFSET(IND!V$25,$E58,0)</f>
        <v>0.54594128259840724</v>
      </c>
      <c r="T58" s="203">
        <f ca="1">OFFSET(IND!W$25,$E58,0)</f>
        <v>0.55712387321816381</v>
      </c>
      <c r="U58" s="126">
        <f ca="1">OFFSET(IND!X$25,$E58,0)</f>
        <v>0.56751546648815743</v>
      </c>
      <c r="V58" s="126">
        <f ca="1">OFFSET(IND!Y$25,$E58,0)</f>
        <v>0.57805300088167522</v>
      </c>
      <c r="W58" s="126">
        <f ca="1">OFFSET(IND!Z$25,$E58,0)</f>
        <v>0.59071497416463203</v>
      </c>
      <c r="X58" s="126">
        <f ca="1">OFFSET(IND!AA$25,$E58,0)</f>
        <v>0.60313692781883188</v>
      </c>
      <c r="Y58" s="205">
        <f ca="1">OFFSET(IND!AB$25,$E58,0)</f>
        <v>0.61596845959301283</v>
      </c>
      <c r="Z58" s="126">
        <f ca="1">OFFSET(IND!AC$25,$E58,0)</f>
        <v>0.63162082724518409</v>
      </c>
      <c r="AA58" s="126">
        <f ca="1">OFFSET(IND!AD$25,$E58,0)</f>
        <v>0.64836438143246566</v>
      </c>
      <c r="AB58" s="126">
        <f ca="1">OFFSET(IND!AE$25,$E58,0)</f>
        <v>0.66630656542286937</v>
      </c>
      <c r="AC58" s="126">
        <f ca="1">OFFSET(IND!AF$25,$E58,0)</f>
        <v>0.68736555908068964</v>
      </c>
      <c r="AD58" s="126">
        <f ca="1">OFFSET(IND!AG$25,$E58,0)</f>
        <v>0.70885880591445793</v>
      </c>
      <c r="AE58" s="126">
        <f ca="1">OFFSET(IND!AH$25,$E58,0)</f>
        <v>0.7324432861950666</v>
      </c>
      <c r="AF58" s="126">
        <f ca="1">OFFSET(IND!AI$25,$E58,0)</f>
        <v>0.75750240165877158</v>
      </c>
      <c r="AG58" s="126">
        <f ca="1">OFFSET(IND!AJ$25,$E58,0)</f>
        <v>0.78307050273451373</v>
      </c>
      <c r="AH58" s="126">
        <f ca="1">OFFSET(IND!AK$25,$E58,0)</f>
        <v>0.81006146925458922</v>
      </c>
      <c r="AI58" s="126">
        <f ca="1">OFFSET(IND!AL$25,$E58,0)</f>
        <v>0.83857328804460773</v>
      </c>
      <c r="AJ58" s="126">
        <f ca="1">OFFSET(IND!AM$25,$E58,0)</f>
        <v>0.99658864593929253</v>
      </c>
      <c r="AK58" s="126">
        <f ca="1">OFFSET(IND!AN$25,$E58,0)</f>
        <v>1.1955192305149374</v>
      </c>
      <c r="AL58" s="126">
        <f ca="1">OFFSET(IND!AO$25,$E58,0)</f>
        <v>1.5456459685384423</v>
      </c>
      <c r="AM58" s="126">
        <f ca="1">OFFSET(IND!AP$25,$E58,0)</f>
        <v>1.9025919110087701</v>
      </c>
      <c r="AQ58" s="4"/>
    </row>
    <row r="59" spans="1:43">
      <c r="A59" s="35" t="s">
        <v>359</v>
      </c>
      <c r="B59">
        <v>13.06049710462</v>
      </c>
      <c r="E59" s="129">
        <f ca="1">MATCH(F59,IND!$D$26:$D$255,0)</f>
        <v>215</v>
      </c>
      <c r="F59" s="4" t="str">
        <f t="shared" si="0"/>
        <v>IOTO</v>
      </c>
      <c r="G59" s="126">
        <f ca="1">OFFSET(IND!J$25,$E59,0)</f>
        <v>12.304490923310874</v>
      </c>
      <c r="H59" s="126">
        <f ca="1">OFFSET(IND!K$25,$E59,0)</f>
        <v>12.647137411908401</v>
      </c>
      <c r="I59" s="126">
        <f ca="1">OFFSET(IND!L$25,$E59,0)</f>
        <v>12.889467382313724</v>
      </c>
      <c r="J59" s="126">
        <f ca="1">OFFSET(IND!M$25,$E59,0)</f>
        <v>6.6708069120000006</v>
      </c>
      <c r="K59" s="126">
        <f ca="1">OFFSET(IND!N$25,$E59,0)</f>
        <v>6.6708069120000006</v>
      </c>
      <c r="L59" s="126">
        <f ca="1">OFFSET(IND!O$25,$E59,0)</f>
        <v>6.6708069120000006</v>
      </c>
      <c r="M59" s="126">
        <f ca="1">OFFSET(IND!P$25,$E59,0)</f>
        <v>6.7476659242906267</v>
      </c>
      <c r="N59" s="126">
        <f ca="1">OFFSET(IND!Q$25,$E59,0)</f>
        <v>6.740435833154903</v>
      </c>
      <c r="O59" s="203">
        <f ca="1">OFFSET(IND!R$25,$E59,0)</f>
        <v>6.1088245020917498</v>
      </c>
      <c r="P59" s="126">
        <f ca="1">OFFSET(IND!S$25,$E59,0)</f>
        <v>6.2604876311988278</v>
      </c>
      <c r="Q59" s="126">
        <f ca="1">OFFSET(IND!T$25,$E59,0)</f>
        <v>6.3968551457109362</v>
      </c>
      <c r="R59" s="126">
        <f ca="1">OFFSET(IND!U$25,$E59,0)</f>
        <v>6.5168181871615154</v>
      </c>
      <c r="S59" s="126">
        <f ca="1">OFFSET(IND!V$25,$E59,0)</f>
        <v>6.653763676522777</v>
      </c>
      <c r="T59" s="203">
        <f ca="1">OFFSET(IND!W$25,$E59,0)</f>
        <v>6.7900536359869603</v>
      </c>
      <c r="U59" s="126">
        <f ca="1">OFFSET(IND!X$25,$E59,0)</f>
        <v>6.9167031641413343</v>
      </c>
      <c r="V59" s="126">
        <f ca="1">OFFSET(IND!Y$25,$E59,0)</f>
        <v>7.0451313776187794</v>
      </c>
      <c r="W59" s="126">
        <f ca="1">OFFSET(IND!Z$25,$E59,0)</f>
        <v>7.1994515959071883</v>
      </c>
      <c r="X59" s="126">
        <f ca="1">OFFSET(IND!AA$25,$E59,0)</f>
        <v>7.3508465291175487</v>
      </c>
      <c r="Y59" s="205">
        <f ca="1">OFFSET(IND!AB$25,$E59,0)</f>
        <v>7.5072332739096561</v>
      </c>
      <c r="Z59" s="126">
        <f ca="1">OFFSET(IND!AC$25,$E59,0)</f>
        <v>7.6979994948481227</v>
      </c>
      <c r="AA59" s="126">
        <f ca="1">OFFSET(IND!AD$25,$E59,0)</f>
        <v>7.9020647601399885</v>
      </c>
      <c r="AB59" s="126">
        <f ca="1">OFFSET(IND!AE$25,$E59,0)</f>
        <v>8.1207385551397593</v>
      </c>
      <c r="AC59" s="126">
        <f ca="1">OFFSET(IND!AF$25,$E59,0)</f>
        <v>8.3773990633863971</v>
      </c>
      <c r="AD59" s="126">
        <f ca="1">OFFSET(IND!AG$25,$E59,0)</f>
        <v>8.6393521151732209</v>
      </c>
      <c r="AE59" s="126">
        <f ca="1">OFFSET(IND!AH$25,$E59,0)</f>
        <v>8.9267924740958762</v>
      </c>
      <c r="AF59" s="126">
        <f ca="1">OFFSET(IND!AI$25,$E59,0)</f>
        <v>9.2322052310220499</v>
      </c>
      <c r="AG59" s="126">
        <f ca="1">OFFSET(IND!AJ$25,$E59,0)</f>
        <v>9.5438213473298887</v>
      </c>
      <c r="AH59" s="126">
        <f ca="1">OFFSET(IND!AK$25,$E59,0)</f>
        <v>9.8727789080601482</v>
      </c>
      <c r="AI59" s="126">
        <f ca="1">OFFSET(IND!AL$25,$E59,0)</f>
        <v>10.22027214636903</v>
      </c>
      <c r="AJ59" s="126">
        <f ca="1">OFFSET(IND!AM$25,$E59,0)</f>
        <v>12.146114507452769</v>
      </c>
      <c r="AK59" s="126">
        <f ca="1">OFFSET(IND!AN$25,$E59,0)</f>
        <v>14.570619010023114</v>
      </c>
      <c r="AL59" s="126">
        <f ca="1">OFFSET(IND!AO$25,$E59,0)</f>
        <v>18.837855516762787</v>
      </c>
      <c r="AM59" s="126">
        <f ca="1">OFFSET(IND!AP$25,$E59,0)</f>
        <v>23.18820238041685</v>
      </c>
      <c r="AQ59" s="4"/>
    </row>
    <row r="60" spans="1:43">
      <c r="A60" s="35" t="s">
        <v>360</v>
      </c>
      <c r="B60">
        <v>4.6033799408959997</v>
      </c>
      <c r="E60" s="129">
        <f ca="1">MATCH(F60,IND!$D$26:$D$255,0)</f>
        <v>213</v>
      </c>
      <c r="F60" s="4" t="str">
        <f t="shared" si="0"/>
        <v>IOTP</v>
      </c>
      <c r="G60" s="126">
        <f ca="1">OFFSET(IND!J$25,$E60,0)</f>
        <v>4.3369135374845138</v>
      </c>
      <c r="H60" s="126">
        <f ca="1">OFFSET(IND!K$25,$E60,0)</f>
        <v>4.457684742423587</v>
      </c>
      <c r="I60" s="126">
        <f ca="1">OFFSET(IND!L$25,$E60,0)</f>
        <v>4.5430977949211924</v>
      </c>
      <c r="J60" s="126">
        <f ca="1">OFFSET(IND!M$25,$E60,0)</f>
        <v>2.3512320000000004</v>
      </c>
      <c r="K60" s="126">
        <f ca="1">OFFSET(IND!N$25,$E60,0)</f>
        <v>2.3512320000000004</v>
      </c>
      <c r="L60" s="126">
        <f ca="1">OFFSET(IND!O$25,$E60,0)</f>
        <v>2.3512320000000004</v>
      </c>
      <c r="M60" s="126">
        <f ca="1">OFFSET(IND!P$25,$E60,0)</f>
        <v>2.3783221813783628</v>
      </c>
      <c r="N60" s="126">
        <f ca="1">OFFSET(IND!Q$25,$E60,0)</f>
        <v>2.3757738207579031</v>
      </c>
      <c r="O60" s="203">
        <f ca="1">OFFSET(IND!R$25,$E60,0)</f>
        <v>2.1531523609032006</v>
      </c>
      <c r="P60" s="126">
        <f ca="1">OFFSET(IND!S$25,$E60,0)</f>
        <v>2.2066084430654977</v>
      </c>
      <c r="Q60" s="126">
        <f ca="1">OFFSET(IND!T$25,$E60,0)</f>
        <v>2.254673342576313</v>
      </c>
      <c r="R60" s="126">
        <f ca="1">OFFSET(IND!U$25,$E60,0)</f>
        <v>2.2969562246319355</v>
      </c>
      <c r="S60" s="126">
        <f ca="1">OFFSET(IND!V$25,$E60,0)</f>
        <v>2.3452248405714307</v>
      </c>
      <c r="T60" s="203">
        <f ca="1">OFFSET(IND!W$25,$E60,0)</f>
        <v>2.3932624045720372</v>
      </c>
      <c r="U60" s="126">
        <f ca="1">OFFSET(IND!X$25,$E60,0)</f>
        <v>2.4379020452196762</v>
      </c>
      <c r="V60" s="126">
        <f ca="1">OFFSET(IND!Y$25,$E60,0)</f>
        <v>2.4831686118006697</v>
      </c>
      <c r="W60" s="126">
        <f ca="1">OFFSET(IND!Z$25,$E60,0)</f>
        <v>2.5375612273077954</v>
      </c>
      <c r="X60" s="126">
        <f ca="1">OFFSET(IND!AA$25,$E60,0)</f>
        <v>2.5909227795604508</v>
      </c>
      <c r="Y60" s="205">
        <f ca="1">OFFSET(IND!AB$25,$E60,0)</f>
        <v>2.6460437752033594</v>
      </c>
      <c r="Z60" s="126">
        <f ca="1">OFFSET(IND!AC$25,$E60,0)</f>
        <v>2.713282364043748</v>
      </c>
      <c r="AA60" s="126">
        <f ca="1">OFFSET(IND!AD$25,$E60,0)</f>
        <v>2.7852084125971261</v>
      </c>
      <c r="AB60" s="126">
        <f ca="1">OFFSET(IND!AE$25,$E60,0)</f>
        <v>2.8622834698049733</v>
      </c>
      <c r="AC60" s="126">
        <f ca="1">OFFSET(IND!AF$25,$E60,0)</f>
        <v>2.9527475483020122</v>
      </c>
      <c r="AD60" s="126">
        <f ca="1">OFFSET(IND!AG$25,$E60,0)</f>
        <v>3.0450770679514094</v>
      </c>
      <c r="AE60" s="126">
        <f ca="1">OFFSET(IND!AH$25,$E60,0)</f>
        <v>3.1463899943943376</v>
      </c>
      <c r="AF60" s="126">
        <f ca="1">OFFSET(IND!AI$25,$E60,0)</f>
        <v>3.2540375783772091</v>
      </c>
      <c r="AG60" s="126">
        <f ca="1">OFFSET(IND!AJ$25,$E60,0)</f>
        <v>3.3638716350429334</v>
      </c>
      <c r="AH60" s="126">
        <f ca="1">OFFSET(IND!AK$25,$E60,0)</f>
        <v>3.4798179596231833</v>
      </c>
      <c r="AI60" s="126">
        <f ca="1">OFFSET(IND!AL$25,$E60,0)</f>
        <v>3.6022974785889796</v>
      </c>
      <c r="AJ60" s="126">
        <f ca="1">OFFSET(IND!AM$25,$E60,0)</f>
        <v>4.2810912506272789</v>
      </c>
      <c r="AK60" s="126">
        <f ca="1">OFFSET(IND!AN$25,$E60,0)</f>
        <v>5.135646426003861</v>
      </c>
      <c r="AL60" s="126">
        <f ca="1">OFFSET(IND!AO$25,$E60,0)</f>
        <v>6.6397018061957036</v>
      </c>
      <c r="AM60" s="126">
        <f ca="1">OFFSET(IND!AP$25,$E60,0)</f>
        <v>8.1730507536105765</v>
      </c>
      <c r="AQ60" s="4"/>
    </row>
    <row r="61" spans="1:43">
      <c r="A61" s="35" t="s">
        <v>361</v>
      </c>
      <c r="B61">
        <v>109.842732955</v>
      </c>
      <c r="E61" s="129">
        <f ca="1">MATCH(F61,IND!$D$26:$D$255,0)</f>
        <v>218</v>
      </c>
      <c r="F61" s="4" t="str">
        <f t="shared" si="0"/>
        <v>IOTS</v>
      </c>
      <c r="G61" s="126">
        <f ca="1">OFFSET(IND!J$25,$E61,0)</f>
        <v>73.690487252999532</v>
      </c>
      <c r="H61" s="126">
        <f ca="1">OFFSET(IND!K$25,$E61,0)</f>
        <v>75.742566193741837</v>
      </c>
      <c r="I61" s="126">
        <f ca="1">OFFSET(IND!L$25,$E61,0)</f>
        <v>77.193858547604464</v>
      </c>
      <c r="J61" s="126">
        <f ca="1">OFFSET(IND!M$25,$E61,0)</f>
        <v>117.47046080000001</v>
      </c>
      <c r="K61" s="126">
        <f ca="1">OFFSET(IND!N$25,$E61,0)</f>
        <v>117.47046080000001</v>
      </c>
      <c r="L61" s="126">
        <f ca="1">OFFSET(IND!O$25,$E61,0)</f>
        <v>117.47046080000001</v>
      </c>
      <c r="M61" s="126">
        <f ca="1">OFFSET(IND!P$25,$E61,0)</f>
        <v>118.82391979072139</v>
      </c>
      <c r="N61" s="126">
        <f ca="1">OFFSET(IND!Q$25,$E61,0)</f>
        <v>118.69660054006047</v>
      </c>
      <c r="O61" s="203">
        <f ca="1">OFFSET(IND!R$25,$E61,0)</f>
        <v>107.57415687091145</v>
      </c>
      <c r="P61" s="126">
        <f ca="1">OFFSET(IND!S$25,$E61,0)</f>
        <v>110.24488889742679</v>
      </c>
      <c r="Q61" s="126">
        <f ca="1">OFFSET(IND!T$25,$E61,0)</f>
        <v>112.6462707660987</v>
      </c>
      <c r="R61" s="126">
        <f ca="1">OFFSET(IND!U$25,$E61,0)</f>
        <v>114.75877588640415</v>
      </c>
      <c r="S61" s="126">
        <f ca="1">OFFSET(IND!V$25,$E61,0)</f>
        <v>117.17033567998928</v>
      </c>
      <c r="T61" s="203">
        <f ca="1">OFFSET(IND!W$25,$E61,0)</f>
        <v>119.57035183273847</v>
      </c>
      <c r="U61" s="126">
        <f ca="1">OFFSET(IND!X$25,$E61,0)</f>
        <v>121.80060352922123</v>
      </c>
      <c r="V61" s="126">
        <f ca="1">OFFSET(IND!Y$25,$E61,0)</f>
        <v>124.06217722126999</v>
      </c>
      <c r="W61" s="126">
        <f ca="1">OFFSET(IND!Z$25,$E61,0)</f>
        <v>126.77969961282442</v>
      </c>
      <c r="X61" s="126">
        <f ca="1">OFFSET(IND!AA$25,$E61,0)</f>
        <v>129.44570880805597</v>
      </c>
      <c r="Y61" s="205">
        <f ca="1">OFFSET(IND!AB$25,$E61,0)</f>
        <v>132.19962197269786</v>
      </c>
      <c r="Z61" s="126">
        <f ca="1">OFFSET(IND!AC$25,$E61,0)</f>
        <v>135.55894509122558</v>
      </c>
      <c r="AA61" s="126">
        <f ca="1">OFFSET(IND!AD$25,$E61,0)</f>
        <v>139.15245949860372</v>
      </c>
      <c r="AB61" s="126">
        <f ca="1">OFFSET(IND!AE$25,$E61,0)</f>
        <v>143.00322475119987</v>
      </c>
      <c r="AC61" s="126">
        <f ca="1">OFFSET(IND!AF$25,$E61,0)</f>
        <v>147.5229220787688</v>
      </c>
      <c r="AD61" s="126">
        <f ca="1">OFFSET(IND!AG$25,$E61,0)</f>
        <v>152.13581915513444</v>
      </c>
      <c r="AE61" s="126">
        <f ca="1">OFFSET(IND!AH$25,$E61,0)</f>
        <v>157.19753835351526</v>
      </c>
      <c r="AF61" s="126">
        <f ca="1">OFFSET(IND!AI$25,$E61,0)</f>
        <v>162.57574488288992</v>
      </c>
      <c r="AG61" s="126">
        <f ca="1">OFFSET(IND!AJ$25,$E61,0)</f>
        <v>168.06319029366009</v>
      </c>
      <c r="AH61" s="126">
        <f ca="1">OFFSET(IND!AK$25,$E61,0)</f>
        <v>173.85601217449036</v>
      </c>
      <c r="AI61" s="126">
        <f ca="1">OFFSET(IND!AL$25,$E61,0)</f>
        <v>179.9752405328465</v>
      </c>
      <c r="AJ61" s="126">
        <f ca="1">OFFSET(IND!AM$25,$E61,0)</f>
        <v>213.88861751542805</v>
      </c>
      <c r="AK61" s="126">
        <f ca="1">OFFSET(IND!AN$25,$E61,0)</f>
        <v>256.58325174570052</v>
      </c>
      <c r="AL61" s="126">
        <f ca="1">OFFSET(IND!AO$25,$E61,0)</f>
        <v>331.7277200839398</v>
      </c>
      <c r="AM61" s="126">
        <f ca="1">OFFSET(IND!AP$25,$E61,0)</f>
        <v>408.33573129679343</v>
      </c>
      <c r="AQ61" s="4"/>
    </row>
    <row r="62" spans="1:43">
      <c r="A62" s="35" t="s">
        <v>362</v>
      </c>
      <c r="B62">
        <v>9.3435013244270007</v>
      </c>
      <c r="E62" s="128">
        <f>MATCH(F62,RES!$D$96:$D$134,0)</f>
        <v>28</v>
      </c>
      <c r="F62" s="4" t="str">
        <f t="shared" si="0"/>
        <v>RHEH</v>
      </c>
      <c r="G62" s="126">
        <f ca="1">OFFSET(RES!J$95,$E62,0)</f>
        <v>7.0843020492948998</v>
      </c>
      <c r="H62" s="126">
        <f ca="1">OFFSET(RES!K$95,$E62,0)</f>
        <v>7.240077489250214</v>
      </c>
      <c r="I62" s="126">
        <f ca="1">OFFSET(RES!L$95,$E62,0)</f>
        <v>7.3958529292055282</v>
      </c>
      <c r="J62" s="126">
        <f ca="1">OFFSET(RES!M$95,$E62,0)</f>
        <v>7.5516283691608432</v>
      </c>
      <c r="K62" s="126">
        <f ca="1">OFFSET(RES!N$95,$E62,0)</f>
        <v>7.7074038091161574</v>
      </c>
      <c r="L62" s="126">
        <f ca="1">OFFSET(RES!O$95,$E62,0)</f>
        <v>7.8631792490714716</v>
      </c>
      <c r="M62" s="126">
        <f ca="1">OFFSET(RES!P$95,$E62,0)</f>
        <v>8.1538589715346124</v>
      </c>
      <c r="N62" s="126">
        <f ca="1">OFFSET(RES!Q$95,$E62,0)</f>
        <v>8.2744381045001489</v>
      </c>
      <c r="O62" s="203">
        <f ca="1">OFFSET(RES!R$95,$E62,0)</f>
        <v>6.9898142304352957</v>
      </c>
      <c r="P62" s="126">
        <f ca="1">OFFSET(RES!S$95,$E62,0)</f>
        <v>7.0702961527248664</v>
      </c>
      <c r="Q62" s="126">
        <f ca="1">OFFSET(RES!T$95,$E62,0)</f>
        <v>7.151704757698969</v>
      </c>
      <c r="R62" s="126">
        <f ca="1">OFFSET(RES!U$95,$E62,0)</f>
        <v>7.234050715341283</v>
      </c>
      <c r="S62" s="126">
        <f ca="1">OFFSET(RES!V$95,$E62,0)</f>
        <v>7.31734481849153</v>
      </c>
      <c r="T62" s="203">
        <f ca="1">OFFSET(RES!W$95,$E62,0)</f>
        <v>7.4015979842600235</v>
      </c>
      <c r="U62" s="126">
        <f ca="1">OFFSET(RES!X$95,$E62,0)</f>
        <v>7.4744774338619528</v>
      </c>
      <c r="V62" s="126">
        <f ca="1">OFFSET(RES!Y$95,$E62,0)</f>
        <v>7.5480744871739986</v>
      </c>
      <c r="W62" s="126">
        <f ca="1">OFFSET(RES!Z$95,$E62,0)</f>
        <v>7.6223962100437683</v>
      </c>
      <c r="X62" s="126">
        <f ca="1">OFFSET(RES!AA$95,$E62,0)</f>
        <v>7.6974497378923745</v>
      </c>
      <c r="Y62" s="205">
        <f ca="1">OFFSET(RES!AB$95,$E62,0)</f>
        <v>7.8854249761691149</v>
      </c>
      <c r="Z62" s="126">
        <f ca="1">OFFSET(RES!AC$95,$E62,0)</f>
        <v>8.2255781376314019</v>
      </c>
      <c r="AA62" s="126">
        <f ca="1">OFFSET(RES!AD$95,$E62,0)</f>
        <v>8.5804158022375798</v>
      </c>
      <c r="AB62" s="126">
        <f ca="1">OFFSET(RES!AE$95,$E62,0)</f>
        <v>8.9543742046586789</v>
      </c>
      <c r="AC62" s="126">
        <f ca="1">OFFSET(RES!AF$95,$E62,0)</f>
        <v>9.3738064081444001</v>
      </c>
      <c r="AD62" s="126">
        <f ca="1">OFFSET(RES!AG$95,$E62,0)</f>
        <v>9.7844937480282219</v>
      </c>
      <c r="AE62" s="126">
        <f ca="1">OFFSET(RES!AH$95,$E62,0)</f>
        <v>10.215990274828204</v>
      </c>
      <c r="AF62" s="126">
        <f ca="1">OFFSET(RES!AI$95,$E62,0)</f>
        <v>10.669655594011573</v>
      </c>
      <c r="AG62" s="126">
        <f ca="1">OFFSET(RES!AJ$95,$E62,0)</f>
        <v>11.105287492716572</v>
      </c>
      <c r="AH62" s="126">
        <f ca="1">OFFSET(RES!AK$95,$E62,0)</f>
        <v>11.549531672222722</v>
      </c>
      <c r="AI62" s="126">
        <f ca="1">OFFSET(RES!AL$95,$E62,0)</f>
        <v>12.002916719830026</v>
      </c>
      <c r="AJ62" s="126">
        <f ca="1">OFFSET(RES!AM$95,$E62,0)</f>
        <v>14.124343794947805</v>
      </c>
      <c r="AK62" s="126">
        <f ca="1">OFFSET(RES!AN$95,$E62,0)</f>
        <v>16.199001696705551</v>
      </c>
      <c r="AL62" s="126">
        <f ca="1">OFFSET(RES!AO$95,$E62,0)</f>
        <v>16.199001696705551</v>
      </c>
      <c r="AM62" s="126">
        <f ca="1">OFFSET(RES!AP$95,$E62,0)</f>
        <v>16.199001696705551</v>
      </c>
      <c r="AQ62" s="4"/>
    </row>
    <row r="63" spans="1:43">
      <c r="A63" s="35" t="s">
        <v>363</v>
      </c>
      <c r="B63">
        <v>3.5355599850489998</v>
      </c>
      <c r="E63" s="129">
        <f>MATCH(F63,RES!$D$96:$D$134,0)</f>
        <v>27</v>
      </c>
      <c r="F63" s="4" t="str">
        <f t="shared" si="0"/>
        <v>RHEK</v>
      </c>
      <c r="G63" s="126">
        <f ca="1">OFFSET(RES!J$95,$E63,0)</f>
        <v>3.8919384966800701</v>
      </c>
      <c r="H63" s="126">
        <f ca="1">OFFSET(RES!K$95,$E63,0)</f>
        <v>4.2299765379650376</v>
      </c>
      <c r="I63" s="126">
        <f ca="1">OFFSET(RES!L$95,$E63,0)</f>
        <v>4.568014579250006</v>
      </c>
      <c r="J63" s="126">
        <f ca="1">OFFSET(RES!M$95,$E63,0)</f>
        <v>4.9060526205349735</v>
      </c>
      <c r="K63" s="126">
        <f ca="1">OFFSET(RES!N$95,$E63,0)</f>
        <v>5.244090661819941</v>
      </c>
      <c r="L63" s="126">
        <f ca="1">OFFSET(RES!O$95,$E63,0)</f>
        <v>5.5821287031049094</v>
      </c>
      <c r="M63" s="126">
        <f ca="1">OFFSET(RES!P$95,$E63,0)</f>
        <v>5.7884843730921691</v>
      </c>
      <c r="N63" s="126">
        <f ca="1">OFFSET(RES!Q$95,$E63,0)</f>
        <v>5.8740843852249087</v>
      </c>
      <c r="O63" s="203">
        <f ca="1">OFFSET(RES!R$95,$E63,0)</f>
        <v>4.9621204616048251</v>
      </c>
      <c r="P63" s="126">
        <f ca="1">OFFSET(RES!S$95,$E63,0)</f>
        <v>5.0192551693690826</v>
      </c>
      <c r="Q63" s="126">
        <f ca="1">OFFSET(RES!T$95,$E63,0)</f>
        <v>5.0770477359774713</v>
      </c>
      <c r="R63" s="126">
        <f ca="1">OFFSET(RES!U$95,$E63,0)</f>
        <v>5.1355057361297769</v>
      </c>
      <c r="S63" s="126">
        <f ca="1">OFFSET(RES!V$95,$E63,0)</f>
        <v>5.1946368317421889</v>
      </c>
      <c r="T63" s="203">
        <f ca="1">OFFSET(RES!W$95,$E63,0)</f>
        <v>5.2544487729515037</v>
      </c>
      <c r="U63" s="126">
        <f ca="1">OFFSET(RES!X$95,$E63,0)</f>
        <v>5.3061864295154768</v>
      </c>
      <c r="V63" s="126">
        <f ca="1">OFFSET(RES!Y$95,$E63,0)</f>
        <v>5.3584335182239817</v>
      </c>
      <c r="W63" s="126">
        <f ca="1">OFFSET(RES!Z$95,$E63,0)</f>
        <v>5.411195055174133</v>
      </c>
      <c r="X63" s="126">
        <f ca="1">OFFSET(RES!AA$95,$E63,0)</f>
        <v>5.4644761058537883</v>
      </c>
      <c r="Y63" s="205">
        <f ca="1">OFFSET(RES!AB$95,$E63,0)</f>
        <v>5.5979211081639528</v>
      </c>
      <c r="Z63" s="126">
        <f ca="1">OFFSET(RES!AC$95,$E63,0)</f>
        <v>5.8393983358736898</v>
      </c>
      <c r="AA63" s="126">
        <f ca="1">OFFSET(RES!AD$95,$E63,0)</f>
        <v>6.0913002002213394</v>
      </c>
      <c r="AB63" s="126">
        <f ca="1">OFFSET(RES!AE$95,$E63,0)</f>
        <v>6.3567760167835239</v>
      </c>
      <c r="AC63" s="126">
        <f ca="1">OFFSET(RES!AF$95,$E63,0)</f>
        <v>6.6545340187215647</v>
      </c>
      <c r="AD63" s="126">
        <f ca="1">OFFSET(RES!AG$95,$E63,0)</f>
        <v>6.946083977758553</v>
      </c>
      <c r="AE63" s="126">
        <f ca="1">OFFSET(RES!AH$95,$E63,0)</f>
        <v>7.2524065314285195</v>
      </c>
      <c r="AF63" s="126">
        <f ca="1">OFFSET(RES!AI$95,$E63,0)</f>
        <v>7.5744668736387997</v>
      </c>
      <c r="AG63" s="126">
        <f ca="1">OFFSET(RES!AJ$95,$E63,0)</f>
        <v>7.8837251581979908</v>
      </c>
      <c r="AH63" s="126">
        <f ca="1">OFFSET(RES!AK$95,$E63,0)</f>
        <v>8.1990973641541753</v>
      </c>
      <c r="AI63" s="126">
        <f ca="1">OFFSET(RES!AL$95,$E63,0)</f>
        <v>8.5209587395140431</v>
      </c>
      <c r="AJ63" s="126">
        <f ca="1">OFFSET(RES!AM$95,$E63,0)</f>
        <v>10.026975401789322</v>
      </c>
      <c r="AK63" s="126">
        <f ca="1">OFFSET(RES!AN$95,$E63,0)</f>
        <v>11.499790284381865</v>
      </c>
      <c r="AL63" s="126">
        <f ca="1">OFFSET(RES!AO$95,$E63,0)</f>
        <v>11.499790284381865</v>
      </c>
      <c r="AM63" s="126">
        <f ca="1">OFFSET(RES!AP$95,$E63,0)</f>
        <v>11.499790284381865</v>
      </c>
      <c r="AQ63" s="4"/>
    </row>
    <row r="64" spans="1:43">
      <c r="A64" s="35" t="s">
        <v>364</v>
      </c>
      <c r="B64">
        <v>27.200595464100001</v>
      </c>
      <c r="E64" s="129">
        <f>MATCH(F64,RES!$D$96:$D$134,0)</f>
        <v>26</v>
      </c>
      <c r="F64" s="4" t="str">
        <f t="shared" si="0"/>
        <v>RHEL</v>
      </c>
      <c r="G64" s="126">
        <f ca="1">OFFSET(RES!J$95,$E64,0)</f>
        <v>29.155130644409116</v>
      </c>
      <c r="H64" s="126">
        <f ca="1">OFFSET(RES!K$95,$E64,0)</f>
        <v>29.956726637323733</v>
      </c>
      <c r="I64" s="126">
        <f ca="1">OFFSET(RES!L$95,$E64,0)</f>
        <v>30.758322630238354</v>
      </c>
      <c r="J64" s="126">
        <f ca="1">OFFSET(RES!M$95,$E64,0)</f>
        <v>31.559918623152971</v>
      </c>
      <c r="K64" s="126">
        <f ca="1">OFFSET(RES!N$95,$E64,0)</f>
        <v>32.361514616067588</v>
      </c>
      <c r="L64" s="126">
        <f ca="1">OFFSET(RES!O$95,$E64,0)</f>
        <v>33.163110608982208</v>
      </c>
      <c r="M64" s="126">
        <f ca="1">OFFSET(RES!P$95,$E64,0)</f>
        <v>34.389057962143681</v>
      </c>
      <c r="N64" s="126">
        <f ca="1">OFFSET(RES!Q$95,$E64,0)</f>
        <v>34.897602788225761</v>
      </c>
      <c r="O64" s="203">
        <f ca="1">OFFSET(RES!R$95,$E64,0)</f>
        <v>29.479676746213855</v>
      </c>
      <c r="P64" s="126">
        <f ca="1">OFFSET(RES!S$95,$E64,0)</f>
        <v>29.81911081052413</v>
      </c>
      <c r="Q64" s="126">
        <f ca="1">OFFSET(RES!T$95,$E64,0)</f>
        <v>30.162453176984602</v>
      </c>
      <c r="R64" s="126">
        <f ca="1">OFFSET(RES!U$95,$E64,0)</f>
        <v>30.509748846457878</v>
      </c>
      <c r="S64" s="126">
        <f ca="1">OFFSET(RES!V$95,$E64,0)</f>
        <v>30.861043337954282</v>
      </c>
      <c r="T64" s="203">
        <f ca="1">OFFSET(RES!W$95,$E64,0)</f>
        <v>31.216382694597769</v>
      </c>
      <c r="U64" s="126">
        <f ca="1">OFFSET(RES!X$95,$E64,0)</f>
        <v>31.523753183265686</v>
      </c>
      <c r="V64" s="126">
        <f ca="1">OFFSET(RES!Y$95,$E64,0)</f>
        <v>31.834150179464231</v>
      </c>
      <c r="W64" s="126">
        <f ca="1">OFFSET(RES!Z$95,$E64,0)</f>
        <v>32.14760348354239</v>
      </c>
      <c r="X64" s="126">
        <f ca="1">OFFSET(RES!AA$95,$E64,0)</f>
        <v>32.464143189276754</v>
      </c>
      <c r="Y64" s="205">
        <f ca="1">OFFSET(RES!AB$95,$E64,0)</f>
        <v>33.256932393396383</v>
      </c>
      <c r="Z64" s="126">
        <f ca="1">OFFSET(RES!AC$95,$E64,0)</f>
        <v>34.691534932681101</v>
      </c>
      <c r="AA64" s="126">
        <f ca="1">OFFSET(RES!AD$95,$E64,0)</f>
        <v>36.188069648070829</v>
      </c>
      <c r="AB64" s="126">
        <f ca="1">OFFSET(RES!AE$95,$E64,0)</f>
        <v>37.765246445116837</v>
      </c>
      <c r="AC64" s="126">
        <f ca="1">OFFSET(RES!AF$95,$E64,0)</f>
        <v>39.534209877917718</v>
      </c>
      <c r="AD64" s="126">
        <f ca="1">OFFSET(RES!AG$95,$E64,0)</f>
        <v>41.266291679293943</v>
      </c>
      <c r="AE64" s="126">
        <f ca="1">OFFSET(RES!AH$95,$E64,0)</f>
        <v>43.086136629076726</v>
      </c>
      <c r="AF64" s="126">
        <f ca="1">OFFSET(RES!AI$95,$E64,0)</f>
        <v>44.999478889627873</v>
      </c>
      <c r="AG64" s="126">
        <f ca="1">OFFSET(RES!AJ$95,$E64,0)</f>
        <v>46.836764850425574</v>
      </c>
      <c r="AH64" s="126">
        <f ca="1">OFFSET(RES!AK$95,$E64,0)</f>
        <v>48.710373272120741</v>
      </c>
      <c r="AI64" s="126">
        <f ca="1">OFFSET(RES!AL$95,$E64,0)</f>
        <v>50.622533481877525</v>
      </c>
      <c r="AJ64" s="126">
        <f ca="1">OFFSET(RES!AM$95,$E64,0)</f>
        <v>59.569693213652457</v>
      </c>
      <c r="AK64" s="126">
        <f ca="1">OFFSET(RES!AN$95,$E64,0)</f>
        <v>68.319603051955539</v>
      </c>
      <c r="AL64" s="126">
        <f ca="1">OFFSET(RES!AO$95,$E64,0)</f>
        <v>68.319603051955539</v>
      </c>
      <c r="AM64" s="126">
        <f ca="1">OFFSET(RES!AP$95,$E64,0)</f>
        <v>68.319603051955539</v>
      </c>
      <c r="AQ64" s="4"/>
    </row>
    <row r="65" spans="1:39">
      <c r="A65" s="35" t="s">
        <v>365</v>
      </c>
      <c r="B65">
        <v>11.63227160329</v>
      </c>
      <c r="E65" s="129">
        <f>MATCH(F65,RES!$D$96:$D$134,0)</f>
        <v>32</v>
      </c>
      <c r="F65" s="4" t="str">
        <f t="shared" si="0"/>
        <v>RHEO</v>
      </c>
      <c r="G65" s="126">
        <f ca="1">OFFSET(RES!J$95,$E65,0)</f>
        <v>11.690422995158354</v>
      </c>
      <c r="H65" s="126">
        <f ca="1">OFFSET(RES!K$95,$E65,0)</f>
        <v>12.015161921323832</v>
      </c>
      <c r="I65" s="126">
        <f ca="1">OFFSET(RES!L$95,$E65,0)</f>
        <v>12.339900847489311</v>
      </c>
      <c r="J65" s="126">
        <f ca="1">OFFSET(RES!M$95,$E65,0)</f>
        <v>12.664639773654788</v>
      </c>
      <c r="K65" s="126">
        <f ca="1">OFFSET(RES!N$95,$E65,0)</f>
        <v>12.989378699820266</v>
      </c>
      <c r="L65" s="126">
        <f ca="1">OFFSET(RES!O$95,$E65,0)</f>
        <v>13.314117625985745</v>
      </c>
      <c r="M65" s="126">
        <f ca="1">OFFSET(RES!P$95,$E65,0)</f>
        <v>13.806303279367631</v>
      </c>
      <c r="N65" s="126">
        <f ca="1">OFFSET(RES!Q$95,$E65,0)</f>
        <v>14.010470666208278</v>
      </c>
      <c r="O65" s="203">
        <f ca="1">OFFSET(RES!R$95,$E65,0)</f>
        <v>11.835315703733189</v>
      </c>
      <c r="P65" s="126">
        <f ca="1">OFFSET(RES!S$95,$E65,0)</f>
        <v>11.971589562713998</v>
      </c>
      <c r="Q65" s="126">
        <f ca="1">OFFSET(RES!T$95,$E65,0)</f>
        <v>12.109432502326571</v>
      </c>
      <c r="R65" s="126">
        <f ca="1">OFFSET(RES!U$95,$E65,0)</f>
        <v>12.248862589234953</v>
      </c>
      <c r="S65" s="126">
        <f ca="1">OFFSET(RES!V$95,$E65,0)</f>
        <v>12.389898098125881</v>
      </c>
      <c r="T65" s="203">
        <f ca="1">OFFSET(RES!W$95,$E65,0)</f>
        <v>12.532557514103949</v>
      </c>
      <c r="U65" s="126">
        <f ca="1">OFFSET(RES!X$95,$E65,0)</f>
        <v>12.655958689860151</v>
      </c>
      <c r="V65" s="126">
        <f ca="1">OFFSET(RES!Y$95,$E65,0)</f>
        <v>12.780574928875462</v>
      </c>
      <c r="W65" s="126">
        <f ca="1">OFFSET(RES!Z$95,$E65,0)</f>
        <v>12.906418195207063</v>
      </c>
      <c r="X65" s="126">
        <f ca="1">OFFSET(RES!AA$95,$E65,0)</f>
        <v>13.033500570715614</v>
      </c>
      <c r="Y65" s="205">
        <f ca="1">OFFSET(RES!AB$95,$E65,0)</f>
        <v>13.351784607479084</v>
      </c>
      <c r="Z65" s="126">
        <f ca="1">OFFSET(RES!AC$95,$E65,0)</f>
        <v>13.927739836160232</v>
      </c>
      <c r="AA65" s="126">
        <f ca="1">OFFSET(RES!AD$95,$E65,0)</f>
        <v>14.528559206423806</v>
      </c>
      <c r="AB65" s="126">
        <f ca="1">OFFSET(RES!AE$95,$E65,0)</f>
        <v>15.161754253789432</v>
      </c>
      <c r="AC65" s="126">
        <f ca="1">OFFSET(RES!AF$95,$E65,0)</f>
        <v>15.871946596663305</v>
      </c>
      <c r="AD65" s="126">
        <f ca="1">OFFSET(RES!AG$95,$E65,0)</f>
        <v>16.567331933499176</v>
      </c>
      <c r="AE65" s="126">
        <f ca="1">OFFSET(RES!AH$95,$E65,0)</f>
        <v>17.297951868647885</v>
      </c>
      <c r="AF65" s="126">
        <f ca="1">OFFSET(RES!AI$95,$E65,0)</f>
        <v>18.066108517645933</v>
      </c>
      <c r="AG65" s="126">
        <f ca="1">OFFSET(RES!AJ$95,$E65,0)</f>
        <v>18.803730560495175</v>
      </c>
      <c r="AH65" s="126">
        <f ca="1">OFFSET(RES!AK$95,$E65,0)</f>
        <v>19.555935117106657</v>
      </c>
      <c r="AI65" s="126">
        <f ca="1">OFFSET(RES!AL$95,$E65,0)</f>
        <v>20.3236172037664</v>
      </c>
      <c r="AJ65" s="126">
        <f ca="1">OFFSET(RES!AM$95,$E65,0)</f>
        <v>23.915666770282936</v>
      </c>
      <c r="AK65" s="126">
        <f ca="1">OFFSET(RES!AN$95,$E65,0)</f>
        <v>27.428525686852236</v>
      </c>
      <c r="AL65" s="126">
        <f ca="1">OFFSET(RES!AO$95,$E65,0)</f>
        <v>27.428525686852236</v>
      </c>
      <c r="AM65" s="126">
        <f ca="1">OFFSET(RES!AP$95,$E65,0)</f>
        <v>27.428525686852236</v>
      </c>
    </row>
    <row r="66" spans="1:39">
      <c r="A66" s="35" t="s">
        <v>366</v>
      </c>
      <c r="B66">
        <v>4.337948126733</v>
      </c>
      <c r="E66" s="129">
        <f>MATCH(F66,RES!$D$96:$D$134,0)</f>
        <v>31</v>
      </c>
      <c r="F66" s="4" t="str">
        <f t="shared" si="0"/>
        <v>RHER</v>
      </c>
      <c r="G66" s="126">
        <f ca="1">OFFSET(RES!J$95,$E66,0)</f>
        <v>5.2230494700907748</v>
      </c>
      <c r="H66" s="126">
        <f ca="1">OFFSET(RES!K$95,$E66,0)</f>
        <v>5.3681363909771198</v>
      </c>
      <c r="I66" s="126">
        <f ca="1">OFFSET(RES!L$95,$E66,0)</f>
        <v>5.5132233118634648</v>
      </c>
      <c r="J66" s="126">
        <f ca="1">OFFSET(RES!M$95,$E66,0)</f>
        <v>5.6583102327498107</v>
      </c>
      <c r="K66" s="126">
        <f ca="1">OFFSET(RES!N$95,$E66,0)</f>
        <v>5.8033971536361557</v>
      </c>
      <c r="L66" s="126">
        <f ca="1">OFFSET(RES!O$95,$E66,0)</f>
        <v>5.9484840745225007</v>
      </c>
      <c r="M66" s="126">
        <f ca="1">OFFSET(RES!P$95,$E66,0)</f>
        <v>6.1683828769137587</v>
      </c>
      <c r="N66" s="126">
        <f ca="1">OFFSET(RES!Q$95,$E66,0)</f>
        <v>6.2596008219008228</v>
      </c>
      <c r="O66" s="203">
        <f ca="1">OFFSET(RES!R$95,$E66,0)</f>
        <v>5.2877846627399423</v>
      </c>
      <c r="P66" s="126">
        <f ca="1">OFFSET(RES!S$95,$E66,0)</f>
        <v>5.3486691240833615</v>
      </c>
      <c r="Q66" s="126">
        <f ca="1">OFFSET(RES!T$95,$E66,0)</f>
        <v>5.4102546195780397</v>
      </c>
      <c r="R66" s="126">
        <f ca="1">OFFSET(RES!U$95,$E66,0)</f>
        <v>5.4725492210516684</v>
      </c>
      <c r="S66" s="126">
        <f ca="1">OFFSET(RES!V$95,$E66,0)</f>
        <v>5.5355610932723591</v>
      </c>
      <c r="T66" s="203">
        <f ca="1">OFFSET(RES!W$95,$E66,0)</f>
        <v>5.5992984950187541</v>
      </c>
      <c r="U66" s="126">
        <f ca="1">OFFSET(RES!X$95,$E66,0)</f>
        <v>5.6544316964357551</v>
      </c>
      <c r="V66" s="126">
        <f ca="1">OFFSET(RES!Y$95,$E66,0)</f>
        <v>5.7101077640530846</v>
      </c>
      <c r="W66" s="126">
        <f ca="1">OFFSET(RES!Z$95,$E66,0)</f>
        <v>5.7663320431745486</v>
      </c>
      <c r="X66" s="126">
        <f ca="1">OFFSET(RES!AA$95,$E66,0)</f>
        <v>5.8231099317362123</v>
      </c>
      <c r="Y66" s="205">
        <f ca="1">OFFSET(RES!AB$95,$E66,0)</f>
        <v>5.9653129358742394</v>
      </c>
      <c r="Z66" s="126">
        <f ca="1">OFFSET(RES!AC$95,$E66,0)</f>
        <v>6.2226383254863142</v>
      </c>
      <c r="AA66" s="126">
        <f ca="1">OFFSET(RES!AD$95,$E66,0)</f>
        <v>6.4910725211330496</v>
      </c>
      <c r="AB66" s="126">
        <f ca="1">OFFSET(RES!AE$95,$E66,0)</f>
        <v>6.7739715281216615</v>
      </c>
      <c r="AC66" s="126">
        <f ca="1">OFFSET(RES!AF$95,$E66,0)</f>
        <v>7.0912714018427545</v>
      </c>
      <c r="AD66" s="126">
        <f ca="1">OFFSET(RES!AG$95,$E66,0)</f>
        <v>7.4019557985128932</v>
      </c>
      <c r="AE66" s="126">
        <f ca="1">OFFSET(RES!AH$95,$E66,0)</f>
        <v>7.728382315902099</v>
      </c>
      <c r="AF66" s="126">
        <f ca="1">OFFSET(RES!AI$95,$E66,0)</f>
        <v>8.0715794936396037</v>
      </c>
      <c r="AG66" s="126">
        <f ca="1">OFFSET(RES!AJ$95,$E66,0)</f>
        <v>8.401134414075468</v>
      </c>
      <c r="AH66" s="126">
        <f ca="1">OFFSET(RES!AK$95,$E66,0)</f>
        <v>8.7372045128594547</v>
      </c>
      <c r="AI66" s="126">
        <f ca="1">OFFSET(RES!AL$95,$E66,0)</f>
        <v>9.0801896655427203</v>
      </c>
      <c r="AJ66" s="126">
        <f ca="1">OFFSET(RES!AM$95,$E66,0)</f>
        <v>10.685046272759084</v>
      </c>
      <c r="AK66" s="126">
        <f ca="1">OFFSET(RES!AN$95,$E66,0)</f>
        <v>12.254522065918133</v>
      </c>
      <c r="AL66" s="126">
        <f ca="1">OFFSET(RES!AO$95,$E66,0)</f>
        <v>12.254522065918133</v>
      </c>
      <c r="AM66" s="126">
        <f ca="1">OFFSET(RES!AP$95,$E66,0)</f>
        <v>12.254522065918133</v>
      </c>
    </row>
    <row r="67" spans="1:39">
      <c r="A67" s="35" t="s">
        <v>521</v>
      </c>
      <c r="B67">
        <v>25.581294669590001</v>
      </c>
      <c r="E67" s="129">
        <f>MATCH(F67,RES!$D$96:$D$134,0)</f>
        <v>29</v>
      </c>
      <c r="F67" s="4" t="str">
        <f t="shared" si="0"/>
        <v>RHEWG</v>
      </c>
      <c r="G67" s="126">
        <f ca="1">OFFSET(RES!J$95,$E67,0)</f>
        <v>31.741961474336566</v>
      </c>
      <c r="H67" s="126">
        <f ca="1">OFFSET(RES!K$95,$E67,0)</f>
        <v>32.246963080370818</v>
      </c>
      <c r="I67" s="126">
        <f ca="1">OFFSET(RES!L$95,$E67,0)</f>
        <v>32.751964686405074</v>
      </c>
      <c r="J67" s="126">
        <f ca="1">OFFSET(RES!M$95,$E67,0)</f>
        <v>33.25696629243933</v>
      </c>
      <c r="K67" s="126">
        <f ca="1">OFFSET(RES!N$95,$E67,0)</f>
        <v>33.761967898473586</v>
      </c>
      <c r="L67" s="126">
        <f ca="1">OFFSET(RES!O$95,$E67,0)</f>
        <v>34.266969504507841</v>
      </c>
      <c r="M67" s="126">
        <f ca="1">OFFSET(RES!P$95,$E67,0)</f>
        <v>35.533723430586718</v>
      </c>
      <c r="N67" s="126">
        <f ca="1">OFFSET(RES!Q$95,$E67,0)</f>
        <v>36.059195550874186</v>
      </c>
      <c r="O67" s="203">
        <f ca="1">OFFSET(RES!R$95,$E67,0)</f>
        <v>30.460929795640233</v>
      </c>
      <c r="P67" s="126">
        <f ca="1">OFFSET(RES!S$95,$E67,0)</f>
        <v>30.96740913352896</v>
      </c>
      <c r="Q67" s="126">
        <f ca="1">OFFSET(RES!T$95,$E67,0)</f>
        <v>31.481513458788335</v>
      </c>
      <c r="R67" s="126">
        <f ca="1">OFFSET(RES!U$95,$E67,0)</f>
        <v>32.00335121516585</v>
      </c>
      <c r="S67" s="126">
        <f ca="1">OFFSET(RES!V$95,$E67,0)</f>
        <v>32.53303233279744</v>
      </c>
      <c r="T67" s="203">
        <f ca="1">OFFSET(RES!W$95,$E67,0)</f>
        <v>33.070668248059377</v>
      </c>
      <c r="U67" s="126">
        <f ca="1">OFFSET(RES!X$95,$E67,0)</f>
        <v>33.789194473142643</v>
      </c>
      <c r="V67" s="126">
        <f ca="1">OFFSET(RES!Y$95,$E67,0)</f>
        <v>34.518664275215471</v>
      </c>
      <c r="W67" s="126">
        <f ca="1">OFFSET(RES!Z$95,$E67,0)</f>
        <v>35.25922350206001</v>
      </c>
      <c r="X67" s="126">
        <f ca="1">OFFSET(RES!AA$95,$E67,0)</f>
        <v>36.011019812616055</v>
      </c>
      <c r="Y67" s="205">
        <f ca="1">OFFSET(RES!AB$95,$E67,0)</f>
        <v>37.304924525243948</v>
      </c>
      <c r="Z67" s="126">
        <f ca="1">OFFSET(RES!AC$95,$E67,0)</f>
        <v>39.260048599592963</v>
      </c>
      <c r="AA67" s="126">
        <f ca="1">OFFSET(RES!AD$95,$E67,0)</f>
        <v>41.314486553269376</v>
      </c>
      <c r="AB67" s="126">
        <f ca="1">OFFSET(RES!AE$95,$E67,0)</f>
        <v>43.491637844340644</v>
      </c>
      <c r="AC67" s="126">
        <f ca="1">OFFSET(RES!AF$95,$E67,0)</f>
        <v>45.923020424285944</v>
      </c>
      <c r="AD67" s="126">
        <f ca="1">OFFSET(RES!AG$95,$E67,0)</f>
        <v>48.346469562877026</v>
      </c>
      <c r="AE67" s="126">
        <f ca="1">OFFSET(RES!AH$95,$E67,0)</f>
        <v>50.90815529847076</v>
      </c>
      <c r="AF67" s="126">
        <f ca="1">OFFSET(RES!AI$95,$E67,0)</f>
        <v>53.617535184293807</v>
      </c>
      <c r="AG67" s="126">
        <f ca="1">OFFSET(RES!AJ$95,$E67,0)</f>
        <v>56.273689768850588</v>
      </c>
      <c r="AH67" s="126">
        <f ca="1">OFFSET(RES!AK$95,$E67,0)</f>
        <v>59.010485969645281</v>
      </c>
      <c r="AI67" s="126">
        <f ca="1">OFFSET(RES!AL$95,$E67,0)</f>
        <v>61.831733242854376</v>
      </c>
      <c r="AJ67" s="126">
        <f ca="1">OFFSET(RES!AM$95,$E67,0)</f>
        <v>73.50248577783286</v>
      </c>
      <c r="AK67" s="126">
        <f ca="1">OFFSET(RES!AN$95,$E67,0)</f>
        <v>85.150421682504742</v>
      </c>
      <c r="AL67" s="126">
        <f ca="1">OFFSET(RES!AO$95,$E67,0)</f>
        <v>85.150421682504742</v>
      </c>
      <c r="AM67" s="126">
        <f ca="1">OFFSET(RES!AP$95,$E67,0)</f>
        <v>85.150421682504742</v>
      </c>
    </row>
    <row r="68" spans="1:39">
      <c r="A68" s="35" t="s">
        <v>367</v>
      </c>
      <c r="B68">
        <v>14.738241842140001</v>
      </c>
      <c r="E68" s="129">
        <f>MATCH(F68,RES!$D$96:$D$134,0)</f>
        <v>7</v>
      </c>
      <c r="F68" s="4" t="str">
        <f t="shared" si="0"/>
        <v>RLEH</v>
      </c>
      <c r="G68" s="126">
        <f ca="1">OFFSET(RES!J$95,$E68,0)</f>
        <v>14.6766565883431</v>
      </c>
      <c r="H68" s="126">
        <f ca="1">OFFSET(RES!K$95,$E68,0)</f>
        <v>14.057505929991256</v>
      </c>
      <c r="I68" s="126">
        <f ca="1">OFFSET(RES!L$95,$E68,0)</f>
        <v>13.438355271639411</v>
      </c>
      <c r="J68" s="126">
        <f ca="1">OFFSET(RES!M$95,$E68,0)</f>
        <v>12.819204613287567</v>
      </c>
      <c r="K68" s="126">
        <f ca="1">OFFSET(RES!N$95,$E68,0)</f>
        <v>12.200053954935722</v>
      </c>
      <c r="L68" s="126">
        <f ca="1">OFFSET(RES!O$95,$E68,0)</f>
        <v>11.580903296583879</v>
      </c>
      <c r="M68" s="126">
        <f ca="1">OFFSET(RES!P$95,$E68,0)</f>
        <v>11.558725580423799</v>
      </c>
      <c r="N68" s="126">
        <f ca="1">OFFSET(RES!Q$95,$E68,0)</f>
        <v>11.666943048019737</v>
      </c>
      <c r="O68" s="203">
        <f ca="1">OFFSET(RES!R$95,$E68,0)</f>
        <v>12.139775194112724</v>
      </c>
      <c r="P68" s="126">
        <f ca="1">OFFSET(RES!S$95,$E68,0)</f>
        <v>14.267858145951511</v>
      </c>
      <c r="Q68" s="126">
        <f ca="1">OFFSET(RES!T$95,$E68,0)</f>
        <v>14.330282756167069</v>
      </c>
      <c r="R68" s="126">
        <f ca="1">OFFSET(RES!U$95,$E68,0)</f>
        <v>14.402382742754607</v>
      </c>
      <c r="S68" s="126">
        <f ca="1">OFFSET(RES!V$95,$E68,0)</f>
        <v>14.442822407271256</v>
      </c>
      <c r="T68" s="203">
        <f ca="1">OFFSET(RES!W$95,$E68,0)</f>
        <v>14.45415862875187</v>
      </c>
      <c r="U68" s="126">
        <f ca="1">OFFSET(RES!X$95,$E68,0)</f>
        <v>14.434364238358945</v>
      </c>
      <c r="V68" s="126">
        <f ca="1">OFFSET(RES!Y$95,$E68,0)</f>
        <v>14.417606495680468</v>
      </c>
      <c r="W68" s="126">
        <f ca="1">OFFSET(RES!Z$95,$E68,0)</f>
        <v>14.408899979078955</v>
      </c>
      <c r="X68" s="126">
        <f ca="1">OFFSET(RES!AA$95,$E68,0)</f>
        <v>14.354998487921394</v>
      </c>
      <c r="Y68" s="205">
        <f ca="1">OFFSET(RES!AB$95,$E68,0)</f>
        <v>14.272007991936817</v>
      </c>
      <c r="Z68" s="126">
        <f ca="1">OFFSET(RES!AC$95,$E68,0)</f>
        <v>14.138320469590067</v>
      </c>
      <c r="AA68" s="126">
        <f ca="1">OFFSET(RES!AD$95,$E68,0)</f>
        <v>13.97159937545724</v>
      </c>
      <c r="AB68" s="126">
        <f ca="1">OFFSET(RES!AE$95,$E68,0)</f>
        <v>13.792277419984414</v>
      </c>
      <c r="AC68" s="126">
        <f ca="1">OFFSET(RES!AF$95,$E68,0)</f>
        <v>13.583862544640255</v>
      </c>
      <c r="AD68" s="126">
        <f ca="1">OFFSET(RES!AG$95,$E68,0)</f>
        <v>13.365569032590956</v>
      </c>
      <c r="AE68" s="126">
        <f ca="1">OFFSET(RES!AH$95,$E68,0)</f>
        <v>13.11906594703831</v>
      </c>
      <c r="AF68" s="126">
        <f ca="1">OFFSET(RES!AI$95,$E68,0)</f>
        <v>12.851154862544218</v>
      </c>
      <c r="AG68" s="126">
        <f ca="1">OFFSET(RES!AJ$95,$E68,0)</f>
        <v>12.586597706555819</v>
      </c>
      <c r="AH68" s="126">
        <f ca="1">OFFSET(RES!AK$95,$E68,0)</f>
        <v>12.326442930761763</v>
      </c>
      <c r="AI68" s="126">
        <f ca="1">OFFSET(RES!AL$95,$E68,0)</f>
        <v>12.059981021115735</v>
      </c>
      <c r="AJ68" s="126">
        <f ca="1">OFFSET(RES!AM$95,$E68,0)</f>
        <v>10.743920585465407</v>
      </c>
      <c r="AK68" s="126">
        <f ca="1">OFFSET(RES!AN$95,$E68,0)</f>
        <v>9.4138645708690945</v>
      </c>
      <c r="AL68" s="126">
        <f ca="1">OFFSET(RES!AO$95,$E68,0)</f>
        <v>9.4138645708690945</v>
      </c>
      <c r="AM68" s="126">
        <f ca="1">OFFSET(RES!AP$95,$E68,0)</f>
        <v>9.4138645708690945</v>
      </c>
    </row>
    <row r="69" spans="1:39">
      <c r="A69" s="35" t="s">
        <v>368</v>
      </c>
      <c r="B69">
        <v>8.0953817121640004</v>
      </c>
      <c r="E69" s="129">
        <f>MATCH(F69,RES!$D$96:$D$134,0)</f>
        <v>6</v>
      </c>
      <c r="F69" s="4" t="str">
        <f t="shared" ref="F69:F131" si="1">A69</f>
        <v>RLEK</v>
      </c>
      <c r="G69" s="126">
        <f ca="1">OFFSET(RES!J$95,$E69,0)</f>
        <v>10.057139730159809</v>
      </c>
      <c r="H69" s="126">
        <f ca="1">OFFSET(RES!K$95,$E69,0)</f>
        <v>10.60286164041378</v>
      </c>
      <c r="I69" s="126">
        <f ca="1">OFFSET(RES!L$95,$E69,0)</f>
        <v>11.148583550667752</v>
      </c>
      <c r="J69" s="126">
        <f ca="1">OFFSET(RES!M$95,$E69,0)</f>
        <v>11.694305460921722</v>
      </c>
      <c r="K69" s="126">
        <f ca="1">OFFSET(RES!N$95,$E69,0)</f>
        <v>12.240027371175692</v>
      </c>
      <c r="L69" s="126">
        <f ca="1">OFFSET(RES!O$95,$E69,0)</f>
        <v>12.785749281429664</v>
      </c>
      <c r="M69" s="126">
        <f ca="1">OFFSET(RES!P$95,$E69,0)</f>
        <v>12.761264255417823</v>
      </c>
      <c r="N69" s="126">
        <f ca="1">OFFSET(RES!Q$95,$E69,0)</f>
        <v>12.88074037684965</v>
      </c>
      <c r="O69" s="203">
        <f ca="1">OFFSET(RES!R$95,$E69,0)</f>
        <v>13.402764705809254</v>
      </c>
      <c r="P69" s="126">
        <f ca="1">OFFSET(RES!S$95,$E69,0)</f>
        <v>15.752247675788082</v>
      </c>
      <c r="Q69" s="126">
        <f ca="1">OFFSET(RES!T$95,$E69,0)</f>
        <v>15.821166774304563</v>
      </c>
      <c r="R69" s="126">
        <f ca="1">OFFSET(RES!U$95,$E69,0)</f>
        <v>15.900767849289331</v>
      </c>
      <c r="S69" s="126">
        <f ca="1">OFFSET(RES!V$95,$E69,0)</f>
        <v>15.945414747574677</v>
      </c>
      <c r="T69" s="203">
        <f ca="1">OFFSET(RES!W$95,$E69,0)</f>
        <v>15.957930359003074</v>
      </c>
      <c r="U69" s="126">
        <f ca="1">OFFSET(RES!X$95,$E69,0)</f>
        <v>15.936076613551515</v>
      </c>
      <c r="V69" s="126">
        <f ca="1">OFFSET(RES!Y$95,$E69,0)</f>
        <v>15.91757544046315</v>
      </c>
      <c r="W69" s="126">
        <f ca="1">OFFSET(RES!Z$95,$E69,0)</f>
        <v>15.907963121326144</v>
      </c>
      <c r="X69" s="126">
        <f ca="1">OFFSET(RES!AA$95,$E69,0)</f>
        <v>15.848453864216722</v>
      </c>
      <c r="Y69" s="205">
        <f ca="1">OFFSET(RES!AB$95,$E69,0)</f>
        <v>15.756829260571745</v>
      </c>
      <c r="Z69" s="126">
        <f ca="1">OFFSET(RES!AC$95,$E69,0)</f>
        <v>15.609233248498553</v>
      </c>
      <c r="AA69" s="126">
        <f ca="1">OFFSET(RES!AD$95,$E69,0)</f>
        <v>15.425166940809346</v>
      </c>
      <c r="AB69" s="126">
        <f ca="1">OFFSET(RES!AE$95,$E69,0)</f>
        <v>15.2271888121078</v>
      </c>
      <c r="AC69" s="126">
        <f ca="1">OFFSET(RES!AF$95,$E69,0)</f>
        <v>14.997091014515716</v>
      </c>
      <c r="AD69" s="126">
        <f ca="1">OFFSET(RES!AG$95,$E69,0)</f>
        <v>14.756086833464627</v>
      </c>
      <c r="AE69" s="126">
        <f ca="1">OFFSET(RES!AH$95,$E69,0)</f>
        <v>14.483938230867745</v>
      </c>
      <c r="AF69" s="126">
        <f ca="1">OFFSET(RES!AI$95,$E69,0)</f>
        <v>14.188154398783782</v>
      </c>
      <c r="AG69" s="126">
        <f ca="1">OFFSET(RES!AJ$95,$E69,0)</f>
        <v>13.896073428893157</v>
      </c>
      <c r="AH69" s="126">
        <f ca="1">OFFSET(RES!AK$95,$E69,0)</f>
        <v>13.608852850974115</v>
      </c>
      <c r="AI69" s="126">
        <f ca="1">OFFSET(RES!AL$95,$E69,0)</f>
        <v>13.314668961985936</v>
      </c>
      <c r="AJ69" s="126">
        <f ca="1">OFFSET(RES!AM$95,$E69,0)</f>
        <v>11.861689143529308</v>
      </c>
      <c r="AK69" s="126">
        <f ca="1">OFFSET(RES!AN$95,$E69,0)</f>
        <v>10.393257683791417</v>
      </c>
      <c r="AL69" s="126">
        <f ca="1">OFFSET(RES!AO$95,$E69,0)</f>
        <v>10.393257683791417</v>
      </c>
      <c r="AM69" s="126">
        <f ca="1">OFFSET(RES!AP$95,$E69,0)</f>
        <v>10.393257683791417</v>
      </c>
    </row>
    <row r="70" spans="1:39">
      <c r="A70" s="35" t="s">
        <v>369</v>
      </c>
      <c r="B70">
        <v>8.4652619723960001</v>
      </c>
      <c r="E70" s="129">
        <f>MATCH(F70,RES!$D$96:$D$134,0)</f>
        <v>4</v>
      </c>
      <c r="F70" s="4" t="str">
        <f t="shared" si="1"/>
        <v>RLEL</v>
      </c>
      <c r="G70" s="126">
        <f ca="1">OFFSET(RES!J$95,$E70,0)</f>
        <v>10.675871970797223</v>
      </c>
      <c r="H70" s="126">
        <f ca="1">OFFSET(RES!K$95,$E70,0)</f>
        <v>12.554201778957184</v>
      </c>
      <c r="I70" s="126">
        <f ca="1">OFFSET(RES!L$95,$E70,0)</f>
        <v>14.432531587117143</v>
      </c>
      <c r="J70" s="126">
        <f ca="1">OFFSET(RES!M$95,$E70,0)</f>
        <v>16.310861395277104</v>
      </c>
      <c r="K70" s="126">
        <f ca="1">OFFSET(RES!N$95,$E70,0)</f>
        <v>18.189191203437066</v>
      </c>
      <c r="L70" s="126">
        <f ca="1">OFFSET(RES!O$95,$E70,0)</f>
        <v>20.067521011597027</v>
      </c>
      <c r="M70" s="126">
        <f ca="1">OFFSET(RES!P$95,$E70,0)</f>
        <v>20.029091212674267</v>
      </c>
      <c r="N70" s="126">
        <f ca="1">OFFSET(RES!Q$95,$E70,0)</f>
        <v>20.216611671932736</v>
      </c>
      <c r="O70" s="203">
        <f ca="1">OFFSET(RES!R$95,$E70,0)</f>
        <v>21.035940595046917</v>
      </c>
      <c r="P70" s="126">
        <f ca="1">OFFSET(RES!S$95,$E70,0)</f>
        <v>24.723506949481759</v>
      </c>
      <c r="Q70" s="126">
        <f ca="1">OFFSET(RES!T$95,$E70,0)</f>
        <v>24.831677024393876</v>
      </c>
      <c r="R70" s="126">
        <f ca="1">OFFSET(RES!U$95,$E70,0)</f>
        <v>24.956612701579619</v>
      </c>
      <c r="S70" s="126">
        <f ca="1">OFFSET(RES!V$95,$E70,0)</f>
        <v>25.026687012417632</v>
      </c>
      <c r="T70" s="203">
        <f ca="1">OFFSET(RES!W$95,$E70,0)</f>
        <v>25.046330545994277</v>
      </c>
      <c r="U70" s="126">
        <f ca="1">OFFSET(RES!X$95,$E70,0)</f>
        <v>25.012030601080745</v>
      </c>
      <c r="V70" s="126">
        <f ca="1">OFFSET(RES!Y$95,$E70,0)</f>
        <v>24.982992593880869</v>
      </c>
      <c r="W70" s="126">
        <f ca="1">OFFSET(RES!Z$95,$E70,0)</f>
        <v>24.967905842842178</v>
      </c>
      <c r="X70" s="126">
        <f ca="1">OFFSET(RES!AA$95,$E70,0)</f>
        <v>24.874504725618461</v>
      </c>
      <c r="Y70" s="205">
        <f ca="1">OFFSET(RES!AB$95,$E70,0)</f>
        <v>24.730697849826257</v>
      </c>
      <c r="Z70" s="126">
        <f ca="1">OFFSET(RES!AC$95,$E70,0)</f>
        <v>24.499042589871436</v>
      </c>
      <c r="AA70" s="126">
        <f ca="1">OFFSET(RES!AD$95,$E70,0)</f>
        <v>24.210146380836182</v>
      </c>
      <c r="AB70" s="126">
        <f ca="1">OFFSET(RES!AE$95,$E70,0)</f>
        <v>23.899415255885582</v>
      </c>
      <c r="AC70" s="126">
        <f ca="1">OFFSET(RES!AF$95,$E70,0)</f>
        <v>23.538271588333156</v>
      </c>
      <c r="AD70" s="126">
        <f ca="1">OFFSET(RES!AG$95,$E70,0)</f>
        <v>23.160010106688908</v>
      </c>
      <c r="AE70" s="126">
        <f ca="1">OFFSET(RES!AH$95,$E70,0)</f>
        <v>22.732866755080888</v>
      </c>
      <c r="AF70" s="126">
        <f ca="1">OFFSET(RES!AI$95,$E70,0)</f>
        <v>22.26862737930518</v>
      </c>
      <c r="AG70" s="126">
        <f ca="1">OFFSET(RES!AJ$95,$E70,0)</f>
        <v>21.810199729008538</v>
      </c>
      <c r="AH70" s="126">
        <f ca="1">OFFSET(RES!AK$95,$E70,0)</f>
        <v>21.359400573207406</v>
      </c>
      <c r="AI70" s="126">
        <f ca="1">OFFSET(RES!AL$95,$E70,0)</f>
        <v>20.897672344098606</v>
      </c>
      <c r="AJ70" s="126">
        <f ca="1">OFFSET(RES!AM$95,$E70,0)</f>
        <v>18.617187845731806</v>
      </c>
      <c r="AK70" s="126">
        <f ca="1">OFFSET(RES!AN$95,$E70,0)</f>
        <v>16.312451648911498</v>
      </c>
      <c r="AL70" s="126">
        <f ca="1">OFFSET(RES!AO$95,$E70,0)</f>
        <v>16.312451648911498</v>
      </c>
      <c r="AM70" s="126">
        <f ca="1">OFFSET(RES!AP$95,$E70,0)</f>
        <v>16.312451648911498</v>
      </c>
    </row>
    <row r="71" spans="1:39">
      <c r="A71" s="35" t="s">
        <v>370</v>
      </c>
      <c r="B71">
        <v>1.2001829018570001</v>
      </c>
      <c r="E71" s="129">
        <f>MATCH(F71,RES!$D$96:$D$134,0)</f>
        <v>11</v>
      </c>
      <c r="F71" s="4" t="str">
        <f t="shared" si="1"/>
        <v>RLEO</v>
      </c>
      <c r="G71" s="126">
        <f ca="1">OFFSET(RES!J$95,$E71,0)</f>
        <v>1.9876880086386437</v>
      </c>
      <c r="H71" s="126">
        <f ca="1">OFFSET(RES!K$95,$E71,0)</f>
        <v>2.1447512871559105</v>
      </c>
      <c r="I71" s="126">
        <f ca="1">OFFSET(RES!L$95,$E71,0)</f>
        <v>2.301814565673177</v>
      </c>
      <c r="J71" s="126">
        <f ca="1">OFFSET(RES!M$95,$E71,0)</f>
        <v>2.458877844190444</v>
      </c>
      <c r="K71" s="126">
        <f ca="1">OFFSET(RES!N$95,$E71,0)</f>
        <v>2.615941122707711</v>
      </c>
      <c r="L71" s="126">
        <f ca="1">OFFSET(RES!O$95,$E71,0)</f>
        <v>2.7730044012249775</v>
      </c>
      <c r="M71" s="126">
        <f ca="1">OFFSET(RES!P$95,$E71,0)</f>
        <v>2.7676940292318739</v>
      </c>
      <c r="N71" s="126">
        <f ca="1">OFFSET(RES!Q$95,$E71,0)</f>
        <v>2.7936063010338046</v>
      </c>
      <c r="O71" s="203">
        <f ca="1">OFFSET(RES!R$95,$E71,0)</f>
        <v>2.9068242071485435</v>
      </c>
      <c r="P71" s="126">
        <f ca="1">OFFSET(RES!S$95,$E71,0)</f>
        <v>3.4163857880108517</v>
      </c>
      <c r="Q71" s="126">
        <f ca="1">OFFSET(RES!T$95,$E71,0)</f>
        <v>3.4313331297198149</v>
      </c>
      <c r="R71" s="126">
        <f ca="1">OFFSET(RES!U$95,$E71,0)</f>
        <v>3.4485972044655631</v>
      </c>
      <c r="S71" s="126">
        <f ca="1">OFFSET(RES!V$95,$E71,0)</f>
        <v>3.45828033235437</v>
      </c>
      <c r="T71" s="203">
        <f ca="1">OFFSET(RES!W$95,$E71,0)</f>
        <v>3.4609947486010091</v>
      </c>
      <c r="U71" s="126">
        <f ca="1">OFFSET(RES!X$95,$E71,0)</f>
        <v>3.4562550551355318</v>
      </c>
      <c r="V71" s="126">
        <f ca="1">OFFSET(RES!Y$95,$E71,0)</f>
        <v>3.4522424757181973</v>
      </c>
      <c r="W71" s="126">
        <f ca="1">OFFSET(RES!Z$95,$E71,0)</f>
        <v>3.450157732565005</v>
      </c>
      <c r="X71" s="126">
        <f ca="1">OFFSET(RES!AA$95,$E71,0)</f>
        <v>3.4372512201467038</v>
      </c>
      <c r="Y71" s="205">
        <f ca="1">OFFSET(RES!AB$95,$E71,0)</f>
        <v>3.4173794532619084</v>
      </c>
      <c r="Z71" s="126">
        <f ca="1">OFFSET(RES!AC$95,$E71,0)</f>
        <v>3.3853684711854277</v>
      </c>
      <c r="AA71" s="126">
        <f ca="1">OFFSET(RES!AD$95,$E71,0)</f>
        <v>3.3454477226939221</v>
      </c>
      <c r="AB71" s="126">
        <f ca="1">OFFSET(RES!AE$95,$E71,0)</f>
        <v>3.3025097446253979</v>
      </c>
      <c r="AC71" s="126">
        <f ca="1">OFFSET(RES!AF$95,$E71,0)</f>
        <v>3.252605574647518</v>
      </c>
      <c r="AD71" s="126">
        <f ca="1">OFFSET(RES!AG$95,$E71,0)</f>
        <v>3.2003360016989104</v>
      </c>
      <c r="AE71" s="126">
        <f ca="1">OFFSET(RES!AH$95,$E71,0)</f>
        <v>3.1413117508570387</v>
      </c>
      <c r="AF71" s="126">
        <f ca="1">OFFSET(RES!AI$95,$E71,0)</f>
        <v>3.0771614339592008</v>
      </c>
      <c r="AG71" s="126">
        <f ca="1">OFFSET(RES!AJ$95,$E71,0)</f>
        <v>3.0138142028198303</v>
      </c>
      <c r="AH71" s="126">
        <f ca="1">OFFSET(RES!AK$95,$E71,0)</f>
        <v>2.9515211053125383</v>
      </c>
      <c r="AI71" s="126">
        <f ca="1">OFFSET(RES!AL$95,$E71,0)</f>
        <v>2.8877177879646414</v>
      </c>
      <c r="AJ71" s="126">
        <f ca="1">OFFSET(RES!AM$95,$E71,0)</f>
        <v>2.5725919910492201</v>
      </c>
      <c r="AK71" s="126">
        <f ca="1">OFFSET(RES!AN$95,$E71,0)</f>
        <v>2.2541150045917577</v>
      </c>
      <c r="AL71" s="126">
        <f ca="1">OFFSET(RES!AO$95,$E71,0)</f>
        <v>2.2541150045917577</v>
      </c>
      <c r="AM71" s="126">
        <f ca="1">OFFSET(RES!AP$95,$E71,0)</f>
        <v>2.2541150045917577</v>
      </c>
    </row>
    <row r="72" spans="1:39">
      <c r="A72" s="35" t="s">
        <v>371</v>
      </c>
      <c r="B72">
        <v>1.9088027674250001</v>
      </c>
      <c r="E72" s="129">
        <f>MATCH(F72,RES!$D$96:$D$134,0)</f>
        <v>10</v>
      </c>
      <c r="F72" s="4" t="str">
        <f t="shared" si="1"/>
        <v>RLER</v>
      </c>
      <c r="G72" s="126">
        <f ca="1">OFFSET(RES!J$95,$E72,0)</f>
        <v>1.4352211531349246</v>
      </c>
      <c r="H72" s="126">
        <f ca="1">OFFSET(RES!K$95,$E72,0)</f>
        <v>1.68695064602372</v>
      </c>
      <c r="I72" s="126">
        <f ca="1">OFFSET(RES!L$95,$E72,0)</f>
        <v>1.9386801389125154</v>
      </c>
      <c r="J72" s="126">
        <f ca="1">OFFSET(RES!M$95,$E72,0)</f>
        <v>2.1904096318013111</v>
      </c>
      <c r="K72" s="126">
        <f ca="1">OFFSET(RES!N$95,$E72,0)</f>
        <v>2.4421391246901063</v>
      </c>
      <c r="L72" s="126">
        <f ca="1">OFFSET(RES!O$95,$E72,0)</f>
        <v>2.6938686175789019</v>
      </c>
      <c r="M72" s="126">
        <f ca="1">OFFSET(RES!P$95,$E72,0)</f>
        <v>2.6887097925681762</v>
      </c>
      <c r="N72" s="126">
        <f ca="1">OFFSET(RES!Q$95,$E72,0)</f>
        <v>2.7138825819754198</v>
      </c>
      <c r="O72" s="203">
        <f ca="1">OFFSET(RES!R$95,$E72,0)</f>
        <v>2.8238694843026422</v>
      </c>
      <c r="P72" s="126">
        <f ca="1">OFFSET(RES!S$95,$E72,0)</f>
        <v>3.3188892364539471</v>
      </c>
      <c r="Q72" s="126">
        <f ca="1">OFFSET(RES!T$95,$E72,0)</f>
        <v>3.3334100120892893</v>
      </c>
      <c r="R72" s="126">
        <f ca="1">OFFSET(RES!U$95,$E72,0)</f>
        <v>3.3501814060144355</v>
      </c>
      <c r="S72" s="126">
        <f ca="1">OFFSET(RES!V$95,$E72,0)</f>
        <v>3.3595881975536548</v>
      </c>
      <c r="T72" s="203">
        <f ca="1">OFFSET(RES!W$95,$E72,0)</f>
        <v>3.3622251500008402</v>
      </c>
      <c r="U72" s="126">
        <f ca="1">OFFSET(RES!X$95,$E72,0)</f>
        <v>3.3576207175383628</v>
      </c>
      <c r="V72" s="126">
        <f ca="1">OFFSET(RES!Y$95,$E72,0)</f>
        <v>3.3537226487999487</v>
      </c>
      <c r="W72" s="126">
        <f ca="1">OFFSET(RES!Z$95,$E72,0)</f>
        <v>3.3516973998845065</v>
      </c>
      <c r="X72" s="126">
        <f ca="1">OFFSET(RES!AA$95,$E72,0)</f>
        <v>3.3391592125124654</v>
      </c>
      <c r="Y72" s="205">
        <f ca="1">OFFSET(RES!AB$95,$E72,0)</f>
        <v>3.3198545445634542</v>
      </c>
      <c r="Z72" s="126">
        <f ca="1">OFFSET(RES!AC$95,$E72,0)</f>
        <v>3.2887570894005203</v>
      </c>
      <c r="AA72" s="126">
        <f ca="1">OFFSET(RES!AD$95,$E72,0)</f>
        <v>3.2499755961205166</v>
      </c>
      <c r="AB72" s="126">
        <f ca="1">OFFSET(RES!AE$95,$E72,0)</f>
        <v>3.2082629787261876</v>
      </c>
      <c r="AC72" s="126">
        <f ca="1">OFFSET(RES!AF$95,$E72,0)</f>
        <v>3.1597829700646987</v>
      </c>
      <c r="AD72" s="126">
        <f ca="1">OFFSET(RES!AG$95,$E72,0)</f>
        <v>3.1090050621182477</v>
      </c>
      <c r="AE72" s="126">
        <f ca="1">OFFSET(RES!AH$95,$E72,0)</f>
        <v>3.0516652407502098</v>
      </c>
      <c r="AF72" s="126">
        <f ca="1">OFFSET(RES!AI$95,$E72,0)</f>
        <v>2.9893456406001029</v>
      </c>
      <c r="AG72" s="126">
        <f ca="1">OFFSET(RES!AJ$95,$E72,0)</f>
        <v>2.9278062078096312</v>
      </c>
      <c r="AH72" s="126">
        <f ca="1">OFFSET(RES!AK$95,$E72,0)</f>
        <v>2.8672908258677396</v>
      </c>
      <c r="AI72" s="126">
        <f ca="1">OFFSET(RES!AL$95,$E72,0)</f>
        <v>2.8053083226214413</v>
      </c>
      <c r="AJ72" s="126">
        <f ca="1">OFFSET(RES!AM$95,$E72,0)</f>
        <v>2.4991755611570201</v>
      </c>
      <c r="AK72" s="126">
        <f ca="1">OFFSET(RES!AN$95,$E72,0)</f>
        <v>2.1897872461367247</v>
      </c>
      <c r="AL72" s="126">
        <f ca="1">OFFSET(RES!AO$95,$E72,0)</f>
        <v>2.1897872461367247</v>
      </c>
      <c r="AM72" s="126">
        <f ca="1">OFFSET(RES!AP$95,$E72,0)</f>
        <v>2.1897872461367247</v>
      </c>
    </row>
    <row r="73" spans="1:39">
      <c r="A73" s="35" t="s">
        <v>372</v>
      </c>
      <c r="B73">
        <v>7.6914136780069997</v>
      </c>
      <c r="E73" s="129">
        <f>MATCH(F73,RES!$D$96:$D$134,0)</f>
        <v>9</v>
      </c>
      <c r="F73" s="4" t="str">
        <f t="shared" si="1"/>
        <v>RLEW</v>
      </c>
      <c r="G73" s="126">
        <f ca="1">OFFSET(RES!J$95,$E73,0)</f>
        <v>5.6663373040102876</v>
      </c>
      <c r="H73" s="126">
        <f ca="1">OFFSET(RES!K$95,$E73,0)</f>
        <v>6.0134622186835083</v>
      </c>
      <c r="I73" s="126">
        <f ca="1">OFFSET(RES!L$95,$E73,0)</f>
        <v>6.3605871333567281</v>
      </c>
      <c r="J73" s="126">
        <f ca="1">OFFSET(RES!M$95,$E73,0)</f>
        <v>6.7077120480299488</v>
      </c>
      <c r="K73" s="126">
        <f ca="1">OFFSET(RES!N$95,$E73,0)</f>
        <v>7.0548369627031686</v>
      </c>
      <c r="L73" s="126">
        <f ca="1">OFFSET(RES!O$95,$E73,0)</f>
        <v>7.4019618773763893</v>
      </c>
      <c r="M73" s="126">
        <f ca="1">OFFSET(RES!P$95,$E73,0)</f>
        <v>7.3877869373617697</v>
      </c>
      <c r="N73" s="126">
        <f ca="1">OFFSET(RES!Q$95,$E73,0)</f>
        <v>7.4569543890792565</v>
      </c>
      <c r="O73" s="203">
        <f ca="1">OFFSET(RES!R$95,$E73,0)</f>
        <v>7.7591661794851694</v>
      </c>
      <c r="P73" s="126">
        <f ca="1">OFFSET(RES!S$95,$E73,0)</f>
        <v>9.1193354579948878</v>
      </c>
      <c r="Q73" s="126">
        <f ca="1">OFFSET(RES!T$95,$E73,0)</f>
        <v>9.1592342960381981</v>
      </c>
      <c r="R73" s="126">
        <f ca="1">OFFSET(RES!U$95,$E73,0)</f>
        <v>9.2053171738943433</v>
      </c>
      <c r="S73" s="126">
        <f ca="1">OFFSET(RES!V$95,$E73,0)</f>
        <v>9.2311642816216324</v>
      </c>
      <c r="T73" s="203">
        <f ca="1">OFFSET(RES!W$95,$E73,0)</f>
        <v>9.238409854534563</v>
      </c>
      <c r="U73" s="126">
        <f ca="1">OFFSET(RES!X$95,$E73,0)</f>
        <v>9.2257582228507413</v>
      </c>
      <c r="V73" s="126">
        <f ca="1">OFFSET(RES!Y$95,$E73,0)</f>
        <v>9.215047471773703</v>
      </c>
      <c r="W73" s="126">
        <f ca="1">OFFSET(RES!Z$95,$E73,0)</f>
        <v>9.209482680986774</v>
      </c>
      <c r="X73" s="126">
        <f ca="1">OFFSET(RES!AA$95,$E73,0)</f>
        <v>9.1750314147543985</v>
      </c>
      <c r="Y73" s="205">
        <f ca="1">OFFSET(RES!AB$95,$E73,0)</f>
        <v>9.1219878419232874</v>
      </c>
      <c r="Z73" s="126">
        <f ca="1">OFFSET(RES!AC$95,$E73,0)</f>
        <v>9.0365411441528778</v>
      </c>
      <c r="AA73" s="126">
        <f ca="1">OFFSET(RES!AD$95,$E73,0)</f>
        <v>8.9299809604330385</v>
      </c>
      <c r="AB73" s="126">
        <f ca="1">OFFSET(RES!AE$95,$E73,0)</f>
        <v>8.8153669062272684</v>
      </c>
      <c r="AC73" s="126">
        <f ca="1">OFFSET(RES!AF$95,$E73,0)</f>
        <v>8.6821580431128798</v>
      </c>
      <c r="AD73" s="126">
        <f ca="1">OFFSET(RES!AG$95,$E73,0)</f>
        <v>8.542635225860435</v>
      </c>
      <c r="AE73" s="126">
        <f ca="1">OFFSET(RES!AH$95,$E73,0)</f>
        <v>8.3850821926307599</v>
      </c>
      <c r="AF73" s="126">
        <f ca="1">OFFSET(RES!AI$95,$E73,0)</f>
        <v>8.213846185976875</v>
      </c>
      <c r="AG73" s="126">
        <f ca="1">OFFSET(RES!AJ$95,$E73,0)</f>
        <v>8.0447538507018805</v>
      </c>
      <c r="AH73" s="126">
        <f ca="1">OFFSET(RES!AK$95,$E73,0)</f>
        <v>7.8784753071954308</v>
      </c>
      <c r="AI73" s="126">
        <f ca="1">OFFSET(RES!AL$95,$E73,0)</f>
        <v>7.7081655440913206</v>
      </c>
      <c r="AJ73" s="126">
        <f ca="1">OFFSET(RES!AM$95,$E73,0)</f>
        <v>6.8670023875109001</v>
      </c>
      <c r="AK73" s="126">
        <f ca="1">OFFSET(RES!AN$95,$E73,0)</f>
        <v>6.016893923370529</v>
      </c>
      <c r="AL73" s="126">
        <f ca="1">OFFSET(RES!AO$95,$E73,0)</f>
        <v>6.016893923370529</v>
      </c>
      <c r="AM73" s="126">
        <f ca="1">OFFSET(RES!AP$95,$E73,0)</f>
        <v>6.016893923370529</v>
      </c>
    </row>
    <row r="74" spans="1:39">
      <c r="A74" s="35" t="s">
        <v>373</v>
      </c>
      <c r="B74">
        <v>0.1043575899953</v>
      </c>
      <c r="E74" s="129">
        <f>MATCH(F74,RES!$D$96:$D$134,0)</f>
        <v>5</v>
      </c>
      <c r="F74" s="4" t="str">
        <f t="shared" si="1"/>
        <v>RLNL</v>
      </c>
      <c r="G74" s="126">
        <f ca="1">OFFSET(RES!J$95,$E74,0)</f>
        <v>4.742986727829742E-2</v>
      </c>
      <c r="H74" s="126">
        <f ca="1">OFFSET(RES!K$95,$E74,0)</f>
        <v>4.5708972638273712E-2</v>
      </c>
      <c r="I74" s="126">
        <f ca="1">OFFSET(RES!L$95,$E74,0)</f>
        <v>4.3988077998250004E-2</v>
      </c>
      <c r="J74" s="126">
        <f ca="1">OFFSET(RES!M$95,$E74,0)</f>
        <v>4.2267183358226296E-2</v>
      </c>
      <c r="K74" s="126">
        <f ca="1">OFFSET(RES!N$95,$E74,0)</f>
        <v>4.0546288718202587E-2</v>
      </c>
      <c r="L74" s="126">
        <f ca="1">OFFSET(RES!O$95,$E74,0)</f>
        <v>3.8825394078178879E-2</v>
      </c>
      <c r="M74" s="126">
        <f ca="1">OFFSET(RES!P$95,$E74,0)</f>
        <v>3.875104248853016E-2</v>
      </c>
      <c r="N74" s="126">
        <f ca="1">OFFSET(RES!Q$95,$E74,0)</f>
        <v>3.911384543385777E-2</v>
      </c>
      <c r="O74" s="203">
        <f ca="1">OFFSET(RES!R$95,$E74,0)</f>
        <v>4.0699032179204869E-2</v>
      </c>
      <c r="P74" s="126">
        <f ca="1">OFFSET(RES!S$95,$E74,0)</f>
        <v>4.7833506677456422E-2</v>
      </c>
      <c r="Q74" s="126">
        <f ca="1">OFFSET(RES!T$95,$E74,0)</f>
        <v>4.8042787424365921E-2</v>
      </c>
      <c r="R74" s="126">
        <f ca="1">OFFSET(RES!U$95,$E74,0)</f>
        <v>4.8284505217926835E-2</v>
      </c>
      <c r="S74" s="126">
        <f ca="1">OFFSET(RES!V$95,$E74,0)</f>
        <v>4.8420080645079515E-2</v>
      </c>
      <c r="T74" s="203">
        <f ca="1">OFFSET(RES!W$95,$E74,0)</f>
        <v>4.8458085734585113E-2</v>
      </c>
      <c r="U74" s="126">
        <f ca="1">OFFSET(RES!X$95,$E74,0)</f>
        <v>4.83917243301367E-2</v>
      </c>
      <c r="V74" s="126">
        <f ca="1">OFFSET(RES!Y$95,$E74,0)</f>
        <v>4.8335543396172374E-2</v>
      </c>
      <c r="W74" s="126">
        <f ca="1">OFFSET(RES!Z$95,$E74,0)</f>
        <v>4.8306354486685348E-2</v>
      </c>
      <c r="X74" s="126">
        <f ca="1">OFFSET(RES!AA$95,$E74,0)</f>
        <v>4.8125647802413914E-2</v>
      </c>
      <c r="Y74" s="205">
        <f ca="1">OFFSET(RES!AB$95,$E74,0)</f>
        <v>4.7847419185109492E-2</v>
      </c>
      <c r="Z74" s="126">
        <f ca="1">OFFSET(RES!AC$95,$E74,0)</f>
        <v>4.739922696680654E-2</v>
      </c>
      <c r="AA74" s="126">
        <f ca="1">OFFSET(RES!AD$95,$E74,0)</f>
        <v>4.684028851312292E-2</v>
      </c>
      <c r="AB74" s="126">
        <f ca="1">OFFSET(RES!AE$95,$E74,0)</f>
        <v>4.6239105219402138E-2</v>
      </c>
      <c r="AC74" s="126">
        <f ca="1">OFFSET(RES!AF$95,$E74,0)</f>
        <v>4.5540386867321737E-2</v>
      </c>
      <c r="AD74" s="126">
        <f ca="1">OFFSET(RES!AG$95,$E74,0)</f>
        <v>4.480855003102558E-2</v>
      </c>
      <c r="AE74" s="126">
        <f ca="1">OFFSET(RES!AH$95,$E74,0)</f>
        <v>4.3982139586782286E-2</v>
      </c>
      <c r="AF74" s="126">
        <f ca="1">OFFSET(RES!AI$95,$E74,0)</f>
        <v>4.3083958057500052E-2</v>
      </c>
      <c r="AG74" s="126">
        <f ca="1">OFFSET(RES!AJ$95,$E74,0)</f>
        <v>4.2197020693945542E-2</v>
      </c>
      <c r="AH74" s="126">
        <f ca="1">OFFSET(RES!AK$95,$E74,0)</f>
        <v>4.1324842468046359E-2</v>
      </c>
      <c r="AI74" s="126">
        <f ca="1">OFFSET(RES!AL$95,$E74,0)</f>
        <v>4.0431519349470382E-2</v>
      </c>
      <c r="AJ74" s="126">
        <f ca="1">OFFSET(RES!AM$95,$E74,0)</f>
        <v>3.6019379489888252E-2</v>
      </c>
      <c r="AK74" s="126">
        <f ca="1">OFFSET(RES!AN$95,$E74,0)</f>
        <v>3.1560318949421899E-2</v>
      </c>
      <c r="AL74" s="126">
        <f ca="1">OFFSET(RES!AO$95,$E74,0)</f>
        <v>3.1560318949421899E-2</v>
      </c>
      <c r="AM74" s="126">
        <f ca="1">OFFSET(RES!AP$95,$E74,0)</f>
        <v>3.1560318949421899E-2</v>
      </c>
    </row>
    <row r="75" spans="1:39">
      <c r="A75" s="35" t="s">
        <v>374</v>
      </c>
      <c r="B75">
        <v>12.72538201427</v>
      </c>
      <c r="E75" s="129">
        <f>MATCH(F75,RES!$D$96:$D$134,0)</f>
        <v>18</v>
      </c>
      <c r="F75" s="4" t="str">
        <f t="shared" si="1"/>
        <v>RMEH</v>
      </c>
      <c r="G75" s="126">
        <f ca="1">OFFSET(RES!J$95,$E75,0)</f>
        <v>13.162661948752438</v>
      </c>
      <c r="H75" s="126">
        <f ca="1">OFFSET(RES!K$95,$E75,0)</f>
        <v>13.128003260433498</v>
      </c>
      <c r="I75" s="126">
        <f ca="1">OFFSET(RES!L$95,$E75,0)</f>
        <v>13.093344572114558</v>
      </c>
      <c r="J75" s="126">
        <f ca="1">OFFSET(RES!M$95,$E75,0)</f>
        <v>13.058685883795617</v>
      </c>
      <c r="K75" s="126">
        <f ca="1">OFFSET(RES!N$95,$E75,0)</f>
        <v>13.024027195476677</v>
      </c>
      <c r="L75" s="126">
        <f ca="1">OFFSET(RES!O$95,$E75,0)</f>
        <v>12.989368507157737</v>
      </c>
      <c r="M75" s="126">
        <f ca="1">OFFSET(RES!P$95,$E75,0)</f>
        <v>13.339840024412242</v>
      </c>
      <c r="N75" s="126">
        <f ca="1">OFFSET(RES!Q$95,$E75,0)</f>
        <v>13.700339432562368</v>
      </c>
      <c r="O75" s="203">
        <f ca="1">OFFSET(RES!R$95,$E75,0)</f>
        <v>14.397333369523793</v>
      </c>
      <c r="P75" s="126">
        <f ca="1">OFFSET(RES!S$95,$E75,0)</f>
        <v>12.124169535650758</v>
      </c>
      <c r="Q75" s="126">
        <f ca="1">OFFSET(RES!T$95,$E75,0)</f>
        <v>12.432654533447723</v>
      </c>
      <c r="R75" s="126">
        <f ca="1">OFFSET(RES!U$95,$E75,0)</f>
        <v>12.729841007615502</v>
      </c>
      <c r="S75" s="126">
        <f ca="1">OFFSET(RES!V$95,$E75,0)</f>
        <v>13.084320084508112</v>
      </c>
      <c r="T75" s="203">
        <f ca="1">OFFSET(RES!W$95,$E75,0)</f>
        <v>13.491907588682531</v>
      </c>
      <c r="U75" s="126">
        <f ca="1">OFFSET(RES!X$95,$E75,0)</f>
        <v>13.893551655772963</v>
      </c>
      <c r="V75" s="126">
        <f ca="1">OFFSET(RES!Y$95,$E75,0)</f>
        <v>14.293792426826224</v>
      </c>
      <c r="W75" s="126">
        <f ca="1">OFFSET(RES!Z$95,$E75,0)</f>
        <v>14.684351256597079</v>
      </c>
      <c r="X75" s="126">
        <f ca="1">OFFSET(RES!AA$95,$E75,0)</f>
        <v>15.153548927637848</v>
      </c>
      <c r="Y75" s="205">
        <f ca="1">OFFSET(RES!AB$95,$E75,0)</f>
        <v>15.532785551913186</v>
      </c>
      <c r="Z75" s="126">
        <f ca="1">OFFSET(RES!AC$95,$E75,0)</f>
        <v>15.743744282674228</v>
      </c>
      <c r="AA75" s="126">
        <f ca="1">OFFSET(RES!AD$95,$E75,0)</f>
        <v>15.994477043665446</v>
      </c>
      <c r="AB75" s="126">
        <f ca="1">OFFSET(RES!AE$95,$E75,0)</f>
        <v>16.245523358559744</v>
      </c>
      <c r="AC75" s="126">
        <f ca="1">OFFSET(RES!AF$95,$E75,0)</f>
        <v>16.490917142148852</v>
      </c>
      <c r="AD75" s="126">
        <f ca="1">OFFSET(RES!AG$95,$E75,0)</f>
        <v>16.767427970618638</v>
      </c>
      <c r="AE75" s="126">
        <f ca="1">OFFSET(RES!AH$95,$E75,0)</f>
        <v>17.005847650448761</v>
      </c>
      <c r="AF75" s="126">
        <f ca="1">OFFSET(RES!AI$95,$E75,0)</f>
        <v>17.254465194914577</v>
      </c>
      <c r="AG75" s="126">
        <f ca="1">OFFSET(RES!AJ$95,$E75,0)</f>
        <v>17.523107563402522</v>
      </c>
      <c r="AH75" s="126">
        <f ca="1">OFFSET(RES!AK$95,$E75,0)</f>
        <v>17.77634490420936</v>
      </c>
      <c r="AI75" s="126">
        <f ca="1">OFFSET(RES!AL$95,$E75,0)</f>
        <v>18.031285757141635</v>
      </c>
      <c r="AJ75" s="126">
        <f ca="1">OFFSET(RES!AM$95,$E75,0)</f>
        <v>19.202549243506603</v>
      </c>
      <c r="AK75" s="126">
        <f ca="1">OFFSET(RES!AN$95,$E75,0)</f>
        <v>20.198324279368972</v>
      </c>
      <c r="AL75" s="126">
        <f ca="1">OFFSET(RES!AO$95,$E75,0)</f>
        <v>20.198324279368972</v>
      </c>
      <c r="AM75" s="126">
        <f ca="1">OFFSET(RES!AP$95,$E75,0)</f>
        <v>20.198324279368972</v>
      </c>
    </row>
    <row r="76" spans="1:39">
      <c r="A76" s="35" t="s">
        <v>375</v>
      </c>
      <c r="B76">
        <v>5.0035172999329998</v>
      </c>
      <c r="E76" s="129">
        <f>MATCH(F76,RES!$D$96:$D$134,0)</f>
        <v>17</v>
      </c>
      <c r="F76" s="4" t="str">
        <f t="shared" si="1"/>
        <v>RMEK</v>
      </c>
      <c r="G76" s="126">
        <f ca="1">OFFSET(RES!J$95,$E76,0)</f>
        <v>9.0463558635584818</v>
      </c>
      <c r="H76" s="126">
        <f ca="1">OFFSET(RES!K$95,$E76,0)</f>
        <v>8.9629930777373428</v>
      </c>
      <c r="I76" s="126">
        <f ca="1">OFFSET(RES!L$95,$E76,0)</f>
        <v>8.8796302919162056</v>
      </c>
      <c r="J76" s="126">
        <f ca="1">OFFSET(RES!M$95,$E76,0)</f>
        <v>8.7962675060950666</v>
      </c>
      <c r="K76" s="126">
        <f ca="1">OFFSET(RES!N$95,$E76,0)</f>
        <v>8.7129047202739294</v>
      </c>
      <c r="L76" s="126">
        <f ca="1">OFFSET(RES!O$95,$E76,0)</f>
        <v>8.6295419344527904</v>
      </c>
      <c r="M76" s="126">
        <f ca="1">OFFSET(RES!P$95,$E76,0)</f>
        <v>8.8623791700206667</v>
      </c>
      <c r="N76" s="126">
        <f ca="1">OFFSET(RES!Q$95,$E76,0)</f>
        <v>9.1018784773397758</v>
      </c>
      <c r="O76" s="203">
        <f ca="1">OFFSET(RES!R$95,$E76,0)</f>
        <v>9.5649293488085139</v>
      </c>
      <c r="P76" s="126">
        <f ca="1">OFFSET(RES!S$95,$E76,0)</f>
        <v>8.0547433364954966</v>
      </c>
      <c r="Q76" s="126">
        <f ca="1">OFFSET(RES!T$95,$E76,0)</f>
        <v>8.259686650188657</v>
      </c>
      <c r="R76" s="126">
        <f ca="1">OFFSET(RES!U$95,$E76,0)</f>
        <v>8.4571237418971439</v>
      </c>
      <c r="S76" s="126">
        <f ca="1">OFFSET(RES!V$95,$E76,0)</f>
        <v>8.6926234166692673</v>
      </c>
      <c r="T76" s="203">
        <f ca="1">OFFSET(RES!W$95,$E76,0)</f>
        <v>8.9634058998434032</v>
      </c>
      <c r="U76" s="126">
        <f ca="1">OFFSET(RES!X$95,$E76,0)</f>
        <v>9.2302398354401287</v>
      </c>
      <c r="V76" s="126">
        <f ca="1">OFFSET(RES!Y$95,$E76,0)</f>
        <v>9.4961414853762722</v>
      </c>
      <c r="W76" s="126">
        <f ca="1">OFFSET(RES!Z$95,$E76,0)</f>
        <v>9.7556108966506674</v>
      </c>
      <c r="X76" s="126">
        <f ca="1">OFFSET(RES!AA$95,$E76,0)</f>
        <v>10.067324354896366</v>
      </c>
      <c r="Y76" s="205">
        <f ca="1">OFFSET(RES!AB$95,$E76,0)</f>
        <v>10.319271811037977</v>
      </c>
      <c r="Z76" s="126">
        <f ca="1">OFFSET(RES!AC$95,$E76,0)</f>
        <v>10.459423136526832</v>
      </c>
      <c r="AA76" s="126">
        <f ca="1">OFFSET(RES!AD$95,$E76,0)</f>
        <v>10.62599850730968</v>
      </c>
      <c r="AB76" s="126">
        <f ca="1">OFFSET(RES!AE$95,$E76,0)</f>
        <v>10.792782188954893</v>
      </c>
      <c r="AC76" s="126">
        <f ca="1">OFFSET(RES!AF$95,$E76,0)</f>
        <v>10.955810587507857</v>
      </c>
      <c r="AD76" s="126">
        <f ca="1">OFFSET(RES!AG$95,$E76,0)</f>
        <v>11.139511726504368</v>
      </c>
      <c r="AE76" s="126">
        <f ca="1">OFFSET(RES!AH$95,$E76,0)</f>
        <v>11.297906849712945</v>
      </c>
      <c r="AF76" s="126">
        <f ca="1">OFFSET(RES!AI$95,$E76,0)</f>
        <v>11.463076967446243</v>
      </c>
      <c r="AG76" s="126">
        <f ca="1">OFFSET(RES!AJ$95,$E76,0)</f>
        <v>11.641550661757092</v>
      </c>
      <c r="AH76" s="126">
        <f ca="1">OFFSET(RES!AK$95,$E76,0)</f>
        <v>11.809789960739002</v>
      </c>
      <c r="AI76" s="126">
        <f ca="1">OFFSET(RES!AL$95,$E76,0)</f>
        <v>11.979160995210147</v>
      </c>
      <c r="AJ76" s="126">
        <f ca="1">OFFSET(RES!AM$95,$E76,0)</f>
        <v>12.757294848777407</v>
      </c>
      <c r="AK76" s="126">
        <f ca="1">OFFSET(RES!AN$95,$E76,0)</f>
        <v>13.418842207644033</v>
      </c>
      <c r="AL76" s="126">
        <f ca="1">OFFSET(RES!AO$95,$E76,0)</f>
        <v>13.418842207644033</v>
      </c>
      <c r="AM76" s="126">
        <f ca="1">OFFSET(RES!AP$95,$E76,0)</f>
        <v>13.418842207644033</v>
      </c>
    </row>
    <row r="77" spans="1:39">
      <c r="A77" s="35" t="s">
        <v>376</v>
      </c>
      <c r="B77">
        <v>15.793352715539999</v>
      </c>
      <c r="E77" s="129">
        <f>MATCH(F77,RES!$D$96:$D$134,0)</f>
        <v>15</v>
      </c>
      <c r="F77" s="4" t="str">
        <f t="shared" si="1"/>
        <v>RMEL</v>
      </c>
      <c r="G77" s="126">
        <f ca="1">OFFSET(RES!J$95,$E77,0)</f>
        <v>16.048370490489006</v>
      </c>
      <c r="H77" s="126">
        <f ca="1">OFFSET(RES!K$95,$E77,0)</f>
        <v>17.624996355408708</v>
      </c>
      <c r="I77" s="126">
        <f ca="1">OFFSET(RES!L$95,$E77,0)</f>
        <v>19.20162222032841</v>
      </c>
      <c r="J77" s="126">
        <f ca="1">OFFSET(RES!M$95,$E77,0)</f>
        <v>20.778248085248109</v>
      </c>
      <c r="K77" s="126">
        <f ca="1">OFFSET(RES!N$95,$E77,0)</f>
        <v>22.354873950167811</v>
      </c>
      <c r="L77" s="126">
        <f ca="1">OFFSET(RES!O$95,$E77,0)</f>
        <v>23.931499815087513</v>
      </c>
      <c r="M77" s="126">
        <f ca="1">OFFSET(RES!P$95,$E77,0)</f>
        <v>24.577205497064881</v>
      </c>
      <c r="N77" s="126">
        <f ca="1">OFFSET(RES!Q$95,$E77,0)</f>
        <v>25.241386478205715</v>
      </c>
      <c r="O77" s="203">
        <f ca="1">OFFSET(RES!R$95,$E77,0)</f>
        <v>26.525522059109278</v>
      </c>
      <c r="P77" s="126">
        <f ca="1">OFFSET(RES!S$95,$E77,0)</f>
        <v>22.337464738230352</v>
      </c>
      <c r="Q77" s="126">
        <f ca="1">OFFSET(RES!T$95,$E77,0)</f>
        <v>22.905814821120622</v>
      </c>
      <c r="R77" s="126">
        <f ca="1">OFFSET(RES!U$95,$E77,0)</f>
        <v>23.453348602125729</v>
      </c>
      <c r="S77" s="126">
        <f ca="1">OFFSET(RES!V$95,$E77,0)</f>
        <v>24.106437777202508</v>
      </c>
      <c r="T77" s="203">
        <f ca="1">OFFSET(RES!W$95,$E77,0)</f>
        <v>24.857373457825247</v>
      </c>
      <c r="U77" s="126">
        <f ca="1">OFFSET(RES!X$95,$E77,0)</f>
        <v>25.597359001541946</v>
      </c>
      <c r="V77" s="126">
        <f ca="1">OFFSET(RES!Y$95,$E77,0)</f>
        <v>26.334759124817644</v>
      </c>
      <c r="W77" s="126">
        <f ca="1">OFFSET(RES!Z$95,$E77,0)</f>
        <v>27.054321323495092</v>
      </c>
      <c r="X77" s="126">
        <f ca="1">OFFSET(RES!AA$95,$E77,0)</f>
        <v>27.918767040895766</v>
      </c>
      <c r="Y77" s="205">
        <f ca="1">OFFSET(RES!AB$95,$E77,0)</f>
        <v>28.617469306423033</v>
      </c>
      <c r="Z77" s="126">
        <f ca="1">OFFSET(RES!AC$95,$E77,0)</f>
        <v>29.00613784126497</v>
      </c>
      <c r="AA77" s="126">
        <f ca="1">OFFSET(RES!AD$95,$E77,0)</f>
        <v>29.46808570424162</v>
      </c>
      <c r="AB77" s="126">
        <f ca="1">OFFSET(RES!AE$95,$E77,0)</f>
        <v>29.930611256208262</v>
      </c>
      <c r="AC77" s="126">
        <f ca="1">OFFSET(RES!AF$95,$E77,0)</f>
        <v>30.382722633551221</v>
      </c>
      <c r="AD77" s="126">
        <f ca="1">OFFSET(RES!AG$95,$E77,0)</f>
        <v>30.892163784346806</v>
      </c>
      <c r="AE77" s="126">
        <f ca="1">OFFSET(RES!AH$95,$E77,0)</f>
        <v>31.331426133445891</v>
      </c>
      <c r="AF77" s="126">
        <f ca="1">OFFSET(RES!AI$95,$E77,0)</f>
        <v>31.789476939852115</v>
      </c>
      <c r="AG77" s="126">
        <f ca="1">OFFSET(RES!AJ$95,$E77,0)</f>
        <v>32.284421308260114</v>
      </c>
      <c r="AH77" s="126">
        <f ca="1">OFFSET(RES!AK$95,$E77,0)</f>
        <v>32.75098358735417</v>
      </c>
      <c r="AI77" s="126">
        <f ca="1">OFFSET(RES!AL$95,$E77,0)</f>
        <v>33.220684402404956</v>
      </c>
      <c r="AJ77" s="126">
        <f ca="1">OFFSET(RES!AM$95,$E77,0)</f>
        <v>35.378610085390704</v>
      </c>
      <c r="AK77" s="126">
        <f ca="1">OFFSET(RES!AN$95,$E77,0)</f>
        <v>37.213217370069508</v>
      </c>
      <c r="AL77" s="126">
        <f ca="1">OFFSET(RES!AO$95,$E77,0)</f>
        <v>37.213217370069508</v>
      </c>
      <c r="AM77" s="126">
        <f ca="1">OFFSET(RES!AP$95,$E77,0)</f>
        <v>37.213217370069508</v>
      </c>
    </row>
    <row r="78" spans="1:39">
      <c r="A78" s="35" t="s">
        <v>377</v>
      </c>
      <c r="B78">
        <v>8.1991938940679994</v>
      </c>
      <c r="E78" s="129">
        <f>MATCH(F78,RES!$D$96:$D$134,0)</f>
        <v>22</v>
      </c>
      <c r="F78" s="4" t="str">
        <f t="shared" si="1"/>
        <v>RMEO</v>
      </c>
      <c r="G78" s="126">
        <f ca="1">OFFSET(RES!J$95,$E78,0)</f>
        <v>5.817816552719238</v>
      </c>
      <c r="H78" s="126">
        <f ca="1">OFFSET(RES!K$95,$E78,0)</f>
        <v>6.4222279709223784</v>
      </c>
      <c r="I78" s="126">
        <f ca="1">OFFSET(RES!L$95,$E78,0)</f>
        <v>7.0266393891255188</v>
      </c>
      <c r="J78" s="126">
        <f ca="1">OFFSET(RES!M$95,$E78,0)</f>
        <v>7.6310508073286591</v>
      </c>
      <c r="K78" s="126">
        <f ca="1">OFFSET(RES!N$95,$E78,0)</f>
        <v>8.2354622255317995</v>
      </c>
      <c r="L78" s="126">
        <f ca="1">OFFSET(RES!O$95,$E78,0)</f>
        <v>8.8398736437349399</v>
      </c>
      <c r="M78" s="126">
        <f ca="1">OFFSET(RES!P$95,$E78,0)</f>
        <v>9.0783859260333966</v>
      </c>
      <c r="N78" s="126">
        <f ca="1">OFFSET(RES!Q$95,$E78,0)</f>
        <v>9.3237226577561341</v>
      </c>
      <c r="O78" s="203">
        <f ca="1">OFFSET(RES!R$95,$E78,0)</f>
        <v>9.7980596765106007</v>
      </c>
      <c r="P78" s="126">
        <f ca="1">OFFSET(RES!S$95,$E78,0)</f>
        <v>8.2510652208622961</v>
      </c>
      <c r="Q78" s="126">
        <f ca="1">OFFSET(RES!T$95,$E78,0)</f>
        <v>8.4610037101745625</v>
      </c>
      <c r="R78" s="126">
        <f ca="1">OFFSET(RES!U$95,$E78,0)</f>
        <v>8.6632530249755568</v>
      </c>
      <c r="S78" s="126">
        <f ca="1">OFFSET(RES!V$95,$E78,0)</f>
        <v>8.9044926393072128</v>
      </c>
      <c r="T78" s="203">
        <f ca="1">OFFSET(RES!W$95,$E78,0)</f>
        <v>9.1818750258090436</v>
      </c>
      <c r="U78" s="126">
        <f ca="1">OFFSET(RES!X$95,$E78,0)</f>
        <v>9.45521262500632</v>
      </c>
      <c r="V78" s="126">
        <f ca="1">OFFSET(RES!Y$95,$E78,0)</f>
        <v>9.7275952155250369</v>
      </c>
      <c r="W78" s="126">
        <f ca="1">OFFSET(RES!Z$95,$E78,0)</f>
        <v>9.9933887915342829</v>
      </c>
      <c r="X78" s="126">
        <f ca="1">OFFSET(RES!AA$95,$E78,0)</f>
        <v>10.312699782184026</v>
      </c>
      <c r="Y78" s="205">
        <f ca="1">OFFSET(RES!AB$95,$E78,0)</f>
        <v>10.570788067062789</v>
      </c>
      <c r="Z78" s="126">
        <f ca="1">OFFSET(RES!AC$95,$E78,0)</f>
        <v>10.714355363882699</v>
      </c>
      <c r="AA78" s="126">
        <f ca="1">OFFSET(RES!AD$95,$E78,0)</f>
        <v>10.884990751144658</v>
      </c>
      <c r="AB78" s="126">
        <f ca="1">OFFSET(RES!AE$95,$E78,0)</f>
        <v>11.055839526523382</v>
      </c>
      <c r="AC78" s="126">
        <f ca="1">OFFSET(RES!AF$95,$E78,0)</f>
        <v>11.222841489604988</v>
      </c>
      <c r="AD78" s="126">
        <f ca="1">OFFSET(RES!AG$95,$E78,0)</f>
        <v>11.411020059136712</v>
      </c>
      <c r="AE78" s="126">
        <f ca="1">OFFSET(RES!AH$95,$E78,0)</f>
        <v>11.573275817968762</v>
      </c>
      <c r="AF78" s="126">
        <f ca="1">OFFSET(RES!AI$95,$E78,0)</f>
        <v>11.742471701316164</v>
      </c>
      <c r="AG78" s="126">
        <f ca="1">OFFSET(RES!AJ$95,$E78,0)</f>
        <v>11.925295415300297</v>
      </c>
      <c r="AH78" s="126">
        <f ca="1">OFFSET(RES!AK$95,$E78,0)</f>
        <v>12.097635286432162</v>
      </c>
      <c r="AI78" s="126">
        <f ca="1">OFFSET(RES!AL$95,$E78,0)</f>
        <v>12.27113447735168</v>
      </c>
      <c r="AJ78" s="126">
        <f ca="1">OFFSET(RES!AM$95,$E78,0)</f>
        <v>13.068234137530029</v>
      </c>
      <c r="AK78" s="126">
        <f ca="1">OFFSET(RES!AN$95,$E78,0)</f>
        <v>13.745905687902809</v>
      </c>
      <c r="AL78" s="126">
        <f ca="1">OFFSET(RES!AO$95,$E78,0)</f>
        <v>13.745905687902809</v>
      </c>
      <c r="AM78" s="126">
        <f ca="1">OFFSET(RES!AP$95,$E78,0)</f>
        <v>13.745905687902809</v>
      </c>
    </row>
    <row r="79" spans="1:39">
      <c r="A79" s="35" t="s">
        <v>378</v>
      </c>
      <c r="B79">
        <v>3.5984677195130002</v>
      </c>
      <c r="E79" s="129">
        <f>MATCH(F79,RES!$D$96:$D$134,0)</f>
        <v>21</v>
      </c>
      <c r="F79" s="4" t="str">
        <f t="shared" si="1"/>
        <v>RMER</v>
      </c>
      <c r="G79" s="126">
        <f ca="1">OFFSET(RES!J$95,$E79,0)</f>
        <v>3.2555704876676663</v>
      </c>
      <c r="H79" s="126">
        <f ca="1">OFFSET(RES!K$95,$E79,0)</f>
        <v>3.5442533514995933</v>
      </c>
      <c r="I79" s="126">
        <f ca="1">OFFSET(RES!L$95,$E79,0)</f>
        <v>3.8329362153315207</v>
      </c>
      <c r="J79" s="126">
        <f ca="1">OFFSET(RES!M$95,$E79,0)</f>
        <v>4.1216190791634482</v>
      </c>
      <c r="K79" s="126">
        <f ca="1">OFFSET(RES!N$95,$E79,0)</f>
        <v>4.4103019429953747</v>
      </c>
      <c r="L79" s="126">
        <f ca="1">OFFSET(RES!O$95,$E79,0)</f>
        <v>4.6989848068273021</v>
      </c>
      <c r="M79" s="126">
        <f ca="1">OFFSET(RES!P$95,$E79,0)</f>
        <v>4.8257700569260376</v>
      </c>
      <c r="N79" s="126">
        <f ca="1">OFFSET(RES!Q$95,$E79,0)</f>
        <v>4.9561829588953836</v>
      </c>
      <c r="O79" s="203">
        <f ca="1">OFFSET(RES!R$95,$E79,0)</f>
        <v>5.2083248485051605</v>
      </c>
      <c r="P79" s="126">
        <f ca="1">OFFSET(RES!S$95,$E79,0)</f>
        <v>4.3859937003117242</v>
      </c>
      <c r="Q79" s="126">
        <f ca="1">OFFSET(RES!T$95,$E79,0)</f>
        <v>4.4975900659844141</v>
      </c>
      <c r="R79" s="126">
        <f ca="1">OFFSET(RES!U$95,$E79,0)</f>
        <v>4.6050991204961438</v>
      </c>
      <c r="S79" s="126">
        <f ca="1">OFFSET(RES!V$95,$E79,0)</f>
        <v>4.7333341302072531</v>
      </c>
      <c r="T79" s="203">
        <f ca="1">OFFSET(RES!W$95,$E79,0)</f>
        <v>4.880781443639993</v>
      </c>
      <c r="U79" s="126">
        <f ca="1">OFFSET(RES!X$95,$E79,0)</f>
        <v>5.0260786817597882</v>
      </c>
      <c r="V79" s="126">
        <f ca="1">OFFSET(RES!Y$95,$E79,0)</f>
        <v>5.1708682688144441</v>
      </c>
      <c r="W79" s="126">
        <f ca="1">OFFSET(RES!Z$95,$E79,0)</f>
        <v>5.3121553534216908</v>
      </c>
      <c r="X79" s="126">
        <f ca="1">OFFSET(RES!AA$95,$E79,0)</f>
        <v>5.4818905277224594</v>
      </c>
      <c r="Y79" s="205">
        <f ca="1">OFFSET(RES!AB$95,$E79,0)</f>
        <v>5.6190817341063806</v>
      </c>
      <c r="Z79" s="126">
        <f ca="1">OFFSET(RES!AC$95,$E79,0)</f>
        <v>5.695397366399626</v>
      </c>
      <c r="AA79" s="126">
        <f ca="1">OFFSET(RES!AD$95,$E79,0)</f>
        <v>5.786101501386816</v>
      </c>
      <c r="AB79" s="126">
        <f ca="1">OFFSET(RES!AE$95,$E79,0)</f>
        <v>5.8769190664476758</v>
      </c>
      <c r="AC79" s="126">
        <f ca="1">OFFSET(RES!AF$95,$E79,0)</f>
        <v>5.9656917931695075</v>
      </c>
      <c r="AD79" s="126">
        <f ca="1">OFFSET(RES!AG$95,$E79,0)</f>
        <v>6.0657213043183189</v>
      </c>
      <c r="AE79" s="126">
        <f ca="1">OFFSET(RES!AH$95,$E79,0)</f>
        <v>6.1519711056503095</v>
      </c>
      <c r="AF79" s="126">
        <f ca="1">OFFSET(RES!AI$95,$E79,0)</f>
        <v>6.2419100479100376</v>
      </c>
      <c r="AG79" s="126">
        <f ca="1">OFFSET(RES!AJ$95,$E79,0)</f>
        <v>6.3390930947455582</v>
      </c>
      <c r="AH79" s="126">
        <f ca="1">OFFSET(RES!AK$95,$E79,0)</f>
        <v>6.4307032770509522</v>
      </c>
      <c r="AI79" s="126">
        <f ca="1">OFFSET(RES!AL$95,$E79,0)</f>
        <v>6.5229297154577326</v>
      </c>
      <c r="AJ79" s="126">
        <f ca="1">OFFSET(RES!AM$95,$E79,0)</f>
        <v>6.9466415628957154</v>
      </c>
      <c r="AK79" s="126">
        <f ca="1">OFFSET(RES!AN$95,$E79,0)</f>
        <v>7.3068693724275464</v>
      </c>
      <c r="AL79" s="126">
        <f ca="1">OFFSET(RES!AO$95,$E79,0)</f>
        <v>7.3068693724275464</v>
      </c>
      <c r="AM79" s="126">
        <f ca="1">OFFSET(RES!AP$95,$E79,0)</f>
        <v>7.3068693724275464</v>
      </c>
    </row>
    <row r="80" spans="1:39">
      <c r="A80" s="35" t="s">
        <v>379</v>
      </c>
      <c r="B80">
        <v>16.347656033450001</v>
      </c>
      <c r="E80" s="129">
        <f>MATCH(F80,RES!$D$96:$D$134,0)</f>
        <v>20</v>
      </c>
      <c r="F80" s="4" t="str">
        <f t="shared" si="1"/>
        <v>RMEW</v>
      </c>
      <c r="G80" s="126">
        <f ca="1">OFFSET(RES!J$95,$E80,0)</f>
        <v>6.0852856077195092</v>
      </c>
      <c r="H80" s="126">
        <f ca="1">OFFSET(RES!K$95,$E80,0)</f>
        <v>5.9110738828389984</v>
      </c>
      <c r="I80" s="126">
        <f ca="1">OFFSET(RES!L$95,$E80,0)</f>
        <v>5.7368621579584875</v>
      </c>
      <c r="J80" s="126">
        <f ca="1">OFFSET(RES!M$95,$E80,0)</f>
        <v>5.5626504330779776</v>
      </c>
      <c r="K80" s="126">
        <f ca="1">OFFSET(RES!N$95,$E80,0)</f>
        <v>5.3884387081974667</v>
      </c>
      <c r="L80" s="126">
        <f ca="1">OFFSET(RES!O$95,$E80,0)</f>
        <v>5.2142269833169559</v>
      </c>
      <c r="M80" s="126">
        <f ca="1">OFFSET(RES!P$95,$E80,0)</f>
        <v>5.3549141954124071</v>
      </c>
      <c r="N80" s="126">
        <f ca="1">OFFSET(RES!Q$95,$E80,0)</f>
        <v>5.4996268302422191</v>
      </c>
      <c r="O80" s="203">
        <f ca="1">OFFSET(RES!R$95,$E80,0)</f>
        <v>5.7794159971528289</v>
      </c>
      <c r="P80" s="126">
        <f ca="1">OFFSET(RES!S$95,$E80,0)</f>
        <v>4.8669165023891257</v>
      </c>
      <c r="Q80" s="126">
        <f ca="1">OFFSET(RES!T$95,$E80,0)</f>
        <v>4.9907493737542765</v>
      </c>
      <c r="R80" s="126">
        <f ca="1">OFFSET(RES!U$95,$E80,0)</f>
        <v>5.1100467616010041</v>
      </c>
      <c r="S80" s="126">
        <f ca="1">OFFSET(RES!V$95,$E80,0)</f>
        <v>5.2523426989851982</v>
      </c>
      <c r="T80" s="203">
        <f ca="1">OFFSET(RES!W$95,$E80,0)</f>
        <v>5.4159575630302017</v>
      </c>
      <c r="U80" s="126">
        <f ca="1">OFFSET(RES!X$95,$E80,0)</f>
        <v>5.5771865966940064</v>
      </c>
      <c r="V80" s="126">
        <f ca="1">OFFSET(RES!Y$95,$E80,0)</f>
        <v>5.7378523155162489</v>
      </c>
      <c r="W80" s="126">
        <f ca="1">OFFSET(RES!Z$95,$E80,0)</f>
        <v>5.894631483621434</v>
      </c>
      <c r="X80" s="126">
        <f ca="1">OFFSET(RES!AA$95,$E80,0)</f>
        <v>6.082978065328013</v>
      </c>
      <c r="Y80" s="205">
        <f ca="1">OFFSET(RES!AB$95,$E80,0)</f>
        <v>6.2352122434767701</v>
      </c>
      <c r="Z80" s="126">
        <f ca="1">OFFSET(RES!AC$95,$E80,0)</f>
        <v>6.3198958603665663</v>
      </c>
      <c r="AA80" s="126">
        <f ca="1">OFFSET(RES!AD$95,$E80,0)</f>
        <v>6.4205456746544236</v>
      </c>
      <c r="AB80" s="126">
        <f ca="1">OFFSET(RES!AE$95,$E80,0)</f>
        <v>6.5213213565871362</v>
      </c>
      <c r="AC80" s="126">
        <f ca="1">OFFSET(RES!AF$95,$E80,0)</f>
        <v>6.6198279843129937</v>
      </c>
      <c r="AD80" s="126">
        <f ca="1">OFFSET(RES!AG$95,$E80,0)</f>
        <v>6.7308256992667257</v>
      </c>
      <c r="AE80" s="126">
        <f ca="1">OFFSET(RES!AH$95,$E80,0)</f>
        <v>6.8265327636431783</v>
      </c>
      <c r="AF80" s="126">
        <f ca="1">OFFSET(RES!AI$95,$E80,0)</f>
        <v>6.9263334820665046</v>
      </c>
      <c r="AG80" s="126">
        <f ca="1">OFFSET(RES!AJ$95,$E80,0)</f>
        <v>7.0341726188082276</v>
      </c>
      <c r="AH80" s="126">
        <f ca="1">OFFSET(RES!AK$95,$E80,0)</f>
        <v>7.135827828212042</v>
      </c>
      <c r="AI80" s="126">
        <f ca="1">OFFSET(RES!AL$95,$E80,0)</f>
        <v>7.2381668660010456</v>
      </c>
      <c r="AJ80" s="126">
        <f ca="1">OFFSET(RES!AM$95,$E80,0)</f>
        <v>7.7083385815708008</v>
      </c>
      <c r="AK80" s="126">
        <f ca="1">OFFSET(RES!AN$95,$E80,0)</f>
        <v>8.1080652548456271</v>
      </c>
      <c r="AL80" s="126">
        <f ca="1">OFFSET(RES!AO$95,$E80,0)</f>
        <v>8.1080652548456271</v>
      </c>
      <c r="AM80" s="126">
        <f ca="1">OFFSET(RES!AP$95,$E80,0)</f>
        <v>8.1080652548456271</v>
      </c>
    </row>
    <row r="81" spans="1:39" s="185" customFormat="1">
      <c r="A81" s="35" t="s">
        <v>544</v>
      </c>
      <c r="B81" s="185">
        <v>17.347656033450001</v>
      </c>
      <c r="E81" s="129">
        <f>MATCH(F81,RES!$D$96:$D$134,0)</f>
        <v>19</v>
      </c>
      <c r="F81" s="185" t="str">
        <f>A81</f>
        <v>RMEWG</v>
      </c>
      <c r="G81" s="126">
        <f ca="1">OFFSET(RES!J$95,$E81,0)</f>
        <v>8.7188816642673164</v>
      </c>
      <c r="H81" s="126">
        <f ca="1">OFFSET(RES!K$95,$E81,0)</f>
        <v>9.2261548464638548</v>
      </c>
      <c r="I81" s="126">
        <f ca="1">OFFSET(RES!L$95,$E81,0)</f>
        <v>9.7334280286603914</v>
      </c>
      <c r="J81" s="126">
        <f ca="1">OFFSET(RES!M$95,$E81,0)</f>
        <v>10.24070121085693</v>
      </c>
      <c r="K81" s="126">
        <f ca="1">OFFSET(RES!N$95,$E81,0)</f>
        <v>10.747974393053468</v>
      </c>
      <c r="L81" s="126">
        <f ca="1">OFFSET(RES!O$95,$E81,0)</f>
        <v>11.255247575250005</v>
      </c>
      <c r="M81" s="126">
        <f ca="1">OFFSET(RES!P$95,$E81,0)</f>
        <v>11.558930059321442</v>
      </c>
      <c r="N81" s="126">
        <f ca="1">OFFSET(RES!Q$95,$E81,0)</f>
        <v>11.871301679791282</v>
      </c>
      <c r="O81" s="203">
        <f ca="1">OFFSET(RES!R$95,$E81,0)</f>
        <v>12.475244767142</v>
      </c>
      <c r="P81" s="126">
        <f ca="1">OFFSET(RES!S$95,$E81,0)</f>
        <v>10.505555346501808</v>
      </c>
      <c r="Q81" s="126">
        <f ca="1">OFFSET(RES!T$95,$E81,0)</f>
        <v>10.772856641521809</v>
      </c>
      <c r="R81" s="126">
        <f ca="1">OFFSET(RES!U$95,$E81,0)</f>
        <v>11.03036780081572</v>
      </c>
      <c r="S81" s="126">
        <f ca="1">OFFSET(RES!V$95,$E81,0)</f>
        <v>11.337522822899656</v>
      </c>
      <c r="T81" s="203">
        <f ca="1">OFFSET(RES!W$95,$E81,0)</f>
        <v>11.690696132713247</v>
      </c>
      <c r="U81" s="126">
        <f ca="1">OFFSET(RES!X$95,$E81,0)</f>
        <v>12.038719472704107</v>
      </c>
      <c r="V81" s="126">
        <f ca="1">OFFSET(RES!Y$95,$E81,0)</f>
        <v>12.385526861025644</v>
      </c>
      <c r="W81" s="126">
        <f ca="1">OFFSET(RES!Z$95,$E81,0)</f>
        <v>12.723944877217008</v>
      </c>
      <c r="X81" s="126">
        <f ca="1">OFFSET(RES!AA$95,$E81,0)</f>
        <v>13.130503205775053</v>
      </c>
      <c r="Y81" s="205">
        <f ca="1">OFFSET(RES!AB$95,$E81,0)</f>
        <v>13.459110565976506</v>
      </c>
      <c r="Z81" s="126">
        <f ca="1">OFFSET(RES!AC$95,$E81,0)</f>
        <v>13.641905652709756</v>
      </c>
      <c r="AA81" s="126">
        <f ca="1">OFFSET(RES!AD$95,$E81,0)</f>
        <v>13.859164813432393</v>
      </c>
      <c r="AB81" s="126">
        <f ca="1">OFFSET(RES!AE$95,$E81,0)</f>
        <v>14.076695667640776</v>
      </c>
      <c r="AC81" s="126">
        <f ca="1">OFFSET(RES!AF$95,$E81,0)</f>
        <v>14.289328620982637</v>
      </c>
      <c r="AD81" s="126">
        <f ca="1">OFFSET(RES!AG$95,$E81,0)</f>
        <v>14.528924397324648</v>
      </c>
      <c r="AE81" s="126">
        <f ca="1">OFFSET(RES!AH$95,$E81,0)</f>
        <v>14.735514311362513</v>
      </c>
      <c r="AF81" s="126">
        <f ca="1">OFFSET(RES!AI$95,$E81,0)</f>
        <v>14.95094064351804</v>
      </c>
      <c r="AG81" s="126">
        <f ca="1">OFFSET(RES!AJ$95,$E81,0)</f>
        <v>15.183718423659329</v>
      </c>
      <c r="AH81" s="126">
        <f ca="1">OFFSET(RES!AK$95,$E81,0)</f>
        <v>15.403147795033949</v>
      </c>
      <c r="AI81" s="126">
        <f ca="1">OFFSET(RES!AL$95,$E81,0)</f>
        <v>15.62405325438842</v>
      </c>
      <c r="AJ81" s="126">
        <f ca="1">OFFSET(RES!AM$95,$E81,0)</f>
        <v>16.638949437187744</v>
      </c>
      <c r="AK81" s="126">
        <f ca="1">OFFSET(RES!AN$95,$E81,0)</f>
        <v>17.501785421224106</v>
      </c>
      <c r="AL81" s="126">
        <f ca="1">OFFSET(RES!AO$95,$E81,0)</f>
        <v>17.501785421224106</v>
      </c>
      <c r="AM81" s="126">
        <f ca="1">OFFSET(RES!AP$95,$E81,0)</f>
        <v>17.501785421224106</v>
      </c>
    </row>
    <row r="82" spans="1:39">
      <c r="A82" s="35" t="s">
        <v>380</v>
      </c>
      <c r="B82">
        <v>0.2282739655271</v>
      </c>
      <c r="E82" s="129">
        <f>MATCH(F82,RES!$D$96:$D$134,0)</f>
        <v>16</v>
      </c>
      <c r="F82" s="4" t="str">
        <f t="shared" si="1"/>
        <v>RMNL</v>
      </c>
      <c r="G82" s="126">
        <f ca="1">OFFSET(RES!J$95,$E82,0)</f>
        <v>3.3422499241462768E-2</v>
      </c>
      <c r="H82" s="126">
        <f ca="1">OFFSET(RES!K$95,$E82,0)</f>
        <v>4.0890728552561373E-2</v>
      </c>
      <c r="I82" s="126">
        <f ca="1">OFFSET(RES!L$95,$E82,0)</f>
        <v>4.8358957863659985E-2</v>
      </c>
      <c r="J82" s="126">
        <f ca="1">OFFSET(RES!M$95,$E82,0)</f>
        <v>5.5827187174758597E-2</v>
      </c>
      <c r="K82" s="126">
        <f ca="1">OFFSET(RES!N$95,$E82,0)</f>
        <v>6.3295416485857195E-2</v>
      </c>
      <c r="L82" s="126">
        <f ca="1">OFFSET(RES!O$95,$E82,0)</f>
        <v>7.0763645796955807E-2</v>
      </c>
      <c r="M82" s="126">
        <f ca="1">OFFSET(RES!P$95,$E82,0)</f>
        <v>7.2672948954784697E-2</v>
      </c>
      <c r="N82" s="126">
        <f ca="1">OFFSET(RES!Q$95,$E82,0)</f>
        <v>7.46368821832777E-2</v>
      </c>
      <c r="O82" s="203">
        <f ca="1">OFFSET(RES!R$95,$E82,0)</f>
        <v>7.8433974555442321E-2</v>
      </c>
      <c r="P82" s="126">
        <f ca="1">OFFSET(RES!S$95,$E82,0)</f>
        <v>6.6050203913320518E-2</v>
      </c>
      <c r="Q82" s="126">
        <f ca="1">OFFSET(RES!T$95,$E82,0)</f>
        <v>6.7730772380197882E-2</v>
      </c>
      <c r="R82" s="126">
        <f ca="1">OFFSET(RES!U$95,$E82,0)</f>
        <v>6.9349788607358298E-2</v>
      </c>
      <c r="S82" s="126">
        <f ca="1">OFFSET(RES!V$95,$E82,0)</f>
        <v>7.128092419919542E-2</v>
      </c>
      <c r="T82" s="203">
        <f ca="1">OFFSET(RES!W$95,$E82,0)</f>
        <v>7.3501384551888496E-2</v>
      </c>
      <c r="U82" s="126">
        <f ca="1">OFFSET(RES!X$95,$E82,0)</f>
        <v>7.5689466172975339E-2</v>
      </c>
      <c r="V82" s="126">
        <f ca="1">OFFSET(RES!Y$95,$E82,0)</f>
        <v>7.7869902900188553E-2</v>
      </c>
      <c r="W82" s="126">
        <f ca="1">OFFSET(RES!Z$95,$E82,0)</f>
        <v>7.9997594225409543E-2</v>
      </c>
      <c r="X82" s="126">
        <f ca="1">OFFSET(RES!AA$95,$E82,0)</f>
        <v>8.2553695223236315E-2</v>
      </c>
      <c r="Y82" s="205">
        <f ca="1">OFFSET(RES!AB$95,$E82,0)</f>
        <v>8.4619705294369893E-2</v>
      </c>
      <c r="Z82" s="126">
        <f ca="1">OFFSET(RES!AC$95,$E82,0)</f>
        <v>8.5768968932022766E-2</v>
      </c>
      <c r="AA82" s="126">
        <f ca="1">OFFSET(RES!AD$95,$E82,0)</f>
        <v>8.7134914033872649E-2</v>
      </c>
      <c r="AB82" s="126">
        <f ca="1">OFFSET(RES!AE$95,$E82,0)</f>
        <v>8.8502567318635622E-2</v>
      </c>
      <c r="AC82" s="126">
        <f ca="1">OFFSET(RES!AF$95,$E82,0)</f>
        <v>8.9839426671967967E-2</v>
      </c>
      <c r="AD82" s="126">
        <f ca="1">OFFSET(RES!AG$95,$E82,0)</f>
        <v>9.1345805855380643E-2</v>
      </c>
      <c r="AE82" s="126">
        <f ca="1">OFFSET(RES!AH$95,$E82,0)</f>
        <v>9.2644671598178338E-2</v>
      </c>
      <c r="AF82" s="126">
        <f ca="1">OFFSET(RES!AI$95,$E82,0)</f>
        <v>9.3999093396727934E-2</v>
      </c>
      <c r="AG82" s="126">
        <f ca="1">OFFSET(RES!AJ$95,$E82,0)</f>
        <v>9.54626066844802E-2</v>
      </c>
      <c r="AH82" s="126">
        <f ca="1">OFFSET(RES!AK$95,$E82,0)</f>
        <v>9.6842196267880126E-2</v>
      </c>
      <c r="AI82" s="126">
        <f ca="1">OFFSET(RES!AL$95,$E82,0)</f>
        <v>9.8231066266150802E-2</v>
      </c>
      <c r="AJ82" s="126">
        <f ca="1">OFFSET(RES!AM$95,$E82,0)</f>
        <v>0.10461189027914003</v>
      </c>
      <c r="AK82" s="126">
        <f ca="1">OFFSET(RES!AN$95,$E82,0)</f>
        <v>0.11003668609522503</v>
      </c>
      <c r="AL82" s="126">
        <f ca="1">OFFSET(RES!AO$95,$E82,0)</f>
        <v>0.11003668609522503</v>
      </c>
      <c r="AM82" s="126">
        <f ca="1">OFFSET(RES!AP$95,$E82,0)</f>
        <v>0.11003668609522503</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0.76619187600000005</v>
      </c>
      <c r="O83" s="24">
        <f ca="1">OFFSET(OtherTRA!R$46,$E83,0)</f>
        <v>0.76619187600000005</v>
      </c>
      <c r="P83" s="24">
        <f ca="1">OFFSET(OtherTRA!S$46,$E83,0)</f>
        <v>0.76619187600000005</v>
      </c>
      <c r="Q83" s="24">
        <f ca="1">OFFSET(OtherTRA!T$46,$E83,0)</f>
        <v>0.76619187600000005</v>
      </c>
      <c r="R83" s="24">
        <f ca="1">OFFSET(OtherTRA!U$46,$E83,0)</f>
        <v>0.76619187600000005</v>
      </c>
      <c r="S83" s="24">
        <f ca="1">OFFSET(OtherTRA!V$46,$E83,0)</f>
        <v>0.76619187600000005</v>
      </c>
      <c r="T83" s="24">
        <f ca="1">OFFSET(OtherTRA!W$46,$E83,0)</f>
        <v>0.76619187600000005</v>
      </c>
      <c r="U83" s="24">
        <f ca="1">OFFSET(OtherTRA!X$46,$E83,0)</f>
        <v>0.76619187600000005</v>
      </c>
      <c r="V83" s="24">
        <f ca="1">OFFSET(OtherTRA!Y$46,$E83,0)</f>
        <v>0.76619187600000005</v>
      </c>
      <c r="W83" s="24">
        <f ca="1">OFFSET(OtherTRA!Z$46,$E83,0)</f>
        <v>0.76619187600000005</v>
      </c>
      <c r="X83" s="24">
        <f ca="1">OFFSET(OtherTRA!AA$46,$E83,0)</f>
        <v>0.76619187600000005</v>
      </c>
      <c r="Y83" s="24">
        <f ca="1">OFFSET(OtherTRA!AB$46,$E83,0)</f>
        <v>0.76619187600000005</v>
      </c>
      <c r="Z83" s="24">
        <f ca="1">OFFSET(OtherTRA!AC$46,$E83,0)</f>
        <v>0.76619187600000005</v>
      </c>
      <c r="AA83" s="24">
        <f ca="1">OFFSET(OtherTRA!AD$46,$E83,0)</f>
        <v>0.76619187600000005</v>
      </c>
      <c r="AB83" s="24">
        <f ca="1">OFFSET(OtherTRA!AE$46,$E83,0)</f>
        <v>0.76619187600000005</v>
      </c>
      <c r="AC83" s="24">
        <f ca="1">OFFSET(OtherTRA!AF$46,$E83,0)</f>
        <v>0.76619187600000005</v>
      </c>
      <c r="AD83" s="24">
        <f ca="1">OFFSET(OtherTRA!AG$46,$E83,0)</f>
        <v>0.76619187600000005</v>
      </c>
      <c r="AE83" s="24">
        <f ca="1">OFFSET(OtherTRA!AH$46,$E83,0)</f>
        <v>0.76619187600000005</v>
      </c>
      <c r="AF83" s="24">
        <f ca="1">OFFSET(OtherTRA!AI$46,$E83,0)</f>
        <v>0.76619187600000005</v>
      </c>
      <c r="AG83" s="24">
        <f ca="1">OFFSET(OtherTRA!AJ$46,$E83,0)</f>
        <v>0.76619187600000005</v>
      </c>
      <c r="AH83" s="24">
        <f ca="1">OFFSET(OtherTRA!AK$46,$E83,0)</f>
        <v>0.76619187600000005</v>
      </c>
      <c r="AI83" s="24">
        <f ca="1">OFFSET(OtherTRA!AL$46,$E83,0)</f>
        <v>0.76619187600000005</v>
      </c>
      <c r="AJ83" s="24">
        <f ca="1">OFFSET(OtherTRA!AM$46,$E83,0)</f>
        <v>0.76619187600000005</v>
      </c>
      <c r="AK83" s="24">
        <f ca="1">OFFSET(OtherTRA!AN$46,$E83,0)</f>
        <v>0.76619187600000005</v>
      </c>
      <c r="AL83" s="24">
        <f ca="1">OFFSET(OtherTRA!AO$46,$E83,0)</f>
        <v>0.76619187600000005</v>
      </c>
      <c r="AM83" s="24">
        <f ca="1">OFFSET(OtherTRA!AP$46,$E83,0)</f>
        <v>0.76619187600000005</v>
      </c>
    </row>
    <row r="84" spans="1:39">
      <c r="A84" s="35" t="s">
        <v>605</v>
      </c>
      <c r="B84">
        <f>[2]EB_2006!$AI$69/1000</f>
        <v>35.178032837499991</v>
      </c>
      <c r="E84" s="128">
        <f>MATCH(F84,OtherTRA!$D$47:$D$51,0)</f>
        <v>2</v>
      </c>
      <c r="F84" s="4" t="str">
        <f t="shared" si="1"/>
        <v>TAIJET</v>
      </c>
      <c r="G84" s="24">
        <f ca="1">OFFSET(OtherTRA!J$46,$E84,0)</f>
        <v>60.368000000000002</v>
      </c>
      <c r="H84" s="24">
        <f ca="1">OFFSET(OtherTRA!K$46,$E84,0)</f>
        <v>62.148158892930546</v>
      </c>
      <c r="I84" s="24">
        <f ca="1">OFFSET(OtherTRA!L$46,$E84,0)</f>
        <v>63.92831778586109</v>
      </c>
      <c r="J84" s="24">
        <f ca="1">OFFSET(OtherTRA!M$46,$E84,0)</f>
        <v>65.708476678791641</v>
      </c>
      <c r="K84" s="24">
        <f ca="1">OFFSET(OtherTRA!N$46,$E84,0)</f>
        <v>67.323877427011467</v>
      </c>
      <c r="L84" s="24">
        <f ca="1">OFFSET(OtherTRA!O$46,$E84,0)</f>
        <v>68.939278175231294</v>
      </c>
      <c r="M84" s="24">
        <f ca="1">OFFSET(OtherTRA!P$46,$E84,0)</f>
        <v>69.31496218118528</v>
      </c>
      <c r="N84" s="24">
        <f ca="1">OFFSET(OtherTRA!Q$46,$E84,0)</f>
        <v>69.690646187139279</v>
      </c>
      <c r="O84" s="24">
        <f ca="1">OFFSET(OtherTRA!R$46,$E84,0)</f>
        <v>65.724555425124123</v>
      </c>
      <c r="P84" s="24">
        <f ca="1">OFFSET(OtherTRA!S$46,$E84,0)</f>
        <v>67.420112666190747</v>
      </c>
      <c r="Q84" s="24">
        <f ca="1">OFFSET(OtherTRA!T$46,$E84,0)</f>
        <v>68.611540384905084</v>
      </c>
      <c r="R84" s="24">
        <f ca="1">OFFSET(OtherTRA!U$46,$E84,0)</f>
        <v>69.802968103619421</v>
      </c>
      <c r="S84" s="24">
        <f ca="1">OFFSET(OtherTRA!V$46,$E84,0)</f>
        <v>70.994395822333757</v>
      </c>
      <c r="T84" s="24">
        <f ca="1">OFFSET(OtherTRA!W$46,$E84,0)</f>
        <v>72.185823541048094</v>
      </c>
      <c r="U84" s="24">
        <f ca="1">OFFSET(OtherTRA!X$46,$E84,0)</f>
        <v>73.377251259762431</v>
      </c>
      <c r="V84" s="24">
        <f ca="1">OFFSET(OtherTRA!Y$46,$E84,0)</f>
        <v>74.568678978476768</v>
      </c>
      <c r="W84" s="24">
        <f ca="1">OFFSET(OtherTRA!Z$46,$E84,0)</f>
        <v>75.760106697191105</v>
      </c>
      <c r="X84" s="24">
        <f ca="1">OFFSET(OtherTRA!AA$46,$E84,0)</f>
        <v>76.951534415905442</v>
      </c>
      <c r="Y84" s="24">
        <f ca="1">OFFSET(OtherTRA!AB$46,$E84,0)</f>
        <v>78.142962134619836</v>
      </c>
      <c r="Z84" s="24">
        <f ca="1">OFFSET(OtherTRA!AC$46,$E84,0)</f>
        <v>80.293649416968933</v>
      </c>
      <c r="AA84" s="24">
        <f ca="1">OFFSET(OtherTRA!AD$46,$E84,0)</f>
        <v>82.444336699318029</v>
      </c>
      <c r="AB84" s="24">
        <f ca="1">OFFSET(OtherTRA!AE$46,$E84,0)</f>
        <v>84.595023981667126</v>
      </c>
      <c r="AC84" s="24">
        <f ca="1">OFFSET(OtherTRA!AF$46,$E84,0)</f>
        <v>86.745711264016222</v>
      </c>
      <c r="AD84" s="24">
        <f ca="1">OFFSET(OtherTRA!AG$46,$E84,0)</f>
        <v>88.896398546365319</v>
      </c>
      <c r="AE84" s="24">
        <f ca="1">OFFSET(OtherTRA!AH$46,$E84,0)</f>
        <v>91.047085828714415</v>
      </c>
      <c r="AF84" s="24">
        <f ca="1">OFFSET(OtherTRA!AI$46,$E84,0)</f>
        <v>93.197773111063512</v>
      </c>
      <c r="AG84" s="24">
        <f ca="1">OFFSET(OtherTRA!AJ$46,$E84,0)</f>
        <v>95.348460393412608</v>
      </c>
      <c r="AH84" s="24">
        <f ca="1">OFFSET(OtherTRA!AK$46,$E84,0)</f>
        <v>97.499147675761705</v>
      </c>
      <c r="AI84" s="24">
        <f ca="1">OFFSET(OtherTRA!AL$46,$E84,0)</f>
        <v>99.649834958110773</v>
      </c>
      <c r="AJ84" s="24">
        <f ca="1">OFFSET(OtherTRA!AM$46,$E84,0)</f>
        <v>113.23981125185284</v>
      </c>
      <c r="AK84" s="24">
        <f ca="1">OFFSET(OtherTRA!AN$46,$E84,0)</f>
        <v>126.82978754559493</v>
      </c>
      <c r="AL84" s="24">
        <f ca="1">OFFSET(OtherTRA!AO$46,$E84,0)</f>
        <v>126.82978754559493</v>
      </c>
      <c r="AM84" s="24">
        <f ca="1">OFFSET(OtherTRA!AP$46,$E84,0)</f>
        <v>126.82978754559493</v>
      </c>
    </row>
    <row r="85" spans="1:39" s="185" customFormat="1">
      <c r="A85" s="35" t="s">
        <v>606</v>
      </c>
      <c r="B85" s="185">
        <f>[2]EB_2006!$AI$70/1000</f>
        <v>42.764908764899999</v>
      </c>
      <c r="E85" s="128">
        <f>MATCH(F85,OtherTRA!$D$47:$D$51,0)</f>
        <v>3</v>
      </c>
      <c r="F85" s="185" t="str">
        <f t="shared" ref="F85" si="2">A85</f>
        <v>TADJET</v>
      </c>
      <c r="G85" s="24">
        <f ca="1">OFFSET(OtherTRA!J$46,$E85,0)</f>
        <v>20.123000000000001</v>
      </c>
      <c r="H85" s="24">
        <f ca="1">OFFSET(OtherTRA!K$46,$E85,0)</f>
        <v>20.716396127127641</v>
      </c>
      <c r="I85" s="24">
        <f ca="1">OFFSET(OtherTRA!L$46,$E85,0)</f>
        <v>21.309792254255282</v>
      </c>
      <c r="J85" s="24">
        <f ca="1">OFFSET(OtherTRA!M$46,$E85,0)</f>
        <v>21.903188381382925</v>
      </c>
      <c r="K85" s="24">
        <f ca="1">OFFSET(OtherTRA!N$46,$E85,0)</f>
        <v>21.184208220267859</v>
      </c>
      <c r="L85" s="24">
        <f ca="1">OFFSET(OtherTRA!O$46,$E85,0)</f>
        <v>20.465228059152793</v>
      </c>
      <c r="M85" s="24">
        <f ca="1">OFFSET(OtherTRA!P$46,$E85,0)</f>
        <v>21.847914132476973</v>
      </c>
      <c r="N85" s="24">
        <f ca="1">OFFSET(OtherTRA!Q$46,$E85,0)</f>
        <v>23.230600205801153</v>
      </c>
      <c r="O85" s="24">
        <f ca="1">OFFSET(OtherTRA!R$46,$E85,0)</f>
        <v>21.908548052275595</v>
      </c>
      <c r="P85" s="24">
        <f ca="1">OFFSET(OtherTRA!S$46,$E85,0)</f>
        <v>22.473743161637898</v>
      </c>
      <c r="Q85" s="24">
        <f ca="1">OFFSET(OtherTRA!T$46,$E85,0)</f>
        <v>22.87089231323624</v>
      </c>
      <c r="R85" s="24">
        <f ca="1">OFFSET(OtherTRA!U$46,$E85,0)</f>
        <v>23.268041464834582</v>
      </c>
      <c r="S85" s="24">
        <f ca="1">OFFSET(OtherTRA!V$46,$E85,0)</f>
        <v>23.665190616432923</v>
      </c>
      <c r="T85" s="24">
        <f ca="1">OFFSET(OtherTRA!W$46,$E85,0)</f>
        <v>24.062339768031265</v>
      </c>
      <c r="U85" s="24">
        <f ca="1">OFFSET(OtherTRA!X$46,$E85,0)</f>
        <v>24.459488919629607</v>
      </c>
      <c r="V85" s="24">
        <f ca="1">OFFSET(OtherTRA!Y$46,$E85,0)</f>
        <v>24.856638071227948</v>
      </c>
      <c r="W85" s="24">
        <f ca="1">OFFSET(OtherTRA!Z$46,$E85,0)</f>
        <v>25.25378722282629</v>
      </c>
      <c r="X85" s="24">
        <f ca="1">OFFSET(OtherTRA!AA$46,$E85,0)</f>
        <v>25.650936374424631</v>
      </c>
      <c r="Y85" s="24">
        <f ca="1">OFFSET(OtherTRA!AB$46,$E85,0)</f>
        <v>26.048085526022984</v>
      </c>
      <c r="Z85" s="24">
        <f ca="1">OFFSET(OtherTRA!AC$46,$E85,0)</f>
        <v>26.764993162232745</v>
      </c>
      <c r="AA85" s="24">
        <f ca="1">OFFSET(OtherTRA!AD$46,$E85,0)</f>
        <v>27.481900798442506</v>
      </c>
      <c r="AB85" s="24">
        <f ca="1">OFFSET(OtherTRA!AE$46,$E85,0)</f>
        <v>28.198808434652268</v>
      </c>
      <c r="AC85" s="24">
        <f ca="1">OFFSET(OtherTRA!AF$46,$E85,0)</f>
        <v>28.915716070862029</v>
      </c>
      <c r="AD85" s="24">
        <f ca="1">OFFSET(OtherTRA!AG$46,$E85,0)</f>
        <v>29.63262370707179</v>
      </c>
      <c r="AE85" s="24">
        <f ca="1">OFFSET(OtherTRA!AH$46,$E85,0)</f>
        <v>30.349531343281551</v>
      </c>
      <c r="AF85" s="24">
        <f ca="1">OFFSET(OtherTRA!AI$46,$E85,0)</f>
        <v>31.066438979491313</v>
      </c>
      <c r="AG85" s="24">
        <f ca="1">OFFSET(OtherTRA!AJ$46,$E85,0)</f>
        <v>31.783346615701074</v>
      </c>
      <c r="AH85" s="24">
        <f ca="1">OFFSET(OtherTRA!AK$46,$E85,0)</f>
        <v>32.500254251910832</v>
      </c>
      <c r="AI85" s="24">
        <f ca="1">OFFSET(OtherTRA!AL$46,$E85,0)</f>
        <v>33.217161888120593</v>
      </c>
      <c r="AJ85" s="24">
        <f ca="1">OFFSET(OtherTRA!AM$46,$E85,0)</f>
        <v>37.747229025659884</v>
      </c>
      <c r="AK85" s="24">
        <f ca="1">OFFSET(OtherTRA!AN$46,$E85,0)</f>
        <v>42.277296163199175</v>
      </c>
      <c r="AL85" s="24">
        <f ca="1">OFFSET(OtherTRA!AO$46,$E85,0)</f>
        <v>42.277296163199175</v>
      </c>
      <c r="AM85" s="24">
        <f ca="1">OFFSET(OtherTRA!AP$46,$E85,0)</f>
        <v>42.277296163199175</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1.1016876135958813</v>
      </c>
      <c r="I86" s="24">
        <f ca="1">OFFSET(OtherTRA!L$46,$E86,0)</f>
        <v>1.1332441236761377</v>
      </c>
      <c r="J86" s="24">
        <f ca="1">OFFSET(OtherTRA!M$46,$E86,0)</f>
        <v>1.1648006337563943</v>
      </c>
      <c r="K86" s="24">
        <f ca="1">OFFSET(OtherTRA!N$46,$E86,0)</f>
        <v>1.1797169224594737</v>
      </c>
      <c r="L86" s="24">
        <f ca="1">OFFSET(OtherTRA!O$46,$E86,0)</f>
        <v>1.1946332111625533</v>
      </c>
      <c r="M86" s="24">
        <f ca="1">OFFSET(OtherTRA!P$46,$E86,0)</f>
        <v>1.2150124718428752</v>
      </c>
      <c r="N86" s="24">
        <f ca="1">OFFSET(OtherTRA!Q$46,$E86,0)</f>
        <v>1.2353917325231971</v>
      </c>
      <c r="O86" s="24">
        <f ca="1">OFFSET(OtherTRA!R$46,$E86,0)</f>
        <v>1.1650856583812941</v>
      </c>
      <c r="P86" s="24">
        <f ca="1">OFFSET(OtherTRA!S$46,$E86,0)</f>
        <v>1.1951424524022412</v>
      </c>
      <c r="Q86" s="24">
        <f ca="1">OFFSET(OtherTRA!T$46,$E86,0)</f>
        <v>1.2162626462033757</v>
      </c>
      <c r="R86" s="24">
        <f ca="1">OFFSET(OtherTRA!U$46,$E86,0)</f>
        <v>1.2373828400045102</v>
      </c>
      <c r="S86" s="24">
        <f ca="1">OFFSET(OtherTRA!V$46,$E86,0)</f>
        <v>1.2585030338056447</v>
      </c>
      <c r="T86" s="24">
        <f ca="1">OFFSET(OtherTRA!W$46,$E86,0)</f>
        <v>1.2796232276067792</v>
      </c>
      <c r="U86" s="24">
        <f ca="1">OFFSET(OtherTRA!X$46,$E86,0)</f>
        <v>1.3007434214079137</v>
      </c>
      <c r="V86" s="24">
        <f ca="1">OFFSET(OtherTRA!Y$46,$E86,0)</f>
        <v>1.3218636152090482</v>
      </c>
      <c r="W86" s="24">
        <f ca="1">OFFSET(OtherTRA!Z$46,$E86,0)</f>
        <v>1.3429838090101827</v>
      </c>
      <c r="X86" s="24">
        <f ca="1">OFFSET(OtherTRA!AA$46,$E86,0)</f>
        <v>1.3641040028113172</v>
      </c>
      <c r="Y86" s="24">
        <f ca="1">OFFSET(OtherTRA!AB$46,$E86,0)</f>
        <v>1.3852241966124512</v>
      </c>
      <c r="Z86" s="24">
        <f ca="1">OFFSET(OtherTRA!AC$46,$E86,0)</f>
        <v>1.4233489871434819</v>
      </c>
      <c r="AA86" s="24">
        <f ca="1">OFFSET(OtherTRA!AD$46,$E86,0)</f>
        <v>1.4614737776745126</v>
      </c>
      <c r="AB86" s="24">
        <f ca="1">OFFSET(OtherTRA!AE$46,$E86,0)</f>
        <v>1.4995985682055433</v>
      </c>
      <c r="AC86" s="24">
        <f ca="1">OFFSET(OtherTRA!AF$46,$E86,0)</f>
        <v>1.537723358736574</v>
      </c>
      <c r="AD86" s="24">
        <f ca="1">OFFSET(OtherTRA!AG$46,$E86,0)</f>
        <v>1.5758481492676046</v>
      </c>
      <c r="AE86" s="24">
        <f ca="1">OFFSET(OtherTRA!AH$46,$E86,0)</f>
        <v>1.6139729397986353</v>
      </c>
      <c r="AF86" s="24">
        <f ca="1">OFFSET(OtherTRA!AI$46,$E86,0)</f>
        <v>1.652097730329666</v>
      </c>
      <c r="AG86" s="24">
        <f ca="1">OFFSET(OtherTRA!AJ$46,$E86,0)</f>
        <v>1.6902225208606967</v>
      </c>
      <c r="AH86" s="24">
        <f ca="1">OFFSET(OtherTRA!AK$46,$E86,0)</f>
        <v>1.7283473113917274</v>
      </c>
      <c r="AI86" s="24">
        <f ca="1">OFFSET(OtherTRA!AL$46,$E86,0)</f>
        <v>1.7664721019227576</v>
      </c>
      <c r="AJ86" s="24">
        <f ca="1">OFFSET(OtherTRA!AM$46,$E86,0)</f>
        <v>2.0073788128950176</v>
      </c>
      <c r="AK86" s="24">
        <f ca="1">OFFSET(OtherTRA!AN$46,$E86,0)</f>
        <v>2.2482855238672776</v>
      </c>
      <c r="AL86" s="24">
        <f ca="1">OFFSET(OtherTRA!AO$46,$E86,0)</f>
        <v>2.2482855238672776</v>
      </c>
      <c r="AM86" s="24">
        <f ca="1">OFFSET(OtherTRA!AP$46,$E86,0)</f>
        <v>2.2482855238672776</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46.118187658168047</v>
      </c>
      <c r="Q87" s="24">
        <f ca="1">OFFSET(FTRA!T$136,$E87,0)</f>
        <v>46.642140145709341</v>
      </c>
      <c r="R87" s="24">
        <f ca="1">OFFSET(FTRA!U$136,$E87,0)</f>
        <v>47.166092633250635</v>
      </c>
      <c r="S87" s="24">
        <f ca="1">OFFSET(FTRA!V$136,$E87,0)</f>
        <v>47.690045120791929</v>
      </c>
      <c r="T87" s="24">
        <f ca="1">OFFSET(FTRA!W$136,$E87,0)</f>
        <v>48.213997608333223</v>
      </c>
      <c r="U87" s="24">
        <f ca="1">OFFSET(FTRA!X$136,$E87,0)</f>
        <v>48.737950095874517</v>
      </c>
      <c r="V87" s="24">
        <f ca="1">OFFSET(FTRA!Y$136,$E87,0)</f>
        <v>49.261902583415811</v>
      </c>
      <c r="W87" s="24">
        <f ca="1">OFFSET(FTRA!Z$136,$E87,0)</f>
        <v>49.785855070957105</v>
      </c>
      <c r="X87" s="24">
        <f ca="1">OFFSET(FTRA!AA$136,$E87,0)</f>
        <v>50.309807558498399</v>
      </c>
      <c r="Y87" s="24">
        <f ca="1">OFFSET(FTRA!AB$136,$E87,0)</f>
        <v>50.833760046039679</v>
      </c>
      <c r="Z87" s="24">
        <f ca="1">OFFSET(FTRA!AC$136,$E87,0)</f>
        <v>52.21545999968766</v>
      </c>
      <c r="AA87" s="24">
        <f ca="1">OFFSET(FTRA!AD$136,$E87,0)</f>
        <v>53.597159953335641</v>
      </c>
      <c r="AB87" s="24">
        <f ca="1">OFFSET(FTRA!AE$136,$E87,0)</f>
        <v>54.978859906983622</v>
      </c>
      <c r="AC87" s="24">
        <f ca="1">OFFSET(FTRA!AF$136,$E87,0)</f>
        <v>56.360559860631604</v>
      </c>
      <c r="AD87" s="24">
        <f ca="1">OFFSET(FTRA!AG$136,$E87,0)</f>
        <v>57.742259814279585</v>
      </c>
      <c r="AE87" s="24">
        <f ca="1">OFFSET(FTRA!AH$136,$E87,0)</f>
        <v>59.123959767927566</v>
      </c>
      <c r="AF87" s="24">
        <f ca="1">OFFSET(FTRA!AI$136,$E87,0)</f>
        <v>60.505659721575547</v>
      </c>
      <c r="AG87" s="24">
        <f ca="1">OFFSET(FTRA!AJ$136,$E87,0)</f>
        <v>61.887359675223529</v>
      </c>
      <c r="AH87" s="24">
        <f ca="1">OFFSET(FTRA!AK$136,$E87,0)</f>
        <v>63.26905962887151</v>
      </c>
      <c r="AI87" s="24">
        <f ca="1">OFFSET(FTRA!AL$136,$E87,0)</f>
        <v>64.65075958251947</v>
      </c>
      <c r="AJ87" s="24">
        <f ca="1">OFFSET(FTRA!AM$136,$E87,0)</f>
        <v>74.928097582417294</v>
      </c>
      <c r="AK87" s="24">
        <f ca="1">OFFSET(FTRA!AN$136,$E87,0)</f>
        <v>85.205435582315175</v>
      </c>
      <c r="AL87" s="24">
        <f ca="1">OFFSET(FTRA!AO$136,$E87,0)</f>
        <v>85.205435582315175</v>
      </c>
      <c r="AM87" s="24">
        <f ca="1">OFFSET(FTRA!AP$136,$E87,0)</f>
        <v>85.205435582315175</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3.5389345311980103</v>
      </c>
      <c r="Q88" s="24">
        <f ca="1">OFFSET(FTRA!T$136,$E88,0)</f>
        <v>3.5903474886849258</v>
      </c>
      <c r="R88" s="24">
        <f ca="1">OFFSET(FTRA!U$136,$E88,0)</f>
        <v>3.6417604461718414</v>
      </c>
      <c r="S88" s="24">
        <f ca="1">OFFSET(FTRA!V$136,$E88,0)</f>
        <v>3.6931734036587569</v>
      </c>
      <c r="T88" s="24">
        <f ca="1">OFFSET(FTRA!W$136,$E88,0)</f>
        <v>3.7445863611456724</v>
      </c>
      <c r="U88" s="24">
        <f ca="1">OFFSET(FTRA!X$136,$E88,0)</f>
        <v>3.795999318632588</v>
      </c>
      <c r="V88" s="24">
        <f ca="1">OFFSET(FTRA!Y$136,$E88,0)</f>
        <v>3.8474122761195035</v>
      </c>
      <c r="W88" s="24">
        <f ca="1">OFFSET(FTRA!Z$136,$E88,0)</f>
        <v>3.8988252336064191</v>
      </c>
      <c r="X88" s="24">
        <f ca="1">OFFSET(FTRA!AA$136,$E88,0)</f>
        <v>3.9502381910933346</v>
      </c>
      <c r="Y88" s="24">
        <f ca="1">OFFSET(FTRA!AB$136,$E88,0)</f>
        <v>4.0016511485802493</v>
      </c>
      <c r="Z88" s="24">
        <f ca="1">OFFSET(FTRA!AC$136,$E88,0)</f>
        <v>4.1104190461644743</v>
      </c>
      <c r="AA88" s="24">
        <f ca="1">OFFSET(FTRA!AD$136,$E88,0)</f>
        <v>4.2191869437486993</v>
      </c>
      <c r="AB88" s="24">
        <f ca="1">OFFSET(FTRA!AE$136,$E88,0)</f>
        <v>4.3279548413329243</v>
      </c>
      <c r="AC88" s="24">
        <f ca="1">OFFSET(FTRA!AF$136,$E88,0)</f>
        <v>4.4367227389171493</v>
      </c>
      <c r="AD88" s="24">
        <f ca="1">OFFSET(FTRA!AG$136,$E88,0)</f>
        <v>4.5454906365013743</v>
      </c>
      <c r="AE88" s="24">
        <f ca="1">OFFSET(FTRA!AH$136,$E88,0)</f>
        <v>4.6542585340855993</v>
      </c>
      <c r="AF88" s="24">
        <f ca="1">OFFSET(FTRA!AI$136,$E88,0)</f>
        <v>4.7630264316698243</v>
      </c>
      <c r="AG88" s="24">
        <f ca="1">OFFSET(FTRA!AJ$136,$E88,0)</f>
        <v>4.8717943292540493</v>
      </c>
      <c r="AH88" s="24">
        <f ca="1">OFFSET(FTRA!AK$136,$E88,0)</f>
        <v>4.9805622268382743</v>
      </c>
      <c r="AI88" s="24">
        <f ca="1">OFFSET(FTRA!AL$136,$E88,0)</f>
        <v>5.0893301244224993</v>
      </c>
      <c r="AJ88" s="24">
        <f ca="1">OFFSET(FTRA!AM$136,$E88,0)</f>
        <v>5.8983657215215697</v>
      </c>
      <c r="AK88" s="24">
        <f ca="1">OFFSET(FTRA!AN$136,$E88,0)</f>
        <v>6.7074013186206436</v>
      </c>
      <c r="AL88" s="24">
        <f ca="1">OFFSET(FTRA!AO$136,$E88,0)</f>
        <v>6.7074013186206436</v>
      </c>
      <c r="AM88" s="24">
        <f ca="1">OFFSET(FTRA!AP$136,$E88,0)</f>
        <v>6.7074013186206436</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0.97210471300579204</v>
      </c>
      <c r="Q89" s="24">
        <f ca="1">OFFSET(FTRA!T$136,$E89,0)</f>
        <v>0.98622726255905491</v>
      </c>
      <c r="R89" s="24">
        <f ca="1">OFFSET(FTRA!U$136,$E89,0)</f>
        <v>1.0003498121123178</v>
      </c>
      <c r="S89" s="24">
        <f ca="1">OFFSET(FTRA!V$136,$E89,0)</f>
        <v>1.0144723616655806</v>
      </c>
      <c r="T89" s="24">
        <f ca="1">OFFSET(FTRA!W$136,$E89,0)</f>
        <v>1.0285949112188435</v>
      </c>
      <c r="U89" s="24">
        <f ca="1">OFFSET(FTRA!X$136,$E89,0)</f>
        <v>1.0427174607721064</v>
      </c>
      <c r="V89" s="24">
        <f ca="1">OFFSET(FTRA!Y$136,$E89,0)</f>
        <v>1.0568400103253692</v>
      </c>
      <c r="W89" s="24">
        <f ca="1">OFFSET(FTRA!Z$136,$E89,0)</f>
        <v>1.0709625598786321</v>
      </c>
      <c r="X89" s="24">
        <f ca="1">OFFSET(FTRA!AA$136,$E89,0)</f>
        <v>1.085085109431895</v>
      </c>
      <c r="Y89" s="24">
        <f ca="1">OFFSET(FTRA!AB$136,$E89,0)</f>
        <v>1.0992076589851578</v>
      </c>
      <c r="Z89" s="24">
        <f ca="1">OFFSET(FTRA!AC$136,$E89,0)</f>
        <v>1.1290849525415219</v>
      </c>
      <c r="AA89" s="24">
        <f ca="1">OFFSET(FTRA!AD$136,$E89,0)</f>
        <v>1.1589622460978859</v>
      </c>
      <c r="AB89" s="24">
        <f ca="1">OFFSET(FTRA!AE$136,$E89,0)</f>
        <v>1.1888395396542499</v>
      </c>
      <c r="AC89" s="24">
        <f ca="1">OFFSET(FTRA!AF$136,$E89,0)</f>
        <v>1.218716833210614</v>
      </c>
      <c r="AD89" s="24">
        <f ca="1">OFFSET(FTRA!AG$136,$E89,0)</f>
        <v>1.248594126766978</v>
      </c>
      <c r="AE89" s="24">
        <f ca="1">OFFSET(FTRA!AH$136,$E89,0)</f>
        <v>1.278471420323342</v>
      </c>
      <c r="AF89" s="24">
        <f ca="1">OFFSET(FTRA!AI$136,$E89,0)</f>
        <v>1.3083487138797061</v>
      </c>
      <c r="AG89" s="24">
        <f ca="1">OFFSET(FTRA!AJ$136,$E89,0)</f>
        <v>1.3382260074360701</v>
      </c>
      <c r="AH89" s="24">
        <f ca="1">OFFSET(FTRA!AK$136,$E89,0)</f>
        <v>1.3681033009924342</v>
      </c>
      <c r="AI89" s="24">
        <f ca="1">OFFSET(FTRA!AL$136,$E89,0)</f>
        <v>1.397980594548798</v>
      </c>
      <c r="AJ89" s="24">
        <f ca="1">OFFSET(FTRA!AM$136,$E89,0)</f>
        <v>1.6202133908879903</v>
      </c>
      <c r="AK89" s="24">
        <f ca="1">OFFSET(FTRA!AN$136,$E89,0)</f>
        <v>1.8424461872271829</v>
      </c>
      <c r="AL89" s="24">
        <f ca="1">OFFSET(FTRA!AO$136,$E89,0)</f>
        <v>1.8424461872271829</v>
      </c>
      <c r="AM89" s="24">
        <f ca="1">OFFSET(FTRA!AP$136,$E89,0)</f>
        <v>1.8424461872271829</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3.1976635091156576</v>
      </c>
      <c r="Q90" s="24">
        <f ca="1">OFFSET(FTRA!T$136,$E90,0)</f>
        <v>3.2441185470945517</v>
      </c>
      <c r="R90" s="24">
        <f ca="1">OFFSET(FTRA!U$136,$E90,0)</f>
        <v>3.2905735850734459</v>
      </c>
      <c r="S90" s="24">
        <f ca="1">OFFSET(FTRA!V$136,$E90,0)</f>
        <v>3.33702862305234</v>
      </c>
      <c r="T90" s="24">
        <f ca="1">OFFSET(FTRA!W$136,$E90,0)</f>
        <v>3.3834836610312342</v>
      </c>
      <c r="U90" s="24">
        <f ca="1">OFFSET(FTRA!X$136,$E90,0)</f>
        <v>3.4299386990101284</v>
      </c>
      <c r="V90" s="24">
        <f ca="1">OFFSET(FTRA!Y$136,$E90,0)</f>
        <v>3.4763937369890225</v>
      </c>
      <c r="W90" s="24">
        <f ca="1">OFFSET(FTRA!Z$136,$E90,0)</f>
        <v>3.5228487749679167</v>
      </c>
      <c r="X90" s="24">
        <f ca="1">OFFSET(FTRA!AA$136,$E90,0)</f>
        <v>3.5693038129468109</v>
      </c>
      <c r="Y90" s="24">
        <f ca="1">OFFSET(FTRA!AB$136,$E90,0)</f>
        <v>3.6157588509257068</v>
      </c>
      <c r="Z90" s="24">
        <f ca="1">OFFSET(FTRA!AC$136,$E90,0)</f>
        <v>3.7140379046923684</v>
      </c>
      <c r="AA90" s="24">
        <f ca="1">OFFSET(FTRA!AD$136,$E90,0)</f>
        <v>3.8123169584590304</v>
      </c>
      <c r="AB90" s="24">
        <f ca="1">OFFSET(FTRA!AE$136,$E90,0)</f>
        <v>3.9105960122256924</v>
      </c>
      <c r="AC90" s="24">
        <f ca="1">OFFSET(FTRA!AF$136,$E90,0)</f>
        <v>4.0088750659923544</v>
      </c>
      <c r="AD90" s="24">
        <f ca="1">OFFSET(FTRA!AG$136,$E90,0)</f>
        <v>4.1071541197590165</v>
      </c>
      <c r="AE90" s="24">
        <f ca="1">OFFSET(FTRA!AH$136,$E90,0)</f>
        <v>4.2054331735256785</v>
      </c>
      <c r="AF90" s="24">
        <f ca="1">OFFSET(FTRA!AI$136,$E90,0)</f>
        <v>4.3037122272923405</v>
      </c>
      <c r="AG90" s="24">
        <f ca="1">OFFSET(FTRA!AJ$136,$E90,0)</f>
        <v>4.4019912810590025</v>
      </c>
      <c r="AH90" s="24">
        <f ca="1">OFFSET(FTRA!AK$136,$E90,0)</f>
        <v>4.5002703348256645</v>
      </c>
      <c r="AI90" s="24">
        <f ca="1">OFFSET(FTRA!AL$136,$E90,0)</f>
        <v>4.5985493885923248</v>
      </c>
      <c r="AJ90" s="24">
        <f ca="1">OFFSET(FTRA!AM$136,$E90,0)</f>
        <v>5.3295670391345986</v>
      </c>
      <c r="AK90" s="24">
        <f ca="1">OFFSET(FTRA!AN$136,$E90,0)</f>
        <v>6.060584689676876</v>
      </c>
      <c r="AL90" s="24">
        <f ca="1">OFFSET(FTRA!AO$136,$E90,0)</f>
        <v>6.060584689676876</v>
      </c>
      <c r="AM90" s="24">
        <f ca="1">OFFSET(FTRA!AP$136,$E90,0)</f>
        <v>6.060584689676876</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0.57996322104074138</v>
      </c>
      <c r="Q91" s="24">
        <f ca="1">OFFSET(FTRA!T$136,$E91,0)</f>
        <v>0.58838881472281723</v>
      </c>
      <c r="R91" s="24">
        <f ca="1">OFFSET(FTRA!U$136,$E91,0)</f>
        <v>0.59681440840489308</v>
      </c>
      <c r="S91" s="24">
        <f ca="1">OFFSET(FTRA!V$136,$E91,0)</f>
        <v>0.60524000208696893</v>
      </c>
      <c r="T91" s="24">
        <f ca="1">OFFSET(FTRA!W$136,$E91,0)</f>
        <v>0.61366559576904478</v>
      </c>
      <c r="U91" s="24">
        <f ca="1">OFFSET(FTRA!X$136,$E91,0)</f>
        <v>0.62209118945112063</v>
      </c>
      <c r="V91" s="24">
        <f ca="1">OFFSET(FTRA!Y$136,$E91,0)</f>
        <v>0.63051678313319648</v>
      </c>
      <c r="W91" s="24">
        <f ca="1">OFFSET(FTRA!Z$136,$E91,0)</f>
        <v>0.63894237681527233</v>
      </c>
      <c r="X91" s="24">
        <f ca="1">OFFSET(FTRA!AA$136,$E91,0)</f>
        <v>0.64736797049734818</v>
      </c>
      <c r="Y91" s="24">
        <f ca="1">OFFSET(FTRA!AB$136,$E91,0)</f>
        <v>0.65579356417942447</v>
      </c>
      <c r="Z91" s="24">
        <f ca="1">OFFSET(FTRA!AC$136,$E91,0)</f>
        <v>0.67361852806973477</v>
      </c>
      <c r="AA91" s="24">
        <f ca="1">OFFSET(FTRA!AD$136,$E91,0)</f>
        <v>0.69144349196004506</v>
      </c>
      <c r="AB91" s="24">
        <f ca="1">OFFSET(FTRA!AE$136,$E91,0)</f>
        <v>0.70926845585035536</v>
      </c>
      <c r="AC91" s="24">
        <f ca="1">OFFSET(FTRA!AF$136,$E91,0)</f>
        <v>0.72709341974066566</v>
      </c>
      <c r="AD91" s="24">
        <f ca="1">OFFSET(FTRA!AG$136,$E91,0)</f>
        <v>0.74491838363097596</v>
      </c>
      <c r="AE91" s="24">
        <f ca="1">OFFSET(FTRA!AH$136,$E91,0)</f>
        <v>0.76274334752128625</v>
      </c>
      <c r="AF91" s="24">
        <f ca="1">OFFSET(FTRA!AI$136,$E91,0)</f>
        <v>0.78056831141159655</v>
      </c>
      <c r="AG91" s="24">
        <f ca="1">OFFSET(FTRA!AJ$136,$E91,0)</f>
        <v>0.79839327530190685</v>
      </c>
      <c r="AH91" s="24">
        <f ca="1">OFFSET(FTRA!AK$136,$E91,0)</f>
        <v>0.81621823919221714</v>
      </c>
      <c r="AI91" s="24">
        <f ca="1">OFFSET(FTRA!AL$136,$E91,0)</f>
        <v>0.834043203082527</v>
      </c>
      <c r="AJ91" s="24">
        <f ca="1">OFFSET(FTRA!AM$136,$E91,0)</f>
        <v>0.96662855799480274</v>
      </c>
      <c r="AK91" s="24">
        <f ca="1">OFFSET(FTRA!AN$136,$E91,0)</f>
        <v>1.0992139129070788</v>
      </c>
      <c r="AL91" s="24">
        <f ca="1">OFFSET(FTRA!AO$136,$E91,0)</f>
        <v>1.0992139129070788</v>
      </c>
      <c r="AM91" s="24">
        <f ca="1">OFFSET(FTRA!AP$136,$E91,0)</f>
        <v>1.0992139129070788</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0.28880367235855442</v>
      </c>
      <c r="Q92" s="24">
        <f ca="1">OFFSET(FTRA!T$136,$E92,0)</f>
        <v>0.29299935634144203</v>
      </c>
      <c r="R92" s="24">
        <f ca="1">OFFSET(FTRA!U$136,$E92,0)</f>
        <v>0.29719504032432964</v>
      </c>
      <c r="S92" s="24">
        <f ca="1">OFFSET(FTRA!V$136,$E92,0)</f>
        <v>0.30139072430721725</v>
      </c>
      <c r="T92" s="24">
        <f ca="1">OFFSET(FTRA!W$136,$E92,0)</f>
        <v>0.30558640829010486</v>
      </c>
      <c r="U92" s="24">
        <f ca="1">OFFSET(FTRA!X$136,$E92,0)</f>
        <v>0.30978209227299247</v>
      </c>
      <c r="V92" s="24">
        <f ca="1">OFFSET(FTRA!Y$136,$E92,0)</f>
        <v>0.31397777625588008</v>
      </c>
      <c r="W92" s="24">
        <f ca="1">OFFSET(FTRA!Z$136,$E92,0)</f>
        <v>0.31817346023876769</v>
      </c>
      <c r="X92" s="24">
        <f ca="1">OFFSET(FTRA!AA$136,$E92,0)</f>
        <v>0.3223691442216553</v>
      </c>
      <c r="Y92" s="24">
        <f ca="1">OFFSET(FTRA!AB$136,$E92,0)</f>
        <v>0.32656482820454308</v>
      </c>
      <c r="Z92" s="24">
        <f ca="1">OFFSET(FTRA!AC$136,$E92,0)</f>
        <v>0.33544110663810017</v>
      </c>
      <c r="AA92" s="24">
        <f ca="1">OFFSET(FTRA!AD$136,$E92,0)</f>
        <v>0.34431738507165727</v>
      </c>
      <c r="AB92" s="24">
        <f ca="1">OFFSET(FTRA!AE$136,$E92,0)</f>
        <v>0.35319366350521436</v>
      </c>
      <c r="AC92" s="24">
        <f ca="1">OFFSET(FTRA!AF$136,$E92,0)</f>
        <v>0.36206994193877146</v>
      </c>
      <c r="AD92" s="24">
        <f ca="1">OFFSET(FTRA!AG$136,$E92,0)</f>
        <v>0.37094622037232855</v>
      </c>
      <c r="AE92" s="24">
        <f ca="1">OFFSET(FTRA!AH$136,$E92,0)</f>
        <v>0.37982249880588564</v>
      </c>
      <c r="AF92" s="24">
        <f ca="1">OFFSET(FTRA!AI$136,$E92,0)</f>
        <v>0.38869877723944274</v>
      </c>
      <c r="AG92" s="24">
        <f ca="1">OFFSET(FTRA!AJ$136,$E92,0)</f>
        <v>0.39757505567299983</v>
      </c>
      <c r="AH92" s="24">
        <f ca="1">OFFSET(FTRA!AK$136,$E92,0)</f>
        <v>0.40645133410655693</v>
      </c>
      <c r="AI92" s="24">
        <f ca="1">OFFSET(FTRA!AL$136,$E92,0)</f>
        <v>0.4153276125401138</v>
      </c>
      <c r="AJ92" s="24">
        <f ca="1">OFFSET(FTRA!AM$136,$E92,0)</f>
        <v>0.48135100162832939</v>
      </c>
      <c r="AK92" s="24">
        <f ca="1">OFFSET(FTRA!AN$136,$E92,0)</f>
        <v>0.54737439071654481</v>
      </c>
      <c r="AL92" s="24">
        <f ca="1">OFFSET(FTRA!AO$136,$E92,0)</f>
        <v>0.54737439071654481</v>
      </c>
      <c r="AM92" s="24">
        <f ca="1">OFFSET(FTRA!AP$136,$E92,0)</f>
        <v>0.54737439071654481</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6.4568495112808373</v>
      </c>
      <c r="Q93" s="24">
        <f ca="1">OFFSET(FTRA!T$136,$E93,0)</f>
        <v>6.5506533741374113</v>
      </c>
      <c r="R93" s="24">
        <f ca="1">OFFSET(FTRA!U$136,$E93,0)</f>
        <v>6.6444572369939854</v>
      </c>
      <c r="S93" s="24">
        <f ca="1">OFFSET(FTRA!V$136,$E93,0)</f>
        <v>6.7382610998505594</v>
      </c>
      <c r="T93" s="24">
        <f ca="1">OFFSET(FTRA!W$136,$E93,0)</f>
        <v>6.8320649627071335</v>
      </c>
      <c r="U93" s="24">
        <f ca="1">OFFSET(FTRA!X$136,$E93,0)</f>
        <v>6.9258688255637075</v>
      </c>
      <c r="V93" s="24">
        <f ca="1">OFFSET(FTRA!Y$136,$E93,0)</f>
        <v>7.0196726884202816</v>
      </c>
      <c r="W93" s="24">
        <f ca="1">OFFSET(FTRA!Z$136,$E93,0)</f>
        <v>7.1134765512768556</v>
      </c>
      <c r="X93" s="24">
        <f ca="1">OFFSET(FTRA!AA$136,$E93,0)</f>
        <v>7.2072804141334297</v>
      </c>
      <c r="Y93" s="24">
        <f ca="1">OFFSET(FTRA!AB$136,$E93,0)</f>
        <v>7.3010842769900037</v>
      </c>
      <c r="Z93" s="24">
        <f ca="1">OFFSET(FTRA!AC$136,$E93,0)</f>
        <v>7.4995332565256616</v>
      </c>
      <c r="AA93" s="24">
        <f ca="1">OFFSET(FTRA!AD$136,$E93,0)</f>
        <v>7.6979822360613195</v>
      </c>
      <c r="AB93" s="24">
        <f ca="1">OFFSET(FTRA!AE$136,$E93,0)</f>
        <v>7.8964312155969774</v>
      </c>
      <c r="AC93" s="24">
        <f ca="1">OFFSET(FTRA!AF$136,$E93,0)</f>
        <v>8.0948801951326352</v>
      </c>
      <c r="AD93" s="24">
        <f ca="1">OFFSET(FTRA!AG$136,$E93,0)</f>
        <v>8.293329174668294</v>
      </c>
      <c r="AE93" s="24">
        <f ca="1">OFFSET(FTRA!AH$136,$E93,0)</f>
        <v>8.4917781542039528</v>
      </c>
      <c r="AF93" s="24">
        <f ca="1">OFFSET(FTRA!AI$136,$E93,0)</f>
        <v>8.6902271337396115</v>
      </c>
      <c r="AG93" s="24">
        <f ca="1">OFFSET(FTRA!AJ$136,$E93,0)</f>
        <v>8.8886761132752703</v>
      </c>
      <c r="AH93" s="24">
        <f ca="1">OFFSET(FTRA!AK$136,$E93,0)</f>
        <v>9.0871250928109291</v>
      </c>
      <c r="AI93" s="24">
        <f ca="1">OFFSET(FTRA!AL$136,$E93,0)</f>
        <v>9.2855740723465843</v>
      </c>
      <c r="AJ93" s="24">
        <f ca="1">OFFSET(FTRA!AM$136,$E93,0)</f>
        <v>10.761674026636937</v>
      </c>
      <c r="AK93" s="24">
        <f ca="1">OFFSET(FTRA!AN$136,$E93,0)</f>
        <v>12.237773980927294</v>
      </c>
      <c r="AL93" s="24">
        <f ca="1">OFFSET(FTRA!AO$136,$E93,0)</f>
        <v>12.237773980927294</v>
      </c>
      <c r="AM93" s="24">
        <f ca="1">OFFSET(FTRA!AP$136,$E93,0)</f>
        <v>12.237773980927294</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2.1575432666479677</v>
      </c>
      <c r="Q94" s="24">
        <f ca="1">OFFSET(FTRA!T$136,$E94,0)</f>
        <v>2.1888876385956459</v>
      </c>
      <c r="R94" s="24">
        <f ca="1">OFFSET(FTRA!U$136,$E94,0)</f>
        <v>2.2202320105433242</v>
      </c>
      <c r="S94" s="24">
        <f ca="1">OFFSET(FTRA!V$136,$E94,0)</f>
        <v>2.2515763824910024</v>
      </c>
      <c r="T94" s="24">
        <f ca="1">OFFSET(FTRA!W$136,$E94,0)</f>
        <v>2.2829207544386807</v>
      </c>
      <c r="U94" s="24">
        <f ca="1">OFFSET(FTRA!X$136,$E94,0)</f>
        <v>2.314265126386359</v>
      </c>
      <c r="V94" s="24">
        <f ca="1">OFFSET(FTRA!Y$136,$E94,0)</f>
        <v>2.3456094983340372</v>
      </c>
      <c r="W94" s="24">
        <f ca="1">OFFSET(FTRA!Z$136,$E94,0)</f>
        <v>2.3769538702817155</v>
      </c>
      <c r="X94" s="24">
        <f ca="1">OFFSET(FTRA!AA$136,$E94,0)</f>
        <v>2.4082982422293937</v>
      </c>
      <c r="Y94" s="24">
        <f ca="1">OFFSET(FTRA!AB$136,$E94,0)</f>
        <v>2.439642614177072</v>
      </c>
      <c r="Z94" s="24">
        <f ca="1">OFFSET(FTRA!AC$136,$E94,0)</f>
        <v>2.5059539412139298</v>
      </c>
      <c r="AA94" s="24">
        <f ca="1">OFFSET(FTRA!AD$136,$E94,0)</f>
        <v>2.5722652682507876</v>
      </c>
      <c r="AB94" s="24">
        <f ca="1">OFFSET(FTRA!AE$136,$E94,0)</f>
        <v>2.6385765952876454</v>
      </c>
      <c r="AC94" s="24">
        <f ca="1">OFFSET(FTRA!AF$136,$E94,0)</f>
        <v>2.7048879223245033</v>
      </c>
      <c r="AD94" s="24">
        <f ca="1">OFFSET(FTRA!AG$136,$E94,0)</f>
        <v>2.7711992493613611</v>
      </c>
      <c r="AE94" s="24">
        <f ca="1">OFFSET(FTRA!AH$136,$E94,0)</f>
        <v>2.8375105763982189</v>
      </c>
      <c r="AF94" s="24">
        <f ca="1">OFFSET(FTRA!AI$136,$E94,0)</f>
        <v>2.9038219034350767</v>
      </c>
      <c r="AG94" s="24">
        <f ca="1">OFFSET(FTRA!AJ$136,$E94,0)</f>
        <v>2.9701332304719346</v>
      </c>
      <c r="AH94" s="24">
        <f ca="1">OFFSET(FTRA!AK$136,$E94,0)</f>
        <v>3.0364445575087924</v>
      </c>
      <c r="AI94" s="24">
        <f ca="1">OFFSET(FTRA!AL$136,$E94,0)</f>
        <v>3.1027558845456507</v>
      </c>
      <c r="AJ94" s="24">
        <f ca="1">OFFSET(FTRA!AM$136,$E94,0)</f>
        <v>3.5959917129034915</v>
      </c>
      <c r="AK94" s="24">
        <f ca="1">OFFSET(FTRA!AN$136,$E94,0)</f>
        <v>4.0892275412613337</v>
      </c>
      <c r="AL94" s="24">
        <f ca="1">OFFSET(FTRA!AO$136,$E94,0)</f>
        <v>4.0892275412613337</v>
      </c>
      <c r="AM94" s="24">
        <f ca="1">OFFSET(FTRA!AP$136,$E94,0)</f>
        <v>4.0892275412613337</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0.11844687667646125</v>
      </c>
      <c r="Q95" s="24">
        <f ca="1">OFFSET(FTRA!T$136,$E95,0)</f>
        <v>0.12016765002825404</v>
      </c>
      <c r="R95" s="24">
        <f ca="1">OFFSET(FTRA!U$136,$E95,0)</f>
        <v>0.12188842338004682</v>
      </c>
      <c r="S95" s="24">
        <f ca="1">OFFSET(FTRA!V$136,$E95,0)</f>
        <v>0.12360919673183961</v>
      </c>
      <c r="T95" s="24">
        <f ca="1">OFFSET(FTRA!W$136,$E95,0)</f>
        <v>0.12532997008363239</v>
      </c>
      <c r="U95" s="24">
        <f ca="1">OFFSET(FTRA!X$136,$E95,0)</f>
        <v>0.12705074343542516</v>
      </c>
      <c r="V95" s="24">
        <f ca="1">OFFSET(FTRA!Y$136,$E95,0)</f>
        <v>0.12877151678721793</v>
      </c>
      <c r="W95" s="24">
        <f ca="1">OFFSET(FTRA!Z$136,$E95,0)</f>
        <v>0.1304922901390107</v>
      </c>
      <c r="X95" s="24">
        <f ca="1">OFFSET(FTRA!AA$136,$E95,0)</f>
        <v>0.13221306349080347</v>
      </c>
      <c r="Y95" s="24">
        <f ca="1">OFFSET(FTRA!AB$136,$E95,0)</f>
        <v>0.1339338368425963</v>
      </c>
      <c r="Z95" s="24">
        <f ca="1">OFFSET(FTRA!AC$136,$E95,0)</f>
        <v>0.13757425958507508</v>
      </c>
      <c r="AA95" s="24">
        <f ca="1">OFFSET(FTRA!AD$136,$E95,0)</f>
        <v>0.14121468232755385</v>
      </c>
      <c r="AB95" s="24">
        <f ca="1">OFFSET(FTRA!AE$136,$E95,0)</f>
        <v>0.14485510507003263</v>
      </c>
      <c r="AC95" s="24">
        <f ca="1">OFFSET(FTRA!AF$136,$E95,0)</f>
        <v>0.14849552781251141</v>
      </c>
      <c r="AD95" s="24">
        <f ca="1">OFFSET(FTRA!AG$136,$E95,0)</f>
        <v>0.15213595055499018</v>
      </c>
      <c r="AE95" s="24">
        <f ca="1">OFFSET(FTRA!AH$136,$E95,0)</f>
        <v>0.15577637329746896</v>
      </c>
      <c r="AF95" s="24">
        <f ca="1">OFFSET(FTRA!AI$136,$E95,0)</f>
        <v>0.15941679603994774</v>
      </c>
      <c r="AG95" s="24">
        <f ca="1">OFFSET(FTRA!AJ$136,$E95,0)</f>
        <v>0.16305721878242652</v>
      </c>
      <c r="AH95" s="24">
        <f ca="1">OFFSET(FTRA!AK$136,$E95,0)</f>
        <v>0.16669764152490529</v>
      </c>
      <c r="AI95" s="24">
        <f ca="1">OFFSET(FTRA!AL$136,$E95,0)</f>
        <v>0.17033806426738396</v>
      </c>
      <c r="AJ95" s="24">
        <f ca="1">OFFSET(FTRA!AM$136,$E95,0)</f>
        <v>0.19741619717763617</v>
      </c>
      <c r="AK95" s="24">
        <f ca="1">OFFSET(FTRA!AN$136,$E95,0)</f>
        <v>0.22449433008788847</v>
      </c>
      <c r="AL95" s="24">
        <f ca="1">OFFSET(FTRA!AO$136,$E95,0)</f>
        <v>0.22449433008788847</v>
      </c>
      <c r="AM95" s="24">
        <f ca="1">OFFSET(FTRA!AP$136,$E95,0)</f>
        <v>0.22449433008788847</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2.8505545709288069E-2</v>
      </c>
      <c r="Q96" s="24">
        <f ca="1">OFFSET(FTRA!T$136,$E96,0)</f>
        <v>2.8919668772818388E-2</v>
      </c>
      <c r="R96" s="24">
        <f ca="1">OFFSET(FTRA!U$136,$E96,0)</f>
        <v>2.9333791836348707E-2</v>
      </c>
      <c r="S96" s="24">
        <f ca="1">OFFSET(FTRA!V$136,$E96,0)</f>
        <v>2.9747914899879026E-2</v>
      </c>
      <c r="T96" s="24">
        <f ca="1">OFFSET(FTRA!W$136,$E96,0)</f>
        <v>3.0162037963409345E-2</v>
      </c>
      <c r="U96" s="24">
        <f ca="1">OFFSET(FTRA!X$136,$E96,0)</f>
        <v>3.0576161026939663E-2</v>
      </c>
      <c r="V96" s="24">
        <f ca="1">OFFSET(FTRA!Y$136,$E96,0)</f>
        <v>3.0990284090469982E-2</v>
      </c>
      <c r="W96" s="24">
        <f ca="1">OFFSET(FTRA!Z$136,$E96,0)</f>
        <v>3.1404407154000301E-2</v>
      </c>
      <c r="X96" s="24">
        <f ca="1">OFFSET(FTRA!AA$136,$E96,0)</f>
        <v>3.1818530217530616E-2</v>
      </c>
      <c r="Y96" s="24">
        <f ca="1">OFFSET(FTRA!AB$136,$E96,0)</f>
        <v>3.2232653281060938E-2</v>
      </c>
      <c r="Z96" s="24">
        <f ca="1">OFFSET(FTRA!AC$136,$E96,0)</f>
        <v>3.3108761117743836E-2</v>
      </c>
      <c r="AA96" s="24">
        <f ca="1">OFFSET(FTRA!AD$136,$E96,0)</f>
        <v>3.3984868954426734E-2</v>
      </c>
      <c r="AB96" s="24">
        <f ca="1">OFFSET(FTRA!AE$136,$E96,0)</f>
        <v>3.4860976791109631E-2</v>
      </c>
      <c r="AC96" s="24">
        <f ca="1">OFFSET(FTRA!AF$136,$E96,0)</f>
        <v>3.5737084627792529E-2</v>
      </c>
      <c r="AD96" s="24">
        <f ca="1">OFFSET(FTRA!AG$136,$E96,0)</f>
        <v>3.6613192464475426E-2</v>
      </c>
      <c r="AE96" s="24">
        <f ca="1">OFFSET(FTRA!AH$136,$E96,0)</f>
        <v>3.7489300301158324E-2</v>
      </c>
      <c r="AF96" s="24">
        <f ca="1">OFFSET(FTRA!AI$136,$E96,0)</f>
        <v>3.8365408137841221E-2</v>
      </c>
      <c r="AG96" s="24">
        <f ca="1">OFFSET(FTRA!AJ$136,$E96,0)</f>
        <v>3.9241515974524119E-2</v>
      </c>
      <c r="AH96" s="24">
        <f ca="1">OFFSET(FTRA!AK$136,$E96,0)</f>
        <v>4.0117623811207016E-2</v>
      </c>
      <c r="AI96" s="24">
        <f ca="1">OFFSET(FTRA!AL$136,$E96,0)</f>
        <v>4.09937316478899E-2</v>
      </c>
      <c r="AJ96" s="24">
        <f ca="1">OFFSET(FTRA!AM$136,$E96,0)</f>
        <v>4.751038263146766E-2</v>
      </c>
      <c r="AK96" s="24">
        <f ca="1">OFFSET(FTRA!AN$136,$E96,0)</f>
        <v>5.4027033615045385E-2</v>
      </c>
      <c r="AL96" s="24">
        <f ca="1">OFFSET(FTRA!AO$136,$E96,0)</f>
        <v>5.4027033615045385E-2</v>
      </c>
      <c r="AM96" s="24">
        <f ca="1">OFFSET(FTRA!AP$136,$E96,0)</f>
        <v>5.4027033615045385E-2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22.88205274675142</v>
      </c>
      <c r="Q97" s="24">
        <f ca="1">OFFSET(FTRA!T$136,$E97,0)</f>
        <v>23.214478790440857</v>
      </c>
      <c r="R97" s="24">
        <f ca="1">OFFSET(FTRA!U$136,$E97,0)</f>
        <v>23.546904834130295</v>
      </c>
      <c r="S97" s="24">
        <f ca="1">OFFSET(FTRA!V$136,$E97,0)</f>
        <v>23.879330877819733</v>
      </c>
      <c r="T97" s="24">
        <f ca="1">OFFSET(FTRA!W$136,$E97,0)</f>
        <v>24.211756921509171</v>
      </c>
      <c r="U97" s="24">
        <f ca="1">OFFSET(FTRA!X$136,$E97,0)</f>
        <v>24.544182965198608</v>
      </c>
      <c r="V97" s="24">
        <f ca="1">OFFSET(FTRA!Y$136,$E97,0)</f>
        <v>24.876609008888046</v>
      </c>
      <c r="W97" s="24">
        <f ca="1">OFFSET(FTRA!Z$136,$E97,0)</f>
        <v>25.209035052577484</v>
      </c>
      <c r="X97" s="24">
        <f ca="1">OFFSET(FTRA!AA$136,$E97,0)</f>
        <v>25.541461096266922</v>
      </c>
      <c r="Y97" s="24">
        <f ca="1">OFFSET(FTRA!AB$136,$E97,0)</f>
        <v>25.873887139956352</v>
      </c>
      <c r="Z97" s="24">
        <f ca="1">OFFSET(FTRA!AC$136,$E97,0)</f>
        <v>26.577158915044254</v>
      </c>
      <c r="AA97" s="24">
        <f ca="1">OFFSET(FTRA!AD$136,$E97,0)</f>
        <v>27.280430690132157</v>
      </c>
      <c r="AB97" s="24">
        <f ca="1">OFFSET(FTRA!AE$136,$E97,0)</f>
        <v>27.983702465220059</v>
      </c>
      <c r="AC97" s="24">
        <f ca="1">OFFSET(FTRA!AF$136,$E97,0)</f>
        <v>28.686974240307961</v>
      </c>
      <c r="AD97" s="24">
        <f ca="1">OFFSET(FTRA!AG$136,$E97,0)</f>
        <v>29.390246015395864</v>
      </c>
      <c r="AE97" s="24">
        <f ca="1">OFFSET(FTRA!AH$136,$E97,0)</f>
        <v>30.093517790483766</v>
      </c>
      <c r="AF97" s="24">
        <f ca="1">OFFSET(FTRA!AI$136,$E97,0)</f>
        <v>30.796789565571668</v>
      </c>
      <c r="AG97" s="24">
        <f ca="1">OFFSET(FTRA!AJ$136,$E97,0)</f>
        <v>31.50006134065957</v>
      </c>
      <c r="AH97" s="24">
        <f ca="1">OFFSET(FTRA!AK$136,$E97,0)</f>
        <v>32.203333115747469</v>
      </c>
      <c r="AI97" s="24">
        <f ca="1">OFFSET(FTRA!AL$136,$E97,0)</f>
        <v>32.906604890835361</v>
      </c>
      <c r="AJ97" s="24">
        <f ca="1">OFFSET(FTRA!AM$136,$E97,0)</f>
        <v>38.137669507493762</v>
      </c>
      <c r="AK97" s="24">
        <f ca="1">OFFSET(FTRA!AN$136,$E97,0)</f>
        <v>43.368734124152155</v>
      </c>
      <c r="AL97" s="24">
        <f ca="1">OFFSET(FTRA!AO$136,$E97,0)</f>
        <v>43.368734124152155</v>
      </c>
      <c r="AM97" s="24">
        <f ca="1">OFFSET(FTRA!AP$136,$E97,0)</f>
        <v>43.368734124152155</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26.106341997430022</v>
      </c>
      <c r="Q98" s="24">
        <f ca="1">OFFSET(FTRA!T$136,$E98,0)</f>
        <v>26.485609892730242</v>
      </c>
      <c r="R98" s="24">
        <f ca="1">OFFSET(FTRA!U$136,$E98,0)</f>
        <v>26.864877788030462</v>
      </c>
      <c r="S98" s="24">
        <f ca="1">OFFSET(FTRA!V$136,$E98,0)</f>
        <v>27.244145683330682</v>
      </c>
      <c r="T98" s="24">
        <f ca="1">OFFSET(FTRA!W$136,$E98,0)</f>
        <v>27.623413578630903</v>
      </c>
      <c r="U98" s="24">
        <f ca="1">OFFSET(FTRA!X$136,$E98,0)</f>
        <v>28.002681473931123</v>
      </c>
      <c r="V98" s="24">
        <f ca="1">OFFSET(FTRA!Y$136,$E98,0)</f>
        <v>28.381949369231343</v>
      </c>
      <c r="W98" s="24">
        <f ca="1">OFFSET(FTRA!Z$136,$E98,0)</f>
        <v>28.761217264531563</v>
      </c>
      <c r="X98" s="24">
        <f ca="1">OFFSET(FTRA!AA$136,$E98,0)</f>
        <v>29.140485159831783</v>
      </c>
      <c r="Y98" s="24">
        <f ca="1">OFFSET(FTRA!AB$136,$E98,0)</f>
        <v>29.519753055132014</v>
      </c>
      <c r="Z98" s="24">
        <f ca="1">OFFSET(FTRA!AC$136,$E98,0)</f>
        <v>30.322122216709573</v>
      </c>
      <c r="AA98" s="24">
        <f ca="1">OFFSET(FTRA!AD$136,$E98,0)</f>
        <v>31.124491378287132</v>
      </c>
      <c r="AB98" s="24">
        <f ca="1">OFFSET(FTRA!AE$136,$E98,0)</f>
        <v>31.926860539864691</v>
      </c>
      <c r="AC98" s="24">
        <f ca="1">OFFSET(FTRA!AF$136,$E98,0)</f>
        <v>32.72922970144225</v>
      </c>
      <c r="AD98" s="24">
        <f ca="1">OFFSET(FTRA!AG$136,$E98,0)</f>
        <v>33.531598863019809</v>
      </c>
      <c r="AE98" s="24">
        <f ca="1">OFFSET(FTRA!AH$136,$E98,0)</f>
        <v>34.333968024597368</v>
      </c>
      <c r="AF98" s="24">
        <f ca="1">OFFSET(FTRA!AI$136,$E98,0)</f>
        <v>35.136337186174927</v>
      </c>
      <c r="AG98" s="24">
        <f ca="1">OFFSET(FTRA!AJ$136,$E98,0)</f>
        <v>35.938706347752486</v>
      </c>
      <c r="AH98" s="24">
        <f ca="1">OFFSET(FTRA!AK$136,$E98,0)</f>
        <v>36.741075509330045</v>
      </c>
      <c r="AI98" s="24">
        <f ca="1">OFFSET(FTRA!AL$136,$E98,0)</f>
        <v>37.543444670907611</v>
      </c>
      <c r="AJ98" s="24">
        <f ca="1">OFFSET(FTRA!AM$136,$E98,0)</f>
        <v>43.511613847186055</v>
      </c>
      <c r="AK98" s="24">
        <f ca="1">OFFSET(FTRA!AN$136,$E98,0)</f>
        <v>49.479783023464506</v>
      </c>
      <c r="AL98" s="24">
        <f ca="1">OFFSET(FTRA!AO$136,$E98,0)</f>
        <v>49.479783023464506</v>
      </c>
      <c r="AM98" s="24">
        <f ca="1">OFFSET(FTRA!AP$136,$E98,0)</f>
        <v>49.479783023464506</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81.585469472940403</v>
      </c>
      <c r="Q99" s="24">
        <f ca="1">OFFSET(FTRA!T$136,$E99,0)</f>
        <v>81.938448383672949</v>
      </c>
      <c r="R99" s="24">
        <f ca="1">OFFSET(FTRA!U$136,$E99,0)</f>
        <v>82.291427294405494</v>
      </c>
      <c r="S99" s="24">
        <f ca="1">OFFSET(FTRA!V$136,$E99,0)</f>
        <v>82.64440620513804</v>
      </c>
      <c r="T99" s="24">
        <f ca="1">OFFSET(FTRA!W$136,$E99,0)</f>
        <v>82.997385115870586</v>
      </c>
      <c r="U99" s="24">
        <f ca="1">OFFSET(FTRA!X$136,$E99,0)</f>
        <v>83.350364026603131</v>
      </c>
      <c r="V99" s="24">
        <f ca="1">OFFSET(FTRA!Y$136,$E99,0)</f>
        <v>83.703342937335677</v>
      </c>
      <c r="W99" s="24">
        <f ca="1">OFFSET(FTRA!Z$136,$E99,0)</f>
        <v>84.056321848068222</v>
      </c>
      <c r="X99" s="24">
        <f ca="1">OFFSET(FTRA!AA$136,$E99,0)</f>
        <v>84.409300758800768</v>
      </c>
      <c r="Y99" s="24">
        <f ca="1">OFFSET(FTRA!AB$136,$E99,0)</f>
        <v>84.762279669533271</v>
      </c>
      <c r="Z99" s="24">
        <f ca="1">OFFSET(FTRA!AC$136,$E99,0)</f>
        <v>86.093733669285058</v>
      </c>
      <c r="AA99" s="24">
        <f ca="1">OFFSET(FTRA!AD$136,$E99,0)</f>
        <v>87.425187669036845</v>
      </c>
      <c r="AB99" s="24">
        <f ca="1">OFFSET(FTRA!AE$136,$E99,0)</f>
        <v>88.756641668788632</v>
      </c>
      <c r="AC99" s="24">
        <f ca="1">OFFSET(FTRA!AF$136,$E99,0)</f>
        <v>90.088095668540419</v>
      </c>
      <c r="AD99" s="24">
        <f ca="1">OFFSET(FTRA!AG$136,$E99,0)</f>
        <v>91.419549668292206</v>
      </c>
      <c r="AE99" s="24">
        <f ca="1">OFFSET(FTRA!AH$136,$E99,0)</f>
        <v>92.751003668043992</v>
      </c>
      <c r="AF99" s="24">
        <f ca="1">OFFSET(FTRA!AI$136,$E99,0)</f>
        <v>94.082457667795779</v>
      </c>
      <c r="AG99" s="24">
        <f ca="1">OFFSET(FTRA!AJ$136,$E99,0)</f>
        <v>95.413911667547566</v>
      </c>
      <c r="AH99" s="24">
        <f ca="1">OFFSET(FTRA!AK$136,$E99,0)</f>
        <v>96.745365667299353</v>
      </c>
      <c r="AI99" s="24">
        <f ca="1">OFFSET(FTRA!AL$136,$E99,0)</f>
        <v>98.076819667051168</v>
      </c>
      <c r="AJ99" s="24">
        <f ca="1">OFFSET(FTRA!AM$136,$E99,0)</f>
        <v>110.96169460672768</v>
      </c>
      <c r="AK99" s="24">
        <f ca="1">OFFSET(FTRA!AN$136,$E99,0)</f>
        <v>123.84656954640421</v>
      </c>
      <c r="AL99" s="24">
        <f ca="1">OFFSET(FTRA!AO$136,$E99,0)</f>
        <v>123.84656954640421</v>
      </c>
      <c r="AM99" s="24">
        <f ca="1">OFFSET(FTRA!AP$136,$E99,0)</f>
        <v>123.84656954640421</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78.03660373688038</v>
      </c>
      <c r="P100" s="24">
        <f ca="1">OFFSET(PTRA!S$218,$E100,0)</f>
        <v>73.93308072309901</v>
      </c>
      <c r="Q100" s="24">
        <f ca="1">OFFSET(PTRA!T$218,$E100,0)</f>
        <v>75.372675125339924</v>
      </c>
      <c r="R100" s="24">
        <f ca="1">OFFSET(PTRA!U$218,$E100,0)</f>
        <v>76.812269527580838</v>
      </c>
      <c r="S100" s="24">
        <f ca="1">OFFSET(PTRA!V$218,$E100,0)</f>
        <v>78.251863929821752</v>
      </c>
      <c r="T100" s="24">
        <f ca="1">OFFSET(PTRA!W$218,$E100,0)</f>
        <v>79.691458332062666</v>
      </c>
      <c r="U100" s="24">
        <f ca="1">OFFSET(PTRA!X$218,$E100,0)</f>
        <v>81.13105273430358</v>
      </c>
      <c r="V100" s="24">
        <f ca="1">OFFSET(PTRA!Y$218,$E100,0)</f>
        <v>82.570647136544494</v>
      </c>
      <c r="W100" s="24">
        <f ca="1">OFFSET(PTRA!Z$218,$E100,0)</f>
        <v>84.010241538785408</v>
      </c>
      <c r="X100" s="24">
        <f ca="1">OFFSET(PTRA!AA$218,$E100,0)</f>
        <v>85.449835941026322</v>
      </c>
      <c r="Y100" s="24">
        <f ca="1">OFFSET(PTRA!AB$218,$E100,0)</f>
        <v>86.889430343267193</v>
      </c>
      <c r="Z100" s="24">
        <f ca="1">OFFSET(PTRA!AC$218,$E100,0)</f>
        <v>90.374426915736208</v>
      </c>
      <c r="AA100" s="24">
        <f ca="1">OFFSET(PTRA!AD$218,$E100,0)</f>
        <v>93.859423488205223</v>
      </c>
      <c r="AB100" s="24">
        <f ca="1">OFFSET(PTRA!AE$218,$E100,0)</f>
        <v>97.344420060674238</v>
      </c>
      <c r="AC100" s="24">
        <f ca="1">OFFSET(PTRA!AF$218,$E100,0)</f>
        <v>100.82941663314325</v>
      </c>
      <c r="AD100" s="24">
        <f ca="1">OFFSET(PTRA!AG$218,$E100,0)</f>
        <v>104.31441320561227</v>
      </c>
      <c r="AE100" s="24">
        <f ca="1">OFFSET(PTRA!AH$218,$E100,0)</f>
        <v>107.79940977808128</v>
      </c>
      <c r="AF100" s="24">
        <f ca="1">OFFSET(PTRA!AI$218,$E100,0)</f>
        <v>111.2844063505503</v>
      </c>
      <c r="AG100" s="24">
        <f ca="1">OFFSET(PTRA!AJ$218,$E100,0)</f>
        <v>114.76940292301931</v>
      </c>
      <c r="AH100" s="24">
        <f ca="1">OFFSET(PTRA!AK$218,$E100,0)</f>
        <v>118.25439949548833</v>
      </c>
      <c r="AI100" s="24">
        <f ca="1">OFFSET(PTRA!AL$218,$E100,0)</f>
        <v>121.73939606795733</v>
      </c>
      <c r="AJ100" s="24">
        <f ca="1">OFFSET(PTRA!AM$218,$E100,0)</f>
        <v>141.91383498143659</v>
      </c>
      <c r="AK100" s="24">
        <f ca="1">OFFSET(PTRA!AN$218,$E100,0)</f>
        <v>162.08827389491589</v>
      </c>
      <c r="AL100" s="24">
        <f ca="1">OFFSET(PTRA!AO$218,$E100,0)</f>
        <v>162.08827389491589</v>
      </c>
      <c r="AM100" s="24">
        <f ca="1">OFFSET(PTRA!AP$218,$E100,0)</f>
        <v>162.08827389491589</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2.9263726401330143</v>
      </c>
      <c r="P101" s="24">
        <f ca="1">OFFSET(PTRA!S$218,$E101,0)</f>
        <v>2.7724905271162128</v>
      </c>
      <c r="Q101" s="24">
        <f ca="1">OFFSET(PTRA!T$218,$E101,0)</f>
        <v>2.8264753172002468</v>
      </c>
      <c r="R101" s="24">
        <f ca="1">OFFSET(PTRA!U$218,$E101,0)</f>
        <v>2.8804601072842808</v>
      </c>
      <c r="S101" s="24">
        <f ca="1">OFFSET(PTRA!V$218,$E101,0)</f>
        <v>2.9344448973683148</v>
      </c>
      <c r="T101" s="24">
        <f ca="1">OFFSET(PTRA!W$218,$E101,0)</f>
        <v>2.9884296874523488</v>
      </c>
      <c r="U101" s="24">
        <f ca="1">OFFSET(PTRA!X$218,$E101,0)</f>
        <v>3.0424144775363828</v>
      </c>
      <c r="V101" s="24">
        <f ca="1">OFFSET(PTRA!Y$218,$E101,0)</f>
        <v>3.0963992676204168</v>
      </c>
      <c r="W101" s="24">
        <f ca="1">OFFSET(PTRA!Z$218,$E101,0)</f>
        <v>3.1503840577044508</v>
      </c>
      <c r="X101" s="24">
        <f ca="1">OFFSET(PTRA!AA$218,$E101,0)</f>
        <v>3.2043688477884849</v>
      </c>
      <c r="Y101" s="24">
        <f ca="1">OFFSET(PTRA!AB$218,$E101,0)</f>
        <v>3.2583536378725197</v>
      </c>
      <c r="Z101" s="24">
        <f ca="1">OFFSET(PTRA!AC$218,$E101,0)</f>
        <v>3.389041009340108</v>
      </c>
      <c r="AA101" s="24">
        <f ca="1">OFFSET(PTRA!AD$218,$E101,0)</f>
        <v>3.5197283808076962</v>
      </c>
      <c r="AB101" s="24">
        <f ca="1">OFFSET(PTRA!AE$218,$E101,0)</f>
        <v>3.6504157522752845</v>
      </c>
      <c r="AC101" s="24">
        <f ca="1">OFFSET(PTRA!AF$218,$E101,0)</f>
        <v>3.7811031237428727</v>
      </c>
      <c r="AD101" s="24">
        <f ca="1">OFFSET(PTRA!AG$218,$E101,0)</f>
        <v>3.911790495210461</v>
      </c>
      <c r="AE101" s="24">
        <f ca="1">OFFSET(PTRA!AH$218,$E101,0)</f>
        <v>4.0424778666780492</v>
      </c>
      <c r="AF101" s="24">
        <f ca="1">OFFSET(PTRA!AI$218,$E101,0)</f>
        <v>4.1731652381456374</v>
      </c>
      <c r="AG101" s="24">
        <f ca="1">OFFSET(PTRA!AJ$218,$E101,0)</f>
        <v>4.3038526096132257</v>
      </c>
      <c r="AH101" s="24">
        <f ca="1">OFFSET(PTRA!AK$218,$E101,0)</f>
        <v>4.4345399810808139</v>
      </c>
      <c r="AI101" s="24">
        <f ca="1">OFFSET(PTRA!AL$218,$E101,0)</f>
        <v>4.5652273525484004</v>
      </c>
      <c r="AJ101" s="24">
        <f ca="1">OFFSET(PTRA!AM$218,$E101,0)</f>
        <v>5.3217688118038726</v>
      </c>
      <c r="AK101" s="24">
        <f ca="1">OFFSET(PTRA!AN$218,$E101,0)</f>
        <v>6.0783102710593457</v>
      </c>
      <c r="AL101" s="24">
        <f ca="1">OFFSET(PTRA!AO$218,$E101,0)</f>
        <v>6.0783102710593457</v>
      </c>
      <c r="AM101" s="24">
        <f ca="1">OFFSET(PTRA!AP$218,$E101,0)</f>
        <v>6.0783102710593457</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16.582778294087085</v>
      </c>
      <c r="P102" s="24">
        <f ca="1">OFFSET(PTRA!S$218,$E102,0)</f>
        <v>15.710779653658541</v>
      </c>
      <c r="Q102" s="24">
        <f ca="1">OFFSET(PTRA!T$218,$E102,0)</f>
        <v>16.016693464134736</v>
      </c>
      <c r="R102" s="24">
        <f ca="1">OFFSET(PTRA!U$218,$E102,0)</f>
        <v>16.322607274610931</v>
      </c>
      <c r="S102" s="24">
        <f ca="1">OFFSET(PTRA!V$218,$E102,0)</f>
        <v>16.628521085087126</v>
      </c>
      <c r="T102" s="24">
        <f ca="1">OFFSET(PTRA!W$218,$E102,0)</f>
        <v>16.934434895563321</v>
      </c>
      <c r="U102" s="24">
        <f ca="1">OFFSET(PTRA!X$218,$E102,0)</f>
        <v>17.240348706039516</v>
      </c>
      <c r="V102" s="24">
        <f ca="1">OFFSET(PTRA!Y$218,$E102,0)</f>
        <v>17.546262516515711</v>
      </c>
      <c r="W102" s="24">
        <f ca="1">OFFSET(PTRA!Z$218,$E102,0)</f>
        <v>17.852176326991906</v>
      </c>
      <c r="X102" s="24">
        <f ca="1">OFFSET(PTRA!AA$218,$E102,0)</f>
        <v>18.158090137468101</v>
      </c>
      <c r="Y102" s="24">
        <f ca="1">OFFSET(PTRA!AB$218,$E102,0)</f>
        <v>18.464003947944281</v>
      </c>
      <c r="Z102" s="24">
        <f ca="1">OFFSET(PTRA!AC$218,$E102,0)</f>
        <v>19.204565719593948</v>
      </c>
      <c r="AA102" s="24">
        <f ca="1">OFFSET(PTRA!AD$218,$E102,0)</f>
        <v>19.945127491243614</v>
      </c>
      <c r="AB102" s="24">
        <f ca="1">OFFSET(PTRA!AE$218,$E102,0)</f>
        <v>20.68568926289328</v>
      </c>
      <c r="AC102" s="24">
        <f ca="1">OFFSET(PTRA!AF$218,$E102,0)</f>
        <v>21.426251034542947</v>
      </c>
      <c r="AD102" s="24">
        <f ca="1">OFFSET(PTRA!AG$218,$E102,0)</f>
        <v>22.166812806192613</v>
      </c>
      <c r="AE102" s="24">
        <f ca="1">OFFSET(PTRA!AH$218,$E102,0)</f>
        <v>22.90737457784228</v>
      </c>
      <c r="AF102" s="24">
        <f ca="1">OFFSET(PTRA!AI$218,$E102,0)</f>
        <v>23.647936349491946</v>
      </c>
      <c r="AG102" s="24">
        <f ca="1">OFFSET(PTRA!AJ$218,$E102,0)</f>
        <v>24.388498121141613</v>
      </c>
      <c r="AH102" s="24">
        <f ca="1">OFFSET(PTRA!AK$218,$E102,0)</f>
        <v>25.129059892791279</v>
      </c>
      <c r="AI102" s="24">
        <f ca="1">OFFSET(PTRA!AL$218,$E102,0)</f>
        <v>25.869621664440938</v>
      </c>
      <c r="AJ102" s="24">
        <f ca="1">OFFSET(PTRA!AM$218,$E102,0)</f>
        <v>30.156689933555285</v>
      </c>
      <c r="AK102" s="24">
        <f ca="1">OFFSET(PTRA!AN$218,$E102,0)</f>
        <v>34.443758202669628</v>
      </c>
      <c r="AL102" s="24">
        <f ca="1">OFFSET(PTRA!AO$218,$E102,0)</f>
        <v>34.443758202669628</v>
      </c>
      <c r="AM102" s="24">
        <f ca="1">OFFSET(PTRA!AP$218,$E102,0)</f>
        <v>34.443758202669628</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0.10219175120925041</v>
      </c>
      <c r="P103" s="24">
        <f ca="1">OFFSET(PTRA!S$218,$E103,0)</f>
        <v>0.2949981546959034</v>
      </c>
      <c r="Q103" s="24">
        <f ca="1">OFFSET(PTRA!T$218,$E103,0)</f>
        <v>0.32671780684348734</v>
      </c>
      <c r="R103" s="24">
        <f ca="1">OFFSET(PTRA!U$218,$E103,0)</f>
        <v>0.35843745899107127</v>
      </c>
      <c r="S103" s="24">
        <f ca="1">OFFSET(PTRA!V$218,$E103,0)</f>
        <v>0.3901571111386552</v>
      </c>
      <c r="T103" s="24">
        <f ca="1">OFFSET(PTRA!W$218,$E103,0)</f>
        <v>0.42187676328623913</v>
      </c>
      <c r="U103" s="24">
        <f ca="1">OFFSET(PTRA!X$218,$E103,0)</f>
        <v>0.45359641543382306</v>
      </c>
      <c r="V103" s="24">
        <f ca="1">OFFSET(PTRA!Y$218,$E103,0)</f>
        <v>0.485316067581407</v>
      </c>
      <c r="W103" s="24">
        <f ca="1">OFFSET(PTRA!Z$218,$E103,0)</f>
        <v>0.51703571972899098</v>
      </c>
      <c r="X103" s="24">
        <f ca="1">OFFSET(PTRA!AA$218,$E103,0)</f>
        <v>0.54875537187657497</v>
      </c>
      <c r="Y103" s="24">
        <f ca="1">OFFSET(PTRA!AB$218,$E103,0)</f>
        <v>0.58047502402415896</v>
      </c>
      <c r="Z103" s="24">
        <f ca="1">OFFSET(PTRA!AC$218,$E103,0)</f>
        <v>0.63334230145877535</v>
      </c>
      <c r="AA103" s="24">
        <f ca="1">OFFSET(PTRA!AD$218,$E103,0)</f>
        <v>0.68620957889339174</v>
      </c>
      <c r="AB103" s="24">
        <f ca="1">OFFSET(PTRA!AE$218,$E103,0)</f>
        <v>0.73907685632800812</v>
      </c>
      <c r="AC103" s="24">
        <f ca="1">OFFSET(PTRA!AF$218,$E103,0)</f>
        <v>0.79194413376262451</v>
      </c>
      <c r="AD103" s="24">
        <f ca="1">OFFSET(PTRA!AG$218,$E103,0)</f>
        <v>0.8448114111972409</v>
      </c>
      <c r="AE103" s="24">
        <f ca="1">OFFSET(PTRA!AH$218,$E103,0)</f>
        <v>0.89767868863185729</v>
      </c>
      <c r="AF103" s="24">
        <f ca="1">OFFSET(PTRA!AI$218,$E103,0)</f>
        <v>0.95054596606647368</v>
      </c>
      <c r="AG103" s="24">
        <f ca="1">OFFSET(PTRA!AJ$218,$E103,0)</f>
        <v>1.0034132435010901</v>
      </c>
      <c r="AH103" s="24">
        <f ca="1">OFFSET(PTRA!AK$218,$E103,0)</f>
        <v>1.0562805209357065</v>
      </c>
      <c r="AI103" s="24">
        <f ca="1">OFFSET(PTRA!AL$218,$E103,0)</f>
        <v>1.1091477983703226</v>
      </c>
      <c r="AJ103" s="24">
        <f ca="1">OFFSET(PTRA!AM$218,$E103,0)</f>
        <v>1.3438280449669002</v>
      </c>
      <c r="AK103" s="24">
        <f ca="1">OFFSET(PTRA!AN$218,$E103,0)</f>
        <v>1.578508291563478</v>
      </c>
      <c r="AL103" s="24">
        <f ca="1">OFFSET(PTRA!AO$218,$E103,0)</f>
        <v>1.578508291563478</v>
      </c>
      <c r="AM103" s="24">
        <f ca="1">OFFSET(PTRA!AP$218,$E103,0)</f>
        <v>1.578508291563478</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0.76940441338767729</v>
      </c>
      <c r="P104" s="24">
        <f ca="1">OFFSET(PTRA!S$218,$E104,0)</f>
        <v>0.79407602455699244</v>
      </c>
      <c r="Q104" s="24">
        <f ca="1">OFFSET(PTRA!T$218,$E104,0)</f>
        <v>0.79868017239955436</v>
      </c>
      <c r="R104" s="24">
        <f ca="1">OFFSET(PTRA!U$218,$E104,0)</f>
        <v>0.80328432024211627</v>
      </c>
      <c r="S104" s="24">
        <f ca="1">OFFSET(PTRA!V$218,$E104,0)</f>
        <v>0.80788846808467818</v>
      </c>
      <c r="T104" s="24">
        <f ca="1">OFFSET(PTRA!W$218,$E104,0)</f>
        <v>0.81249261592724009</v>
      </c>
      <c r="U104" s="24">
        <f ca="1">OFFSET(PTRA!X$218,$E104,0)</f>
        <v>0.817096763769802</v>
      </c>
      <c r="V104" s="24">
        <f ca="1">OFFSET(PTRA!Y$218,$E104,0)</f>
        <v>0.82170091161236392</v>
      </c>
      <c r="W104" s="24">
        <f ca="1">OFFSET(PTRA!Z$218,$E104,0)</f>
        <v>0.82630505945492583</v>
      </c>
      <c r="X104" s="24">
        <f ca="1">OFFSET(PTRA!AA$218,$E104,0)</f>
        <v>0.83090920729748774</v>
      </c>
      <c r="Y104" s="24">
        <f ca="1">OFFSET(PTRA!AB$218,$E104,0)</f>
        <v>0.83551335514004943</v>
      </c>
      <c r="Z104" s="24">
        <f ca="1">OFFSET(PTRA!AC$218,$E104,0)</f>
        <v>0.83095255539390223</v>
      </c>
      <c r="AA104" s="24">
        <f ca="1">OFFSET(PTRA!AD$218,$E104,0)</f>
        <v>0.82639175564775502</v>
      </c>
      <c r="AB104" s="24">
        <f ca="1">OFFSET(PTRA!AE$218,$E104,0)</f>
        <v>0.82183095590160782</v>
      </c>
      <c r="AC104" s="24">
        <f ca="1">OFFSET(PTRA!AF$218,$E104,0)</f>
        <v>0.81727015615546061</v>
      </c>
      <c r="AD104" s="24">
        <f ca="1">OFFSET(PTRA!AG$218,$E104,0)</f>
        <v>0.81270935640931341</v>
      </c>
      <c r="AE104" s="24">
        <f ca="1">OFFSET(PTRA!AH$218,$E104,0)</f>
        <v>0.80814855666316621</v>
      </c>
      <c r="AF104" s="24">
        <f ca="1">OFFSET(PTRA!AI$218,$E104,0)</f>
        <v>0.803587756917019</v>
      </c>
      <c r="AG104" s="24">
        <f ca="1">OFFSET(PTRA!AJ$218,$E104,0)</f>
        <v>0.7990269571708718</v>
      </c>
      <c r="AH104" s="24">
        <f ca="1">OFFSET(PTRA!AK$218,$E104,0)</f>
        <v>0.79446615742472459</v>
      </c>
      <c r="AI104" s="24">
        <f ca="1">OFFSET(PTRA!AL$218,$E104,0)</f>
        <v>0.78990535767857761</v>
      </c>
      <c r="AJ104" s="24">
        <f ca="1">OFFSET(PTRA!AM$218,$E104,0)</f>
        <v>0.75229106234728937</v>
      </c>
      <c r="AK104" s="24">
        <f ca="1">OFFSET(PTRA!AN$218,$E104,0)</f>
        <v>0.71467676701600114</v>
      </c>
      <c r="AL104" s="24">
        <f ca="1">OFFSET(PTRA!AO$218,$E104,0)</f>
        <v>0.71467676701600114</v>
      </c>
      <c r="AM104" s="24">
        <f ca="1">OFFSET(PTRA!AP$218,$E104,0)</f>
        <v>0.71467676701600114</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0.64257947683872407</v>
      </c>
      <c r="P105" s="24">
        <f ca="1">OFFSET(PTRA!S$218,$E105,0)</f>
        <v>0.61102322780502716</v>
      </c>
      <c r="Q105" s="24">
        <f ca="1">OFFSET(PTRA!T$218,$E105,0)</f>
        <v>0.62241872928839082</v>
      </c>
      <c r="R105" s="24">
        <f ca="1">OFFSET(PTRA!U$218,$E105,0)</f>
        <v>0.63381423077175447</v>
      </c>
      <c r="S105" s="24">
        <f ca="1">OFFSET(PTRA!V$218,$E105,0)</f>
        <v>0.64520973225511813</v>
      </c>
      <c r="T105" s="24">
        <f ca="1">OFFSET(PTRA!W$218,$E105,0)</f>
        <v>0.65660523373848179</v>
      </c>
      <c r="U105" s="24">
        <f ca="1">OFFSET(PTRA!X$218,$E105,0)</f>
        <v>0.66800073522184544</v>
      </c>
      <c r="V105" s="24">
        <f ca="1">OFFSET(PTRA!Y$218,$E105,0)</f>
        <v>0.6793962367052091</v>
      </c>
      <c r="W105" s="24">
        <f ca="1">OFFSET(PTRA!Z$218,$E105,0)</f>
        <v>0.69079173818857276</v>
      </c>
      <c r="X105" s="24">
        <f ca="1">OFFSET(PTRA!AA$218,$E105,0)</f>
        <v>0.70218723967193641</v>
      </c>
      <c r="Y105" s="24">
        <f ca="1">OFFSET(PTRA!AB$218,$E105,0)</f>
        <v>0.71358274115530007</v>
      </c>
      <c r="Z105" s="24">
        <f ca="1">OFFSET(PTRA!AC$218,$E105,0)</f>
        <v>0.73985751491535379</v>
      </c>
      <c r="AA105" s="24">
        <f ca="1">OFFSET(PTRA!AD$218,$E105,0)</f>
        <v>0.7661322886754075</v>
      </c>
      <c r="AB105" s="24">
        <f ca="1">OFFSET(PTRA!AE$218,$E105,0)</f>
        <v>0.79240706243546122</v>
      </c>
      <c r="AC105" s="24">
        <f ca="1">OFFSET(PTRA!AF$218,$E105,0)</f>
        <v>0.81868183619551493</v>
      </c>
      <c r="AD105" s="24">
        <f ca="1">OFFSET(PTRA!AG$218,$E105,0)</f>
        <v>0.84495660995556865</v>
      </c>
      <c r="AE105" s="24">
        <f ca="1">OFFSET(PTRA!AH$218,$E105,0)</f>
        <v>0.87123138371562237</v>
      </c>
      <c r="AF105" s="24">
        <f ca="1">OFFSET(PTRA!AI$218,$E105,0)</f>
        <v>0.89750615747567608</v>
      </c>
      <c r="AG105" s="24">
        <f ca="1">OFFSET(PTRA!AJ$218,$E105,0)</f>
        <v>0.9237809312357298</v>
      </c>
      <c r="AH105" s="24">
        <f ca="1">OFFSET(PTRA!AK$218,$E105,0)</f>
        <v>0.95005570499578351</v>
      </c>
      <c r="AI105" s="24">
        <f ca="1">OFFSET(PTRA!AL$218,$E105,0)</f>
        <v>0.97633047875583678</v>
      </c>
      <c r="AJ105" s="24">
        <f ca="1">OFFSET(PTRA!AM$218,$E105,0)</f>
        <v>1.1066863106604359</v>
      </c>
      <c r="AK105" s="24">
        <f ca="1">OFFSET(PTRA!AN$218,$E105,0)</f>
        <v>1.2370421425650351</v>
      </c>
      <c r="AL105" s="24">
        <f ca="1">OFFSET(PTRA!AO$218,$E105,0)</f>
        <v>1.2370421425650351</v>
      </c>
      <c r="AM105" s="24">
        <f ca="1">OFFSET(PTRA!AP$218,$E105,0)</f>
        <v>1.2370421425650351</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7.2688665019612859</v>
      </c>
      <c r="P106" s="24">
        <f ca="1">OFFSET(PTRA!S$218,$E106,0)</f>
        <v>7.5019489289107764</v>
      </c>
      <c r="Q106" s="24">
        <f ca="1">OFFSET(PTRA!T$218,$E106,0)</f>
        <v>7.5454461267959836</v>
      </c>
      <c r="R106" s="24">
        <f ca="1">OFFSET(PTRA!U$218,$E106,0)</f>
        <v>7.5889433246811908</v>
      </c>
      <c r="S106" s="24">
        <f ca="1">OFFSET(PTRA!V$218,$E106,0)</f>
        <v>7.632440522566398</v>
      </c>
      <c r="T106" s="24">
        <f ca="1">OFFSET(PTRA!W$218,$E106,0)</f>
        <v>7.6759377204516053</v>
      </c>
      <c r="U106" s="24">
        <f ca="1">OFFSET(PTRA!X$218,$E106,0)</f>
        <v>7.7194349183368125</v>
      </c>
      <c r="V106" s="24">
        <f ca="1">OFFSET(PTRA!Y$218,$E106,0)</f>
        <v>7.7629321162220197</v>
      </c>
      <c r="W106" s="24">
        <f ca="1">OFFSET(PTRA!Z$218,$E106,0)</f>
        <v>7.806429314107227</v>
      </c>
      <c r="X106" s="24">
        <f ca="1">OFFSET(PTRA!AA$218,$E106,0)</f>
        <v>7.8499265119924342</v>
      </c>
      <c r="Y106" s="24">
        <f ca="1">OFFSET(PTRA!AB$218,$E106,0)</f>
        <v>7.8934237098776387</v>
      </c>
      <c r="Z106" s="24">
        <f ca="1">OFFSET(PTRA!AC$218,$E106,0)</f>
        <v>7.8503360385307124</v>
      </c>
      <c r="AA106" s="24">
        <f ca="1">OFFSET(PTRA!AD$218,$E106,0)</f>
        <v>7.807248367183786</v>
      </c>
      <c r="AB106" s="24">
        <f ca="1">OFFSET(PTRA!AE$218,$E106,0)</f>
        <v>7.7641606958368596</v>
      </c>
      <c r="AC106" s="24">
        <f ca="1">OFFSET(PTRA!AF$218,$E106,0)</f>
        <v>7.7210730244899333</v>
      </c>
      <c r="AD106" s="24">
        <f ca="1">OFFSET(PTRA!AG$218,$E106,0)</f>
        <v>7.6779853531430069</v>
      </c>
      <c r="AE106" s="24">
        <f ca="1">OFFSET(PTRA!AH$218,$E106,0)</f>
        <v>7.6348976817960805</v>
      </c>
      <c r="AF106" s="24">
        <f ca="1">OFFSET(PTRA!AI$218,$E106,0)</f>
        <v>7.5918100104491542</v>
      </c>
      <c r="AG106" s="24">
        <f ca="1">OFFSET(PTRA!AJ$218,$E106,0)</f>
        <v>7.5487223391022278</v>
      </c>
      <c r="AH106" s="24">
        <f ca="1">OFFSET(PTRA!AK$218,$E106,0)</f>
        <v>7.5056346677553014</v>
      </c>
      <c r="AI106" s="24">
        <f ca="1">OFFSET(PTRA!AL$218,$E106,0)</f>
        <v>7.4625469964083759</v>
      </c>
      <c r="AJ106" s="24">
        <f ca="1">OFFSET(PTRA!AM$218,$E106,0)</f>
        <v>7.1071899350618661</v>
      </c>
      <c r="AK106" s="24">
        <f ca="1">OFFSET(PTRA!AN$218,$E106,0)</f>
        <v>6.7518328737153572</v>
      </c>
      <c r="AL106" s="24">
        <f ca="1">OFFSET(PTRA!AO$218,$E106,0)</f>
        <v>6.7518328737153572</v>
      </c>
      <c r="AM106" s="24">
        <f ca="1">OFFSET(PTRA!AP$218,$E106,0)</f>
        <v>6.7518328737153572</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8.967720358741504</v>
      </c>
      <c r="P107" s="24">
        <f ca="1">OFFSET(PTRA!S$218,$E107,0)</f>
        <v>9.2552779889243997</v>
      </c>
      <c r="Q107" s="24">
        <f ca="1">OFFSET(PTRA!T$218,$E107,0)</f>
        <v>9.3089411985758801</v>
      </c>
      <c r="R107" s="24">
        <f ca="1">OFFSET(PTRA!U$218,$E107,0)</f>
        <v>9.3626044082273605</v>
      </c>
      <c r="S107" s="24">
        <f ca="1">OFFSET(PTRA!V$218,$E107,0)</f>
        <v>9.4162676178788409</v>
      </c>
      <c r="T107" s="24">
        <f ca="1">OFFSET(PTRA!W$218,$E107,0)</f>
        <v>9.4699308275303213</v>
      </c>
      <c r="U107" s="24">
        <f ca="1">OFFSET(PTRA!X$218,$E107,0)</f>
        <v>9.5235940371818018</v>
      </c>
      <c r="V107" s="24">
        <f ca="1">OFFSET(PTRA!Y$218,$E107,0)</f>
        <v>9.5772572468332822</v>
      </c>
      <c r="W107" s="24">
        <f ca="1">OFFSET(PTRA!Z$218,$E107,0)</f>
        <v>9.6309204564847626</v>
      </c>
      <c r="X107" s="24">
        <f ca="1">OFFSET(PTRA!AA$218,$E107,0)</f>
        <v>9.684583666136243</v>
      </c>
      <c r="Y107" s="24">
        <f ca="1">OFFSET(PTRA!AB$218,$E107,0)</f>
        <v>9.7382468757877305</v>
      </c>
      <c r="Z107" s="24">
        <f ca="1">OFFSET(PTRA!AC$218,$E107,0)</f>
        <v>9.6850889057735152</v>
      </c>
      <c r="AA107" s="24">
        <f ca="1">OFFSET(PTRA!AD$218,$E107,0)</f>
        <v>9.6319309357592999</v>
      </c>
      <c r="AB107" s="24">
        <f ca="1">OFFSET(PTRA!AE$218,$E107,0)</f>
        <v>9.5787729657450846</v>
      </c>
      <c r="AC107" s="24">
        <f ca="1">OFFSET(PTRA!AF$218,$E107,0)</f>
        <v>9.5256149957308693</v>
      </c>
      <c r="AD107" s="24">
        <f ca="1">OFFSET(PTRA!AG$218,$E107,0)</f>
        <v>9.472457025716654</v>
      </c>
      <c r="AE107" s="24">
        <f ca="1">OFFSET(PTRA!AH$218,$E107,0)</f>
        <v>9.4192990557024387</v>
      </c>
      <c r="AF107" s="24">
        <f ca="1">OFFSET(PTRA!AI$218,$E107,0)</f>
        <v>9.3661410856882235</v>
      </c>
      <c r="AG107" s="24">
        <f ca="1">OFFSET(PTRA!AJ$218,$E107,0)</f>
        <v>9.3129831156740082</v>
      </c>
      <c r="AH107" s="24">
        <f ca="1">OFFSET(PTRA!AK$218,$E107,0)</f>
        <v>9.2598251456597929</v>
      </c>
      <c r="AI107" s="24">
        <f ca="1">OFFSET(PTRA!AL$218,$E107,0)</f>
        <v>9.2066671756455758</v>
      </c>
      <c r="AJ107" s="24">
        <f ca="1">OFFSET(PTRA!AM$218,$E107,0)</f>
        <v>8.7682573145207634</v>
      </c>
      <c r="AK107" s="24">
        <f ca="1">OFFSET(PTRA!AN$218,$E107,0)</f>
        <v>8.329847453395951</v>
      </c>
      <c r="AL107" s="24">
        <f ca="1">OFFSET(PTRA!AO$218,$E107,0)</f>
        <v>8.329847453395951</v>
      </c>
      <c r="AM107" s="24">
        <f ca="1">OFFSET(PTRA!AP$218,$E107,0)</f>
        <v>8.329847453395951</v>
      </c>
    </row>
    <row r="108" spans="1:39">
      <c r="A108" s="35" t="s">
        <v>158</v>
      </c>
      <c r="B108">
        <v>0.1024485696</v>
      </c>
      <c r="E108" s="131">
        <f>MATCH(F108,OtherTRA!$D$47:$D$51,0)</f>
        <v>5</v>
      </c>
      <c r="F108" s="4" t="str">
        <f t="shared" si="1"/>
        <v>TSHFO</v>
      </c>
      <c r="G108" s="24">
        <f ca="1">OFFSET(OtherTRA!J$46,$E108,0)</f>
        <v>4.5090000000000003</v>
      </c>
      <c r="H108" s="24">
        <f ca="1">OFFSET(OtherTRA!K$46,$E108,0)</f>
        <v>4.492908655130547</v>
      </c>
      <c r="I108" s="24">
        <f ca="1">OFFSET(OtherTRA!L$46,$E108,0)</f>
        <v>4.4768173102610938</v>
      </c>
      <c r="J108" s="24">
        <f ca="1">OFFSET(OtherTRA!M$46,$E108,0)</f>
        <v>4.4607259653916396</v>
      </c>
      <c r="K108" s="24">
        <f ca="1">OFFSET(OtherTRA!N$46,$E108,0)</f>
        <v>4.4846699876958205</v>
      </c>
      <c r="L108" s="24">
        <f ca="1">OFFSET(OtherTRA!O$46,$E108,0)</f>
        <v>4.5086140100000014</v>
      </c>
      <c r="M108" s="24">
        <f ca="1">OFFSET(OtherTRA!P$46,$E108,0)</f>
        <v>4.4091991120569594</v>
      </c>
      <c r="N108" s="24">
        <f ca="1">OFFSET(OtherTRA!Q$46,$E108,0)</f>
        <v>4.3097842141139173</v>
      </c>
      <c r="O108" s="24">
        <f ca="1">OFFSET(OtherTRA!R$46,$E108,0)</f>
        <v>3.8768197170278187</v>
      </c>
      <c r="P108" s="24">
        <f ca="1">OFFSET(OtherTRA!S$46,$E108,0)</f>
        <v>3.8577065631980676</v>
      </c>
      <c r="Q108" s="24">
        <f ca="1">OFFSET(OtherTRA!T$46,$E108,0)</f>
        <v>3.9245699693375502</v>
      </c>
      <c r="R108" s="24">
        <f ca="1">OFFSET(OtherTRA!U$46,$E108,0)</f>
        <v>3.9914333754770328</v>
      </c>
      <c r="S108" s="24">
        <f ca="1">OFFSET(OtherTRA!V$46,$E108,0)</f>
        <v>4.058296781616515</v>
      </c>
      <c r="T108" s="24">
        <f ca="1">OFFSET(OtherTRA!W$46,$E108,0)</f>
        <v>4.1251601877559976</v>
      </c>
      <c r="U108" s="24">
        <f ca="1">OFFSET(OtherTRA!X$46,$E108,0)</f>
        <v>4.1920235938954802</v>
      </c>
      <c r="V108" s="24">
        <f ca="1">OFFSET(OtherTRA!Y$46,$E108,0)</f>
        <v>4.2588870000349628</v>
      </c>
      <c r="W108" s="24">
        <f ca="1">OFFSET(OtherTRA!Z$46,$E108,0)</f>
        <v>4.3257504061744454</v>
      </c>
      <c r="X108" s="24">
        <f ca="1">OFFSET(OtherTRA!AA$46,$E108,0)</f>
        <v>4.392613812313928</v>
      </c>
      <c r="Y108" s="24">
        <f ca="1">OFFSET(OtherTRA!AB$46,$E108,0)</f>
        <v>4.4594772184534097</v>
      </c>
      <c r="Z108" s="24">
        <f ca="1">OFFSET(OtherTRA!AC$46,$E108,0)</f>
        <v>4.6787963343627403</v>
      </c>
      <c r="AA108" s="24">
        <f ca="1">OFFSET(OtherTRA!AD$46,$E108,0)</f>
        <v>4.898115450272071</v>
      </c>
      <c r="AB108" s="24">
        <f ca="1">OFFSET(OtherTRA!AE$46,$E108,0)</f>
        <v>5.1174345661814016</v>
      </c>
      <c r="AC108" s="24">
        <f ca="1">OFFSET(OtherTRA!AF$46,$E108,0)</f>
        <v>5.3367536820907322</v>
      </c>
      <c r="AD108" s="24">
        <f ca="1">OFFSET(OtherTRA!AG$46,$E108,0)</f>
        <v>5.5560727980000628</v>
      </c>
      <c r="AE108" s="24">
        <f ca="1">OFFSET(OtherTRA!AH$46,$E108,0)</f>
        <v>5.7753919139093934</v>
      </c>
      <c r="AF108" s="24">
        <f ca="1">OFFSET(OtherTRA!AI$46,$E108,0)</f>
        <v>5.9947110298187241</v>
      </c>
      <c r="AG108" s="24">
        <f ca="1">OFFSET(OtherTRA!AJ$46,$E108,0)</f>
        <v>6.2140301457280547</v>
      </c>
      <c r="AH108" s="24">
        <f ca="1">OFFSET(OtherTRA!AK$46,$E108,0)</f>
        <v>6.4333492616373853</v>
      </c>
      <c r="AI108" s="24">
        <f ca="1">OFFSET(OtherTRA!AL$46,$E108,0)</f>
        <v>6.6526683775467159</v>
      </c>
      <c r="AJ108" s="24">
        <f ca="1">OFFSET(OtherTRA!AM$46,$E108,0)</f>
        <v>9.1982409247481858</v>
      </c>
      <c r="AK108" s="24">
        <f ca="1">OFFSET(OtherTRA!AN$46,$E108,0)</f>
        <v>11.743813471949656</v>
      </c>
      <c r="AL108" s="24">
        <f ca="1">OFFSET(OtherTRA!AO$46,$E108,0)</f>
        <v>11.743813471949656</v>
      </c>
      <c r="AM108" s="24">
        <f ca="1">OFFSET(OtherTRA!AP$46,$E108,0)</f>
        <v>11.743813471949656</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116.98156048945972</v>
      </c>
      <c r="Q109" s="24">
        <f ca="1">OFFSET(COM!T$247,$E109,0)</f>
        <v>116.2338611428612</v>
      </c>
      <c r="R109" s="24">
        <f ca="1">OFFSET(COM!U$247,$E109,0)</f>
        <v>115.46279969230434</v>
      </c>
      <c r="S109" s="24">
        <f ca="1">OFFSET(COM!V$247,$E109,0)</f>
        <v>114.71899246496605</v>
      </c>
      <c r="T109" s="194">
        <f ca="1">OFFSET(COM!W$247,$E109,0)</f>
        <v>113.96885285371403</v>
      </c>
      <c r="U109" s="24">
        <f ca="1">OFFSET(COM!X$247,$E109,0)</f>
        <v>113.20893537274786</v>
      </c>
      <c r="V109" s="24">
        <f ca="1">OFFSET(COM!Y$247,$E109,0)</f>
        <v>112.45332666630908</v>
      </c>
      <c r="W109" s="24">
        <f ca="1">OFFSET(COM!Z$247,$E109,0)</f>
        <v>111.68009531579099</v>
      </c>
      <c r="X109" s="24">
        <f ca="1">OFFSET(COM!AA$247,$E109,0)</f>
        <v>110.95687345206011</v>
      </c>
      <c r="Y109" s="206">
        <f ca="1">OFFSET(COM!AB$247,$E109,0)</f>
        <v>110.24834760749448</v>
      </c>
      <c r="Z109" s="24">
        <f ca="1">OFFSET(COM!AC$247,$E109,0)</f>
        <v>109.59337745286533</v>
      </c>
      <c r="AA109" s="24">
        <f ca="1">OFFSET(COM!AD$247,$E109,0)</f>
        <v>108.95298559536556</v>
      </c>
      <c r="AB109" s="24">
        <f ca="1">OFFSET(COM!AE$247,$E109,0)</f>
        <v>108.33253976086658</v>
      </c>
      <c r="AC109" s="24">
        <f ca="1">OFFSET(COM!AF$247,$E109,0)</f>
        <v>107.74970457604503</v>
      </c>
      <c r="AD109" s="24">
        <f ca="1">OFFSET(COM!AG$247,$E109,0)</f>
        <v>107.16925960668092</v>
      </c>
      <c r="AE109" s="24">
        <f ca="1">OFFSET(COM!AH$247,$E109,0)</f>
        <v>106.62045162055111</v>
      </c>
      <c r="AF109" s="24">
        <f ca="1">OFFSET(COM!AI$247,$E109,0)</f>
        <v>106.0932060294534</v>
      </c>
      <c r="AG109" s="24">
        <f ca="1">OFFSET(COM!AJ$247,$E109,0)</f>
        <v>105.57723764598818</v>
      </c>
      <c r="AH109" s="24">
        <f ca="1">OFFSET(COM!AK$247,$E109,0)</f>
        <v>105.0788533061136</v>
      </c>
      <c r="AI109" s="24">
        <f ca="1">OFFSET(COM!AL$247,$E109,0)</f>
        <v>104.59831599178663</v>
      </c>
      <c r="AJ109" s="24">
        <f ca="1">OFFSET(COM!AM$247,$E109,0)</f>
        <v>102.33921394426977</v>
      </c>
      <c r="AK109" s="24">
        <f ca="1">OFFSET(COM!AN$247,$E109,0)</f>
        <v>100.47494850229674</v>
      </c>
      <c r="AL109" s="24">
        <f ca="1">OFFSET(COM!AO$247,$E109,0)</f>
        <v>100.47494850229674</v>
      </c>
      <c r="AM109" s="24">
        <f ca="1">OFFSET(COM!AP$247,$E109,0)</f>
        <v>100.47494850229674</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9.0729760364631584</v>
      </c>
      <c r="Q110" s="24">
        <f ca="1">OFFSET(COM!T$247,$E110,0)</f>
        <v>9.1521000899354785</v>
      </c>
      <c r="R110" s="24">
        <f ca="1">OFFSET(COM!U$247,$E110,0)</f>
        <v>9.2226091134934656</v>
      </c>
      <c r="S110" s="24">
        <f ca="1">OFFSET(COM!V$247,$E110,0)</f>
        <v>9.3031684282726044</v>
      </c>
      <c r="T110" s="194">
        <f ca="1">OFFSET(COM!W$247,$E110,0)</f>
        <v>9.3813926076143215</v>
      </c>
      <c r="U110" s="24">
        <f ca="1">OFFSET(COM!X$247,$E110,0)</f>
        <v>9.4560110911575741</v>
      </c>
      <c r="V110" s="24">
        <f ca="1">OFFSET(COM!Y$247,$E110,0)</f>
        <v>9.5322184821688225</v>
      </c>
      <c r="W110" s="24">
        <f ca="1">OFFSET(COM!Z$247,$E110,0)</f>
        <v>9.6019273315168743</v>
      </c>
      <c r="X110" s="24">
        <f ca="1">OFFSET(COM!AA$247,$E110,0)</f>
        <v>9.6900777230069011</v>
      </c>
      <c r="Y110" s="206">
        <f ca="1">OFFSET(COM!AB$247,$E110,0)</f>
        <v>9.7836474313939092</v>
      </c>
      <c r="Z110" s="24">
        <f ca="1">OFFSET(COM!AC$247,$E110,0)</f>
        <v>9.8969663829016863</v>
      </c>
      <c r="AA110" s="24">
        <f ca="1">OFFSET(COM!AD$247,$E110,0)</f>
        <v>10.015661240025404</v>
      </c>
      <c r="AB110" s="24">
        <f ca="1">OFFSET(COM!AE$247,$E110,0)</f>
        <v>10.141711410058024</v>
      </c>
      <c r="AC110" s="24">
        <f ca="1">OFFSET(COM!AF$247,$E110,0)</f>
        <v>10.281630916202106</v>
      </c>
      <c r="AD110" s="24">
        <f ca="1">OFFSET(COM!AG$247,$E110,0)</f>
        <v>10.422431840291418</v>
      </c>
      <c r="AE110" s="24">
        <f ca="1">OFFSET(COM!AH$247,$E110,0)</f>
        <v>10.574899246023369</v>
      </c>
      <c r="AF110" s="24">
        <f ca="1">OFFSET(COM!AI$247,$E110,0)</f>
        <v>10.735318019429982</v>
      </c>
      <c r="AG110" s="24">
        <f ca="1">OFFSET(COM!AJ$247,$E110,0)</f>
        <v>10.899895385798825</v>
      </c>
      <c r="AH110" s="24">
        <f ca="1">OFFSET(COM!AK$247,$E110,0)</f>
        <v>11.070957059480854</v>
      </c>
      <c r="AI110" s="24">
        <f ca="1">OFFSET(COM!AL$247,$E110,0)</f>
        <v>11.248600017932823</v>
      </c>
      <c r="AJ110" s="24">
        <f ca="1">OFFSET(COM!AM$247,$E110,0)</f>
        <v>12.189763165046276</v>
      </c>
      <c r="AK110" s="24">
        <f ca="1">OFFSET(COM!AN$247,$E110,0)</f>
        <v>13.276526604586444</v>
      </c>
      <c r="AL110" s="24">
        <f ca="1">OFFSET(COM!AO$247,$E110,0)</f>
        <v>13.276526604586444</v>
      </c>
      <c r="AM110" s="24">
        <f ca="1">OFFSET(COM!AP$247,$E110,0)</f>
        <v>13.276526604586444</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11.156103059055178</v>
      </c>
      <c r="Q111" s="24">
        <f ca="1">OFFSET(COM!T$247,$E111,0)</f>
        <v>11.084797710306706</v>
      </c>
      <c r="R111" s="24">
        <f ca="1">OFFSET(COM!U$247,$E111,0)</f>
        <v>11.011264403251429</v>
      </c>
      <c r="S111" s="24">
        <f ca="1">OFFSET(COM!V$247,$E111,0)</f>
        <v>10.940330231664586</v>
      </c>
      <c r="T111" s="194">
        <f ca="1">OFFSET(COM!W$247,$E111,0)</f>
        <v>10.868792163811907</v>
      </c>
      <c r="U111" s="24">
        <f ca="1">OFFSET(COM!X$247,$E111,0)</f>
        <v>10.79632161632934</v>
      </c>
      <c r="V111" s="24">
        <f ca="1">OFFSET(COM!Y$247,$E111,0)</f>
        <v>10.724261980895516</v>
      </c>
      <c r="W111" s="24">
        <f ca="1">OFFSET(COM!Z$247,$E111,0)</f>
        <v>10.650521738426708</v>
      </c>
      <c r="X111" s="24">
        <f ca="1">OFFSET(COM!AA$247,$E111,0)</f>
        <v>10.581550717587312</v>
      </c>
      <c r="Y111" s="206">
        <f ca="1">OFFSET(COM!AB$247,$E111,0)</f>
        <v>10.513981202281602</v>
      </c>
      <c r="Z111" s="24">
        <f ca="1">OFFSET(COM!AC$247,$E111,0)</f>
        <v>10.451519097014112</v>
      </c>
      <c r="AA111" s="24">
        <f ca="1">OFFSET(COM!AD$247,$E111,0)</f>
        <v>10.390447270560822</v>
      </c>
      <c r="AB111" s="24">
        <f ca="1">OFFSET(COM!AE$247,$E111,0)</f>
        <v>10.331277623282475</v>
      </c>
      <c r="AC111" s="24">
        <f ca="1">OFFSET(COM!AF$247,$E111,0)</f>
        <v>10.275694765940624</v>
      </c>
      <c r="AD111" s="24">
        <f ca="1">OFFSET(COM!AG$247,$E111,0)</f>
        <v>10.220339854694421</v>
      </c>
      <c r="AE111" s="24">
        <f ca="1">OFFSET(COM!AH$247,$E111,0)</f>
        <v>10.168002046690498</v>
      </c>
      <c r="AF111" s="24">
        <f ca="1">OFFSET(COM!AI$247,$E111,0)</f>
        <v>10.117720565343289</v>
      </c>
      <c r="AG111" s="24">
        <f ca="1">OFFSET(COM!AJ$247,$E111,0)</f>
        <v>10.068514549992939</v>
      </c>
      <c r="AH111" s="24">
        <f ca="1">OFFSET(COM!AK$247,$E111,0)</f>
        <v>10.020985460490316</v>
      </c>
      <c r="AI111" s="24">
        <f ca="1">OFFSET(COM!AL$247,$E111,0)</f>
        <v>9.975158376461664</v>
      </c>
      <c r="AJ111" s="24">
        <f ca="1">OFFSET(COM!AM$247,$E111,0)</f>
        <v>9.7597160866035857</v>
      </c>
      <c r="AK111" s="24">
        <f ca="1">OFFSET(COM!AN$247,$E111,0)</f>
        <v>9.5819279179976427</v>
      </c>
      <c r="AL111" s="24">
        <f ca="1">OFFSET(COM!AO$247,$E111,0)</f>
        <v>9.5819279179976427</v>
      </c>
      <c r="AM111" s="24">
        <f ca="1">OFFSET(COM!AP$247,$E111,0)</f>
        <v>9.5819279179976427</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8.0262806482660043</v>
      </c>
      <c r="Q112" s="24">
        <f ca="1">OFFSET(COM!T$247,$E112,0)</f>
        <v>7.9749798725607111</v>
      </c>
      <c r="R112" s="24">
        <f ca="1">OFFSET(COM!U$247,$E112,0)</f>
        <v>7.9220761877976242</v>
      </c>
      <c r="S112" s="24">
        <f ca="1">OFFSET(COM!V$247,$E112,0)</f>
        <v>7.8710424562432948</v>
      </c>
      <c r="T112" s="194">
        <f ca="1">OFFSET(COM!W$247,$E112,0)</f>
        <v>7.8195742503132468</v>
      </c>
      <c r="U112" s="24">
        <f ca="1">OFFSET(COM!X$247,$E112,0)</f>
        <v>7.7674351700493336</v>
      </c>
      <c r="V112" s="24">
        <f ca="1">OFFSET(COM!Y$247,$E112,0)</f>
        <v>7.7155917212803509</v>
      </c>
      <c r="W112" s="24">
        <f ca="1">OFFSET(COM!Z$247,$E112,0)</f>
        <v>7.6625391564203085</v>
      </c>
      <c r="X112" s="24">
        <f ca="1">OFFSET(COM!AA$247,$E112,0)</f>
        <v>7.612917817595811</v>
      </c>
      <c r="Y112" s="206">
        <f ca="1">OFFSET(COM!AB$247,$E112,0)</f>
        <v>7.5643047947293081</v>
      </c>
      <c r="Z112" s="24">
        <f ca="1">OFFSET(COM!AC$247,$E112,0)</f>
        <v>7.519366308225143</v>
      </c>
      <c r="AA112" s="24">
        <f ca="1">OFFSET(COM!AD$247,$E112,0)</f>
        <v>7.4754280605931953</v>
      </c>
      <c r="AB112" s="24">
        <f ca="1">OFFSET(COM!AE$247,$E112,0)</f>
        <v>7.4328583395713492</v>
      </c>
      <c r="AC112" s="24">
        <f ca="1">OFFSET(COM!AF$247,$E112,0)</f>
        <v>7.3928691417397543</v>
      </c>
      <c r="AD112" s="24">
        <f ca="1">OFFSET(COM!AG$247,$E112,0)</f>
        <v>7.3530439401823653</v>
      </c>
      <c r="AE112" s="24">
        <f ca="1">OFFSET(COM!AH$247,$E112,0)</f>
        <v>7.3153893995841965</v>
      </c>
      <c r="AF112" s="24">
        <f ca="1">OFFSET(COM!AI$247,$E112,0)</f>
        <v>7.2792142873100492</v>
      </c>
      <c r="AG112" s="24">
        <f ca="1">OFFSET(COM!AJ$247,$E112,0)</f>
        <v>7.2438129211973354</v>
      </c>
      <c r="AH112" s="24">
        <f ca="1">OFFSET(COM!AK$247,$E112,0)</f>
        <v>7.2096180227381499</v>
      </c>
      <c r="AI112" s="24">
        <f ca="1">OFFSET(COM!AL$247,$E112,0)</f>
        <v>7.1766476355197319</v>
      </c>
      <c r="AJ112" s="24">
        <f ca="1">OFFSET(COM!AM$247,$E112,0)</f>
        <v>7.0216472493855733</v>
      </c>
      <c r="AK112" s="24">
        <f ca="1">OFFSET(COM!AN$247,$E112,0)</f>
        <v>6.8937371960615081</v>
      </c>
      <c r="AL112" s="24">
        <f ca="1">OFFSET(COM!AO$247,$E112,0)</f>
        <v>6.8937371960615081</v>
      </c>
      <c r="AM112" s="24">
        <f ca="1">OFFSET(COM!AP$247,$E112,0)</f>
        <v>6.8937371960615081</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101.80096892709075</v>
      </c>
      <c r="Q113" s="24">
        <f ca="1">OFFSET(COM!T$247,$E113,0)</f>
        <v>101.15029785011582</v>
      </c>
      <c r="R113" s="24">
        <f ca="1">OFFSET(COM!U$247,$E113,0)</f>
        <v>100.47929634833565</v>
      </c>
      <c r="S113" s="24">
        <f ca="1">OFFSET(COM!V$247,$E113,0)</f>
        <v>99.832012313816108</v>
      </c>
      <c r="T113" s="194">
        <f ca="1">OFFSET(COM!W$247,$E113,0)</f>
        <v>99.17921764313013</v>
      </c>
      <c r="U113" s="24">
        <f ca="1">OFFSET(COM!X$247,$E113,0)</f>
        <v>98.517913968061109</v>
      </c>
      <c r="V113" s="24">
        <f ca="1">OFFSET(COM!Y$247,$E113,0)</f>
        <v>97.86035992173646</v>
      </c>
      <c r="W113" s="24">
        <f ca="1">OFFSET(COM!Z$247,$E113,0)</f>
        <v>97.187470105955299</v>
      </c>
      <c r="X113" s="24">
        <f ca="1">OFFSET(COM!AA$247,$E113,0)</f>
        <v>96.558100090980247</v>
      </c>
      <c r="Y113" s="206">
        <f ca="1">OFFSET(COM!AB$247,$E113,0)</f>
        <v>95.94151900602229</v>
      </c>
      <c r="Z113" s="24">
        <f ca="1">OFFSET(COM!AC$247,$E113,0)</f>
        <v>95.371543737436426</v>
      </c>
      <c r="AA113" s="24">
        <f ca="1">OFFSET(COM!AD$247,$E113,0)</f>
        <v>94.81425495351418</v>
      </c>
      <c r="AB113" s="24">
        <f ca="1">OFFSET(COM!AE$247,$E113,0)</f>
        <v>94.274323815183493</v>
      </c>
      <c r="AC113" s="24">
        <f ca="1">OFFSET(COM!AF$247,$E113,0)</f>
        <v>93.767122626454452</v>
      </c>
      <c r="AD113" s="24">
        <f ca="1">OFFSET(COM!AG$247,$E113,0)</f>
        <v>93.262001477079394</v>
      </c>
      <c r="AE113" s="24">
        <f ca="1">OFFSET(COM!AH$247,$E113,0)</f>
        <v>92.784411808167661</v>
      </c>
      <c r="AF113" s="24">
        <f ca="1">OFFSET(COM!AI$247,$E113,0)</f>
        <v>92.32558640173859</v>
      </c>
      <c r="AG113" s="24">
        <f ca="1">OFFSET(COM!AJ$247,$E113,0)</f>
        <v>91.876574769881984</v>
      </c>
      <c r="AH113" s="24">
        <f ca="1">OFFSET(COM!AK$247,$E113,0)</f>
        <v>91.442865316143809</v>
      </c>
      <c r="AI113" s="24">
        <f ca="1">OFFSET(COM!AL$247,$E113,0)</f>
        <v>91.024686895549792</v>
      </c>
      <c r="AJ113" s="24">
        <f ca="1">OFFSET(COM!AM$247,$E113,0)</f>
        <v>89.058746482546738</v>
      </c>
      <c r="AK113" s="24">
        <f ca="1">OFFSET(COM!AN$247,$E113,0)</f>
        <v>87.436405085013007</v>
      </c>
      <c r="AL113" s="24">
        <f ca="1">OFFSET(COM!AO$247,$E113,0)</f>
        <v>87.436405085013007</v>
      </c>
      <c r="AM113" s="24">
        <f ca="1">OFFSET(COM!AP$247,$E113,0)</f>
        <v>87.436405085013007</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16.532612257059252</v>
      </c>
      <c r="Q114" s="24">
        <f ca="1">OFFSET(COM!T$247,$E114,0)</f>
        <v>16.426942411910588</v>
      </c>
      <c r="R114" s="24">
        <f ca="1">OFFSET(COM!U$247,$E114,0)</f>
        <v>16.317970878832341</v>
      </c>
      <c r="S114" s="24">
        <f ca="1">OFFSET(COM!V$247,$E114,0)</f>
        <v>16.212851093866828</v>
      </c>
      <c r="T114" s="194">
        <f ca="1">OFFSET(COM!W$247,$E114,0)</f>
        <v>16.106836374285372</v>
      </c>
      <c r="U114" s="24">
        <f ca="1">OFFSET(COM!X$247,$E114,0)</f>
        <v>15.999439781116259</v>
      </c>
      <c r="V114" s="24">
        <f ca="1">OFFSET(COM!Y$247,$E114,0)</f>
        <v>15.892652132624116</v>
      </c>
      <c r="W114" s="24">
        <f ca="1">OFFSET(COM!Z$247,$E114,0)</f>
        <v>15.783373934849777</v>
      </c>
      <c r="X114" s="24">
        <f ca="1">OFFSET(COM!AA$247,$E114,0)</f>
        <v>15.681163410397357</v>
      </c>
      <c r="Y114" s="206">
        <f ca="1">OFFSET(COM!AB$247,$E114,0)</f>
        <v>15.581029825127187</v>
      </c>
      <c r="Z114" s="24">
        <f ca="1">OFFSET(COM!AC$247,$E114,0)</f>
        <v>15.488465086196342</v>
      </c>
      <c r="AA114" s="24">
        <f ca="1">OFFSET(COM!AD$247,$E114,0)</f>
        <v>15.397960649186583</v>
      </c>
      <c r="AB114" s="24">
        <f ca="1">OFFSET(COM!AE$247,$E114,0)</f>
        <v>15.310275116822671</v>
      </c>
      <c r="AC114" s="24">
        <f ca="1">OFFSET(COM!AF$247,$E114,0)</f>
        <v>15.227904971646721</v>
      </c>
      <c r="AD114" s="24">
        <f ca="1">OFFSET(COM!AG$247,$E114,0)</f>
        <v>15.145872627618258</v>
      </c>
      <c r="AE114" s="24">
        <f ca="1">OFFSET(COM!AH$247,$E114,0)</f>
        <v>15.068311432500852</v>
      </c>
      <c r="AF114" s="24">
        <f ca="1">OFFSET(COM!AI$247,$E114,0)</f>
        <v>14.993797578476418</v>
      </c>
      <c r="AG114" s="24">
        <f ca="1">OFFSET(COM!AJ$247,$E114,0)</f>
        <v>14.920877494447442</v>
      </c>
      <c r="AH114" s="24">
        <f ca="1">OFFSET(COM!AK$247,$E114,0)</f>
        <v>14.850442504422844</v>
      </c>
      <c r="AI114" s="24">
        <f ca="1">OFFSET(COM!AL$247,$E114,0)</f>
        <v>14.782529774762068</v>
      </c>
      <c r="AJ114" s="24">
        <f ca="1">OFFSET(COM!AM$247,$E114,0)</f>
        <v>14.46325844649072</v>
      </c>
      <c r="AK114" s="24">
        <f ca="1">OFFSET(COM!AN$247,$E114,0)</f>
        <v>14.199788053657716</v>
      </c>
      <c r="AL114" s="24">
        <f ca="1">OFFSET(COM!AO$247,$E114,0)</f>
        <v>14.199788053657716</v>
      </c>
      <c r="AM114" s="24">
        <f ca="1">OFFSET(COM!AP$247,$E114,0)</f>
        <v>14.199788053657716</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24.764525704365944</v>
      </c>
      <c r="Q115" s="24">
        <f ca="1">OFFSET(COM!T$247,$E115,0)</f>
        <v>24.606240760905596</v>
      </c>
      <c r="R115" s="24">
        <f ca="1">OFFSET(COM!U$247,$E115,0)</f>
        <v>24.443010154029896</v>
      </c>
      <c r="S115" s="24">
        <f ca="1">OFFSET(COM!V$247,$E115,0)</f>
        <v>24.285549156557803</v>
      </c>
      <c r="T115" s="194">
        <f ca="1">OFFSET(COM!W$247,$E115,0)</f>
        <v>24.126747618888217</v>
      </c>
      <c r="U115" s="24">
        <f ca="1">OFFSET(COM!X$247,$E115,0)</f>
        <v>23.965876145539397</v>
      </c>
      <c r="V115" s="24">
        <f ca="1">OFFSET(COM!Y$247,$E115,0)</f>
        <v>23.805916822422557</v>
      </c>
      <c r="W115" s="24">
        <f ca="1">OFFSET(COM!Z$247,$E115,0)</f>
        <v>23.64222685645521</v>
      </c>
      <c r="X115" s="24">
        <f ca="1">OFFSET(COM!AA$247,$E115,0)</f>
        <v>23.489123697637826</v>
      </c>
      <c r="Y115" s="206">
        <f ca="1">OFFSET(COM!AB$247,$E115,0)</f>
        <v>23.339131626951321</v>
      </c>
      <c r="Z115" s="24">
        <f ca="1">OFFSET(COM!AC$247,$E115,0)</f>
        <v>23.200477080354055</v>
      </c>
      <c r="AA115" s="24">
        <f ca="1">OFFSET(COM!AD$247,$E115,0)</f>
        <v>23.064908700606303</v>
      </c>
      <c r="AB115" s="24">
        <f ca="1">OFFSET(COM!AE$247,$E115,0)</f>
        <v>22.933562813679099</v>
      </c>
      <c r="AC115" s="24">
        <f ca="1">OFFSET(COM!AF$247,$E115,0)</f>
        <v>22.810178949969892</v>
      </c>
      <c r="AD115" s="24">
        <f ca="1">OFFSET(COM!AG$247,$E115,0)</f>
        <v>22.687301085256475</v>
      </c>
      <c r="AE115" s="24">
        <f ca="1">OFFSET(COM!AH$247,$E115,0)</f>
        <v>22.571120642608875</v>
      </c>
      <c r="AF115" s="24">
        <f ca="1">OFFSET(COM!AI$247,$E115,0)</f>
        <v>22.459504872237705</v>
      </c>
      <c r="AG115" s="24">
        <f ca="1">OFFSET(COM!AJ$247,$E115,0)</f>
        <v>22.350276441350804</v>
      </c>
      <c r="AH115" s="24">
        <f ca="1">OFFSET(COM!AK$247,$E115,0)</f>
        <v>22.244770481746258</v>
      </c>
      <c r="AI115" s="24">
        <f ca="1">OFFSET(COM!AL$247,$E115,0)</f>
        <v>22.143042665646309</v>
      </c>
      <c r="AJ115" s="24">
        <f ca="1">OFFSET(COM!AM$247,$E115,0)</f>
        <v>21.664799851219517</v>
      </c>
      <c r="AK115" s="24">
        <f ca="1">OFFSET(COM!AN$247,$E115,0)</f>
        <v>21.270142357642463</v>
      </c>
      <c r="AL115" s="24">
        <f ca="1">OFFSET(COM!AO$247,$E115,0)</f>
        <v>21.270142357642463</v>
      </c>
      <c r="AM115" s="24">
        <f ca="1">OFFSET(COM!AP$247,$E115,0)</f>
        <v>21.270142357642463</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3.1351626442791725</v>
      </c>
      <c r="Q116" s="24">
        <f ca="1">OFFSET(COM!T$247,$E116,0)</f>
        <v>3.1625039241098936</v>
      </c>
      <c r="R116" s="24">
        <f ca="1">OFFSET(COM!U$247,$E116,0)</f>
        <v>3.1868682843655805</v>
      </c>
      <c r="S116" s="24">
        <f ca="1">OFFSET(COM!V$247,$E116,0)</f>
        <v>3.2147055180724973</v>
      </c>
      <c r="T116" s="194">
        <f ca="1">OFFSET(COM!W$247,$E116,0)</f>
        <v>3.2417358468164439</v>
      </c>
      <c r="U116" s="24">
        <f ca="1">OFFSET(COM!X$247,$E116,0)</f>
        <v>3.2675202290563377</v>
      </c>
      <c r="V116" s="24">
        <f ca="1">OFFSET(COM!Y$247,$E116,0)</f>
        <v>3.2938536575318724</v>
      </c>
      <c r="W116" s="24">
        <f ca="1">OFFSET(COM!Z$247,$E116,0)</f>
        <v>3.3179415179619429</v>
      </c>
      <c r="X116" s="24">
        <f ca="1">OFFSET(COM!AA$247,$E116,0)</f>
        <v>3.3484018446912804</v>
      </c>
      <c r="Y116" s="206">
        <f ca="1">OFFSET(COM!AB$247,$E116,0)</f>
        <v>3.3807348138506916</v>
      </c>
      <c r="Z116" s="24">
        <f ca="1">OFFSET(COM!AC$247,$E116,0)</f>
        <v>3.4198921247736203</v>
      </c>
      <c r="AA116" s="24">
        <f ca="1">OFFSET(COM!AD$247,$E116,0)</f>
        <v>3.4609070773786748</v>
      </c>
      <c r="AB116" s="24">
        <f ca="1">OFFSET(COM!AE$247,$E116,0)</f>
        <v>3.5044636549341646</v>
      </c>
      <c r="AC116" s="24">
        <f ca="1">OFFSET(COM!AF$247,$E116,0)</f>
        <v>3.5528127751242717</v>
      </c>
      <c r="AD116" s="24">
        <f ca="1">OFFSET(COM!AG$247,$E116,0)</f>
        <v>3.6014664688748925</v>
      </c>
      <c r="AE116" s="24">
        <f ca="1">OFFSET(COM!AH$247,$E116,0)</f>
        <v>3.6541515099242576</v>
      </c>
      <c r="AF116" s="24">
        <f ca="1">OFFSET(COM!AI$247,$E116,0)</f>
        <v>3.7095841423707943</v>
      </c>
      <c r="AG116" s="24">
        <f ca="1">OFFSET(COM!AJ$247,$E116,0)</f>
        <v>3.7664537746788485</v>
      </c>
      <c r="AH116" s="24">
        <f ca="1">OFFSET(COM!AK$247,$E116,0)</f>
        <v>3.8255640563593487</v>
      </c>
      <c r="AI116" s="24">
        <f ca="1">OFFSET(COM!AL$247,$E116,0)</f>
        <v>3.886948497927317</v>
      </c>
      <c r="AJ116" s="24">
        <f ca="1">OFFSET(COM!AM$247,$E116,0)</f>
        <v>4.2121669851297341</v>
      </c>
      <c r="AK116" s="24">
        <f ca="1">OFFSET(COM!AN$247,$E116,0)</f>
        <v>4.5876975855767803</v>
      </c>
      <c r="AL116" s="24">
        <f ca="1">OFFSET(COM!AO$247,$E116,0)</f>
        <v>4.5876975855767803</v>
      </c>
      <c r="AM116" s="24">
        <f ca="1">OFFSET(COM!AP$247,$E116,0)</f>
        <v>4.5876975855767803</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9.3847174523439207</v>
      </c>
      <c r="Q117" s="24">
        <f ca="1">OFFSET(COM!T$247,$E117,0)</f>
        <v>9.3247340919085673</v>
      </c>
      <c r="R117" s="24">
        <f ca="1">OFFSET(COM!U$247,$E117,0)</f>
        <v>9.2628765322932427</v>
      </c>
      <c r="S117" s="24">
        <f ca="1">OFFSET(COM!V$247,$E117,0)</f>
        <v>9.2032054128589085</v>
      </c>
      <c r="T117" s="194">
        <f ca="1">OFFSET(COM!W$247,$E117,0)</f>
        <v>9.1430262848668029</v>
      </c>
      <c r="U117" s="24">
        <f ca="1">OFFSET(COM!X$247,$E117,0)</f>
        <v>9.0820627379956118</v>
      </c>
      <c r="V117" s="24">
        <f ca="1">OFFSET(COM!Y$247,$E117,0)</f>
        <v>9.0214448578374977</v>
      </c>
      <c r="W117" s="24">
        <f ca="1">OFFSET(COM!Z$247,$E117,0)</f>
        <v>8.9594132203764776</v>
      </c>
      <c r="X117" s="24">
        <f ca="1">OFFSET(COM!AA$247,$E117,0)</f>
        <v>8.9013935391713925</v>
      </c>
      <c r="Y117" s="206">
        <f ca="1">OFFSET(COM!AB$247,$E117,0)</f>
        <v>8.8445528299937202</v>
      </c>
      <c r="Z117" s="24">
        <f ca="1">OFFSET(COM!AC$247,$E117,0)</f>
        <v>8.7920085673322017</v>
      </c>
      <c r="AA117" s="24">
        <f ca="1">OFFSET(COM!AD$247,$E117,0)</f>
        <v>8.7406338325768154</v>
      </c>
      <c r="AB117" s="24">
        <f ca="1">OFFSET(COM!AE$247,$E117,0)</f>
        <v>8.6908592456513727</v>
      </c>
      <c r="AC117" s="24">
        <f ca="1">OFFSET(COM!AF$247,$E117,0)</f>
        <v>8.6441019318666275</v>
      </c>
      <c r="AD117" s="24">
        <f ca="1">OFFSET(COM!AG$247,$E117,0)</f>
        <v>8.5975363704967425</v>
      </c>
      <c r="AE117" s="24">
        <f ca="1">OFFSET(COM!AH$247,$E117,0)</f>
        <v>8.5535088514256312</v>
      </c>
      <c r="AF117" s="24">
        <f ca="1">OFFSET(COM!AI$247,$E117,0)</f>
        <v>8.5112111518587668</v>
      </c>
      <c r="AG117" s="24">
        <f ca="1">OFFSET(COM!AJ$247,$E117,0)</f>
        <v>8.4698181539118806</v>
      </c>
      <c r="AH117" s="24">
        <f ca="1">OFFSET(COM!AK$247,$E117,0)</f>
        <v>8.4298358165860137</v>
      </c>
      <c r="AI117" s="24">
        <f ca="1">OFFSET(COM!AL$247,$E117,0)</f>
        <v>8.3912852373203783</v>
      </c>
      <c r="AJ117" s="24">
        <f ca="1">OFFSET(COM!AM$247,$E117,0)</f>
        <v>8.2100512520388467</v>
      </c>
      <c r="AK117" s="24">
        <f ca="1">OFFSET(COM!AN$247,$E117,0)</f>
        <v>8.0604926006079438</v>
      </c>
      <c r="AL117" s="24">
        <f ca="1">OFFSET(COM!AO$247,$E117,0)</f>
        <v>8.0604926006079438</v>
      </c>
      <c r="AM117" s="24">
        <f ca="1">OFFSET(COM!AP$247,$E117,0)</f>
        <v>8.0604926006079438</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6.0382151136874818</v>
      </c>
      <c r="Q118" s="24">
        <f ca="1">OFFSET(COM!T$247,$E118,0)</f>
        <v>7.8587513402532156</v>
      </c>
      <c r="R118" s="24">
        <f ca="1">OFFSET(COM!U$247,$E118,0)</f>
        <v>9.5858391509856915</v>
      </c>
      <c r="S118" s="24">
        <f ca="1">OFFSET(COM!V$247,$E118,0)</f>
        <v>11.421943854592451</v>
      </c>
      <c r="T118" s="194">
        <f ca="1">OFFSET(COM!W$247,$E118,0)</f>
        <v>13.232719022544316</v>
      </c>
      <c r="U118" s="24">
        <f ca="1">OFFSET(COM!X$247,$E118,0)</f>
        <v>15.004382711639582</v>
      </c>
      <c r="V118" s="24">
        <f ca="1">OFFSET(COM!Y$247,$E118,0)</f>
        <v>16.793281498844379</v>
      </c>
      <c r="W118" s="24">
        <f ca="1">OFFSET(COM!Z$247,$E118,0)</f>
        <v>18.511689709731865</v>
      </c>
      <c r="X118" s="24">
        <f ca="1">OFFSET(COM!AA$247,$E118,0)</f>
        <v>20.430135867768275</v>
      </c>
      <c r="Y118" s="206">
        <f ca="1">OFFSET(COM!AB$247,$E118,0)</f>
        <v>22.407366102465733</v>
      </c>
      <c r="Z118" s="24">
        <f ca="1">OFFSET(COM!AC$247,$E118,0)</f>
        <v>24.5769045669646</v>
      </c>
      <c r="AA118" s="24">
        <f ca="1">OFFSET(COM!AD$247,$E118,0)</f>
        <v>26.80417308809583</v>
      </c>
      <c r="AB118" s="24">
        <f ca="1">OFFSET(COM!AE$247,$E118,0)</f>
        <v>29.110427860310132</v>
      </c>
      <c r="AC118" s="24">
        <f ca="1">OFFSET(COM!AF$247,$E118,0)</f>
        <v>31.565620805247185</v>
      </c>
      <c r="AD118" s="24">
        <f ca="1">OFFSET(COM!AG$247,$E118,0)</f>
        <v>34.030279003395499</v>
      </c>
      <c r="AE118" s="24">
        <f ca="1">OFFSET(COM!AH$247,$E118,0)</f>
        <v>36.6202196551518</v>
      </c>
      <c r="AF118" s="24">
        <f ca="1">OFFSET(COM!AI$247,$E118,0)</f>
        <v>39.295547391235246</v>
      </c>
      <c r="AG118" s="24">
        <f ca="1">OFFSET(COM!AJ$247,$E118,0)</f>
        <v>42.015532869543293</v>
      </c>
      <c r="AH118" s="24">
        <f ca="1">OFFSET(COM!AK$247,$E118,0)</f>
        <v>44.805151160470224</v>
      </c>
      <c r="AI118" s="24">
        <f ca="1">OFFSET(COM!AL$247,$E118,0)</f>
        <v>47.665443672565765</v>
      </c>
      <c r="AJ118" s="24">
        <f ca="1">OFFSET(COM!AM$247,$E118,0)</f>
        <v>62.238099803030956</v>
      </c>
      <c r="AK118" s="24">
        <f ca="1">OFFSET(COM!AN$247,$E118,0)</f>
        <v>78.343037832290477</v>
      </c>
      <c r="AL118" s="24">
        <f ca="1">OFFSET(COM!AO$247,$E118,0)</f>
        <v>78.343037832290477</v>
      </c>
      <c r="AM118" s="24">
        <f ca="1">OFFSET(COM!AP$247,$E118,0)</f>
        <v>78.343037832290477</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0.57584246456612842</v>
      </c>
      <c r="Q120" s="24">
        <f ca="1">OFFSET(COM!T$247,$E120,0)</f>
        <v>0.74946033802696954</v>
      </c>
      <c r="R120" s="24">
        <f ca="1">OFFSET(COM!U$247,$E120,0)</f>
        <v>0.91416637826059721</v>
      </c>
      <c r="S120" s="24">
        <f ca="1">OFFSET(COM!V$247,$E120,0)</f>
        <v>1.0892689603679591</v>
      </c>
      <c r="T120" s="194">
        <f ca="1">OFFSET(COM!W$247,$E120,0)</f>
        <v>1.2619559574119859</v>
      </c>
      <c r="U120" s="24">
        <f ca="1">OFFSET(COM!X$247,$E120,0)</f>
        <v>1.4309130359364561</v>
      </c>
      <c r="V120" s="24">
        <f ca="1">OFFSET(COM!Y$247,$E120,0)</f>
        <v>1.6015137626558922</v>
      </c>
      <c r="W120" s="24">
        <f ca="1">OFFSET(COM!Z$247,$E120,0)</f>
        <v>1.7653920612353913</v>
      </c>
      <c r="X120" s="24">
        <f ca="1">OFFSET(COM!AA$247,$E120,0)</f>
        <v>1.9483472463325422</v>
      </c>
      <c r="Y120" s="206">
        <f ca="1">OFFSET(COM!AB$247,$E120,0)</f>
        <v>2.1369084535644474</v>
      </c>
      <c r="Z120" s="24">
        <f ca="1">OFFSET(COM!AC$247,$E120,0)</f>
        <v>2.3438093924753662</v>
      </c>
      <c r="AA120" s="24">
        <f ca="1">OFFSET(COM!AD$247,$E120,0)</f>
        <v>2.5562158354905304</v>
      </c>
      <c r="AB120" s="24">
        <f ca="1">OFFSET(COM!AE$247,$E120,0)</f>
        <v>2.7761549080384542</v>
      </c>
      <c r="AC120" s="24">
        <f ca="1">OFFSET(COM!AF$247,$E120,0)</f>
        <v>3.0102976687349221</v>
      </c>
      <c r="AD120" s="24">
        <f ca="1">OFFSET(COM!AG$247,$E120,0)</f>
        <v>3.2453430959701421</v>
      </c>
      <c r="AE120" s="24">
        <f ca="1">OFFSET(COM!AH$247,$E120,0)</f>
        <v>3.4923362520447974</v>
      </c>
      <c r="AF120" s="24">
        <f ca="1">OFFSET(COM!AI$247,$E120,0)</f>
        <v>3.7474724616800321</v>
      </c>
      <c r="AG120" s="24">
        <f ca="1">OFFSET(COM!AJ$247,$E120,0)</f>
        <v>4.0068675166628402</v>
      </c>
      <c r="AH120" s="24">
        <f ca="1">OFFSET(COM!AK$247,$E120,0)</f>
        <v>4.2729031980026377</v>
      </c>
      <c r="AI120" s="24">
        <f ca="1">OFFSET(COM!AL$247,$E120,0)</f>
        <v>4.5456788210193686</v>
      </c>
      <c r="AJ120" s="24">
        <f ca="1">OFFSET(COM!AM$247,$E120,0)</f>
        <v>5.9354196738120635</v>
      </c>
      <c r="AK120" s="24">
        <f ca="1">OFFSET(COM!AN$247,$E120,0)</f>
        <v>7.47128864036004</v>
      </c>
      <c r="AL120" s="24">
        <f ca="1">OFFSET(COM!AO$247,$E120,0)</f>
        <v>7.47128864036004</v>
      </c>
      <c r="AM120" s="24">
        <f ca="1">OFFSET(COM!AP$247,$E120,0)</f>
        <v>7.47128864036004</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0.41429101231235405</v>
      </c>
      <c r="Q121" s="24">
        <f ca="1">OFFSET(COM!T$247,$E121,0)</f>
        <v>0.53920073845734207</v>
      </c>
      <c r="R121" s="24">
        <f ca="1">OFFSET(COM!U$247,$E121,0)</f>
        <v>0.65769882837115534</v>
      </c>
      <c r="S121" s="24">
        <f ca="1">OFFSET(COM!V$247,$E121,0)</f>
        <v>0.7836767311199988</v>
      </c>
      <c r="T121" s="194">
        <f ca="1">OFFSET(COM!W$247,$E121,0)</f>
        <v>0.90791673636597248</v>
      </c>
      <c r="U121" s="24">
        <f ca="1">OFFSET(COM!X$247,$E121,0)</f>
        <v>1.0294732442764833</v>
      </c>
      <c r="V121" s="24">
        <f ca="1">OFFSET(COM!Y$247,$E121,0)</f>
        <v>1.1522122781667183</v>
      </c>
      <c r="W121" s="24">
        <f ca="1">OFFSET(COM!Z$247,$E121,0)</f>
        <v>1.2701148476927111</v>
      </c>
      <c r="X121" s="24">
        <f ca="1">OFFSET(COM!AA$247,$E121,0)</f>
        <v>1.4017423213608819</v>
      </c>
      <c r="Y121" s="206">
        <f ca="1">OFFSET(COM!AB$247,$E121,0)</f>
        <v>1.537403058861033</v>
      </c>
      <c r="Z121" s="24">
        <f ca="1">OFFSET(COM!AC$247,$E121,0)</f>
        <v>1.6862583529810407</v>
      </c>
      <c r="AA121" s="24">
        <f ca="1">OFFSET(COM!AD$247,$E121,0)</f>
        <v>1.8390745930350305</v>
      </c>
      <c r="AB121" s="24">
        <f ca="1">OFFSET(COM!AE$247,$E121,0)</f>
        <v>1.9973101984650217</v>
      </c>
      <c r="AC121" s="24">
        <f ca="1">OFFSET(COM!AF$247,$E121,0)</f>
        <v>2.1657646757284112</v>
      </c>
      <c r="AD121" s="24">
        <f ca="1">OFFSET(COM!AG$247,$E121,0)</f>
        <v>2.3348685782376477</v>
      </c>
      <c r="AE121" s="24">
        <f ca="1">OFFSET(COM!AH$247,$E121,0)</f>
        <v>2.5125682981454025</v>
      </c>
      <c r="AF121" s="24">
        <f ca="1">OFFSET(COM!AI$247,$E121,0)</f>
        <v>2.6961265542162867</v>
      </c>
      <c r="AG121" s="24">
        <f ca="1">OFFSET(COM!AJ$247,$E121,0)</f>
        <v>2.8827488450864402</v>
      </c>
      <c r="AH121" s="24">
        <f ca="1">OFFSET(COM!AK$247,$E121,0)</f>
        <v>3.0741487478645633</v>
      </c>
      <c r="AI121" s="24">
        <f ca="1">OFFSET(COM!AL$247,$E121,0)</f>
        <v>3.2703977151561316</v>
      </c>
      <c r="AJ121" s="24">
        <f ca="1">OFFSET(COM!AM$247,$E121,0)</f>
        <v>4.2702495499615534</v>
      </c>
      <c r="AK121" s="24">
        <f ca="1">OFFSET(COM!AN$247,$E121,0)</f>
        <v>5.3752335483363716</v>
      </c>
      <c r="AL121" s="24">
        <f ca="1">OFFSET(COM!AO$247,$E121,0)</f>
        <v>5.3752335483363716</v>
      </c>
      <c r="AM121" s="24">
        <f ca="1">OFFSET(COM!AP$247,$E121,0)</f>
        <v>5.3752335483363716</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5.2546413861437111</v>
      </c>
      <c r="Q122" s="24">
        <f ca="1">OFFSET(COM!T$247,$E122,0)</f>
        <v>6.8389282691004505</v>
      </c>
      <c r="R122" s="24">
        <f ca="1">OFFSET(COM!U$247,$E122,0)</f>
        <v>8.3418934528361852</v>
      </c>
      <c r="S122" s="24">
        <f ca="1">OFFSET(COM!V$247,$E122,0)</f>
        <v>9.9397285056144273</v>
      </c>
      <c r="T122" s="194">
        <f ca="1">OFFSET(COM!W$247,$E122,0)</f>
        <v>11.515521013727058</v>
      </c>
      <c r="U122" s="24">
        <f ca="1">OFFSET(COM!X$247,$E122,0)</f>
        <v>13.057277504307409</v>
      </c>
      <c r="V122" s="24">
        <f ca="1">OFFSET(COM!Y$247,$E122,0)</f>
        <v>14.614032509865352</v>
      </c>
      <c r="W122" s="24">
        <f ca="1">OFFSET(COM!Z$247,$E122,0)</f>
        <v>16.10944443759713</v>
      </c>
      <c r="X122" s="24">
        <f ca="1">OFFSET(COM!AA$247,$E122,0)</f>
        <v>17.778935568553266</v>
      </c>
      <c r="Y122" s="206">
        <f ca="1">OFFSET(COM!AB$247,$E122,0)</f>
        <v>19.499582419577926</v>
      </c>
      <c r="Z122" s="24">
        <f ca="1">OFFSET(COM!AC$247,$E122,0)</f>
        <v>21.387581834925761</v>
      </c>
      <c r="AA122" s="24">
        <f ca="1">OFFSET(COM!AD$247,$E122,0)</f>
        <v>23.325819729541614</v>
      </c>
      <c r="AB122" s="24">
        <f ca="1">OFFSET(COM!AE$247,$E122,0)</f>
        <v>25.332793900699958</v>
      </c>
      <c r="AC122" s="24">
        <f ca="1">OFFSET(COM!AF$247,$E122,0)</f>
        <v>27.469378672280858</v>
      </c>
      <c r="AD122" s="24">
        <f ca="1">OFFSET(COM!AG$247,$E122,0)</f>
        <v>29.614200399703471</v>
      </c>
      <c r="AE122" s="24">
        <f ca="1">OFFSET(COM!AH$247,$E122,0)</f>
        <v>31.868046789760893</v>
      </c>
      <c r="AF122" s="24">
        <f ca="1">OFFSET(COM!AI$247,$E122,0)</f>
        <v>34.196199659249707</v>
      </c>
      <c r="AG122" s="24">
        <f ca="1">OFFSET(COM!AJ$247,$E122,0)</f>
        <v>36.563215076045452</v>
      </c>
      <c r="AH122" s="24">
        <f ca="1">OFFSET(COM!AK$247,$E122,0)</f>
        <v>38.990827118190197</v>
      </c>
      <c r="AI122" s="24">
        <f ca="1">OFFSET(COM!AL$247,$E122,0)</f>
        <v>41.479942051585738</v>
      </c>
      <c r="AJ122" s="24">
        <f ca="1">OFFSET(COM!AM$247,$E122,0)</f>
        <v>54.16151774364819</v>
      </c>
      <c r="AK122" s="24">
        <f ca="1">OFFSET(COM!AN$247,$E122,0)</f>
        <v>68.176532494943913</v>
      </c>
      <c r="AL122" s="24">
        <f ca="1">OFFSET(COM!AO$247,$E122,0)</f>
        <v>68.176532494943913</v>
      </c>
      <c r="AM122" s="24">
        <f ca="1">OFFSET(COM!AP$247,$E122,0)</f>
        <v>68.176532494943913</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0.85336072438788091</v>
      </c>
      <c r="Q123" s="24">
        <f ca="1">OFFSET(COM!T$247,$E123,0)</f>
        <v>1.1106510136249865</v>
      </c>
      <c r="R123" s="24">
        <f ca="1">OFFSET(COM!U$247,$E123,0)</f>
        <v>1.354734551143757</v>
      </c>
      <c r="S123" s="24">
        <f ca="1">OFFSET(COM!V$247,$E123,0)</f>
        <v>1.614225081113464</v>
      </c>
      <c r="T123" s="194">
        <f ca="1">OFFSET(COM!W$247,$E123,0)</f>
        <v>1.8701358726194202</v>
      </c>
      <c r="U123" s="24">
        <f ca="1">OFFSET(COM!X$247,$E123,0)</f>
        <v>2.1205191697747212</v>
      </c>
      <c r="V123" s="24">
        <f ca="1">OFFSET(COM!Y$247,$E123,0)</f>
        <v>2.3733382456379233</v>
      </c>
      <c r="W123" s="24">
        <f ca="1">OFFSET(COM!Z$247,$E123,0)</f>
        <v>2.6161951243723238</v>
      </c>
      <c r="X123" s="24">
        <f ca="1">OFFSET(COM!AA$247,$E123,0)</f>
        <v>2.8873226963944019</v>
      </c>
      <c r="Y123" s="206">
        <f ca="1">OFFSET(COM!AB$247,$E123,0)</f>
        <v>3.1667580251454877</v>
      </c>
      <c r="Z123" s="24">
        <f ca="1">OFFSET(COM!AC$247,$E123,0)</f>
        <v>3.4733716321127774</v>
      </c>
      <c r="AA123" s="24">
        <f ca="1">OFFSET(COM!AD$247,$E123,0)</f>
        <v>3.7881440346875763</v>
      </c>
      <c r="AB123" s="24">
        <f ca="1">OFFSET(COM!AE$247,$E123,0)</f>
        <v>4.1140792996599309</v>
      </c>
      <c r="AC123" s="24">
        <f ca="1">OFFSET(COM!AF$247,$E123,0)</f>
        <v>4.4610634978966184</v>
      </c>
      <c r="AD123" s="24">
        <f ca="1">OFFSET(COM!AG$247,$E123,0)</f>
        <v>4.8093853886773434</v>
      </c>
      <c r="AE123" s="24">
        <f ca="1">OFFSET(COM!AH$247,$E123,0)</f>
        <v>5.1754130291458624</v>
      </c>
      <c r="AF123" s="24">
        <f ca="1">OFFSET(COM!AI$247,$E123,0)</f>
        <v>5.5535081403425455</v>
      </c>
      <c r="AG123" s="24">
        <f ca="1">OFFSET(COM!AJ$247,$E123,0)</f>
        <v>5.9379145807212446</v>
      </c>
      <c r="AH123" s="24">
        <f ca="1">OFFSET(COM!AK$247,$E123,0)</f>
        <v>6.3321619933572801</v>
      </c>
      <c r="AI123" s="24">
        <f ca="1">OFFSET(COM!AL$247,$E123,0)</f>
        <v>6.7363975570340546</v>
      </c>
      <c r="AJ123" s="24">
        <f ca="1">OFFSET(COM!AM$247,$E123,0)</f>
        <v>8.7959022546324945</v>
      </c>
      <c r="AK123" s="24">
        <f ca="1">OFFSET(COM!AN$247,$E123,0)</f>
        <v>11.071959222480055</v>
      </c>
      <c r="AL123" s="24">
        <f ca="1">OFFSET(COM!AO$247,$E123,0)</f>
        <v>11.071959222480055</v>
      </c>
      <c r="AM123" s="24">
        <f ca="1">OFFSET(COM!AP$247,$E123,0)</f>
        <v>11.071959222480055</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1.2782658460508209</v>
      </c>
      <c r="Q124" s="24">
        <f ca="1">OFFSET(COM!T$247,$E124,0)</f>
        <v>1.6636660406616521</v>
      </c>
      <c r="R124" s="24">
        <f ca="1">OFFSET(COM!U$247,$E124,0)</f>
        <v>2.0292835816110673</v>
      </c>
      <c r="S124" s="24">
        <f ca="1">OFFSET(COM!V$247,$E124,0)</f>
        <v>2.4179795601749174</v>
      </c>
      <c r="T124" s="194">
        <f ca="1">OFFSET(COM!W$247,$E124,0)</f>
        <v>2.8013133779488042</v>
      </c>
      <c r="U124" s="24">
        <f ca="1">OFFSET(COM!X$247,$E124,0)</f>
        <v>3.1763674530057422</v>
      </c>
      <c r="V124" s="24">
        <f ca="1">OFFSET(COM!Y$247,$E124,0)</f>
        <v>3.5550701289905944</v>
      </c>
      <c r="W124" s="24">
        <f ca="1">OFFSET(COM!Z$247,$E124,0)</f>
        <v>3.9188502335734099</v>
      </c>
      <c r="X124" s="24">
        <f ca="1">OFFSET(COM!AA$247,$E124,0)</f>
        <v>4.3249775667561083</v>
      </c>
      <c r="Y124" s="206">
        <f ca="1">OFFSET(COM!AB$247,$E124,0)</f>
        <v>4.743549252462306</v>
      </c>
      <c r="Z124" s="24">
        <f ca="1">OFFSET(COM!AC$247,$E124,0)</f>
        <v>5.2028318167048457</v>
      </c>
      <c r="AA124" s="24">
        <f ca="1">OFFSET(COM!AD$247,$E124,0)</f>
        <v>5.6743356016714444</v>
      </c>
      <c r="AB124" s="24">
        <f ca="1">OFFSET(COM!AE$247,$E124,0)</f>
        <v>6.1625604582073921</v>
      </c>
      <c r="AC124" s="24">
        <f ca="1">OFFSET(COM!AF$247,$E124,0)</f>
        <v>6.6823149266866348</v>
      </c>
      <c r="AD124" s="24">
        <f ca="1">OFFSET(COM!AG$247,$E124,0)</f>
        <v>7.2040731511892018</v>
      </c>
      <c r="AE124" s="24">
        <f ca="1">OFFSET(COM!AH$247,$E124,0)</f>
        <v>7.7523531670723909</v>
      </c>
      <c r="AF124" s="24">
        <f ca="1">OFFSET(COM!AI$247,$E124,0)</f>
        <v>8.3187092851702609</v>
      </c>
      <c r="AG124" s="24">
        <f ca="1">OFFSET(COM!AJ$247,$E124,0)</f>
        <v>8.8945192676258387</v>
      </c>
      <c r="AH124" s="24">
        <f ca="1">OFFSET(COM!AK$247,$E124,0)</f>
        <v>9.4850702363595296</v>
      </c>
      <c r="AI124" s="24">
        <f ca="1">OFFSET(COM!AL$247,$E124,0)</f>
        <v>10.09058265337142</v>
      </c>
      <c r="AJ124" s="24">
        <f ca="1">OFFSET(COM!AM$247,$E124,0)</f>
        <v>13.175555326105664</v>
      </c>
      <c r="AK124" s="24">
        <f ca="1">OFFSET(COM!AN$247,$E124,0)</f>
        <v>16.584905911993545</v>
      </c>
      <c r="AL124" s="24">
        <f ca="1">OFFSET(COM!AO$247,$E124,0)</f>
        <v>16.584905911993545</v>
      </c>
      <c r="AM124" s="24">
        <f ca="1">OFFSET(COM!AP$247,$E124,0)</f>
        <v>16.584905911993545</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0.4844091882629275</v>
      </c>
      <c r="Q126" s="24">
        <f ca="1">OFFSET(COM!T$247,$E126,0)</f>
        <v>0.63045971132476675</v>
      </c>
      <c r="R126" s="24">
        <f ca="1">OFFSET(COM!U$247,$E126,0)</f>
        <v>0.76901343766672248</v>
      </c>
      <c r="S126" s="24">
        <f ca="1">OFFSET(COM!V$247,$E126,0)</f>
        <v>0.91631292473264925</v>
      </c>
      <c r="T126" s="194">
        <f ca="1">OFFSET(COM!W$247,$E126,0)</f>
        <v>1.0615803775674917</v>
      </c>
      <c r="U126" s="24">
        <f ca="1">OFFSET(COM!X$247,$E126,0)</f>
        <v>1.2037101548859817</v>
      </c>
      <c r="V126" s="24">
        <f ca="1">OFFSET(COM!Y$247,$E126,0)</f>
        <v>1.3472225990567908</v>
      </c>
      <c r="W126" s="24">
        <f ca="1">OFFSET(COM!Z$247,$E126,0)</f>
        <v>1.4850800140159621</v>
      </c>
      <c r="X126" s="24">
        <f ca="1">OFFSET(COM!AA$247,$E126,0)</f>
        <v>1.6389852539988796</v>
      </c>
      <c r="Y126" s="206">
        <f ca="1">OFFSET(COM!AB$247,$E126,0)</f>
        <v>1.7976063820914494</v>
      </c>
      <c r="Z126" s="24">
        <f ca="1">OFFSET(COM!AC$247,$E126,0)</f>
        <v>1.9716552271070573</v>
      </c>
      <c r="AA126" s="24">
        <f ca="1">OFFSET(COM!AD$247,$E126,0)</f>
        <v>2.150335402630958</v>
      </c>
      <c r="AB126" s="24">
        <f ca="1">OFFSET(COM!AE$247,$E126,0)</f>
        <v>2.3353521635614225</v>
      </c>
      <c r="AC126" s="24">
        <f ca="1">OFFSET(COM!AF$247,$E126,0)</f>
        <v>2.5323173261290606</v>
      </c>
      <c r="AD126" s="24">
        <f ca="1">OFFSET(COM!AG$247,$E126,0)</f>
        <v>2.73004182825954</v>
      </c>
      <c r="AE126" s="24">
        <f ca="1">OFFSET(COM!AH$247,$E126,0)</f>
        <v>2.9378169778931644</v>
      </c>
      <c r="AF126" s="24">
        <f ca="1">OFFSET(COM!AI$247,$E126,0)</f>
        <v>3.1524422127636145</v>
      </c>
      <c r="AG126" s="24">
        <f ca="1">OFFSET(COM!AJ$247,$E126,0)</f>
        <v>3.3706500660491718</v>
      </c>
      <c r="AH126" s="24">
        <f ca="1">OFFSET(COM!AK$247,$E126,0)</f>
        <v>3.5944441353939607</v>
      </c>
      <c r="AI126" s="24">
        <f ca="1">OFFSET(COM!AL$247,$E126,0)</f>
        <v>3.8239079666572673</v>
      </c>
      <c r="AJ126" s="24">
        <f ca="1">OFFSET(COM!AM$247,$E126,0)</f>
        <v>4.9929833298373101</v>
      </c>
      <c r="AK126" s="24">
        <f ca="1">OFFSET(COM!AN$247,$E126,0)</f>
        <v>6.2849843286248692</v>
      </c>
      <c r="AL126" s="24">
        <f ca="1">OFFSET(COM!AO$247,$E126,0)</f>
        <v>6.2849843286248692</v>
      </c>
      <c r="AM126" s="24">
        <f ca="1">OFFSET(COM!AP$247,$E126,0)</f>
        <v>6.2849843286248692</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5.123575274059645</v>
      </c>
      <c r="Q127" s="10">
        <f ca="1">OFFSET(IND!T$25,$E127,0)</f>
        <v>5.1895797628961828</v>
      </c>
      <c r="R127" s="10">
        <f ca="1">OFFSET(IND!U$25,$E127,0)</f>
        <v>5.2480353874862882</v>
      </c>
      <c r="S127" s="10">
        <f ca="1">OFFSET(IND!V$25,$E127,0)</f>
        <v>5.3162976428191877</v>
      </c>
      <c r="T127" s="204">
        <f ca="1">OFFSET(IND!W$25,$E127,0)</f>
        <v>5.4151320897171944</v>
      </c>
      <c r="U127" s="10">
        <f ca="1">OFFSET(IND!X$25,$E127,0)</f>
        <v>5.4654188064859115</v>
      </c>
      <c r="V127" s="10">
        <f ca="1">OFFSET(IND!Y$25,$E127,0)</f>
        <v>5.5216234144703202</v>
      </c>
      <c r="W127" s="10">
        <f ca="1">OFFSET(IND!Z$25,$E127,0)</f>
        <v>5.7359600014257861</v>
      </c>
      <c r="X127" s="10">
        <f ca="1">OFFSET(IND!AA$25,$E127,0)</f>
        <v>5.7763861884297567</v>
      </c>
      <c r="Y127" s="207">
        <f ca="1">OFFSET(IND!AB$25,$E127,0)</f>
        <v>5.8153449846709684</v>
      </c>
      <c r="Z127" s="10">
        <f ca="1">OFFSET(IND!AC$25,$E127,0)</f>
        <v>5.8668256572929325</v>
      </c>
      <c r="AA127" s="10">
        <f ca="1">OFFSET(IND!AD$25,$E127,0)</f>
        <v>5.944111910097492</v>
      </c>
      <c r="AB127" s="10">
        <f ca="1">OFFSET(IND!AE$25,$E127,0)</f>
        <v>6.0273611670470331</v>
      </c>
      <c r="AC127" s="10">
        <f ca="1">OFFSET(IND!AF$25,$E127,0)</f>
        <v>6.1696765888605807</v>
      </c>
      <c r="AD127" s="10">
        <f ca="1">OFFSET(IND!AG$25,$E127,0)</f>
        <v>6.3221336005681534</v>
      </c>
      <c r="AE127" s="10">
        <f ca="1">OFFSET(IND!AH$25,$E127,0)</f>
        <v>6.4854013197400606</v>
      </c>
      <c r="AF127" s="10">
        <f ca="1">OFFSET(IND!AI$25,$E127,0)</f>
        <v>6.6612346544463659</v>
      </c>
      <c r="AG127" s="10">
        <f ca="1">OFFSET(IND!AJ$25,$E127,0)</f>
        <v>6.8458701045859822</v>
      </c>
      <c r="AH127" s="10">
        <f ca="1">OFFSET(IND!AK$25,$E127,0)</f>
        <v>7.0408702574274757</v>
      </c>
      <c r="AI127" s="10">
        <f ca="1">OFFSET(IND!AL$25,$E127,0)</f>
        <v>7.2463346447390675</v>
      </c>
      <c r="AJ127" s="10">
        <f ca="1">OFFSET(IND!AM$25,$E127,0)</f>
        <v>8.3020616916248819</v>
      </c>
      <c r="AK127" s="10">
        <f ca="1">OFFSET(IND!AN$25,$E127,0)</f>
        <v>9.7174058409176602</v>
      </c>
      <c r="AL127" s="10">
        <f ca="1">OFFSET(IND!AO$25,$E127,0)</f>
        <v>12.128540853361816</v>
      </c>
      <c r="AM127" s="10">
        <f ca="1">OFFSET(IND!AP$25,$E127,0)</f>
        <v>14.599612049540371</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9.7413637140836169</v>
      </c>
      <c r="N128" s="10">
        <f ca="1">OFFSET(IND!Q$25,$E128,0)</f>
        <v>9.7513779661669719</v>
      </c>
      <c r="O128" s="204">
        <f ca="1">OFFSET(IND!R$25,$E128,0)</f>
        <v>8.9502377994985682</v>
      </c>
      <c r="P128" s="10">
        <f ca="1">OFFSET(IND!S$25,$E128,0)</f>
        <v>9.156597947884082</v>
      </c>
      <c r="Q128" s="10">
        <f ca="1">OFFSET(IND!T$25,$E128,0)</f>
        <v>9.3472955755751848</v>
      </c>
      <c r="R128" s="10">
        <f ca="1">OFFSET(IND!U$25,$E128,0)</f>
        <v>9.5179104354194148</v>
      </c>
      <c r="S128" s="10">
        <f ca="1">OFFSET(IND!V$25,$E128,0)</f>
        <v>9.7156178312930681</v>
      </c>
      <c r="T128" s="204">
        <f ca="1">OFFSET(IND!W$25,$E128,0)</f>
        <v>9.9137784606259522</v>
      </c>
      <c r="U128" s="10">
        <f ca="1">OFFSET(IND!X$25,$E128,0)</f>
        <v>10.10077775373701</v>
      </c>
      <c r="V128" s="10">
        <f ca="1">OFFSET(IND!Y$25,$E128,0)</f>
        <v>10.290487793566088</v>
      </c>
      <c r="W128" s="10">
        <f ca="1">OFFSET(IND!Z$25,$E128,0)</f>
        <v>10.510140696653826</v>
      </c>
      <c r="X128" s="10">
        <f ca="1">OFFSET(IND!AA$25,$E128,0)</f>
        <v>10.733827223907889</v>
      </c>
      <c r="Y128" s="207">
        <f ca="1">OFFSET(IND!AB$25,$E128,0)</f>
        <v>10.966305816819679</v>
      </c>
      <c r="Z128" s="10">
        <f ca="1">OFFSET(IND!AC$25,$E128,0)</f>
        <v>11.247409529867799</v>
      </c>
      <c r="AA128" s="10">
        <f ca="1">OFFSET(IND!AD$25,$E128,0)</f>
        <v>11.552349281209992</v>
      </c>
      <c r="AB128" s="10">
        <f ca="1">OFFSET(IND!AE$25,$E128,0)</f>
        <v>11.880038349386339</v>
      </c>
      <c r="AC128" s="10">
        <f ca="1">OFFSET(IND!AF$25,$E128,0)</f>
        <v>12.261138296831684</v>
      </c>
      <c r="AD128" s="10">
        <f ca="1">OFFSET(IND!AG$25,$E128,0)</f>
        <v>12.64818297637181</v>
      </c>
      <c r="AE128" s="10">
        <f ca="1">OFFSET(IND!AH$25,$E128,0)</f>
        <v>13.073649745536249</v>
      </c>
      <c r="AF128" s="10">
        <f ca="1">OFFSET(IND!AI$25,$E128,0)</f>
        <v>13.522371936654814</v>
      </c>
      <c r="AG128" s="10">
        <f ca="1">OFFSET(IND!AJ$25,$E128,0)</f>
        <v>13.979573082614404</v>
      </c>
      <c r="AH128" s="10">
        <f ca="1">OFFSET(IND!AK$25,$E128,0)</f>
        <v>14.460291978530661</v>
      </c>
      <c r="AI128" s="10">
        <f ca="1">OFFSET(IND!AL$25,$E128,0)</f>
        <v>14.968196745161309</v>
      </c>
      <c r="AJ128" s="10">
        <f ca="1">OFFSET(IND!AM$25,$E128,0)</f>
        <v>17.797749250510574</v>
      </c>
      <c r="AK128" s="10">
        <f ca="1">OFFSET(IND!AN$25,$E128,0)</f>
        <v>21.338364577207162</v>
      </c>
      <c r="AL128" s="10">
        <f ca="1">OFFSET(IND!AO$25,$E128,0)</f>
        <v>27.59002193902834</v>
      </c>
      <c r="AM128" s="10">
        <f ca="1">OFFSET(IND!AP$25,$E128,0)</f>
        <v>33.960189771074042</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14.959887414756098</v>
      </c>
      <c r="N129" s="10">
        <f ca="1">OFFSET(IND!Q$25,$E129,0)</f>
        <v>14.975266378945001</v>
      </c>
      <c r="O129" s="204">
        <f ca="1">OFFSET(IND!R$25,$E129,0)</f>
        <v>13.744949243832703</v>
      </c>
      <c r="P129" s="10">
        <f ca="1">OFFSET(IND!S$25,$E129,0)</f>
        <v>14.061858115870447</v>
      </c>
      <c r="Q129" s="10">
        <f ca="1">OFFSET(IND!T$25,$E129,0)</f>
        <v>14.354713934034336</v>
      </c>
      <c r="R129" s="10">
        <f ca="1">OFFSET(IND!U$25,$E129,0)</f>
        <v>14.616728490668125</v>
      </c>
      <c r="S129" s="10">
        <f ca="1">OFFSET(IND!V$25,$E129,0)</f>
        <v>14.920349263913497</v>
      </c>
      <c r="T129" s="204">
        <f ca="1">OFFSET(IND!W$25,$E129,0)</f>
        <v>15.224666071279112</v>
      </c>
      <c r="U129" s="10">
        <f ca="1">OFFSET(IND!X$25,$E129,0)</f>
        <v>15.511842328494097</v>
      </c>
      <c r="V129" s="10">
        <f ca="1">OFFSET(IND!Y$25,$E129,0)</f>
        <v>15.803181500358587</v>
      </c>
      <c r="W129" s="10">
        <f ca="1">OFFSET(IND!Z$25,$E129,0)</f>
        <v>16.140504158352165</v>
      </c>
      <c r="X129" s="10">
        <f ca="1">OFFSET(IND!AA$25,$E129,0)</f>
        <v>16.484021284099214</v>
      </c>
      <c r="Y129" s="207">
        <f ca="1">OFFSET(IND!AB$25,$E129,0)</f>
        <v>16.841040452911599</v>
      </c>
      <c r="Z129" s="10">
        <f ca="1">OFFSET(IND!AC$25,$E129,0)</f>
        <v>17.272733593882197</v>
      </c>
      <c r="AA129" s="10">
        <f ca="1">OFFSET(IND!AD$25,$E129,0)</f>
        <v>17.741031922766851</v>
      </c>
      <c r="AB129" s="10">
        <f ca="1">OFFSET(IND!AE$25,$E129,0)</f>
        <v>18.244266553035008</v>
      </c>
      <c r="AC129" s="10">
        <f ca="1">OFFSET(IND!AF$25,$E129,0)</f>
        <v>18.829524682685712</v>
      </c>
      <c r="AD129" s="10">
        <f ca="1">OFFSET(IND!AG$25,$E129,0)</f>
        <v>19.423912183280677</v>
      </c>
      <c r="AE129" s="10">
        <f ca="1">OFFSET(IND!AH$25,$E129,0)</f>
        <v>20.077304783355544</v>
      </c>
      <c r="AF129" s="10">
        <f ca="1">OFFSET(IND!AI$25,$E129,0)</f>
        <v>20.766410914351486</v>
      </c>
      <c r="AG129" s="10">
        <f ca="1">OFFSET(IND!AJ$25,$E129,0)</f>
        <v>21.46853824171577</v>
      </c>
      <c r="AH129" s="10">
        <f ca="1">OFFSET(IND!AK$25,$E129,0)</f>
        <v>22.20678195913861</v>
      </c>
      <c r="AI129" s="10">
        <f ca="1">OFFSET(IND!AL$25,$E129,0)</f>
        <v>22.986775227968863</v>
      </c>
      <c r="AJ129" s="10">
        <f ca="1">OFFSET(IND!AM$25,$E129,0)</f>
        <v>27.332140841714256</v>
      </c>
      <c r="AK129" s="10">
        <f ca="1">OFFSET(IND!AN$25,$E129,0)</f>
        <v>32.769491116374809</v>
      </c>
      <c r="AL129" s="10">
        <f ca="1">OFFSET(IND!AO$25,$E129,0)</f>
        <v>42.370209561294708</v>
      </c>
      <c r="AM129" s="10">
        <f ca="1">OFFSET(IND!AP$25,$E129,0)</f>
        <v>52.152925449700419</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1.1781810157853607</v>
      </c>
      <c r="N130" s="10">
        <f ca="1">OFFSET(IND!Q$25,$E130,0)</f>
        <v>1.1793922016150038</v>
      </c>
      <c r="O130" s="204">
        <f ca="1">OFFSET(IND!R$25,$E130,0)</f>
        <v>1.082497335243553</v>
      </c>
      <c r="P130" s="10">
        <f ca="1">OFFSET(IND!S$25,$E130,0)</f>
        <v>1.1074558129658205</v>
      </c>
      <c r="Q130" s="10">
        <f ca="1">OFFSET(IND!T$25,$E130,0)</f>
        <v>1.1305199681801605</v>
      </c>
      <c r="R130" s="10">
        <f ca="1">OFFSET(IND!U$25,$E130,0)</f>
        <v>1.1511551887487894</v>
      </c>
      <c r="S130" s="10">
        <f ca="1">OFFSET(IND!V$25,$E130,0)</f>
        <v>1.1750671488537112</v>
      </c>
      <c r="T130" s="204">
        <f ca="1">OFFSET(IND!W$25,$E130,0)</f>
        <v>1.1990339258275085</v>
      </c>
      <c r="U130" s="10">
        <f ca="1">OFFSET(IND!X$25,$E130,0)</f>
        <v>1.2216507814932305</v>
      </c>
      <c r="V130" s="10">
        <f ca="1">OFFSET(IND!Y$25,$E130,0)</f>
        <v>1.2445954916991906</v>
      </c>
      <c r="W130" s="10">
        <f ca="1">OFFSET(IND!Z$25,$E130,0)</f>
        <v>1.271161677715422</v>
      </c>
      <c r="X130" s="10">
        <f ca="1">OFFSET(IND!AA$25,$E130,0)</f>
        <v>1.2982157152847895</v>
      </c>
      <c r="Y130" s="207">
        <f ca="1">OFFSET(IND!AB$25,$E130,0)</f>
        <v>1.3263331198684176</v>
      </c>
      <c r="Z130" s="10">
        <f ca="1">OFFSET(IND!AC$25,$E130,0)</f>
        <v>1.3603315484150542</v>
      </c>
      <c r="AA130" s="10">
        <f ca="1">OFFSET(IND!AD$25,$E130,0)</f>
        <v>1.3972128554409133</v>
      </c>
      <c r="AB130" s="10">
        <f ca="1">OFFSET(IND!AE$25,$E130,0)</f>
        <v>1.4368456061047239</v>
      </c>
      <c r="AC130" s="10">
        <f ca="1">OFFSET(IND!AF$25,$E130,0)</f>
        <v>1.4829382001578288</v>
      </c>
      <c r="AD130" s="10">
        <f ca="1">OFFSET(IND!AG$25,$E130,0)</f>
        <v>1.5297497870238064</v>
      </c>
      <c r="AE130" s="10">
        <f ca="1">OFFSET(IND!AH$25,$E130,0)</f>
        <v>1.5812083799877825</v>
      </c>
      <c r="AF130" s="10">
        <f ca="1">OFFSET(IND!AI$25,$E130,0)</f>
        <v>1.6354796280855382</v>
      </c>
      <c r="AG130" s="10">
        <f ca="1">OFFSET(IND!AJ$25,$E130,0)</f>
        <v>1.6907763736311463</v>
      </c>
      <c r="AH130" s="10">
        <f ca="1">OFFSET(IND!AK$25,$E130,0)</f>
        <v>1.7489175018880654</v>
      </c>
      <c r="AI130" s="10">
        <f ca="1">OFFSET(IND!AL$25,$E130,0)</f>
        <v>1.8103466581576315</v>
      </c>
      <c r="AJ130" s="10">
        <f ca="1">OFFSET(IND!AM$25,$E130,0)</f>
        <v>2.1525703080302527</v>
      </c>
      <c r="AK130" s="10">
        <f ca="1">OFFSET(IND!AN$25,$E130,0)</f>
        <v>2.5807943108032587</v>
      </c>
      <c r="AL130" s="10">
        <f ca="1">OFFSET(IND!AO$25,$E130,0)</f>
        <v>3.3369085712988076</v>
      </c>
      <c r="AM130" s="10">
        <f ca="1">OFFSET(IND!AP$25,$E130,0)</f>
        <v>4.107356223944417</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1.3775818909271935</v>
      </c>
      <c r="N131" s="10">
        <f ca="1">OFFSET(IND!Q$25,$E131,0)</f>
        <v>1.3789980635213104</v>
      </c>
      <c r="O131" s="204">
        <f ca="1">OFFSET(IND!R$25,$E131,0)</f>
        <v>1.26570425599196</v>
      </c>
      <c r="P131" s="10">
        <f ca="1">OFFSET(IND!S$25,$E131,0)</f>
        <v>1.2948868234197561</v>
      </c>
      <c r="Q131" s="10">
        <f ca="1">OFFSET(IND!T$25,$E131,0)</f>
        <v>1.3218544643230765</v>
      </c>
      <c r="R131" s="10">
        <f ca="1">OFFSET(IND!U$25,$E131,0)</f>
        <v>1.3459820863011669</v>
      </c>
      <c r="S131" s="10">
        <f ca="1">OFFSET(IND!V$25,$E131,0)</f>
        <v>1.3739410185668983</v>
      </c>
      <c r="T131" s="204">
        <f ca="1">OFFSET(IND!W$25,$E131,0)</f>
        <v>1.4019640451652224</v>
      </c>
      <c r="U131" s="10">
        <f ca="1">OFFSET(IND!X$25,$E131,0)</f>
        <v>1.4284086834486225</v>
      </c>
      <c r="V131" s="10">
        <f ca="1">OFFSET(IND!Y$25,$E131,0)</f>
        <v>1.4552366639107195</v>
      </c>
      <c r="W131" s="10">
        <f ca="1">OFFSET(IND!Z$25,$E131,0)</f>
        <v>1.4862990357166075</v>
      </c>
      <c r="X131" s="10">
        <f ca="1">OFFSET(IND!AA$25,$E131,0)</f>
        <v>1.5179318253581735</v>
      </c>
      <c r="Y131" s="207">
        <f ca="1">OFFSET(IND!AB$25,$E131,0)</f>
        <v>1.5508079512295956</v>
      </c>
      <c r="Z131" s="10">
        <f ca="1">OFFSET(IND!AC$25,$E131,0)</f>
        <v>1.590560433113382</v>
      </c>
      <c r="AA131" s="10">
        <f ca="1">OFFSET(IND!AD$25,$E131,0)</f>
        <v>1.6336837053371176</v>
      </c>
      <c r="AB131" s="10">
        <f ca="1">OFFSET(IND!AE$25,$E131,0)</f>
        <v>1.6800240884111941</v>
      </c>
      <c r="AC131" s="10">
        <f ca="1">OFFSET(IND!AF$25,$E131,0)</f>
        <v>1.7339176090355184</v>
      </c>
      <c r="AD131" s="10">
        <f ca="1">OFFSET(IND!AG$25,$E131,0)</f>
        <v>1.7886518081850014</v>
      </c>
      <c r="AE131" s="10">
        <f ca="1">OFFSET(IND!AH$25,$E131,0)</f>
        <v>1.8488194945167264</v>
      </c>
      <c r="AF131" s="10">
        <f ca="1">OFFSET(IND!AI$25,$E131,0)</f>
        <v>1.9122758629149634</v>
      </c>
      <c r="AG131" s="10">
        <f ca="1">OFFSET(IND!AJ$25,$E131,0)</f>
        <v>1.9769312887538026</v>
      </c>
      <c r="AH131" s="10">
        <f ca="1">OFFSET(IND!AK$25,$E131,0)</f>
        <v>2.0449124939605574</v>
      </c>
      <c r="AI131" s="10">
        <f ca="1">OFFSET(IND!AL$25,$E131,0)</f>
        <v>2.116738208445935</v>
      </c>
      <c r="AJ131" s="10">
        <f ca="1">OFFSET(IND!AM$25,$E131,0)</f>
        <v>2.5168813922140716</v>
      </c>
      <c r="AK131" s="10">
        <f ca="1">OFFSET(IND!AN$25,$E131,0)</f>
        <v>3.0175800315375212</v>
      </c>
      <c r="AL131" s="10">
        <f ca="1">OFFSET(IND!AO$25,$E131,0)</f>
        <v>3.9016626120365383</v>
      </c>
      <c r="AM131" s="10">
        <f ca="1">OFFSET(IND!AP$25,$E131,0)</f>
        <v>4.8025044351281032</v>
      </c>
    </row>
    <row r="132" spans="1:39">
      <c r="A132" s="35" t="s">
        <v>385</v>
      </c>
      <c r="B132">
        <v>7.8658203618</v>
      </c>
      <c r="E132" s="129">
        <f ca="1">MATCH(F132,IND!$D$26:$D$255,0)</f>
        <v>228</v>
      </c>
      <c r="F132" s="4" t="str">
        <f>A132</f>
        <v>IOTR</v>
      </c>
      <c r="G132" s="10">
        <f ca="1">OFFSET(IND!J$25,$E132,0)</f>
        <v>9.4685659246785185</v>
      </c>
      <c r="H132" s="10">
        <f ca="1">OFFSET(IND!K$25,$E132,0)</f>
        <v>9.7322396423777064</v>
      </c>
      <c r="I132" s="10">
        <f ca="1">OFFSET(IND!L$25,$E132,0)</f>
        <v>9.9187176782923192</v>
      </c>
      <c r="J132" s="10">
        <f ca="1">OFFSET(IND!M$25,$E132,0)</f>
        <v>4.2</v>
      </c>
      <c r="K132" s="10">
        <f ca="1">OFFSET(IND!N$25,$E132,0)</f>
        <v>4.2</v>
      </c>
      <c r="L132" s="10">
        <f ca="1">OFFSET(IND!O$25,$E132,0)</f>
        <v>4.2</v>
      </c>
      <c r="M132" s="10">
        <f ca="1">OFFSET(IND!P$25,$E132,0)</f>
        <v>4.2483911250736304</v>
      </c>
      <c r="N132" s="10">
        <f ca="1">OFFSET(IND!Q$25,$E132,0)</f>
        <v>4.2438389946986055</v>
      </c>
      <c r="O132" s="204">
        <f ca="1">OFFSET(IND!R$25,$E132,0)</f>
        <v>3.8461708226978204</v>
      </c>
      <c r="P132" s="10">
        <f ca="1">OFFSET(IND!S$25,$E132,0)</f>
        <v>3.9416592921817544</v>
      </c>
      <c r="Q132" s="10">
        <f ca="1">OFFSET(IND!T$25,$E132,0)</f>
        <v>4.0275175052145071</v>
      </c>
      <c r="R132" s="10">
        <f ca="1">OFFSET(IND!U$25,$E132,0)</f>
        <v>4.1030473145372852</v>
      </c>
      <c r="S132" s="10">
        <f ca="1">OFFSET(IND!V$25,$E132,0)</f>
        <v>4.1892694257308554</v>
      </c>
      <c r="T132" s="204">
        <f ca="1">OFFSET(IND!W$25,$E132,0)</f>
        <v>4.2750788094082415</v>
      </c>
      <c r="U132" s="10">
        <f ca="1">OFFSET(IND!X$25,$E132,0)</f>
        <v>4.3548184908688903</v>
      </c>
      <c r="V132" s="10">
        <f ca="1">OFFSET(IND!Y$25,$E132,0)</f>
        <v>4.4356780485986986</v>
      </c>
      <c r="W132" s="10">
        <f ca="1">OFFSET(IND!Z$25,$E132,0)</f>
        <v>4.5328394453174941</v>
      </c>
      <c r="X132" s="10">
        <f ca="1">OFFSET(IND!AA$25,$E132,0)</f>
        <v>4.6281590562538675</v>
      </c>
      <c r="Y132" s="207">
        <f ca="1">OFFSET(IND!AB$25,$E132,0)</f>
        <v>4.7266215566367373</v>
      </c>
      <c r="Z132" s="10">
        <f ca="1">OFFSET(IND!AC$25,$E132,0)</f>
        <v>4.8467296842607377</v>
      </c>
      <c r="AA132" s="10">
        <f ca="1">OFFSET(IND!AD$25,$E132,0)</f>
        <v>4.9752110097633633</v>
      </c>
      <c r="AB132" s="10">
        <f ca="1">OFFSET(IND!AE$25,$E132,0)</f>
        <v>5.1128899968956238</v>
      </c>
      <c r="AC132" s="10">
        <f ca="1">OFFSET(IND!AF$25,$E132,0)</f>
        <v>5.2744857601752848</v>
      </c>
      <c r="AD132" s="10">
        <f ca="1">OFFSET(IND!AG$25,$E132,0)</f>
        <v>5.4394137564459495</v>
      </c>
      <c r="AE132" s="10">
        <f ca="1">OFFSET(IND!AH$25,$E132,0)</f>
        <v>5.6203887904112495</v>
      </c>
      <c r="AF132" s="10">
        <f ca="1">OFFSET(IND!AI$25,$E132,0)</f>
        <v>5.8126794077250921</v>
      </c>
      <c r="AG132" s="10">
        <f ca="1">OFFSET(IND!AJ$25,$E132,0)</f>
        <v>6.0088757158716479</v>
      </c>
      <c r="AH132" s="10">
        <f ca="1">OFFSET(IND!AK$25,$E132,0)</f>
        <v>6.2159903533200369</v>
      </c>
      <c r="AI132" s="10">
        <f ca="1">OFFSET(IND!AL$25,$E132,0)</f>
        <v>6.4347752200011401</v>
      </c>
      <c r="AJ132" s="10">
        <f ca="1">OFFSET(IND!AM$25,$E132,0)</f>
        <v>7.6473028831840404</v>
      </c>
      <c r="AK132" s="10">
        <f ca="1">OFFSET(IND!AN$25,$E132,0)</f>
        <v>9.173792713443941</v>
      </c>
      <c r="AL132" s="10">
        <f ca="1">OFFSET(IND!AO$25,$E132,0)</f>
        <v>11.860483179040591</v>
      </c>
      <c r="AM132" s="10">
        <f ca="1">OFFSET(IND!AP$25,$E132,0)</f>
        <v>14.599500672483378</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2.2166294765726118</v>
      </c>
      <c r="N133" s="10">
        <f ca="1">OFFSET(IND!Q$25,$E133,0)</f>
        <v>2.2151621827595132</v>
      </c>
      <c r="O133" s="204">
        <f ca="1">OFFSET(IND!R$25,$E133,0)</f>
        <v>2.0587260885322287</v>
      </c>
      <c r="P133" s="10">
        <f ca="1">OFFSET(IND!S$25,$E133,0)</f>
        <v>2.106995759182428</v>
      </c>
      <c r="Q133" s="10">
        <f ca="1">OFFSET(IND!T$25,$E133,0)</f>
        <v>2.1479701896207897</v>
      </c>
      <c r="R133" s="10">
        <f ca="1">OFFSET(IND!U$25,$E133,0)</f>
        <v>2.1845230862799982</v>
      </c>
      <c r="S133" s="10">
        <f ca="1">OFFSET(IND!V$25,$E133,0)</f>
        <v>2.2275315644560121</v>
      </c>
      <c r="T133" s="204">
        <f ca="1">OFFSET(IND!W$25,$E133,0)</f>
        <v>2.2712596751410379</v>
      </c>
      <c r="U133" s="10">
        <f ca="1">OFFSET(IND!X$25,$E133,0)</f>
        <v>2.3069186333978893</v>
      </c>
      <c r="V133" s="10">
        <f ca="1">OFFSET(IND!Y$25,$E133,0)</f>
        <v>2.3449332908827363</v>
      </c>
      <c r="W133" s="10">
        <f ca="1">OFFSET(IND!Z$25,$E133,0)</f>
        <v>2.3923406664117493</v>
      </c>
      <c r="X133" s="10">
        <f ca="1">OFFSET(IND!AA$25,$E133,0)</f>
        <v>2.4333387851079076</v>
      </c>
      <c r="Y133" s="207">
        <f ca="1">OFFSET(IND!AB$25,$E133,0)</f>
        <v>2.4769942388741928</v>
      </c>
      <c r="Z133" s="10">
        <f ca="1">OFFSET(IND!AC$25,$E133,0)</f>
        <v>2.5322176567281991</v>
      </c>
      <c r="AA133" s="10">
        <f ca="1">OFFSET(IND!AD$25,$E133,0)</f>
        <v>2.5926627314485975</v>
      </c>
      <c r="AB133" s="10">
        <f ca="1">OFFSET(IND!AE$25,$E133,0)</f>
        <v>2.6584031672574118</v>
      </c>
      <c r="AC133" s="10">
        <f ca="1">OFFSET(IND!AF$25,$E133,0)</f>
        <v>2.7382619778244939</v>
      </c>
      <c r="AD133" s="10">
        <f ca="1">OFFSET(IND!AG$25,$E133,0)</f>
        <v>2.8108624464127869</v>
      </c>
      <c r="AE133" s="10">
        <f ca="1">OFFSET(IND!AH$25,$E133,0)</f>
        <v>2.8985388931264997</v>
      </c>
      <c r="AF133" s="10">
        <f ca="1">OFFSET(IND!AI$25,$E133,0)</f>
        <v>2.9889745836753714</v>
      </c>
      <c r="AG133" s="10">
        <f ca="1">OFFSET(IND!AJ$25,$E133,0)</f>
        <v>3.0841090055975693</v>
      </c>
      <c r="AH133" s="10">
        <f ca="1">OFFSET(IND!AK$25,$E133,0)</f>
        <v>3.185066431381478</v>
      </c>
      <c r="AI133" s="10">
        <f ca="1">OFFSET(IND!AL$25,$E133,0)</f>
        <v>3.2918872652593461</v>
      </c>
      <c r="AJ133" s="10">
        <f ca="1">OFFSET(IND!AM$25,$E133,0)</f>
        <v>3.8908008193118984</v>
      </c>
      <c r="AK133" s="10">
        <f ca="1">OFFSET(IND!AN$25,$E133,0)</f>
        <v>4.6383774323068918</v>
      </c>
      <c r="AL133" s="10">
        <f ca="1">OFFSET(IND!AO$25,$E133,0)</f>
        <v>5.960090422864039</v>
      </c>
      <c r="AM133" s="10">
        <f ca="1">OFFSET(IND!AP$25,$E133,0)</f>
        <v>7.3065805899116008</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0.67016340993169699</v>
      </c>
      <c r="N134" s="10">
        <f ca="1">OFFSET(IND!Q$25,$E134,0)</f>
        <v>0.66971979649266689</v>
      </c>
      <c r="O134" s="204">
        <f ca="1">OFFSET(IND!R$25,$E134,0)</f>
        <v>0.62242377906991964</v>
      </c>
      <c r="P134" s="10">
        <f ca="1">OFFSET(IND!S$25,$E134,0)</f>
        <v>0.63701736244553875</v>
      </c>
      <c r="Q134" s="10">
        <f ca="1">OFFSET(IND!T$25,$E134,0)</f>
        <v>0.64940534352798829</v>
      </c>
      <c r="R134" s="10">
        <f ca="1">OFFSET(IND!U$25,$E134,0)</f>
        <v>0.66045654271437326</v>
      </c>
      <c r="S134" s="10">
        <f ca="1">OFFSET(IND!V$25,$E134,0)</f>
        <v>0.67345948646073928</v>
      </c>
      <c r="T134" s="204">
        <f ca="1">OFFSET(IND!W$25,$E134,0)</f>
        <v>0.68667999989172523</v>
      </c>
      <c r="U134" s="10">
        <f ca="1">OFFSET(IND!X$25,$E134,0)</f>
        <v>0.69746093072053206</v>
      </c>
      <c r="V134" s="10">
        <f ca="1">OFFSET(IND!Y$25,$E134,0)</f>
        <v>0.70895407053333548</v>
      </c>
      <c r="W134" s="10">
        <f ca="1">OFFSET(IND!Z$25,$E134,0)</f>
        <v>0.72328695240476126</v>
      </c>
      <c r="X134" s="10">
        <f ca="1">OFFSET(IND!AA$25,$E134,0)</f>
        <v>0.73568209526313599</v>
      </c>
      <c r="Y134" s="207">
        <f ca="1">OFFSET(IND!AB$25,$E134,0)</f>
        <v>0.74888064200598903</v>
      </c>
      <c r="Z134" s="10">
        <f ca="1">OFFSET(IND!AC$25,$E134,0)</f>
        <v>0.76557658258075167</v>
      </c>
      <c r="AA134" s="10">
        <f ca="1">OFFSET(IND!AD$25,$E134,0)</f>
        <v>0.78385120980930978</v>
      </c>
      <c r="AB134" s="10">
        <f ca="1">OFFSET(IND!AE$25,$E134,0)</f>
        <v>0.8037268070156377</v>
      </c>
      <c r="AC134" s="10">
        <f ca="1">OFFSET(IND!AF$25,$E134,0)</f>
        <v>0.82787087501092405</v>
      </c>
      <c r="AD134" s="10">
        <f ca="1">OFFSET(IND!AG$25,$E134,0)</f>
        <v>0.84982049631930767</v>
      </c>
      <c r="AE134" s="10">
        <f ca="1">OFFSET(IND!AH$25,$E134,0)</f>
        <v>0.8763281048850875</v>
      </c>
      <c r="AF134" s="10">
        <f ca="1">OFFSET(IND!AI$25,$E134,0)</f>
        <v>0.90366992786376166</v>
      </c>
      <c r="AG134" s="10">
        <f ca="1">OFFSET(IND!AJ$25,$E134,0)</f>
        <v>0.93243233911520851</v>
      </c>
      <c r="AH134" s="10">
        <f ca="1">OFFSET(IND!AK$25,$E134,0)</f>
        <v>0.96295524492167839</v>
      </c>
      <c r="AI134" s="10">
        <f ca="1">OFFSET(IND!AL$25,$E134,0)</f>
        <v>0.99525086087370884</v>
      </c>
      <c r="AJ134" s="10">
        <f ca="1">OFFSET(IND!AM$25,$E134,0)</f>
        <v>1.176323049022526</v>
      </c>
      <c r="AK134" s="10">
        <f ca="1">OFFSET(IND!AN$25,$E134,0)</f>
        <v>1.4023411983997351</v>
      </c>
      <c r="AL134" s="10">
        <f ca="1">OFFSET(IND!AO$25,$E134,0)</f>
        <v>1.8019405423876982</v>
      </c>
      <c r="AM134" s="10">
        <f ca="1">OFFSET(IND!AP$25,$E134,0)</f>
        <v>2.2090308799137293</v>
      </c>
    </row>
    <row r="135" spans="1:39" s="4" customFormat="1">
      <c r="A135" s="35" t="s">
        <v>612</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4.3476514859650628</v>
      </c>
      <c r="N135" s="10">
        <f ca="1">OFFSET(IND!Q$25,$E135,0)</f>
        <v>4.2917804550454539</v>
      </c>
      <c r="O135" s="204">
        <f ca="1">OFFSET(IND!R$25,$E135,0)</f>
        <v>3.9421733809354649</v>
      </c>
      <c r="P135" s="10">
        <f ca="1">OFFSET(IND!S$25,$E135,0)</f>
        <v>4.2962043731808857</v>
      </c>
      <c r="Q135" s="10">
        <f ca="1">OFFSET(IND!T$25,$E135,0)</f>
        <v>4.288678068205158</v>
      </c>
      <c r="R135" s="10">
        <f ca="1">OFFSET(IND!U$25,$E135,0)</f>
        <v>4.2658920119227952</v>
      </c>
      <c r="S135" s="10">
        <f ca="1">OFFSET(IND!V$25,$E135,0)</f>
        <v>4.2483714587637493</v>
      </c>
      <c r="T135" s="204">
        <f ca="1">OFFSET(IND!W$25,$E135,0)</f>
        <v>4.2333028259504042</v>
      </c>
      <c r="U135" s="10">
        <f ca="1">OFFSET(IND!X$25,$E135,0)</f>
        <v>4.2737175734194022</v>
      </c>
      <c r="V135" s="10">
        <f ca="1">OFFSET(IND!Y$25,$E135,0)</f>
        <v>4.3147698581694263</v>
      </c>
      <c r="W135" s="10">
        <f ca="1">OFFSET(IND!Z$25,$E135,0)</f>
        <v>4.3953334305711378</v>
      </c>
      <c r="X135" s="10">
        <f ca="1">OFFSET(IND!AA$25,$E135,0)</f>
        <v>4.4387721767024919</v>
      </c>
      <c r="Y135" s="207">
        <f ca="1">OFFSET(IND!AB$25,$E135,0)</f>
        <v>4.4787830405073894</v>
      </c>
      <c r="Z135" s="10">
        <f ca="1">OFFSET(IND!AC$25,$E135,0)</f>
        <v>4.5290754847080938</v>
      </c>
      <c r="AA135" s="10">
        <f ca="1">OFFSET(IND!AD$25,$E135,0)</f>
        <v>4.5819162273805016</v>
      </c>
      <c r="AB135" s="10">
        <f ca="1">OFFSET(IND!AE$25,$E135,0)</f>
        <v>4.6365425649772014</v>
      </c>
      <c r="AC135" s="10">
        <f ca="1">OFFSET(IND!AF$25,$E135,0)</f>
        <v>4.7170492572682292</v>
      </c>
      <c r="AD135" s="10">
        <f ca="1">OFFSET(IND!AG$25,$E135,0)</f>
        <v>4.8049095361015954</v>
      </c>
      <c r="AE135" s="10">
        <f ca="1">OFFSET(IND!AH$25,$E135,0)</f>
        <v>4.9032055690542276</v>
      </c>
      <c r="AF135" s="10">
        <f ca="1">OFFSET(IND!AI$25,$E135,0)</f>
        <v>5.0041127344731873</v>
      </c>
      <c r="AG135" s="10">
        <f ca="1">OFFSET(IND!AJ$25,$E135,0)</f>
        <v>5.1180788152464034</v>
      </c>
      <c r="AH135" s="10">
        <f ca="1">OFFSET(IND!AK$25,$E135,0)</f>
        <v>5.2410526292732866</v>
      </c>
      <c r="AI135" s="10">
        <f ca="1">OFFSET(IND!AL$25,$E135,0)</f>
        <v>5.3730552223037513</v>
      </c>
      <c r="AJ135" s="10">
        <f ca="1">OFFSET(IND!AM$25,$E135,0)</f>
        <v>6.1264560341216363</v>
      </c>
      <c r="AK135" s="10">
        <f ca="1">OFFSET(IND!AN$25,$E135,0)</f>
        <v>7.1862653750273786</v>
      </c>
      <c r="AL135" s="10">
        <f ca="1">OFFSET(IND!AO$25,$E135,0)</f>
        <v>8.948407439569694</v>
      </c>
      <c r="AM135" s="10">
        <f ca="1">OFFSET(IND!AP$25,$E135,0)</f>
        <v>10.761617592293332</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51" t="s">
        <v>197</v>
      </c>
      <c r="C2" s="351"/>
    </row>
    <row r="3" spans="1:48">
      <c r="A3" s="4" t="s">
        <v>16</v>
      </c>
    </row>
    <row r="4" spans="1:48" ht="15.75" thickBot="1">
      <c r="A4" s="4" t="s">
        <v>16</v>
      </c>
      <c r="B4" s="351" t="s">
        <v>11</v>
      </c>
      <c r="C4" s="351"/>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cm="1">
        <f t="array" ref="K6">INDEX(Drivers!$C$7:$AG$22,$D$6,MATCH(K$4,Drivers!$C$5:$AG$5,0))</f>
        <v>69.817113338466598</v>
      </c>
      <c r="L6" s="126" cm="1">
        <f t="array" ref="L6">INDEX(Drivers!$C$7:$AG$22,$D$6,MATCH(L$4,Drivers!$C$5:$AG$5,0))</f>
        <v>73.084999999999994</v>
      </c>
      <c r="M6" s="126" cm="1">
        <f t="array" ref="M6">INDEX(Drivers!$C$7:$AG$22,$D$6,MATCH(M$4,Drivers!$C$5:$AG$5,0))</f>
        <v>76.058999999999997</v>
      </c>
      <c r="N6" s="126" cm="1">
        <f t="array" ref="N6">INDEX(Drivers!$C$7:$AG$22,$D$6,MATCH(N$4,Drivers!$C$5:$AG$5,0))</f>
        <v>75.036000000000001</v>
      </c>
      <c r="O6" s="126" cm="1">
        <f t="array" ref="O6">INDEX(Drivers!$C$7:$AG$22,$D$6,MATCH(O$4,Drivers!$C$5:$AG$5,0))</f>
        <v>74.197000000000003</v>
      </c>
      <c r="P6" s="126" cm="1">
        <f t="array" ref="P6">INDEX(Drivers!$C$7:$AG$22,$D$6,MATCH(P$4,Drivers!$C$5:$AG$5,0))</f>
        <v>76.781999999999996</v>
      </c>
      <c r="Q6" s="126" cm="1">
        <f t="array" ref="Q6">INDEX(Drivers!$C$7:$AG$22,$D$6,MATCH(Q$4,Drivers!$C$5:$AG$5,0))</f>
        <v>75.613</v>
      </c>
      <c r="R6" s="126" cm="1">
        <f t="array" ref="R6">INDEX(Drivers!$C$7:$AG$22,$D$6,MATCH(R$4,Drivers!$C$5:$AG$5,0))</f>
        <v>74.427999999999997</v>
      </c>
      <c r="S6" s="126" cm="1">
        <f t="array" ref="S6">INDEX(Drivers!$C$7:$AG$22,$D$6,MATCH(S$4,Drivers!$C$5:$AG$5,0))</f>
        <v>71.725999999999999</v>
      </c>
      <c r="T6" s="126" cm="1">
        <f t="array" ref="T6">INDEX(Drivers!$C$7:$AG$22,$D$6,MATCH(T$4,Drivers!$C$5:$AG$5,0))</f>
        <v>73.714079671574524</v>
      </c>
      <c r="U6" s="126" cm="1">
        <f t="array" ref="U6">INDEX(Drivers!$C$7:$AG$22,$D$6,MATCH(U$4,Drivers!$C$5:$AG$5,0))</f>
        <v>75.506021875924262</v>
      </c>
      <c r="V6" s="126" cm="1">
        <f t="array" ref="V6">INDEX(Drivers!$C$7:$AG$22,$D$6,MATCH(V$4,Drivers!$C$5:$AG$5,0))</f>
        <v>76.704872750472219</v>
      </c>
      <c r="W6" s="126" cm="1">
        <f t="array" ref="W6">INDEX(Drivers!$C$7:$AG$22,$D$6,MATCH(W$4,Drivers!$C$5:$AG$5,0))</f>
        <v>78.105637663803805</v>
      </c>
      <c r="X6" s="126" cm="1">
        <f t="array" ref="X6">INDEX(Drivers!$C$7:$AG$22,$D$6,MATCH(X$4,Drivers!$C$5:$AG$5,0))</f>
        <v>79.314399398498992</v>
      </c>
      <c r="Y6" s="126" cm="1">
        <f t="array" ref="Y6">INDEX(Drivers!$C$7:$AG$22,$D$6,MATCH(Y$4,Drivers!$C$5:$AG$5,0))</f>
        <v>80.513452394036392</v>
      </c>
      <c r="Z6" s="126" cm="1">
        <f t="array" ref="Z6">INDEX(Drivers!$C$7:$AG$22,$D$6,MATCH(Z$4,Drivers!$C$5:$AG$5,0))</f>
        <v>81.584703664785522</v>
      </c>
      <c r="AA6" s="126" cm="1">
        <f t="array" ref="AA6">INDEX(Drivers!$C$7:$AG$22,$D$6,MATCH(AA$4,Drivers!$C$5:$AG$5,0))</f>
        <v>83.135911721747703</v>
      </c>
      <c r="AB6" s="126" cm="1">
        <f t="array" ref="AB6">INDEX(Drivers!$C$7:$AG$22,$D$6,MATCH(AB$4,Drivers!$C$5:$AG$5,0))</f>
        <v>84.37251106939469</v>
      </c>
      <c r="AC6" s="126" cm="1">
        <f t="array" ref="AC6">INDEX(Drivers!$C$7:$AG$22,$D$6,MATCH(AC$4,Drivers!$C$5:$AG$5,0))</f>
        <v>85.50974014396067</v>
      </c>
      <c r="AD6" s="126" cm="1">
        <f t="array" ref="AD6">INDEX(Drivers!$C$7:$AG$22,$D$6,MATCH(AD$4,Drivers!$C$5:$AG$5,0))</f>
        <v>86.915530445229294</v>
      </c>
      <c r="AE6" s="126" cm="1">
        <f t="array" ref="AE6">INDEX(Drivers!$C$7:$AG$22,$D$6,MATCH(AE$4,Drivers!$C$5:$AG$5,0))</f>
        <v>88.434783530612364</v>
      </c>
      <c r="AF6" s="126" cm="1">
        <f t="array" ref="AF6">INDEX(Drivers!$C$7:$AG$22,$D$6,MATCH(AF$4,Drivers!$C$5:$AG$5,0))</f>
        <v>90.082338586492114</v>
      </c>
      <c r="AG6" s="126" cm="1">
        <f t="array" ref="AG6">INDEX(Drivers!$C$7:$AG$22,$D$6,MATCH(AG$4,Drivers!$C$5:$AG$5,0))</f>
        <v>92.12955461789484</v>
      </c>
      <c r="AH6" s="126" cm="1">
        <f t="array" ref="AH6">INDEX(Drivers!$C$7:$AG$22,$D$6,MATCH(AH$4,Drivers!$C$5:$AG$5,0))</f>
        <v>94.093417877623054</v>
      </c>
      <c r="AI6" s="126" cm="1">
        <f t="array" ref="AI6">INDEX(Drivers!$C$7:$AG$22,$D$6,MATCH(AI$4,Drivers!$C$5:$AG$5,0))</f>
        <v>96.228120535526458</v>
      </c>
      <c r="AJ6" s="126" cm="1">
        <f t="array" ref="AJ6">INDEX(Drivers!$C$7:$AG$22,$D$6,MATCH(AJ$4,Drivers!$C$5:$AG$5,0))</f>
        <v>98.403795789082608</v>
      </c>
      <c r="AK6" s="126" cm="1">
        <f t="array" ref="AK6">INDEX(Drivers!$C$7:$AG$22,$D$6,MATCH(AK$4,Drivers!$C$5:$AG$5,0))</f>
        <v>100.59166460422934</v>
      </c>
      <c r="AL6" s="126" cm="1">
        <f t="array" ref="AL6">INDEX(Drivers!$C$7:$AG$22,$D$6,MATCH(AL$4,Drivers!$C$5:$AG$5,0))</f>
        <v>102.9626937848716</v>
      </c>
      <c r="AM6" s="126" cm="1">
        <f t="array" ref="AM6">INDEX(Drivers!$C$7:$AG$22,$D$6,MATCH(AM$4,Drivers!$C$5:$AG$5,0))</f>
        <v>105.44646226357523</v>
      </c>
      <c r="AN6" s="126" cm="1">
        <f t="array" ref="AN6">INDEX(Drivers!$C$7:$AG$22,$D$6,MATCH(AN$4,Drivers!$C$5:$AG$5,0))</f>
        <v>118.62629125764531</v>
      </c>
      <c r="AO6" s="126" cm="1">
        <f t="array" ref="AO6">INDEX(Drivers!$C$7:$AG$22,$D$6,MATCH(AO$4,Drivers!$C$5:$AG$5,0))</f>
        <v>135.37537966001679</v>
      </c>
      <c r="AP6" s="126">
        <f>AO6</f>
        <v>135.37537966001679</v>
      </c>
      <c r="AQ6" s="126"/>
      <c r="AR6" s="126"/>
      <c r="AS6" s="24"/>
      <c r="AT6" s="24"/>
      <c r="AU6" s="24"/>
      <c r="AV6" s="24"/>
    </row>
    <row r="7" spans="1:48">
      <c r="A7" s="4" t="s">
        <v>16</v>
      </c>
      <c r="B7" s="25"/>
    </row>
    <row r="8" spans="1:48" ht="15.75" thickBot="1">
      <c r="A8" s="4" t="s">
        <v>16</v>
      </c>
      <c r="B8" s="351" t="s">
        <v>285</v>
      </c>
      <c r="C8" s="351"/>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51" t="s">
        <v>12</v>
      </c>
      <c r="C16" s="351"/>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2.7679491011626993</v>
      </c>
      <c r="U22" s="6">
        <f t="shared" si="2"/>
        <v>2.8352361762501745</v>
      </c>
      <c r="V22" s="6">
        <f t="shared" si="2"/>
        <v>2.8802527892963896</v>
      </c>
      <c r="W22" s="6">
        <f t="shared" si="2"/>
        <v>2.9328512345333251</v>
      </c>
      <c r="X22" s="6">
        <f t="shared" si="2"/>
        <v>2.9782399984163748</v>
      </c>
      <c r="Y22" s="6">
        <f t="shared" si="2"/>
        <v>3.0232642010657367</v>
      </c>
      <c r="Z22" s="6">
        <f t="shared" si="2"/>
        <v>3.0634894742455749</v>
      </c>
      <c r="AA22" s="6">
        <f t="shared" si="2"/>
        <v>3.1217370297480622</v>
      </c>
      <c r="AB22" s="6">
        <f t="shared" si="2"/>
        <v>3.1681710904874487</v>
      </c>
      <c r="AC22" s="6">
        <f t="shared" si="2"/>
        <v>3.2108738171413749</v>
      </c>
      <c r="AD22" s="6">
        <f t="shared" si="2"/>
        <v>3.263660964700652</v>
      </c>
      <c r="AE22" s="6">
        <f t="shared" si="2"/>
        <v>3.3207086173453115</v>
      </c>
      <c r="AF22" s="6">
        <f t="shared" si="2"/>
        <v>3.3825739835868296</v>
      </c>
      <c r="AG22" s="6">
        <f t="shared" si="2"/>
        <v>3.4594465403528361</v>
      </c>
      <c r="AH22" s="6">
        <f t="shared" si="2"/>
        <v>3.5331892170407926</v>
      </c>
      <c r="AI22" s="6">
        <f t="shared" si="2"/>
        <v>3.6133468793153427</v>
      </c>
      <c r="AJ22" s="6">
        <f t="shared" si="2"/>
        <v>3.6950430544467934</v>
      </c>
      <c r="AK22" s="6">
        <f t="shared" si="2"/>
        <v>3.7771970954024527</v>
      </c>
      <c r="AL22" s="6">
        <f t="shared" si="2"/>
        <v>3.8662287718288502</v>
      </c>
      <c r="AM22" s="6">
        <f t="shared" si="2"/>
        <v>3.9594937865825384</v>
      </c>
      <c r="AN22" s="6">
        <f t="shared" si="2"/>
        <v>4.4543937565767662</v>
      </c>
      <c r="AO22" s="6">
        <f t="shared" si="2"/>
        <v>5.083318710875778</v>
      </c>
      <c r="AP22" s="6">
        <f t="shared" si="2"/>
        <v>5.083318710875778</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4.2385440663742981</v>
      </c>
      <c r="U23" s="6">
        <f t="shared" si="3"/>
        <v>4.3415803659709562</v>
      </c>
      <c r="V23" s="6">
        <f t="shared" si="3"/>
        <v>4.4105140389330613</v>
      </c>
      <c r="W23" s="6">
        <f t="shared" si="3"/>
        <v>4.4910577266279965</v>
      </c>
      <c r="X23" s="6">
        <f t="shared" si="3"/>
        <v>4.5605612719626096</v>
      </c>
      <c r="Y23" s="6">
        <f t="shared" si="3"/>
        <v>4.6295065668390665</v>
      </c>
      <c r="Z23" s="6">
        <f t="shared" si="3"/>
        <v>4.6911032894388685</v>
      </c>
      <c r="AA23" s="6">
        <f t="shared" si="3"/>
        <v>4.7802974262285121</v>
      </c>
      <c r="AB23" s="6">
        <f t="shared" si="3"/>
        <v>4.8514016284488193</v>
      </c>
      <c r="AC23" s="6">
        <f t="shared" si="3"/>
        <v>4.9167920608816171</v>
      </c>
      <c r="AD23" s="6">
        <f t="shared" si="3"/>
        <v>4.9976247073252296</v>
      </c>
      <c r="AE23" s="6">
        <f t="shared" si="3"/>
        <v>5.0849814399746966</v>
      </c>
      <c r="AF23" s="6">
        <f t="shared" si="3"/>
        <v>5.1797155089237652</v>
      </c>
      <c r="AG23" s="6">
        <f t="shared" si="3"/>
        <v>5.2974299998480063</v>
      </c>
      <c r="AH23" s="6">
        <f t="shared" si="3"/>
        <v>5.4103517239443786</v>
      </c>
      <c r="AI23" s="6">
        <f t="shared" si="3"/>
        <v>5.5330966774789339</v>
      </c>
      <c r="AJ23" s="6">
        <f t="shared" si="3"/>
        <v>5.6581975466399426</v>
      </c>
      <c r="AK23" s="6">
        <f t="shared" si="3"/>
        <v>5.7839995430260078</v>
      </c>
      <c r="AL23" s="6">
        <f t="shared" si="3"/>
        <v>5.920333221877959</v>
      </c>
      <c r="AM23" s="6">
        <f t="shared" si="3"/>
        <v>6.0631493866399859</v>
      </c>
      <c r="AN23" s="6">
        <f t="shared" si="3"/>
        <v>6.8209867798155743</v>
      </c>
      <c r="AO23" s="6">
        <f t="shared" si="3"/>
        <v>7.7840558377397411</v>
      </c>
      <c r="AP23" s="6">
        <f t="shared" si="3"/>
        <v>7.7840558377397411</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16.103716226939955</v>
      </c>
      <c r="U24" s="6">
        <f t="shared" si="4"/>
        <v>16.495187284877524</v>
      </c>
      <c r="V24" s="6">
        <f t="shared" si="4"/>
        <v>16.757090497508745</v>
      </c>
      <c r="W24" s="6">
        <f t="shared" si="4"/>
        <v>17.063104230101604</v>
      </c>
      <c r="X24" s="6">
        <f t="shared" si="4"/>
        <v>17.327172587846036</v>
      </c>
      <c r="Y24" s="6">
        <f t="shared" si="4"/>
        <v>17.589119956208048</v>
      </c>
      <c r="Z24" s="6">
        <f t="shared" si="4"/>
        <v>17.823147519853332</v>
      </c>
      <c r="AA24" s="6">
        <f t="shared" si="4"/>
        <v>18.162027344027475</v>
      </c>
      <c r="AB24" s="6">
        <f t="shared" si="4"/>
        <v>18.432177158956321</v>
      </c>
      <c r="AC24" s="6">
        <f t="shared" si="4"/>
        <v>18.680618357482174</v>
      </c>
      <c r="AD24" s="6">
        <f t="shared" si="4"/>
        <v>18.987729945757813</v>
      </c>
      <c r="AE24" s="6">
        <f t="shared" si="4"/>
        <v>19.319628826852391</v>
      </c>
      <c r="AF24" s="6">
        <f t="shared" si="4"/>
        <v>19.679556797280256</v>
      </c>
      <c r="AG24" s="6">
        <f t="shared" si="4"/>
        <v>20.126795454695994</v>
      </c>
      <c r="AH24" s="6">
        <f t="shared" si="4"/>
        <v>20.555824709135319</v>
      </c>
      <c r="AI24" s="6">
        <f t="shared" si="4"/>
        <v>21.022175859213196</v>
      </c>
      <c r="AJ24" s="6">
        <f t="shared" si="4"/>
        <v>21.497477959454361</v>
      </c>
      <c r="AK24" s="6">
        <f t="shared" si="4"/>
        <v>21.97544388805132</v>
      </c>
      <c r="AL24" s="6">
        <f t="shared" si="4"/>
        <v>22.493423373937524</v>
      </c>
      <c r="AM24" s="6">
        <f t="shared" si="4"/>
        <v>23.036032098521321</v>
      </c>
      <c r="AN24" s="6">
        <f t="shared" si="4"/>
        <v>25.915322282780995</v>
      </c>
      <c r="AO24" s="6">
        <f t="shared" si="4"/>
        <v>29.574359577873636</v>
      </c>
      <c r="AP24" s="6">
        <f t="shared" si="4"/>
        <v>29.574359577873636</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5.5486239510694055</v>
      </c>
      <c r="U25" s="6">
        <f t="shared" si="5"/>
        <v>5.6835074560698926</v>
      </c>
      <c r="V25" s="6">
        <f t="shared" si="5"/>
        <v>5.773747647711903</v>
      </c>
      <c r="W25" s="6">
        <f t="shared" si="5"/>
        <v>5.8791863614903024</v>
      </c>
      <c r="X25" s="6">
        <f t="shared" si="5"/>
        <v>5.9701725657832689</v>
      </c>
      <c r="Y25" s="6">
        <f t="shared" si="5"/>
        <v>6.0604279715250549</v>
      </c>
      <c r="Z25" s="6">
        <f t="shared" si="5"/>
        <v>6.1410634550714125</v>
      </c>
      <c r="AA25" s="6">
        <f t="shared" si="5"/>
        <v>6.2578263613750673</v>
      </c>
      <c r="AB25" s="6">
        <f t="shared" si="5"/>
        <v>6.3509079651718077</v>
      </c>
      <c r="AC25" s="6">
        <f t="shared" si="5"/>
        <v>6.4365097458506559</v>
      </c>
      <c r="AD25" s="6">
        <f t="shared" si="5"/>
        <v>6.5423267318396707</v>
      </c>
      <c r="AE25" s="6">
        <f t="shared" si="5"/>
        <v>6.6566843158297386</v>
      </c>
      <c r="AF25" s="6">
        <f t="shared" si="5"/>
        <v>6.7806994766306277</v>
      </c>
      <c r="AG25" s="6">
        <f t="shared" si="5"/>
        <v>6.9347980145960246</v>
      </c>
      <c r="AH25" s="6">
        <f t="shared" si="5"/>
        <v>7.0826224026654749</v>
      </c>
      <c r="AI25" s="6">
        <f t="shared" si="5"/>
        <v>7.2433062550424845</v>
      </c>
      <c r="AJ25" s="6">
        <f t="shared" si="5"/>
        <v>7.4070742065032666</v>
      </c>
      <c r="AK25" s="6">
        <f t="shared" si="5"/>
        <v>7.5717599946675902</v>
      </c>
      <c r="AL25" s="6">
        <f t="shared" si="5"/>
        <v>7.7502326739577763</v>
      </c>
      <c r="AM25" s="6">
        <f t="shared" si="5"/>
        <v>7.9371914928326532</v>
      </c>
      <c r="AN25" s="6">
        <f t="shared" si="5"/>
        <v>8.9292667538047628</v>
      </c>
      <c r="AO25" s="6">
        <f t="shared" si="5"/>
        <v>10.190008168227038</v>
      </c>
      <c r="AP25" s="6">
        <f t="shared" si="5"/>
        <v>10.190008168227038</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9.3183073198750179</v>
      </c>
      <c r="U26" s="6">
        <f t="shared" si="6"/>
        <v>9.5448294203201538</v>
      </c>
      <c r="V26" s="6">
        <f t="shared" si="6"/>
        <v>9.6963779566311441</v>
      </c>
      <c r="W26" s="6">
        <f t="shared" si="6"/>
        <v>9.8734507492845562</v>
      </c>
      <c r="X26" s="6">
        <f t="shared" si="6"/>
        <v>10.02625213228464</v>
      </c>
      <c r="Y26" s="6">
        <f t="shared" si="6"/>
        <v>10.177826219012914</v>
      </c>
      <c r="Z26" s="6">
        <f t="shared" si="6"/>
        <v>10.313244698116526</v>
      </c>
      <c r="AA26" s="6">
        <f t="shared" si="6"/>
        <v>10.509335234093383</v>
      </c>
      <c r="AB26" s="6">
        <f t="shared" si="6"/>
        <v>10.66565561147951</v>
      </c>
      <c r="AC26" s="6">
        <f t="shared" si="6"/>
        <v>10.809414443674349</v>
      </c>
      <c r="AD26" s="6">
        <f t="shared" si="6"/>
        <v>10.987122503150701</v>
      </c>
      <c r="AE26" s="6">
        <f t="shared" si="6"/>
        <v>11.179173563264891</v>
      </c>
      <c r="AF26" s="6">
        <f t="shared" si="6"/>
        <v>11.387443467813689</v>
      </c>
      <c r="AG26" s="6">
        <f t="shared" si="6"/>
        <v>11.646235115430796</v>
      </c>
      <c r="AH26" s="6">
        <f t="shared" si="6"/>
        <v>11.894490014222077</v>
      </c>
      <c r="AI26" s="6">
        <f t="shared" si="6"/>
        <v>12.164340977450864</v>
      </c>
      <c r="AJ26" s="6">
        <f t="shared" si="6"/>
        <v>12.439371347920254</v>
      </c>
      <c r="AK26" s="6">
        <f t="shared" si="6"/>
        <v>12.715943124790307</v>
      </c>
      <c r="AL26" s="6">
        <f t="shared" si="6"/>
        <v>13.015668478047832</v>
      </c>
      <c r="AM26" s="6">
        <f t="shared" si="6"/>
        <v>13.32964537498661</v>
      </c>
      <c r="AN26" s="6">
        <f t="shared" si="6"/>
        <v>14.995727316690663</v>
      </c>
      <c r="AO26" s="6">
        <f t="shared" si="6"/>
        <v>17.113004691059572</v>
      </c>
      <c r="AP26" s="6">
        <f t="shared" si="6"/>
        <v>17.113004691059572</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topLeftCell="A221" workbookViewId="0">
      <selection activeCell="L243" sqref="L243"/>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51" t="s">
        <v>197</v>
      </c>
      <c r="C2" s="351"/>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cm="1">
        <f t="array" ref="J10">INDEX(Drivers!$C$7:$AG$22,$G10,J$9)</f>
        <v>205.448728044604</v>
      </c>
      <c r="K10" s="185" cm="1">
        <f t="array" ref="K10">INDEX(Drivers!$C$7:$AG$22,$G10,K$9)</f>
        <v>210.61199999999999</v>
      </c>
      <c r="L10" s="185" cm="1">
        <f t="array" ref="L10">INDEX(Drivers!$C$7:$AG$22,$G10,L$9)</f>
        <v>211.703</v>
      </c>
      <c r="M10" s="185" cm="1">
        <f t="array" ref="M10">INDEX(Drivers!$C$7:$AG$22,$G10,M$9)</f>
        <v>218.495</v>
      </c>
      <c r="N10" s="185" cm="1">
        <f t="array" ref="N10">INDEX(Drivers!$C$7:$AG$22,$G10,N$9)</f>
        <v>215.50700000000001</v>
      </c>
      <c r="O10" s="185" cm="1">
        <f t="array" ref="O10">INDEX(Drivers!$C$7:$AG$22,$G10,O$9)</f>
        <v>222.273</v>
      </c>
      <c r="P10" s="185" cm="1">
        <f t="array" ref="P10">INDEX(Drivers!$C$7:$AG$22,$G10,P$9)</f>
        <v>220.99700000000001</v>
      </c>
      <c r="Q10" s="185" cm="1">
        <f t="array" ref="Q10">INDEX(Drivers!$C$7:$AG$22,$G10,Q$9)</f>
        <v>218.15700000000001</v>
      </c>
      <c r="R10" s="185" cm="1">
        <f t="array" ref="R10">INDEX(Drivers!$C$7:$AG$22,$G10,R$9)</f>
        <v>200.386</v>
      </c>
      <c r="S10" s="185" cm="1">
        <f t="array" ref="S10">INDEX(Drivers!$C$7:$AG$22,$G10,S$9)</f>
        <v>204.09520909986102</v>
      </c>
      <c r="T10" s="185" cm="1">
        <f t="array" ref="T10">INDEX(Drivers!$C$7:$AG$22,$G10,T$9)</f>
        <v>207.12522706381162</v>
      </c>
      <c r="U10" s="185" cm="1">
        <f t="array" ref="U10">INDEX(Drivers!$C$7:$AG$22,$G10,U$9)</f>
        <v>209.50826613826069</v>
      </c>
      <c r="V10" s="185" cm="1">
        <f t="array" ref="V10">INDEX(Drivers!$C$7:$AG$22,$G10,V$9)</f>
        <v>212.23632634943951</v>
      </c>
      <c r="W10" s="185" cm="1">
        <f t="array" ref="W10">INDEX(Drivers!$C$7:$AG$22,$G10,W$9)</f>
        <v>215.18450309245412</v>
      </c>
      <c r="X10" s="185" cm="1">
        <f t="array" ref="X10">INDEX(Drivers!$C$7:$AG$22,$G10,X$9)</f>
        <v>217.23883931863011</v>
      </c>
      <c r="Y10" s="185" cm="1">
        <f t="array" ref="Y10">INDEX(Drivers!$C$7:$AG$22,$G10,Y$9)</f>
        <v>219.32558242630293</v>
      </c>
      <c r="Z10" s="185" cm="1">
        <f t="array" ref="Z10">INDEX(Drivers!$C$7:$AG$22,$G10,Z$9)</f>
        <v>223.42073767679537</v>
      </c>
      <c r="AA10" s="185" cm="1">
        <f t="array" ref="AA10">INDEX(Drivers!$C$7:$AG$22,$G10,AA$9)</f>
        <v>225.6287878412993</v>
      </c>
      <c r="AB10" s="185" cm="1">
        <f t="array" ref="AB10">INDEX(Drivers!$C$7:$AG$22,$G10,AB$9)</f>
        <v>227.66259411506235</v>
      </c>
      <c r="AC10" s="185" cm="1">
        <f t="array" ref="AC10">INDEX(Drivers!$C$7:$AG$22,$G10,AC$9)</f>
        <v>230.21902701381296</v>
      </c>
      <c r="AD10" s="185" cm="1">
        <f t="array" ref="AD10">INDEX(Drivers!$C$7:$AG$22,$G10,AD$9)</f>
        <v>232.90499336738833</v>
      </c>
      <c r="AE10" s="185" cm="1">
        <f t="array" ref="AE10">INDEX(Drivers!$C$7:$AG$22,$G10,AE$9)</f>
        <v>235.68172392383454</v>
      </c>
      <c r="AF10" s="185" cm="1">
        <f t="array" ref="AF10">INDEX(Drivers!$C$7:$AG$22,$G10,AF$9)</f>
        <v>239.77398788143898</v>
      </c>
      <c r="AG10" s="185" cm="1">
        <f t="array" ref="AG10">INDEX(Drivers!$C$7:$AG$22,$G10,AG$9)</f>
        <v>244.2400445798699</v>
      </c>
      <c r="AH10" s="185" cm="1">
        <f t="array" ref="AH10">INDEX(Drivers!$C$7:$AG$22,$G10,AH$9)</f>
        <v>249.23656476198627</v>
      </c>
      <c r="AI10" s="185" cm="1">
        <f t="array" ref="AI10">INDEX(Drivers!$C$7:$AG$22,$G10,AI$9)</f>
        <v>254.36581233578161</v>
      </c>
      <c r="AJ10" s="185" cm="1">
        <f t="array" ref="AJ10">INDEX(Drivers!$C$7:$AG$22,$G10,AJ$9)</f>
        <v>260.15886222350684</v>
      </c>
      <c r="AK10" s="185" cm="1">
        <f t="array" ref="AK10">INDEX(Drivers!$C$7:$AG$22,$G10,AK$9)</f>
        <v>266.40978736463887</v>
      </c>
      <c r="AL10" s="185" cm="1">
        <f t="array" ref="AL10">INDEX(Drivers!$C$7:$AG$22,$G10,AL$9)</f>
        <v>273.11965754308488</v>
      </c>
      <c r="AM10" s="185" cm="1">
        <f t="array" ref="AM10">INDEX(Drivers!$C$7:$AG$22,$G10,AM$9)</f>
        <v>311.41603887604231</v>
      </c>
      <c r="AN10" s="185" cm="1">
        <f t="array" ref="AN10">INDEX(Drivers!$C$7:$AG$22,$G10,AN$9)</f>
        <v>365.28757979146064</v>
      </c>
      <c r="AO10" s="185">
        <f>FORECAST(AO$3,$AL10:$AN10,$AL$3:$AN$3)</f>
        <v>454.8596421094262</v>
      </c>
      <c r="AP10" s="185">
        <f>FORECAST(AP$3,$AL10:$AN10,$AL$3:$AN$3)</f>
        <v>547.02756435780248</v>
      </c>
    </row>
    <row r="11" spans="1:48">
      <c r="A11" s="185" t="s">
        <v>16</v>
      </c>
      <c r="B11" s="186" t="str">
        <f>[4]IND!B11</f>
        <v>FA</v>
      </c>
      <c r="C11" s="186" t="str">
        <f>[4]IND!A11</f>
        <v>Ferro Alloys</v>
      </c>
      <c r="D11" s="185">
        <f>[4]IND!M11</f>
        <v>0</v>
      </c>
      <c r="F11" s="186" t="s">
        <v>612</v>
      </c>
      <c r="G11" s="185">
        <f>G10</f>
        <v>7</v>
      </c>
      <c r="H11" s="186"/>
      <c r="I11" s="186"/>
      <c r="J11" s="185" cm="1">
        <f t="array" ref="J11">INDEX(Drivers!$C$7:$AG$22,$G11,J$9)</f>
        <v>205.448728044604</v>
      </c>
      <c r="K11" s="185" cm="1">
        <f t="array" ref="K11">INDEX(Drivers!$C$7:$AG$22,$G11,K$9)</f>
        <v>210.61199999999999</v>
      </c>
      <c r="L11" s="185" cm="1">
        <f t="array" ref="L11">INDEX(Drivers!$C$7:$AG$22,$G11,L$9)</f>
        <v>211.703</v>
      </c>
      <c r="M11" s="185" cm="1">
        <f t="array" ref="M11">INDEX(Drivers!$C$7:$AG$22,$G11,M$9)</f>
        <v>218.495</v>
      </c>
      <c r="N11" s="185" cm="1">
        <f t="array" ref="N11">INDEX(Drivers!$C$7:$AG$22,$G11,N$9)</f>
        <v>215.50700000000001</v>
      </c>
      <c r="O11" s="185" cm="1">
        <f t="array" ref="O11">INDEX(Drivers!$C$7:$AG$22,$G11,O$9)</f>
        <v>222.273</v>
      </c>
      <c r="P11" s="185" cm="1">
        <f t="array" ref="P11">INDEX(Drivers!$C$7:$AG$22,$G11,P$9)</f>
        <v>220.99700000000001</v>
      </c>
      <c r="Q11" s="185" cm="1">
        <f t="array" ref="Q11">INDEX(Drivers!$C$7:$AG$22,$G11,Q$9)</f>
        <v>218.15700000000001</v>
      </c>
      <c r="R11" s="185" cm="1">
        <f t="array" ref="R11">INDEX(Drivers!$C$7:$AG$22,$G11,R$9)</f>
        <v>200.386</v>
      </c>
      <c r="S11" s="185" cm="1">
        <f t="array" ref="S11">INDEX(Drivers!$C$7:$AG$22,$G11,S$9)</f>
        <v>204.09520909986102</v>
      </c>
      <c r="T11" s="185" cm="1">
        <f t="array" ref="T11">INDEX(Drivers!$C$7:$AG$22,$G11,T$9)</f>
        <v>207.12522706381162</v>
      </c>
      <c r="U11" s="185" cm="1">
        <f t="array" ref="U11">INDEX(Drivers!$C$7:$AG$22,$G11,U$9)</f>
        <v>209.50826613826069</v>
      </c>
      <c r="V11" s="185" cm="1">
        <f t="array" ref="V11">INDEX(Drivers!$C$7:$AG$22,$G11,V$9)</f>
        <v>212.23632634943951</v>
      </c>
      <c r="W11" s="185" cm="1">
        <f t="array" ref="W11">INDEX(Drivers!$C$7:$AG$22,$G11,W$9)</f>
        <v>215.18450309245412</v>
      </c>
      <c r="X11" s="185" cm="1">
        <f t="array" ref="X11">INDEX(Drivers!$C$7:$AG$22,$G11,X$9)</f>
        <v>217.23883931863011</v>
      </c>
      <c r="Y11" s="185" cm="1">
        <f t="array" ref="Y11">INDEX(Drivers!$C$7:$AG$22,$G11,Y$9)</f>
        <v>219.32558242630293</v>
      </c>
      <c r="Z11" s="185" cm="1">
        <f t="array" ref="Z11">INDEX(Drivers!$C$7:$AG$22,$G11,Z$9)</f>
        <v>223.42073767679537</v>
      </c>
      <c r="AA11" s="185" cm="1">
        <f t="array" ref="AA11">INDEX(Drivers!$C$7:$AG$22,$G11,AA$9)</f>
        <v>225.6287878412993</v>
      </c>
      <c r="AB11" s="185" cm="1">
        <f t="array" ref="AB11">INDEX(Drivers!$C$7:$AG$22,$G11,AB$9)</f>
        <v>227.66259411506235</v>
      </c>
      <c r="AC11" s="185" cm="1">
        <f t="array" ref="AC11">INDEX(Drivers!$C$7:$AG$22,$G11,AC$9)</f>
        <v>230.21902701381296</v>
      </c>
      <c r="AD11" s="185" cm="1">
        <f t="array" ref="AD11">INDEX(Drivers!$C$7:$AG$22,$G11,AD$9)</f>
        <v>232.90499336738833</v>
      </c>
      <c r="AE11" s="185" cm="1">
        <f t="array" ref="AE11">INDEX(Drivers!$C$7:$AG$22,$G11,AE$9)</f>
        <v>235.68172392383454</v>
      </c>
      <c r="AF11" s="185" cm="1">
        <f t="array" ref="AF11">INDEX(Drivers!$C$7:$AG$22,$G11,AF$9)</f>
        <v>239.77398788143898</v>
      </c>
      <c r="AG11" s="185" cm="1">
        <f t="array" ref="AG11">INDEX(Drivers!$C$7:$AG$22,$G11,AG$9)</f>
        <v>244.2400445798699</v>
      </c>
      <c r="AH11" s="185" cm="1">
        <f t="array" ref="AH11">INDEX(Drivers!$C$7:$AG$22,$G11,AH$9)</f>
        <v>249.23656476198627</v>
      </c>
      <c r="AI11" s="185" cm="1">
        <f t="array" ref="AI11">INDEX(Drivers!$C$7:$AG$22,$G11,AI$9)</f>
        <v>254.36581233578161</v>
      </c>
      <c r="AJ11" s="185" cm="1">
        <f t="array" ref="AJ11">INDEX(Drivers!$C$7:$AG$22,$G11,AJ$9)</f>
        <v>260.15886222350684</v>
      </c>
      <c r="AK11" s="185" cm="1">
        <f t="array" ref="AK11">INDEX(Drivers!$C$7:$AG$22,$G11,AK$9)</f>
        <v>266.40978736463887</v>
      </c>
      <c r="AL11" s="185" cm="1">
        <f t="array" ref="AL11">INDEX(Drivers!$C$7:$AG$22,$G11,AL$9)</f>
        <v>273.11965754308488</v>
      </c>
      <c r="AM11" s="185" cm="1">
        <f t="array" ref="AM11">INDEX(Drivers!$C$7:$AG$22,$G11,AM$9)</f>
        <v>311.41603887604231</v>
      </c>
      <c r="AN11" s="185" cm="1">
        <f t="array" ref="AN11">INDEX(Drivers!$C$7:$AG$22,$G11,AN$9)</f>
        <v>365.28757979146064</v>
      </c>
      <c r="AO11" s="185">
        <f t="shared" ref="AO11:AP22" si="4">FORECAST(AO$3,$AL11:$AN11,$AL$3:$AN$3)</f>
        <v>454.8596421094262</v>
      </c>
      <c r="AP11" s="185">
        <f t="shared" si="4"/>
        <v>547.02756435780248</v>
      </c>
    </row>
    <row r="12" spans="1:48">
      <c r="A12" s="185" t="s">
        <v>16</v>
      </c>
      <c r="B12" s="186" t="str">
        <f>[4]IND!B12</f>
        <v>IS</v>
      </c>
      <c r="C12" s="186" t="str">
        <f>[4]IND!A12</f>
        <v>Iron &amp; Steel</v>
      </c>
      <c r="D12" s="185">
        <f>[4]IND!M12</f>
        <v>0</v>
      </c>
      <c r="F12" s="186" t="s">
        <v>292</v>
      </c>
      <c r="G12" s="185">
        <f>MATCH(B12,Drivers!$A$7:$A$22,0)</f>
        <v>6</v>
      </c>
      <c r="H12" s="186"/>
      <c r="I12" s="186"/>
      <c r="J12" s="185" cm="1">
        <f t="array" ref="J12">INDEX(Drivers!$C$7:$AG$22,$G12,J$9)</f>
        <v>13.345629432701433</v>
      </c>
      <c r="K12" s="185" cm="1">
        <f t="array" ref="K12">INDEX(Drivers!$C$7:$AG$22,$G12,K$9)</f>
        <v>13.752000000000001</v>
      </c>
      <c r="L12" s="185" cm="1">
        <f t="array" ref="L12">INDEX(Drivers!$C$7:$AG$22,$G12,L$9)</f>
        <v>14.013999999999999</v>
      </c>
      <c r="M12" s="185" cm="1">
        <f t="array" ref="M12">INDEX(Drivers!$C$7:$AG$22,$G12,M$9)</f>
        <v>14.365</v>
      </c>
      <c r="N12" s="185" cm="1">
        <f t="array" ref="N12">INDEX(Drivers!$C$7:$AG$22,$G12,N$9)</f>
        <v>14.41</v>
      </c>
      <c r="O12" s="185" cm="1">
        <f t="array" ref="O12">INDEX(Drivers!$C$7:$AG$22,$G12,O$9)</f>
        <v>14.513</v>
      </c>
      <c r="P12" s="185" cm="1">
        <f t="array" ref="P12">INDEX(Drivers!$C$7:$AG$22,$G12,P$9)</f>
        <v>14.522</v>
      </c>
      <c r="Q12" s="185" cm="1">
        <f t="array" ref="Q12">INDEX(Drivers!$C$7:$AG$22,$G12,Q$9)</f>
        <v>14.384</v>
      </c>
      <c r="R12" s="185" cm="1">
        <f t="array" ref="R12">INDEX(Drivers!$C$7:$AG$22,$G12,R$9)</f>
        <v>12.598000000000001</v>
      </c>
      <c r="S12" s="185" cm="1">
        <f t="array" ref="S12">INDEX(Drivers!$C$7:$AG$22,$G12,S$9)</f>
        <v>12.901559361229356</v>
      </c>
      <c r="T12" s="185" cm="1">
        <f t="array" ref="T12">INDEX(Drivers!$C$7:$AG$22,$G12,T$9)</f>
        <v>13.067763776170539</v>
      </c>
      <c r="U12" s="185" cm="1">
        <f t="array" ref="U12">INDEX(Drivers!$C$7:$AG$22,$G12,U$9)</f>
        <v>13.214959566279314</v>
      </c>
      <c r="V12" s="185" cm="1">
        <f t="array" ref="V12">INDEX(Drivers!$C$7:$AG$22,$G12,V$9)</f>
        <v>13.386849212122456</v>
      </c>
      <c r="W12" s="185" cm="1">
        <f t="array" ref="W12">INDEX(Drivers!$C$7:$AG$22,$G12,W$9)</f>
        <v>13.63572200414422</v>
      </c>
      <c r="X12" s="185" cm="1">
        <f t="array" ref="X12">INDEX(Drivers!$C$7:$AG$22,$G12,X$9)</f>
        <v>13.76234785167644</v>
      </c>
      <c r="Y12" s="185" cm="1">
        <f t="array" ref="Y12">INDEX(Drivers!$C$7:$AG$22,$G12,Y$9)</f>
        <v>13.903875407630725</v>
      </c>
      <c r="Z12" s="185" cm="1">
        <f t="array" ref="Z12">INDEX(Drivers!$C$7:$AG$22,$G12,Z$9)</f>
        <v>14.44359153396338</v>
      </c>
      <c r="AA12" s="185" cm="1">
        <f t="array" ref="AA12">INDEX(Drivers!$C$7:$AG$22,$G12,AA$9)</f>
        <v>14.54538780384947</v>
      </c>
      <c r="AB12" s="185" cm="1">
        <f t="array" ref="AB12">INDEX(Drivers!$C$7:$AG$22,$G12,AB$9)</f>
        <v>14.643489070145453</v>
      </c>
      <c r="AC12" s="185" cm="1">
        <f t="array" ref="AC12">INDEX(Drivers!$C$7:$AG$22,$G12,AC$9)</f>
        <v>14.773121390988086</v>
      </c>
      <c r="AD12" s="185" cm="1">
        <f t="array" ref="AD12">INDEX(Drivers!$C$7:$AG$22,$G12,AD$9)</f>
        <v>14.967734161373899</v>
      </c>
      <c r="AE12" s="185" cm="1">
        <f t="array" ref="AE12">INDEX(Drivers!$C$7:$AG$22,$G12,AE$9)</f>
        <v>15.17736223803173</v>
      </c>
      <c r="AF12" s="185" cm="1">
        <f t="array" ref="AF12">INDEX(Drivers!$C$7:$AG$22,$G12,AF$9)</f>
        <v>15.535723492494389</v>
      </c>
      <c r="AG12" s="185" cm="1">
        <f t="array" ref="AG12">INDEX(Drivers!$C$7:$AG$22,$G12,AG$9)</f>
        <v>15.919622055776822</v>
      </c>
      <c r="AH12" s="185" cm="1">
        <f t="array" ref="AH12">INDEX(Drivers!$C$7:$AG$22,$G12,AH$9)</f>
        <v>16.330742817744252</v>
      </c>
      <c r="AI12" s="185" cm="1">
        <f t="array" ref="AI12">INDEX(Drivers!$C$7:$AG$22,$G12,AI$9)</f>
        <v>16.773504772834812</v>
      </c>
      <c r="AJ12" s="185" cm="1">
        <f t="array" ref="AJ12">INDEX(Drivers!$C$7:$AG$22,$G12,AJ$9)</f>
        <v>17.238431136310709</v>
      </c>
      <c r="AK12" s="185" cm="1">
        <f t="array" ref="AK12">INDEX(Drivers!$C$7:$AG$22,$G12,AK$9)</f>
        <v>17.729456623936645</v>
      </c>
      <c r="AL12" s="185" cm="1">
        <f t="array" ref="AL12">INDEX(Drivers!$C$7:$AG$22,$G12,AL$9)</f>
        <v>18.246831864413743</v>
      </c>
      <c r="AM12" s="185" cm="1">
        <f t="array" ref="AM12">INDEX(Drivers!$C$7:$AG$22,$G12,AM$9)</f>
        <v>20.905234334581909</v>
      </c>
      <c r="AN12" s="185" cm="1">
        <f t="array" ref="AN12">INDEX(Drivers!$C$7:$AG$22,$G12,AN$9)</f>
        <v>24.46918052097239</v>
      </c>
      <c r="AO12" s="185">
        <f t="shared" si="4"/>
        <v>30.540605224827459</v>
      </c>
      <c r="AP12" s="185">
        <f t="shared" si="4"/>
        <v>36.762953881386011</v>
      </c>
    </row>
    <row r="13" spans="1:48">
      <c r="A13" s="185" t="s">
        <v>16</v>
      </c>
      <c r="B13" s="186" t="str">
        <f>[4]IND!B14</f>
        <v>CP</v>
      </c>
      <c r="C13" s="186" t="str">
        <f>[4]IND!A14</f>
        <v>Chemicals</v>
      </c>
      <c r="D13" s="185">
        <f>[4]IND!M14</f>
        <v>1</v>
      </c>
      <c r="F13" s="186"/>
      <c r="G13" s="185">
        <f>MATCH(B13,Drivers!$A$7:$A$22,0)</f>
        <v>3</v>
      </c>
      <c r="H13" s="186"/>
      <c r="I13" s="186"/>
      <c r="J13" s="185" cm="1">
        <f t="array" ref="J13">INDEX(Drivers!$C$7:$AG$22,$G13,J$9)</f>
        <v>52.810230956688748</v>
      </c>
      <c r="K13" s="185" cm="1">
        <f t="array" ref="K13">INDEX(Drivers!$C$7:$AG$22,$G13,K$9)</f>
        <v>54.390999999999998</v>
      </c>
      <c r="L13" s="185" cm="1">
        <f t="array" ref="L13">INDEX(Drivers!$C$7:$AG$22,$G13,L$9)</f>
        <v>55.515000000000001</v>
      </c>
      <c r="M13" s="185" cm="1">
        <f t="array" ref="M13">INDEX(Drivers!$C$7:$AG$22,$G13,M$9)</f>
        <v>56.133000000000003</v>
      </c>
      <c r="N13" s="185" cm="1">
        <f t="array" ref="N13">INDEX(Drivers!$C$7:$AG$22,$G13,N$9)</f>
        <v>56.734999999999999</v>
      </c>
      <c r="O13" s="185" cm="1">
        <f t="array" ref="O13">INDEX(Drivers!$C$7:$AG$22,$G13,O$9)</f>
        <v>57.222000000000001</v>
      </c>
      <c r="P13" s="185" cm="1">
        <f t="array" ref="P13">INDEX(Drivers!$C$7:$AG$22,$G13,P$9)</f>
        <v>57.87</v>
      </c>
      <c r="Q13" s="185" cm="1">
        <f t="array" ref="Q13">INDEX(Drivers!$C$7:$AG$22,$G13,Q$9)</f>
        <v>57.747999999999998</v>
      </c>
      <c r="R13" s="185" cm="1">
        <f t="array" ref="R13">INDEX(Drivers!$C$7:$AG$22,$G13,R$9)</f>
        <v>53.228999999999999</v>
      </c>
      <c r="S13" s="185" cm="1">
        <f t="array" ref="S13">INDEX(Drivers!$C$7:$AG$22,$G13,S$9)</f>
        <v>54.333463240824784</v>
      </c>
      <c r="T13" s="185" cm="1">
        <f t="array" ref="T13">INDEX(Drivers!$C$7:$AG$22,$G13,T$9)</f>
        <v>55.360810988443227</v>
      </c>
      <c r="U13" s="185" cm="1">
        <f t="array" ref="U13">INDEX(Drivers!$C$7:$AG$22,$G13,U$9)</f>
        <v>56.238244911243044</v>
      </c>
      <c r="V13" s="185" cm="1">
        <f t="array" ref="V13">INDEX(Drivers!$C$7:$AG$22,$G13,V$9)</f>
        <v>57.251901640327262</v>
      </c>
      <c r="W13" s="185" cm="1">
        <f t="array" ref="W13">INDEX(Drivers!$C$7:$AG$22,$G13,W$9)</f>
        <v>58.304948470014537</v>
      </c>
      <c r="X13" s="185" cm="1">
        <f t="array" ref="X13">INDEX(Drivers!$C$7:$AG$22,$G13,X$9)</f>
        <v>59.212815989817877</v>
      </c>
      <c r="Y13" s="185" cm="1">
        <f t="array" ref="Y13">INDEX(Drivers!$C$7:$AG$22,$G13,Y$9)</f>
        <v>60.152749961257761</v>
      </c>
      <c r="Z13" s="185" cm="1">
        <f t="array" ref="Z13">INDEX(Drivers!$C$7:$AG$22,$G13,Z$9)</f>
        <v>61.386436245093208</v>
      </c>
      <c r="AA13" s="185" cm="1">
        <f t="array" ref="AA13">INDEX(Drivers!$C$7:$AG$22,$G13,AA$9)</f>
        <v>62.425457656662381</v>
      </c>
      <c r="AB13" s="185" cm="1">
        <f t="array" ref="AB13">INDEX(Drivers!$C$7:$AG$22,$G13,AB$9)</f>
        <v>63.646676829543487</v>
      </c>
      <c r="AC13" s="185" cm="1">
        <f t="array" ref="AC13">INDEX(Drivers!$C$7:$AG$22,$G13,AC$9)</f>
        <v>65.290777953517676</v>
      </c>
      <c r="AD13" s="185" cm="1">
        <f t="array" ref="AD13">INDEX(Drivers!$C$7:$AG$22,$G13,AD$9)</f>
        <v>66.991152630233486</v>
      </c>
      <c r="AE13" s="185" cm="1">
        <f t="array" ref="AE13">INDEX(Drivers!$C$7:$AG$22,$G13,AE$9)</f>
        <v>68.808863003161775</v>
      </c>
      <c r="AF13" s="185" cm="1">
        <f t="array" ref="AF13">INDEX(Drivers!$C$7:$AG$22,$G13,AF$9)</f>
        <v>70.977376090023682</v>
      </c>
      <c r="AG13" s="185" cm="1">
        <f t="array" ref="AG13">INDEX(Drivers!$C$7:$AG$22,$G13,AG$9)</f>
        <v>73.187104569601033</v>
      </c>
      <c r="AH13" s="185" cm="1">
        <f t="array" ref="AH13">INDEX(Drivers!$C$7:$AG$22,$G13,AH$9)</f>
        <v>75.556674492623884</v>
      </c>
      <c r="AI13" s="185" cm="1">
        <f t="array" ref="AI13">INDEX(Drivers!$C$7:$AG$22,$G13,AI$9)</f>
        <v>78.199002222718477</v>
      </c>
      <c r="AJ13" s="185" cm="1">
        <f t="array" ref="AJ13">INDEX(Drivers!$C$7:$AG$22,$G13,AJ$9)</f>
        <v>80.870839696829179</v>
      </c>
      <c r="AK13" s="185" cm="1">
        <f t="array" ref="AK13">INDEX(Drivers!$C$7:$AG$22,$G13,AK$9)</f>
        <v>83.680628626524765</v>
      </c>
      <c r="AL13" s="185" cm="1">
        <f t="array" ref="AL13">INDEX(Drivers!$C$7:$AG$22,$G13,AL$9)</f>
        <v>86.63140187656191</v>
      </c>
      <c r="AM13" s="185" cm="1">
        <f t="array" ref="AM13">INDEX(Drivers!$C$7:$AG$22,$G13,AM$9)</f>
        <v>102.44415406499965</v>
      </c>
      <c r="AN13" s="185" cm="1">
        <f t="array" ref="AN13">INDEX(Drivers!$C$7:$AG$22,$G13,AN$9)</f>
        <v>122.80472131462678</v>
      </c>
      <c r="AO13" s="185">
        <f t="shared" si="4"/>
        <v>158.22007157582721</v>
      </c>
      <c r="AP13" s="185">
        <f t="shared" si="4"/>
        <v>194.39339101389123</v>
      </c>
    </row>
    <row r="14" spans="1:48">
      <c r="A14" s="185" t="s">
        <v>16</v>
      </c>
      <c r="B14" s="186" t="str">
        <f>[4]IND!B15</f>
        <v>NF</v>
      </c>
      <c r="C14" s="186" t="str">
        <f>[4]IND!A15</f>
        <v>Precious &amp; Non-Ferrous metals</v>
      </c>
      <c r="D14" s="185">
        <f>[4]IND!M15</f>
        <v>1</v>
      </c>
      <c r="F14" s="186"/>
      <c r="G14" s="185">
        <f>MATCH(B14,Drivers!$A$7:$A$22,0)</f>
        <v>8</v>
      </c>
      <c r="H14" s="186"/>
      <c r="I14" s="186"/>
      <c r="J14" s="185" cm="1">
        <f t="array" ref="J14">INDEX(Drivers!$C$7:$AG$22,$G14,J$9)</f>
        <v>10.112362730183554</v>
      </c>
      <c r="K14" s="185" cm="1">
        <f t="array" ref="K14">INDEX(Drivers!$C$7:$AG$22,$G14,K$9)</f>
        <v>8.5809999999999995</v>
      </c>
      <c r="L14" s="185" cm="1">
        <f t="array" ref="L14">INDEX(Drivers!$C$7:$AG$22,$G14,L$9)</f>
        <v>7.8769999999999998</v>
      </c>
      <c r="M14" s="185" cm="1">
        <f t="array" ref="M14">INDEX(Drivers!$C$7:$AG$22,$G14,M$9)</f>
        <v>7.9880000000000004</v>
      </c>
      <c r="N14" s="185" cm="1">
        <f t="array" ref="N14">INDEX(Drivers!$C$7:$AG$22,$G14,N$9)</f>
        <v>7.7750000000000004</v>
      </c>
      <c r="O14" s="185" cm="1">
        <f t="array" ref="O14">INDEX(Drivers!$C$7:$AG$22,$G14,O$9)</f>
        <v>7.4850000000000003</v>
      </c>
      <c r="P14" s="185" cm="1">
        <f t="array" ref="P14">INDEX(Drivers!$C$7:$AG$22,$G14,P$9)</f>
        <v>7.3470000000000004</v>
      </c>
      <c r="Q14" s="185" cm="1">
        <f t="array" ref="Q14">INDEX(Drivers!$C$7:$AG$22,$G14,Q$9)</f>
        <v>7.0549999999999997</v>
      </c>
      <c r="R14" s="185" cm="1">
        <f t="array" ref="R14">INDEX(Drivers!$C$7:$AG$22,$G14,R$9)</f>
        <v>5.7949999999999999</v>
      </c>
      <c r="S14" s="185" cm="1">
        <f t="array" ref="S14">INDEX(Drivers!$C$7:$AG$22,$G14,S$9)</f>
        <v>5.9852081099166252</v>
      </c>
      <c r="T14" s="185" cm="1">
        <f t="array" ref="T14">INDEX(Drivers!$C$7:$AG$22,$G14,T$9)</f>
        <v>6.0662664687757388</v>
      </c>
      <c r="U14" s="185" cm="1">
        <f t="array" ref="U14">INDEX(Drivers!$C$7:$AG$22,$G14,U$9)</f>
        <v>6.123340608445071</v>
      </c>
      <c r="V14" s="185" cm="1">
        <f t="array" ref="V14">INDEX(Drivers!$C$7:$AG$22,$G14,V$9)</f>
        <v>6.1687620800775491</v>
      </c>
      <c r="W14" s="185" cm="1">
        <f t="array" ref="W14">INDEX(Drivers!$C$7:$AG$22,$G14,W$9)</f>
        <v>6.291367963373804</v>
      </c>
      <c r="X14" s="185" cm="1">
        <f t="array" ref="X14">INDEX(Drivers!$C$7:$AG$22,$G14,X$9)</f>
        <v>6.3474214857533946</v>
      </c>
      <c r="Y14" s="185" cm="1">
        <f t="array" ref="Y14">INDEX(Drivers!$C$7:$AG$22,$G14,Y$9)</f>
        <v>6.4012427260498939</v>
      </c>
      <c r="Z14" s="185" cm="1">
        <f t="array" ref="Z14">INDEX(Drivers!$C$7:$AG$22,$G14,Z$9)</f>
        <v>6.6994975890785788</v>
      </c>
      <c r="AA14" s="185" cm="1">
        <f t="array" ref="AA14">INDEX(Drivers!$C$7:$AG$22,$G14,AA$9)</f>
        <v>6.7486119416167796</v>
      </c>
      <c r="AB14" s="185" cm="1">
        <f t="array" ref="AB14">INDEX(Drivers!$C$7:$AG$22,$G14,AB$9)</f>
        <v>6.7842739979523508</v>
      </c>
      <c r="AC14" s="185" cm="1">
        <f t="array" ref="AC14">INDEX(Drivers!$C$7:$AG$22,$G14,AC$9)</f>
        <v>6.7946428712067801</v>
      </c>
      <c r="AD14" s="185" cm="1">
        <f t="array" ref="AD14">INDEX(Drivers!$C$7:$AG$22,$G14,AD$9)</f>
        <v>6.817969602068402</v>
      </c>
      <c r="AE14" s="185" cm="1">
        <f t="array" ref="AE14">INDEX(Drivers!$C$7:$AG$22,$G14,AE$9)</f>
        <v>6.833010604917086</v>
      </c>
      <c r="AF14" s="185" cm="1">
        <f t="array" ref="AF14">INDEX(Drivers!$C$7:$AG$22,$G14,AF$9)</f>
        <v>6.9269240757111472</v>
      </c>
      <c r="AG14" s="185" cm="1">
        <f t="array" ref="AG14">INDEX(Drivers!$C$7:$AG$22,$G14,AG$9)</f>
        <v>7.0370934599964698</v>
      </c>
      <c r="AH14" s="185" cm="1">
        <f t="array" ref="AH14">INDEX(Drivers!$C$7:$AG$22,$G14,AH$9)</f>
        <v>7.1605368278161174</v>
      </c>
      <c r="AI14" s="185" cm="1">
        <f t="array" ref="AI14">INDEX(Drivers!$C$7:$AG$22,$G14,AI$9)</f>
        <v>7.2471464939878469</v>
      </c>
      <c r="AJ14" s="185" cm="1">
        <f t="array" ref="AJ14">INDEX(Drivers!$C$7:$AG$22,$G14,AJ$9)</f>
        <v>7.3458258342195775</v>
      </c>
      <c r="AK14" s="185" cm="1">
        <f t="array" ref="AK14">INDEX(Drivers!$C$7:$AG$22,$G14,AK$9)</f>
        <v>7.4508422566441928</v>
      </c>
      <c r="AL14" s="185" cm="1">
        <f t="array" ref="AL14">INDEX(Drivers!$C$7:$AG$22,$G14,AL$9)</f>
        <v>7.5640900137292002</v>
      </c>
      <c r="AM14" s="185" cm="1">
        <f t="array" ref="AM14">INDEX(Drivers!$C$7:$AG$22,$G14,AM$9)</f>
        <v>8.2496442171446134</v>
      </c>
      <c r="AN14" s="185" cm="1">
        <f t="array" ref="AN14">INDEX(Drivers!$C$7:$AG$22,$G14,AN$9)</f>
        <v>9.5354619435772161</v>
      </c>
      <c r="AO14" s="185">
        <f t="shared" si="4"/>
        <v>11.406789952922395</v>
      </c>
      <c r="AP14" s="185">
        <f t="shared" si="4"/>
        <v>13.378161882770428</v>
      </c>
    </row>
    <row r="15" spans="1:48">
      <c r="A15" s="185" t="s">
        <v>16</v>
      </c>
      <c r="B15" s="186" t="str">
        <f>[4]IND!B16</f>
        <v>NM</v>
      </c>
      <c r="C15" s="186" t="str">
        <f>[4]IND!A16</f>
        <v>N.M.M Products</v>
      </c>
      <c r="D15" s="185">
        <f>[4]IND!M16</f>
        <v>0</v>
      </c>
      <c r="F15" s="186" t="s">
        <v>293</v>
      </c>
      <c r="G15" s="185">
        <f>MATCH(B15,Drivers!$A$7:$A$22,0)</f>
        <v>9</v>
      </c>
      <c r="H15" s="186"/>
      <c r="I15" s="186"/>
      <c r="J15" s="185" cm="1">
        <f t="array" ref="J15">INDEX(Drivers!$C$7:$AG$22,$G15,J$9)</f>
        <v>14.113350558119752</v>
      </c>
      <c r="K15" s="185" cm="1">
        <f t="array" ref="K15">INDEX(Drivers!$C$7:$AG$22,$G15,K$9)</f>
        <v>14.494999999999999</v>
      </c>
      <c r="L15" s="185" cm="1">
        <f t="array" ref="L15">INDEX(Drivers!$C$7:$AG$22,$G15,L$9)</f>
        <v>14.76</v>
      </c>
      <c r="M15" s="185" cm="1">
        <f t="array" ref="M15">INDEX(Drivers!$C$7:$AG$22,$G15,M$9)</f>
        <v>14.999000000000001</v>
      </c>
      <c r="N15" s="185" cm="1">
        <f t="array" ref="N15">INDEX(Drivers!$C$7:$AG$22,$G15,N$9)</f>
        <v>15.18</v>
      </c>
      <c r="O15" s="185" cm="1">
        <f t="array" ref="O15">INDEX(Drivers!$C$7:$AG$22,$G15,O$9)</f>
        <v>15.356</v>
      </c>
      <c r="P15" s="185" cm="1">
        <f t="array" ref="P15">INDEX(Drivers!$C$7:$AG$22,$G15,P$9)</f>
        <v>15.564</v>
      </c>
      <c r="Q15" s="185" cm="1">
        <f t="array" ref="Q15">INDEX(Drivers!$C$7:$AG$22,$G15,Q$9)</f>
        <v>15.58</v>
      </c>
      <c r="R15" s="185" cm="1">
        <f t="array" ref="R15">INDEX(Drivers!$C$7:$AG$22,$G15,R$9)</f>
        <v>14.3</v>
      </c>
      <c r="S15" s="185" cm="1">
        <f t="array" ref="S15">INDEX(Drivers!$C$7:$AG$22,$G15,S$9)</f>
        <v>14.629706337196781</v>
      </c>
      <c r="T15" s="185" cm="1">
        <f t="array" ref="T15">INDEX(Drivers!$C$7:$AG$22,$G15,T$9)</f>
        <v>14.934388306220617</v>
      </c>
      <c r="U15" s="185" cm="1">
        <f t="array" ref="U15">INDEX(Drivers!$C$7:$AG$22,$G15,U$9)</f>
        <v>15.206983576919368</v>
      </c>
      <c r="V15" s="185" cm="1">
        <f t="array" ref="V15">INDEX(Drivers!$C$7:$AG$22,$G15,V$9)</f>
        <v>15.522865213176189</v>
      </c>
      <c r="W15" s="185" cm="1">
        <f t="array" ref="W15">INDEX(Drivers!$C$7:$AG$22,$G15,W$9)</f>
        <v>15.8394709909153</v>
      </c>
      <c r="X15" s="185" cm="1">
        <f t="array" ref="X15">INDEX(Drivers!$C$7:$AG$22,$G15,X$9)</f>
        <v>16.138244046044399</v>
      </c>
      <c r="Y15" s="185" cm="1">
        <f t="array" ref="Y15">INDEX(Drivers!$C$7:$AG$22,$G15,Y$9)</f>
        <v>16.441348123313475</v>
      </c>
      <c r="Z15" s="185" cm="1">
        <f t="array" ref="Z15">INDEX(Drivers!$C$7:$AG$22,$G15,Z$9)</f>
        <v>16.792292599261433</v>
      </c>
      <c r="AA15" s="185" cm="1">
        <f t="array" ref="AA15">INDEX(Drivers!$C$7:$AG$22,$G15,AA$9)</f>
        <v>17.149681688958282</v>
      </c>
      <c r="AB15" s="185" cm="1">
        <f t="array" ref="AB15">INDEX(Drivers!$C$7:$AG$22,$G15,AB$9)</f>
        <v>17.521118063400181</v>
      </c>
      <c r="AC15" s="185" cm="1">
        <f t="array" ref="AC15">INDEX(Drivers!$C$7:$AG$22,$G15,AC$9)</f>
        <v>17.970243906382063</v>
      </c>
      <c r="AD15" s="185" cm="1">
        <f t="array" ref="AD15">INDEX(Drivers!$C$7:$AG$22,$G15,AD$9)</f>
        <v>18.457453133877411</v>
      </c>
      <c r="AE15" s="185" cm="1">
        <f t="array" ref="AE15">INDEX(Drivers!$C$7:$AG$22,$G15,AE$9)</f>
        <v>18.981009466110763</v>
      </c>
      <c r="AF15" s="185" cm="1">
        <f t="array" ref="AF15">INDEX(Drivers!$C$7:$AG$22,$G15,AF$9)</f>
        <v>19.589901583901614</v>
      </c>
      <c r="AG15" s="185" cm="1">
        <f t="array" ref="AG15">INDEX(Drivers!$C$7:$AG$22,$G15,AG$9)</f>
        <v>20.208291736365933</v>
      </c>
      <c r="AH15" s="185" cm="1">
        <f t="array" ref="AH15">INDEX(Drivers!$C$7:$AG$22,$G15,AH$9)</f>
        <v>20.888069741749472</v>
      </c>
      <c r="AI15" s="185" cm="1">
        <f t="array" ref="AI15">INDEX(Drivers!$C$7:$AG$22,$G15,AI$9)</f>
        <v>21.605003467617067</v>
      </c>
      <c r="AJ15" s="185" cm="1">
        <f t="array" ref="AJ15">INDEX(Drivers!$C$7:$AG$22,$G15,AJ$9)</f>
        <v>22.335484213903879</v>
      </c>
      <c r="AK15" s="185" cm="1">
        <f t="array" ref="AK15">INDEX(Drivers!$C$7:$AG$22,$G15,AK$9)</f>
        <v>23.103539808134862</v>
      </c>
      <c r="AL15" s="185" cm="1">
        <f t="array" ref="AL15">INDEX(Drivers!$C$7:$AG$22,$G15,AL$9)</f>
        <v>23.915030890888573</v>
      </c>
      <c r="AM15" s="185" cm="1">
        <f t="array" ref="AM15">INDEX(Drivers!$C$7:$AG$22,$G15,AM$9)</f>
        <v>28.435871759358168</v>
      </c>
      <c r="AN15" s="185" cm="1">
        <f t="array" ref="AN15">INDEX(Drivers!$C$7:$AG$22,$G15,AN$9)</f>
        <v>34.092793989357219</v>
      </c>
      <c r="AO15" s="185">
        <f t="shared" si="4"/>
        <v>44.081210194237428</v>
      </c>
      <c r="AP15" s="185">
        <f t="shared" si="4"/>
        <v>54.258973292705832</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cm="1">
        <f t="array" ref="J16">INDEX(Drivers!$C$7:$AG$22,$G16,J$9)</f>
        <v>14.113350558119752</v>
      </c>
      <c r="K16" s="185" cm="1">
        <f t="array" ref="K16">INDEX(Drivers!$C$7:$AG$22,$G16,K$9)</f>
        <v>14.494999999999999</v>
      </c>
      <c r="L16" s="185" cm="1">
        <f t="array" ref="L16">INDEX(Drivers!$C$7:$AG$22,$G16,L$9)</f>
        <v>14.76</v>
      </c>
      <c r="M16" s="185" cm="1">
        <f t="array" ref="M16">INDEX(Drivers!$C$7:$AG$22,$G16,M$9)</f>
        <v>14.999000000000001</v>
      </c>
      <c r="N16" s="185" cm="1">
        <f t="array" ref="N16">INDEX(Drivers!$C$7:$AG$22,$G16,N$9)</f>
        <v>15.18</v>
      </c>
      <c r="O16" s="185" cm="1">
        <f t="array" ref="O16">INDEX(Drivers!$C$7:$AG$22,$G16,O$9)</f>
        <v>15.356</v>
      </c>
      <c r="P16" s="185" cm="1">
        <f t="array" ref="P16">INDEX(Drivers!$C$7:$AG$22,$G16,P$9)</f>
        <v>15.564</v>
      </c>
      <c r="Q16" s="185" cm="1">
        <f t="array" ref="Q16">INDEX(Drivers!$C$7:$AG$22,$G16,Q$9)</f>
        <v>15.58</v>
      </c>
      <c r="R16" s="185" cm="1">
        <f t="array" ref="R16">INDEX(Drivers!$C$7:$AG$22,$G16,R$9)</f>
        <v>14.3</v>
      </c>
      <c r="S16" s="185" cm="1">
        <f t="array" ref="S16">INDEX(Drivers!$C$7:$AG$22,$G16,S$9)</f>
        <v>14.629706337196781</v>
      </c>
      <c r="T16" s="185" cm="1">
        <f t="array" ref="T16">INDEX(Drivers!$C$7:$AG$22,$G16,T$9)</f>
        <v>14.934388306220617</v>
      </c>
      <c r="U16" s="185" cm="1">
        <f t="array" ref="U16">INDEX(Drivers!$C$7:$AG$22,$G16,U$9)</f>
        <v>15.206983576919368</v>
      </c>
      <c r="V16" s="185" cm="1">
        <f t="array" ref="V16">INDEX(Drivers!$C$7:$AG$22,$G16,V$9)</f>
        <v>15.522865213176189</v>
      </c>
      <c r="W16" s="185" cm="1">
        <f t="array" ref="W16">INDEX(Drivers!$C$7:$AG$22,$G16,W$9)</f>
        <v>15.8394709909153</v>
      </c>
      <c r="X16" s="185" cm="1">
        <f t="array" ref="X16">INDEX(Drivers!$C$7:$AG$22,$G16,X$9)</f>
        <v>16.138244046044399</v>
      </c>
      <c r="Y16" s="185" cm="1">
        <f t="array" ref="Y16">INDEX(Drivers!$C$7:$AG$22,$G16,Y$9)</f>
        <v>16.441348123313475</v>
      </c>
      <c r="Z16" s="185" cm="1">
        <f t="array" ref="Z16">INDEX(Drivers!$C$7:$AG$22,$G16,Z$9)</f>
        <v>16.792292599261433</v>
      </c>
      <c r="AA16" s="185" cm="1">
        <f t="array" ref="AA16">INDEX(Drivers!$C$7:$AG$22,$G16,AA$9)</f>
        <v>17.149681688958282</v>
      </c>
      <c r="AB16" s="185" cm="1">
        <f t="array" ref="AB16">INDEX(Drivers!$C$7:$AG$22,$G16,AB$9)</f>
        <v>17.521118063400181</v>
      </c>
      <c r="AC16" s="185" cm="1">
        <f t="array" ref="AC16">INDEX(Drivers!$C$7:$AG$22,$G16,AC$9)</f>
        <v>17.970243906382063</v>
      </c>
      <c r="AD16" s="185" cm="1">
        <f t="array" ref="AD16">INDEX(Drivers!$C$7:$AG$22,$G16,AD$9)</f>
        <v>18.457453133877411</v>
      </c>
      <c r="AE16" s="185" cm="1">
        <f t="array" ref="AE16">INDEX(Drivers!$C$7:$AG$22,$G16,AE$9)</f>
        <v>18.981009466110763</v>
      </c>
      <c r="AF16" s="185" cm="1">
        <f t="array" ref="AF16">INDEX(Drivers!$C$7:$AG$22,$G16,AF$9)</f>
        <v>19.589901583901614</v>
      </c>
      <c r="AG16" s="185" cm="1">
        <f t="array" ref="AG16">INDEX(Drivers!$C$7:$AG$22,$G16,AG$9)</f>
        <v>20.208291736365933</v>
      </c>
      <c r="AH16" s="185" cm="1">
        <f t="array" ref="AH16">INDEX(Drivers!$C$7:$AG$22,$G16,AH$9)</f>
        <v>20.888069741749472</v>
      </c>
      <c r="AI16" s="185" cm="1">
        <f t="array" ref="AI16">INDEX(Drivers!$C$7:$AG$22,$G16,AI$9)</f>
        <v>21.605003467617067</v>
      </c>
      <c r="AJ16" s="185" cm="1">
        <f t="array" ref="AJ16">INDEX(Drivers!$C$7:$AG$22,$G16,AJ$9)</f>
        <v>22.335484213903879</v>
      </c>
      <c r="AK16" s="185" cm="1">
        <f t="array" ref="AK16">INDEX(Drivers!$C$7:$AG$22,$G16,AK$9)</f>
        <v>23.103539808134862</v>
      </c>
      <c r="AL16" s="185" cm="1">
        <f t="array" ref="AL16">INDEX(Drivers!$C$7:$AG$22,$G16,AL$9)</f>
        <v>23.915030890888573</v>
      </c>
      <c r="AM16" s="185" cm="1">
        <f t="array" ref="AM16">INDEX(Drivers!$C$7:$AG$22,$G16,AM$9)</f>
        <v>28.435871759358168</v>
      </c>
      <c r="AN16" s="185" cm="1">
        <f t="array" ref="AN16">INDEX(Drivers!$C$7:$AG$22,$G16,AN$9)</f>
        <v>34.092793989357219</v>
      </c>
      <c r="AO16" s="185">
        <f t="shared" si="4"/>
        <v>44.081210194237428</v>
      </c>
      <c r="AP16" s="185">
        <f t="shared" si="4"/>
        <v>54.258973292705832</v>
      </c>
    </row>
    <row r="17" spans="1:42">
      <c r="A17" s="185" t="s">
        <v>16</v>
      </c>
      <c r="B17" s="186" t="str">
        <f t="shared" si="5"/>
        <v>NM</v>
      </c>
      <c r="C17" s="186" t="str">
        <f t="shared" si="5"/>
        <v>N.M.M Products</v>
      </c>
      <c r="D17" s="185">
        <f t="shared" si="5"/>
        <v>0</v>
      </c>
      <c r="F17" s="186" t="s">
        <v>298</v>
      </c>
      <c r="G17" s="185">
        <f>MATCH(B17,Drivers!$A$7:$A$22,0)</f>
        <v>9</v>
      </c>
      <c r="H17" s="186"/>
      <c r="I17" s="186"/>
      <c r="J17" s="185" cm="1">
        <f t="array" ref="J17">INDEX(Drivers!$C$7:$AG$22,$G17,J$9)</f>
        <v>14.113350558119752</v>
      </c>
      <c r="K17" s="185" cm="1">
        <f t="array" ref="K17">INDEX(Drivers!$C$7:$AG$22,$G17,K$9)</f>
        <v>14.494999999999999</v>
      </c>
      <c r="L17" s="185" cm="1">
        <f t="array" ref="L17">INDEX(Drivers!$C$7:$AG$22,$G17,L$9)</f>
        <v>14.76</v>
      </c>
      <c r="M17" s="185" cm="1">
        <f t="array" ref="M17">INDEX(Drivers!$C$7:$AG$22,$G17,M$9)</f>
        <v>14.999000000000001</v>
      </c>
      <c r="N17" s="185" cm="1">
        <f t="array" ref="N17">INDEX(Drivers!$C$7:$AG$22,$G17,N$9)</f>
        <v>15.18</v>
      </c>
      <c r="O17" s="185" cm="1">
        <f t="array" ref="O17">INDEX(Drivers!$C$7:$AG$22,$G17,O$9)</f>
        <v>15.356</v>
      </c>
      <c r="P17" s="185" cm="1">
        <f t="array" ref="P17">INDEX(Drivers!$C$7:$AG$22,$G17,P$9)</f>
        <v>15.564</v>
      </c>
      <c r="Q17" s="185" cm="1">
        <f t="array" ref="Q17">INDEX(Drivers!$C$7:$AG$22,$G17,Q$9)</f>
        <v>15.58</v>
      </c>
      <c r="R17" s="185" cm="1">
        <f t="array" ref="R17">INDEX(Drivers!$C$7:$AG$22,$G17,R$9)</f>
        <v>14.3</v>
      </c>
      <c r="S17" s="185" cm="1">
        <f t="array" ref="S17">INDEX(Drivers!$C$7:$AG$22,$G17,S$9)</f>
        <v>14.629706337196781</v>
      </c>
      <c r="T17" s="185" cm="1">
        <f t="array" ref="T17">INDEX(Drivers!$C$7:$AG$22,$G17,T$9)</f>
        <v>14.934388306220617</v>
      </c>
      <c r="U17" s="185" cm="1">
        <f t="array" ref="U17">INDEX(Drivers!$C$7:$AG$22,$G17,U$9)</f>
        <v>15.206983576919368</v>
      </c>
      <c r="V17" s="185" cm="1">
        <f t="array" ref="V17">INDEX(Drivers!$C$7:$AG$22,$G17,V$9)</f>
        <v>15.522865213176189</v>
      </c>
      <c r="W17" s="185" cm="1">
        <f t="array" ref="W17">INDEX(Drivers!$C$7:$AG$22,$G17,W$9)</f>
        <v>15.8394709909153</v>
      </c>
      <c r="X17" s="185" cm="1">
        <f t="array" ref="X17">INDEX(Drivers!$C$7:$AG$22,$G17,X$9)</f>
        <v>16.138244046044399</v>
      </c>
      <c r="Y17" s="185" cm="1">
        <f t="array" ref="Y17">INDEX(Drivers!$C$7:$AG$22,$G17,Y$9)</f>
        <v>16.441348123313475</v>
      </c>
      <c r="Z17" s="185" cm="1">
        <f t="array" ref="Z17">INDEX(Drivers!$C$7:$AG$22,$G17,Z$9)</f>
        <v>16.792292599261433</v>
      </c>
      <c r="AA17" s="185" cm="1">
        <f t="array" ref="AA17">INDEX(Drivers!$C$7:$AG$22,$G17,AA$9)</f>
        <v>17.149681688958282</v>
      </c>
      <c r="AB17" s="185" cm="1">
        <f t="array" ref="AB17">INDEX(Drivers!$C$7:$AG$22,$G17,AB$9)</f>
        <v>17.521118063400181</v>
      </c>
      <c r="AC17" s="185" cm="1">
        <f t="array" ref="AC17">INDEX(Drivers!$C$7:$AG$22,$G17,AC$9)</f>
        <v>17.970243906382063</v>
      </c>
      <c r="AD17" s="185" cm="1">
        <f t="array" ref="AD17">INDEX(Drivers!$C$7:$AG$22,$G17,AD$9)</f>
        <v>18.457453133877411</v>
      </c>
      <c r="AE17" s="185" cm="1">
        <f t="array" ref="AE17">INDEX(Drivers!$C$7:$AG$22,$G17,AE$9)</f>
        <v>18.981009466110763</v>
      </c>
      <c r="AF17" s="185" cm="1">
        <f t="array" ref="AF17">INDEX(Drivers!$C$7:$AG$22,$G17,AF$9)</f>
        <v>19.589901583901614</v>
      </c>
      <c r="AG17" s="185" cm="1">
        <f t="array" ref="AG17">INDEX(Drivers!$C$7:$AG$22,$G17,AG$9)</f>
        <v>20.208291736365933</v>
      </c>
      <c r="AH17" s="185" cm="1">
        <f t="array" ref="AH17">INDEX(Drivers!$C$7:$AG$22,$G17,AH$9)</f>
        <v>20.888069741749472</v>
      </c>
      <c r="AI17" s="185" cm="1">
        <f t="array" ref="AI17">INDEX(Drivers!$C$7:$AG$22,$G17,AI$9)</f>
        <v>21.605003467617067</v>
      </c>
      <c r="AJ17" s="185" cm="1">
        <f t="array" ref="AJ17">INDEX(Drivers!$C$7:$AG$22,$G17,AJ$9)</f>
        <v>22.335484213903879</v>
      </c>
      <c r="AK17" s="185" cm="1">
        <f t="array" ref="AK17">INDEX(Drivers!$C$7:$AG$22,$G17,AK$9)</f>
        <v>23.103539808134862</v>
      </c>
      <c r="AL17" s="185" cm="1">
        <f t="array" ref="AL17">INDEX(Drivers!$C$7:$AG$22,$G17,AL$9)</f>
        <v>23.915030890888573</v>
      </c>
      <c r="AM17" s="185" cm="1">
        <f t="array" ref="AM17">INDEX(Drivers!$C$7:$AG$22,$G17,AM$9)</f>
        <v>28.435871759358168</v>
      </c>
      <c r="AN17" s="185" cm="1">
        <f t="array" ref="AN17">INDEX(Drivers!$C$7:$AG$22,$G17,AN$9)</f>
        <v>34.092793989357219</v>
      </c>
      <c r="AO17" s="185">
        <f t="shared" si="4"/>
        <v>44.081210194237428</v>
      </c>
      <c r="AP17" s="185">
        <f t="shared" si="4"/>
        <v>54.258973292705832</v>
      </c>
    </row>
    <row r="18" spans="1:42">
      <c r="A18" s="185" t="s">
        <v>16</v>
      </c>
      <c r="B18" s="186" t="str">
        <f t="shared" si="5"/>
        <v>NM</v>
      </c>
      <c r="C18" s="186" t="str">
        <f t="shared" si="5"/>
        <v>N.M.M Products</v>
      </c>
      <c r="D18" s="185">
        <f t="shared" si="5"/>
        <v>0</v>
      </c>
      <c r="F18" s="186" t="s">
        <v>299</v>
      </c>
      <c r="G18" s="185">
        <f>MATCH(B18,Drivers!$A$7:$A$22,0)</f>
        <v>9</v>
      </c>
      <c r="H18" s="186"/>
      <c r="I18" s="186"/>
      <c r="J18" s="185" cm="1">
        <f t="array" ref="J18">INDEX(Drivers!$C$7:$AG$22,$G18,J$9)</f>
        <v>14.113350558119752</v>
      </c>
      <c r="K18" s="185" cm="1">
        <f t="array" ref="K18">INDEX(Drivers!$C$7:$AG$22,$G18,K$9)</f>
        <v>14.494999999999999</v>
      </c>
      <c r="L18" s="185" cm="1">
        <f t="array" ref="L18">INDEX(Drivers!$C$7:$AG$22,$G18,L$9)</f>
        <v>14.76</v>
      </c>
      <c r="M18" s="185" cm="1">
        <f t="array" ref="M18">INDEX(Drivers!$C$7:$AG$22,$G18,M$9)</f>
        <v>14.999000000000001</v>
      </c>
      <c r="N18" s="185" cm="1">
        <f t="array" ref="N18">INDEX(Drivers!$C$7:$AG$22,$G18,N$9)</f>
        <v>15.18</v>
      </c>
      <c r="O18" s="185" cm="1">
        <f t="array" ref="O18">INDEX(Drivers!$C$7:$AG$22,$G18,O$9)</f>
        <v>15.356</v>
      </c>
      <c r="P18" s="185" cm="1">
        <f t="array" ref="P18">INDEX(Drivers!$C$7:$AG$22,$G18,P$9)</f>
        <v>15.564</v>
      </c>
      <c r="Q18" s="185" cm="1">
        <f t="array" ref="Q18">INDEX(Drivers!$C$7:$AG$22,$G18,Q$9)</f>
        <v>15.58</v>
      </c>
      <c r="R18" s="185" cm="1">
        <f t="array" ref="R18">INDEX(Drivers!$C$7:$AG$22,$G18,R$9)</f>
        <v>14.3</v>
      </c>
      <c r="S18" s="185" cm="1">
        <f t="array" ref="S18">INDEX(Drivers!$C$7:$AG$22,$G18,S$9)</f>
        <v>14.629706337196781</v>
      </c>
      <c r="T18" s="185" cm="1">
        <f t="array" ref="T18">INDEX(Drivers!$C$7:$AG$22,$G18,T$9)</f>
        <v>14.934388306220617</v>
      </c>
      <c r="U18" s="185" cm="1">
        <f t="array" ref="U18">INDEX(Drivers!$C$7:$AG$22,$G18,U$9)</f>
        <v>15.206983576919368</v>
      </c>
      <c r="V18" s="185" cm="1">
        <f t="array" ref="V18">INDEX(Drivers!$C$7:$AG$22,$G18,V$9)</f>
        <v>15.522865213176189</v>
      </c>
      <c r="W18" s="185" cm="1">
        <f t="array" ref="W18">INDEX(Drivers!$C$7:$AG$22,$G18,W$9)</f>
        <v>15.8394709909153</v>
      </c>
      <c r="X18" s="185" cm="1">
        <f t="array" ref="X18">INDEX(Drivers!$C$7:$AG$22,$G18,X$9)</f>
        <v>16.138244046044399</v>
      </c>
      <c r="Y18" s="185" cm="1">
        <f t="array" ref="Y18">INDEX(Drivers!$C$7:$AG$22,$G18,Y$9)</f>
        <v>16.441348123313475</v>
      </c>
      <c r="Z18" s="185" cm="1">
        <f t="array" ref="Z18">INDEX(Drivers!$C$7:$AG$22,$G18,Z$9)</f>
        <v>16.792292599261433</v>
      </c>
      <c r="AA18" s="185" cm="1">
        <f t="array" ref="AA18">INDEX(Drivers!$C$7:$AG$22,$G18,AA$9)</f>
        <v>17.149681688958282</v>
      </c>
      <c r="AB18" s="185" cm="1">
        <f t="array" ref="AB18">INDEX(Drivers!$C$7:$AG$22,$G18,AB$9)</f>
        <v>17.521118063400181</v>
      </c>
      <c r="AC18" s="185" cm="1">
        <f t="array" ref="AC18">INDEX(Drivers!$C$7:$AG$22,$G18,AC$9)</f>
        <v>17.970243906382063</v>
      </c>
      <c r="AD18" s="185" cm="1">
        <f t="array" ref="AD18">INDEX(Drivers!$C$7:$AG$22,$G18,AD$9)</f>
        <v>18.457453133877411</v>
      </c>
      <c r="AE18" s="185" cm="1">
        <f t="array" ref="AE18">INDEX(Drivers!$C$7:$AG$22,$G18,AE$9)</f>
        <v>18.981009466110763</v>
      </c>
      <c r="AF18" s="185" cm="1">
        <f t="array" ref="AF18">INDEX(Drivers!$C$7:$AG$22,$G18,AF$9)</f>
        <v>19.589901583901614</v>
      </c>
      <c r="AG18" s="185" cm="1">
        <f t="array" ref="AG18">INDEX(Drivers!$C$7:$AG$22,$G18,AG$9)</f>
        <v>20.208291736365933</v>
      </c>
      <c r="AH18" s="185" cm="1">
        <f t="array" ref="AH18">INDEX(Drivers!$C$7:$AG$22,$G18,AH$9)</f>
        <v>20.888069741749472</v>
      </c>
      <c r="AI18" s="185" cm="1">
        <f t="array" ref="AI18">INDEX(Drivers!$C$7:$AG$22,$G18,AI$9)</f>
        <v>21.605003467617067</v>
      </c>
      <c r="AJ18" s="185" cm="1">
        <f t="array" ref="AJ18">INDEX(Drivers!$C$7:$AG$22,$G18,AJ$9)</f>
        <v>22.335484213903879</v>
      </c>
      <c r="AK18" s="185" cm="1">
        <f t="array" ref="AK18">INDEX(Drivers!$C$7:$AG$22,$G18,AK$9)</f>
        <v>23.103539808134862</v>
      </c>
      <c r="AL18" s="185" cm="1">
        <f t="array" ref="AL18">INDEX(Drivers!$C$7:$AG$22,$G18,AL$9)</f>
        <v>23.915030890888573</v>
      </c>
      <c r="AM18" s="185" cm="1">
        <f t="array" ref="AM18">INDEX(Drivers!$C$7:$AG$22,$G18,AM$9)</f>
        <v>28.435871759358168</v>
      </c>
      <c r="AN18" s="185" cm="1">
        <f t="array" ref="AN18">INDEX(Drivers!$C$7:$AG$22,$G18,AN$9)</f>
        <v>34.092793989357219</v>
      </c>
      <c r="AO18" s="185">
        <f t="shared" si="4"/>
        <v>44.081210194237428</v>
      </c>
      <c r="AP18" s="185">
        <f t="shared" si="4"/>
        <v>54.258973292705832</v>
      </c>
    </row>
    <row r="19" spans="1:42">
      <c r="A19" s="185" t="s">
        <v>16</v>
      </c>
      <c r="B19" s="186" t="str">
        <f>[4]IND!B17</f>
        <v>FB</v>
      </c>
      <c r="C19" s="186" t="str">
        <f>[4]IND!A17</f>
        <v>Food, Beverage &amp; Tabacco</v>
      </c>
      <c r="D19" s="185">
        <f>[4]IND!M17</f>
        <v>1</v>
      </c>
      <c r="F19" s="186"/>
      <c r="G19" s="185">
        <f>MATCH(B19,Drivers!$A$7:$A$22,0)</f>
        <v>4</v>
      </c>
      <c r="H19" s="186"/>
      <c r="I19" s="186"/>
      <c r="J19" s="185" cm="1">
        <f t="array" ref="J19">INDEX(Drivers!$C$7:$AG$22,$G19,J$9)</f>
        <v>93.09690942833015</v>
      </c>
      <c r="K19" s="185" cm="1">
        <f t="array" ref="K19">INDEX(Drivers!$C$7:$AG$22,$G19,K$9)</f>
        <v>96.522000000000006</v>
      </c>
      <c r="L19" s="185" cm="1">
        <f t="array" ref="L19">INDEX(Drivers!$C$7:$AG$22,$G19,L$9)</f>
        <v>99.097999999999999</v>
      </c>
      <c r="M19" s="185" cm="1">
        <f t="array" ref="M19">INDEX(Drivers!$C$7:$AG$22,$G19,M$9)</f>
        <v>100.31</v>
      </c>
      <c r="N19" s="185" cm="1">
        <f t="array" ref="N19">INDEX(Drivers!$C$7:$AG$22,$G19,N$9)</f>
        <v>102.387</v>
      </c>
      <c r="O19" s="185" cm="1">
        <f t="array" ref="O19">INDEX(Drivers!$C$7:$AG$22,$G19,O$9)</f>
        <v>103.53100000000001</v>
      </c>
      <c r="P19" s="185" cm="1">
        <f t="array" ref="P19">INDEX(Drivers!$C$7:$AG$22,$G19,P$9)</f>
        <v>105.003</v>
      </c>
      <c r="Q19" s="185" cm="1">
        <f t="array" ref="Q19">INDEX(Drivers!$C$7:$AG$22,$G19,Q$9)</f>
        <v>104.664</v>
      </c>
      <c r="R19" s="185" cm="1">
        <f t="array" ref="R19">INDEX(Drivers!$C$7:$AG$22,$G19,R$9)</f>
        <v>99.796999999999997</v>
      </c>
      <c r="S19" s="185" cm="1">
        <f t="array" ref="S19">INDEX(Drivers!$C$7:$AG$22,$G19,S$9)</f>
        <v>102.35204400955938</v>
      </c>
      <c r="T19" s="185" cm="1">
        <f t="array" ref="T19">INDEX(Drivers!$C$7:$AG$22,$G19,T$9)</f>
        <v>104.54569651820971</v>
      </c>
      <c r="U19" s="185" cm="1">
        <f t="array" ref="U19">INDEX(Drivers!$C$7:$AG$22,$G19,U$9)</f>
        <v>106.18516697432108</v>
      </c>
      <c r="V19" s="185" cm="1">
        <f t="array" ref="V19">INDEX(Drivers!$C$7:$AG$22,$G19,V$9)</f>
        <v>108.11091720765687</v>
      </c>
      <c r="W19" s="185" cm="1">
        <f t="array" ref="W19">INDEX(Drivers!$C$7:$AG$22,$G19,W$9)</f>
        <v>109.9926535134516</v>
      </c>
      <c r="X19" s="185" cm="1">
        <f t="array" ref="X19">INDEX(Drivers!$C$7:$AG$22,$G19,X$9)</f>
        <v>111.57938225888422</v>
      </c>
      <c r="Y19" s="185" cm="1">
        <f t="array" ref="Y19">INDEX(Drivers!$C$7:$AG$22,$G19,Y$9)</f>
        <v>113.17577713615367</v>
      </c>
      <c r="Z19" s="185" cm="1">
        <f t="array" ref="Z19">INDEX(Drivers!$C$7:$AG$22,$G19,Z$9)</f>
        <v>115.68883775857309</v>
      </c>
      <c r="AA19" s="185" cm="1">
        <f t="array" ref="AA19">INDEX(Drivers!$C$7:$AG$22,$G19,AA$9)</f>
        <v>117.47765973912325</v>
      </c>
      <c r="AB19" s="185" cm="1">
        <f t="array" ref="AB19">INDEX(Drivers!$C$7:$AG$22,$G19,AB$9)</f>
        <v>119.17981986505738</v>
      </c>
      <c r="AC19" s="185" cm="1">
        <f t="array" ref="AC19">INDEX(Drivers!$C$7:$AG$22,$G19,AC$9)</f>
        <v>121.32528093696421</v>
      </c>
      <c r="AD19" s="185" cm="1">
        <f t="array" ref="AD19">INDEX(Drivers!$C$7:$AG$22,$G19,AD$9)</f>
        <v>123.61960113426926</v>
      </c>
      <c r="AE19" s="185" cm="1">
        <f t="array" ref="AE19">INDEX(Drivers!$C$7:$AG$22,$G19,AE$9)</f>
        <v>126.07476981969002</v>
      </c>
      <c r="AF19" s="185" cm="1">
        <f t="array" ref="AF19">INDEX(Drivers!$C$7:$AG$22,$G19,AF$9)</f>
        <v>129.17108860209561</v>
      </c>
      <c r="AG19" s="185" cm="1">
        <f t="array" ref="AG19">INDEX(Drivers!$C$7:$AG$22,$G19,AG$9)</f>
        <v>132.25586909080812</v>
      </c>
      <c r="AH19" s="185" cm="1">
        <f t="array" ref="AH19">INDEX(Drivers!$C$7:$AG$22,$G19,AH$9)</f>
        <v>135.60237283390546</v>
      </c>
      <c r="AI19" s="185" cm="1">
        <f t="array" ref="AI19">INDEX(Drivers!$C$7:$AG$22,$G19,AI$9)</f>
        <v>139.04301407423895</v>
      </c>
      <c r="AJ19" s="185" cm="1">
        <f t="array" ref="AJ19">INDEX(Drivers!$C$7:$AG$22,$G19,AJ$9)</f>
        <v>142.53683088845514</v>
      </c>
      <c r="AK19" s="185" cm="1">
        <f t="array" ref="AK19">INDEX(Drivers!$C$7:$AG$22,$G19,AK$9)</f>
        <v>146.19829442561965</v>
      </c>
      <c r="AL19" s="185" cm="1">
        <f t="array" ref="AL19">INDEX(Drivers!$C$7:$AG$22,$G19,AL$9)</f>
        <v>149.97778747285301</v>
      </c>
      <c r="AM19" s="185" cm="1">
        <f t="array" ref="AM19">INDEX(Drivers!$C$7:$AG$22,$G19,AM$9)</f>
        <v>169.79198621647819</v>
      </c>
      <c r="AN19" s="185" cm="1">
        <f t="array" ref="AN19">INDEX(Drivers!$C$7:$AG$22,$G19,AN$9)</f>
        <v>193.6009612271277</v>
      </c>
      <c r="AO19" s="185">
        <f t="shared" si="4"/>
        <v>236.55833893690033</v>
      </c>
      <c r="AP19" s="185">
        <f t="shared" si="4"/>
        <v>280.18151269117516</v>
      </c>
    </row>
    <row r="20" spans="1:42">
      <c r="A20" s="185" t="s">
        <v>16</v>
      </c>
      <c r="B20" s="186" t="str">
        <f>[4]IND!B18</f>
        <v>PP</v>
      </c>
      <c r="C20" s="186" t="str">
        <f>[4]IND!A18</f>
        <v>Pulp &amp; Paper Products</v>
      </c>
      <c r="D20" s="185">
        <f>[4]IND!M18</f>
        <v>0</v>
      </c>
      <c r="F20" s="186" t="s">
        <v>300</v>
      </c>
      <c r="G20" s="185">
        <f>MATCH(B20,Drivers!$A$7:$A$22,0)</f>
        <v>12</v>
      </c>
      <c r="H20" s="186"/>
      <c r="I20" s="186"/>
      <c r="J20" s="185" cm="1">
        <f t="array" ref="J20">INDEX(Drivers!$C$7:$AG$22,$G20,J$9)</f>
        <v>17.781500762507015</v>
      </c>
      <c r="K20" s="185" cm="1">
        <f t="array" ref="K20">INDEX(Drivers!$C$7:$AG$22,$G20,K$9)</f>
        <v>18.231000000000002</v>
      </c>
      <c r="L20" s="185" cm="1">
        <f t="array" ref="L20">INDEX(Drivers!$C$7:$AG$22,$G20,L$9)</f>
        <v>18.620999999999999</v>
      </c>
      <c r="M20" s="185" cm="1">
        <f t="array" ref="M20">INDEX(Drivers!$C$7:$AG$22,$G20,M$9)</f>
        <v>18.835000000000001</v>
      </c>
      <c r="N20" s="185" cm="1">
        <f t="array" ref="N20">INDEX(Drivers!$C$7:$AG$22,$G20,N$9)</f>
        <v>19.187000000000001</v>
      </c>
      <c r="O20" s="185" cm="1">
        <f t="array" ref="O20">INDEX(Drivers!$C$7:$AG$22,$G20,O$9)</f>
        <v>19.315000000000001</v>
      </c>
      <c r="P20" s="185" cm="1">
        <f t="array" ref="P20">INDEX(Drivers!$C$7:$AG$22,$G20,P$9)</f>
        <v>19.638999999999999</v>
      </c>
      <c r="Q20" s="185" cm="1">
        <f t="array" ref="Q20">INDEX(Drivers!$C$7:$AG$22,$G20,Q$9)</f>
        <v>19.626000000000001</v>
      </c>
      <c r="R20" s="185" cm="1">
        <f t="array" ref="R20">INDEX(Drivers!$C$7:$AG$22,$G20,R$9)</f>
        <v>18.239999999999998</v>
      </c>
      <c r="S20" s="185" cm="1">
        <f t="array" ref="S20">INDEX(Drivers!$C$7:$AG$22,$G20,S$9)</f>
        <v>18.667661939858807</v>
      </c>
      <c r="T20" s="185" cm="1">
        <f t="array" ref="T20">INDEX(Drivers!$C$7:$AG$22,$G20,T$9)</f>
        <v>19.030689161089853</v>
      </c>
      <c r="U20" s="185" cm="1">
        <f t="array" ref="U20">INDEX(Drivers!$C$7:$AG$22,$G20,U$9)</f>
        <v>19.354542265579003</v>
      </c>
      <c r="V20" s="185" cm="1">
        <f t="array" ref="V20">INDEX(Drivers!$C$7:$AG$22,$G20,V$9)</f>
        <v>19.735590840374975</v>
      </c>
      <c r="W20" s="185" cm="1">
        <f t="array" ref="W20">INDEX(Drivers!$C$7:$AG$22,$G20,W$9)</f>
        <v>20.12301524974044</v>
      </c>
      <c r="X20" s="185" cm="1">
        <f t="array" ref="X20">INDEX(Drivers!$C$7:$AG$22,$G20,X$9)</f>
        <v>20.438948195958016</v>
      </c>
      <c r="Y20" s="185" cm="1">
        <f t="array" ref="Y20">INDEX(Drivers!$C$7:$AG$22,$G20,Y$9)</f>
        <v>20.775752279019866</v>
      </c>
      <c r="Z20" s="185" cm="1">
        <f t="array" ref="Z20">INDEX(Drivers!$C$7:$AG$22,$G20,Z$9)</f>
        <v>21.195774415265145</v>
      </c>
      <c r="AA20" s="185" cm="1">
        <f t="array" ref="AA20">INDEX(Drivers!$C$7:$AG$22,$G20,AA$9)</f>
        <v>21.559011510857147</v>
      </c>
      <c r="AB20" s="185" cm="1">
        <f t="array" ref="AB20">INDEX(Drivers!$C$7:$AG$22,$G20,AB$9)</f>
        <v>21.945792190974117</v>
      </c>
      <c r="AC20" s="185" cm="1">
        <f t="array" ref="AC20">INDEX(Drivers!$C$7:$AG$22,$G20,AC$9)</f>
        <v>22.435063273352643</v>
      </c>
      <c r="AD20" s="185" cm="1">
        <f t="array" ref="AD20">INDEX(Drivers!$C$7:$AG$22,$G20,AD$9)</f>
        <v>22.970597441322557</v>
      </c>
      <c r="AE20" s="185" cm="1">
        <f t="array" ref="AE20">INDEX(Drivers!$C$7:$AG$22,$G20,AE$9)</f>
        <v>23.553047703080143</v>
      </c>
      <c r="AF20" s="185" cm="1">
        <f t="array" ref="AF20">INDEX(Drivers!$C$7:$AG$22,$G20,AF$9)</f>
        <v>24.26058461770781</v>
      </c>
      <c r="AG20" s="185" cm="1">
        <f t="array" ref="AG20">INDEX(Drivers!$C$7:$AG$22,$G20,AG$9)</f>
        <v>24.903813726440085</v>
      </c>
      <c r="AH20" s="185" cm="1">
        <f t="array" ref="AH20">INDEX(Drivers!$C$7:$AG$22,$G20,AH$9)</f>
        <v>25.680613708218274</v>
      </c>
      <c r="AI20" s="185" cm="1">
        <f t="array" ref="AI20">INDEX(Drivers!$C$7:$AG$22,$G20,AI$9)</f>
        <v>26.48186017067869</v>
      </c>
      <c r="AJ20" s="185" cm="1">
        <f t="array" ref="AJ20">INDEX(Drivers!$C$7:$AG$22,$G20,AJ$9)</f>
        <v>27.324736678401987</v>
      </c>
      <c r="AK20" s="185" cm="1">
        <f t="array" ref="AK20">INDEX(Drivers!$C$7:$AG$22,$G20,AK$9)</f>
        <v>28.219204114626766</v>
      </c>
      <c r="AL20" s="185" cm="1">
        <f t="array" ref="AL20">INDEX(Drivers!$C$7:$AG$22,$G20,AL$9)</f>
        <v>29.165620454705032</v>
      </c>
      <c r="AM20" s="185" cm="1">
        <f t="array" ref="AM20">INDEX(Drivers!$C$7:$AG$22,$G20,AM$9)</f>
        <v>34.471903445322283</v>
      </c>
      <c r="AN20" s="185" cm="1">
        <f t="array" ref="AN20">INDEX(Drivers!$C$7:$AG$22,$G20,AN$9)</f>
        <v>41.095318525640394</v>
      </c>
      <c r="AO20" s="185">
        <f t="shared" si="4"/>
        <v>52.80549458162568</v>
      </c>
      <c r="AP20" s="185">
        <f t="shared" si="4"/>
        <v>64.735192652561182</v>
      </c>
    </row>
    <row r="21" spans="1:42">
      <c r="A21" s="185" t="s">
        <v>16</v>
      </c>
      <c r="B21" s="186" t="str">
        <f>B20</f>
        <v>PP</v>
      </c>
      <c r="C21" s="186" t="str">
        <f>C20</f>
        <v>Pulp &amp; Paper Products</v>
      </c>
      <c r="D21" s="185">
        <f>D20</f>
        <v>0</v>
      </c>
      <c r="F21" s="186" t="s">
        <v>301</v>
      </c>
      <c r="G21" s="185">
        <f>MATCH(B21,Drivers!$A$7:$A$22,0)</f>
        <v>12</v>
      </c>
      <c r="H21" s="186"/>
      <c r="I21" s="186"/>
      <c r="J21" s="185" cm="1">
        <f t="array" ref="J21">INDEX(Drivers!$C$7:$AG$22,$G21,J$9)</f>
        <v>17.781500762507015</v>
      </c>
      <c r="K21" s="185" cm="1">
        <f t="array" ref="K21">INDEX(Drivers!$C$7:$AG$22,$G21,K$9)</f>
        <v>18.231000000000002</v>
      </c>
      <c r="L21" s="185" cm="1">
        <f t="array" ref="L21">INDEX(Drivers!$C$7:$AG$22,$G21,L$9)</f>
        <v>18.620999999999999</v>
      </c>
      <c r="M21" s="185" cm="1">
        <f t="array" ref="M21">INDEX(Drivers!$C$7:$AG$22,$G21,M$9)</f>
        <v>18.835000000000001</v>
      </c>
      <c r="N21" s="185" cm="1">
        <f t="array" ref="N21">INDEX(Drivers!$C$7:$AG$22,$G21,N$9)</f>
        <v>19.187000000000001</v>
      </c>
      <c r="O21" s="185" cm="1">
        <f t="array" ref="O21">INDEX(Drivers!$C$7:$AG$22,$G21,O$9)</f>
        <v>19.315000000000001</v>
      </c>
      <c r="P21" s="185" cm="1">
        <f t="array" ref="P21">INDEX(Drivers!$C$7:$AG$22,$G21,P$9)</f>
        <v>19.638999999999999</v>
      </c>
      <c r="Q21" s="185" cm="1">
        <f t="array" ref="Q21">INDEX(Drivers!$C$7:$AG$22,$G21,Q$9)</f>
        <v>19.626000000000001</v>
      </c>
      <c r="R21" s="185" cm="1">
        <f t="array" ref="R21">INDEX(Drivers!$C$7:$AG$22,$G21,R$9)</f>
        <v>18.239999999999998</v>
      </c>
      <c r="S21" s="185" cm="1">
        <f t="array" ref="S21">INDEX(Drivers!$C$7:$AG$22,$G21,S$9)</f>
        <v>18.667661939858807</v>
      </c>
      <c r="T21" s="185" cm="1">
        <f t="array" ref="T21">INDEX(Drivers!$C$7:$AG$22,$G21,T$9)</f>
        <v>19.030689161089853</v>
      </c>
      <c r="U21" s="185" cm="1">
        <f t="array" ref="U21">INDEX(Drivers!$C$7:$AG$22,$G21,U$9)</f>
        <v>19.354542265579003</v>
      </c>
      <c r="V21" s="185" cm="1">
        <f t="array" ref="V21">INDEX(Drivers!$C$7:$AG$22,$G21,V$9)</f>
        <v>19.735590840374975</v>
      </c>
      <c r="W21" s="185" cm="1">
        <f t="array" ref="W21">INDEX(Drivers!$C$7:$AG$22,$G21,W$9)</f>
        <v>20.12301524974044</v>
      </c>
      <c r="X21" s="185" cm="1">
        <f t="array" ref="X21">INDEX(Drivers!$C$7:$AG$22,$G21,X$9)</f>
        <v>20.438948195958016</v>
      </c>
      <c r="Y21" s="185" cm="1">
        <f t="array" ref="Y21">INDEX(Drivers!$C$7:$AG$22,$G21,Y$9)</f>
        <v>20.775752279019866</v>
      </c>
      <c r="Z21" s="185" cm="1">
        <f t="array" ref="Z21">INDEX(Drivers!$C$7:$AG$22,$G21,Z$9)</f>
        <v>21.195774415265145</v>
      </c>
      <c r="AA21" s="185" cm="1">
        <f t="array" ref="AA21">INDEX(Drivers!$C$7:$AG$22,$G21,AA$9)</f>
        <v>21.559011510857147</v>
      </c>
      <c r="AB21" s="185" cm="1">
        <f t="array" ref="AB21">INDEX(Drivers!$C$7:$AG$22,$G21,AB$9)</f>
        <v>21.945792190974117</v>
      </c>
      <c r="AC21" s="185" cm="1">
        <f t="array" ref="AC21">INDEX(Drivers!$C$7:$AG$22,$G21,AC$9)</f>
        <v>22.435063273352643</v>
      </c>
      <c r="AD21" s="185" cm="1">
        <f t="array" ref="AD21">INDEX(Drivers!$C$7:$AG$22,$G21,AD$9)</f>
        <v>22.970597441322557</v>
      </c>
      <c r="AE21" s="185" cm="1">
        <f t="array" ref="AE21">INDEX(Drivers!$C$7:$AG$22,$G21,AE$9)</f>
        <v>23.553047703080143</v>
      </c>
      <c r="AF21" s="185" cm="1">
        <f t="array" ref="AF21">INDEX(Drivers!$C$7:$AG$22,$G21,AF$9)</f>
        <v>24.26058461770781</v>
      </c>
      <c r="AG21" s="185" cm="1">
        <f t="array" ref="AG21">INDEX(Drivers!$C$7:$AG$22,$G21,AG$9)</f>
        <v>24.903813726440085</v>
      </c>
      <c r="AH21" s="185" cm="1">
        <f t="array" ref="AH21">INDEX(Drivers!$C$7:$AG$22,$G21,AH$9)</f>
        <v>25.680613708218274</v>
      </c>
      <c r="AI21" s="185" cm="1">
        <f t="array" ref="AI21">INDEX(Drivers!$C$7:$AG$22,$G21,AI$9)</f>
        <v>26.48186017067869</v>
      </c>
      <c r="AJ21" s="185" cm="1">
        <f t="array" ref="AJ21">INDEX(Drivers!$C$7:$AG$22,$G21,AJ$9)</f>
        <v>27.324736678401987</v>
      </c>
      <c r="AK21" s="185" cm="1">
        <f t="array" ref="AK21">INDEX(Drivers!$C$7:$AG$22,$G21,AK$9)</f>
        <v>28.219204114626766</v>
      </c>
      <c r="AL21" s="185" cm="1">
        <f t="array" ref="AL21">INDEX(Drivers!$C$7:$AG$22,$G21,AL$9)</f>
        <v>29.165620454705032</v>
      </c>
      <c r="AM21" s="185" cm="1">
        <f t="array" ref="AM21">INDEX(Drivers!$C$7:$AG$22,$G21,AM$9)</f>
        <v>34.471903445322283</v>
      </c>
      <c r="AN21" s="185" cm="1">
        <f t="array" ref="AN21">INDEX(Drivers!$C$7:$AG$22,$G21,AN$9)</f>
        <v>41.095318525640394</v>
      </c>
      <c r="AO21" s="185">
        <f t="shared" si="4"/>
        <v>52.80549458162568</v>
      </c>
      <c r="AP21" s="185">
        <f t="shared" si="4"/>
        <v>64.735192652561182</v>
      </c>
    </row>
    <row r="22" spans="1:42">
      <c r="A22" s="185" t="s">
        <v>16</v>
      </c>
      <c r="B22" s="186" t="str">
        <f>[4]IND!B19</f>
        <v>OT</v>
      </c>
      <c r="C22" s="186" t="str">
        <f>[4]IND!A19</f>
        <v>Other</v>
      </c>
      <c r="D22" s="185">
        <f>[4]IND!M19</f>
        <v>1</v>
      </c>
      <c r="F22" s="186"/>
      <c r="G22" s="185">
        <f>MATCH(B22,Drivers!$A$7:$A$22,0)</f>
        <v>10</v>
      </c>
      <c r="H22" s="186"/>
      <c r="I22" s="186"/>
      <c r="J22" s="185" cm="1">
        <f t="array" ref="J22">INDEX(Drivers!$C$7:$AG$22,$G22,J$9)</f>
        <v>235.49802282756352</v>
      </c>
      <c r="K22" s="185" cm="1">
        <f t="array" ref="K22">INDEX(Drivers!$C$7:$AG$22,$G22,K$9)</f>
        <v>242.05600000000001</v>
      </c>
      <c r="L22" s="185" cm="1">
        <f t="array" ref="L22">INDEX(Drivers!$C$7:$AG$22,$G22,L$9)</f>
        <v>246.69399999999999</v>
      </c>
      <c r="M22" s="185" cm="1">
        <f t="array" ref="M22">INDEX(Drivers!$C$7:$AG$22,$G22,M$9)</f>
        <v>250.125</v>
      </c>
      <c r="N22" s="185" cm="1">
        <f t="array" ref="N22">INDEX(Drivers!$C$7:$AG$22,$G22,N$9)</f>
        <v>252.709</v>
      </c>
      <c r="O22" s="185" cm="1">
        <f t="array" ref="O22">INDEX(Drivers!$C$7:$AG$22,$G22,O$9)</f>
        <v>254.65</v>
      </c>
      <c r="P22" s="185" cm="1">
        <f t="array" ref="P22">INDEX(Drivers!$C$7:$AG$22,$G22,P$9)</f>
        <v>257.584</v>
      </c>
      <c r="Q22" s="185" cm="1">
        <f t="array" ref="Q22">INDEX(Drivers!$C$7:$AG$22,$G22,Q$9)</f>
        <v>257.30799999999999</v>
      </c>
      <c r="R22" s="185" cm="1">
        <f t="array" ref="R22">INDEX(Drivers!$C$7:$AG$22,$G22,R$9)</f>
        <v>233.197</v>
      </c>
      <c r="S22" s="185" cm="1">
        <f t="array" ref="S22">INDEX(Drivers!$C$7:$AG$22,$G22,S$9)</f>
        <v>238.98655684621042</v>
      </c>
      <c r="T22" s="185" cm="1">
        <f t="array" ref="T22">INDEX(Drivers!$C$7:$AG$22,$G22,T$9)</f>
        <v>244.19222207211291</v>
      </c>
      <c r="U22" s="185" cm="1">
        <f t="array" ref="U22">INDEX(Drivers!$C$7:$AG$22,$G22,U$9)</f>
        <v>248.77166634450469</v>
      </c>
      <c r="V22" s="185" cm="1">
        <f t="array" ref="V22">INDEX(Drivers!$C$7:$AG$22,$G22,V$9)</f>
        <v>253.99939506246722</v>
      </c>
      <c r="W22" s="185" cm="1">
        <f t="array" ref="W22">INDEX(Drivers!$C$7:$AG$22,$G22,W$9)</f>
        <v>259.20209971804968</v>
      </c>
      <c r="X22" s="185" cm="1">
        <f t="array" ref="X22">INDEX(Drivers!$C$7:$AG$22,$G22,X$9)</f>
        <v>264.03679254756258</v>
      </c>
      <c r="Y22" s="185" cm="1">
        <f t="array" ref="Y22">INDEX(Drivers!$C$7:$AG$22,$G22,Y$9)</f>
        <v>268.93938454182347</v>
      </c>
      <c r="Z22" s="185" cm="1">
        <f t="array" ref="Z22">INDEX(Drivers!$C$7:$AG$22,$G22,Z$9)</f>
        <v>274.83037255954758</v>
      </c>
      <c r="AA22" s="185" cm="1">
        <f t="array" ref="AA22">INDEX(Drivers!$C$7:$AG$22,$G22,AA$9)</f>
        <v>280.60969135120177</v>
      </c>
      <c r="AB22" s="185" cm="1">
        <f t="array" ref="AB22">INDEX(Drivers!$C$7:$AG$22,$G22,AB$9)</f>
        <v>286.57956652322508</v>
      </c>
      <c r="AC22" s="185" cm="1">
        <f t="array" ref="AC22">INDEX(Drivers!$C$7:$AG$22,$G22,AC$9)</f>
        <v>293.86183668976116</v>
      </c>
      <c r="AD22" s="185" cm="1">
        <f t="array" ref="AD22">INDEX(Drivers!$C$7:$AG$22,$G22,AD$9)</f>
        <v>301.65178181815247</v>
      </c>
      <c r="AE22" s="185" cm="1">
        <f t="array" ref="AE22">INDEX(Drivers!$C$7:$AG$22,$G22,AE$9)</f>
        <v>309.99938993082628</v>
      </c>
      <c r="AF22" s="185" cm="1">
        <f t="array" ref="AF22">INDEX(Drivers!$C$7:$AG$22,$G22,AF$9)</f>
        <v>319.79709495919906</v>
      </c>
      <c r="AG22" s="185" cm="1">
        <f t="array" ref="AG22">INDEX(Drivers!$C$7:$AG$22,$G22,AG$9)</f>
        <v>329.79683644737162</v>
      </c>
      <c r="AH22" s="185" cm="1">
        <f t="array" ref="AH22">INDEX(Drivers!$C$7:$AG$22,$G22,AH$9)</f>
        <v>340.76952511386293</v>
      </c>
      <c r="AI22" s="185" cm="1">
        <f t="array" ref="AI22">INDEX(Drivers!$C$7:$AG$22,$G22,AI$9)</f>
        <v>352.42828837552247</v>
      </c>
      <c r="AJ22" s="185" cm="1">
        <f t="array" ref="AJ22">INDEX(Drivers!$C$7:$AG$22,$G22,AJ$9)</f>
        <v>364.32385739207496</v>
      </c>
      <c r="AK22" s="185" cm="1">
        <f t="array" ref="AK22">INDEX(Drivers!$C$7:$AG$22,$G22,AK$9)</f>
        <v>376.88141511260642</v>
      </c>
      <c r="AL22" s="185" cm="1">
        <f t="array" ref="AL22">INDEX(Drivers!$C$7:$AG$22,$G22,AL$9)</f>
        <v>390.14654994602142</v>
      </c>
      <c r="AM22" s="185" cm="1">
        <f t="array" ref="AM22">INDEX(Drivers!$C$7:$AG$22,$G22,AM$9)</f>
        <v>463.6632569530513</v>
      </c>
      <c r="AN22" s="185" cm="1">
        <f t="array" ref="AN22">INDEX(Drivers!$C$7:$AG$22,$G22,AN$9)</f>
        <v>556.21578916154738</v>
      </c>
      <c r="AO22" s="185">
        <f t="shared" si="4"/>
        <v>719.11239084349654</v>
      </c>
      <c r="AP22" s="185">
        <f t="shared" si="4"/>
        <v>885.1816300590217</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4.3476514859650628</v>
      </c>
      <c r="Q27" s="185">
        <f t="shared" si="7"/>
        <v>4.2917804550454539</v>
      </c>
      <c r="R27" s="185">
        <f t="shared" si="7"/>
        <v>3.9421733809354649</v>
      </c>
      <c r="S27" s="344">
        <f>R27*(S11*S42)/(R11*R42)</f>
        <v>4.2962043731808857</v>
      </c>
      <c r="T27" s="342">
        <f>S27*(T11*T42)/(S11*S42)</f>
        <v>4.288678068205158</v>
      </c>
      <c r="U27" s="344">
        <f t="shared" ref="U27:AP27" si="8">T27*(U11*U42)/(T11*T42)</f>
        <v>4.2658920119227952</v>
      </c>
      <c r="V27" s="344">
        <f t="shared" si="8"/>
        <v>4.2483714587637493</v>
      </c>
      <c r="W27" s="344">
        <f t="shared" si="8"/>
        <v>4.2333028259504042</v>
      </c>
      <c r="X27" s="344">
        <f t="shared" si="8"/>
        <v>4.2737175734194022</v>
      </c>
      <c r="Y27" s="344">
        <f t="shared" si="8"/>
        <v>4.3147698581694263</v>
      </c>
      <c r="Z27" s="344">
        <f t="shared" si="8"/>
        <v>4.3953334305711378</v>
      </c>
      <c r="AA27" s="344">
        <f t="shared" si="8"/>
        <v>4.4387721767024919</v>
      </c>
      <c r="AB27" s="344">
        <f t="shared" si="8"/>
        <v>4.4787830405073894</v>
      </c>
      <c r="AC27" s="344">
        <f t="shared" si="8"/>
        <v>4.5290754847080938</v>
      </c>
      <c r="AD27" s="344">
        <f t="shared" si="8"/>
        <v>4.5819162273805016</v>
      </c>
      <c r="AE27" s="344">
        <f t="shared" si="8"/>
        <v>4.6365425649772014</v>
      </c>
      <c r="AF27" s="344">
        <f t="shared" si="8"/>
        <v>4.7170492572682292</v>
      </c>
      <c r="AG27" s="344">
        <f t="shared" si="8"/>
        <v>4.8049095361015954</v>
      </c>
      <c r="AH27" s="344">
        <f t="shared" si="8"/>
        <v>4.9032055690542276</v>
      </c>
      <c r="AI27" s="344">
        <f t="shared" si="8"/>
        <v>5.0041127344731873</v>
      </c>
      <c r="AJ27" s="344">
        <f t="shared" si="8"/>
        <v>5.1180788152464034</v>
      </c>
      <c r="AK27" s="344">
        <f t="shared" si="8"/>
        <v>5.2410526292732866</v>
      </c>
      <c r="AL27" s="344">
        <f t="shared" si="8"/>
        <v>5.3730552223037513</v>
      </c>
      <c r="AM27" s="344">
        <f t="shared" si="8"/>
        <v>6.1264560341216363</v>
      </c>
      <c r="AN27" s="344">
        <f t="shared" si="8"/>
        <v>7.1862653750273786</v>
      </c>
      <c r="AO27" s="344">
        <f t="shared" si="8"/>
        <v>8.948407439569694</v>
      </c>
      <c r="AP27" s="344">
        <f t="shared" si="8"/>
        <v>10.761617592293332</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39">
        <f>'[4]IS-TSData'!K24</f>
        <v>7.1000000000000005</v>
      </c>
      <c r="L28" s="139">
        <f>'[4]IS-TSData'!L24</f>
        <v>6.5</v>
      </c>
      <c r="M28" s="139">
        <f>'[4]IS-TSData'!M24</f>
        <v>6.4000000000000012</v>
      </c>
      <c r="N28" s="139">
        <f>'[4]IS-TSData'!N24</f>
        <v>6.0910000000000002</v>
      </c>
      <c r="O28" s="139">
        <f>'[4]IS-TSData'!O24</f>
        <v>6.23</v>
      </c>
      <c r="P28" s="139">
        <f>'[4]IS-TSData'!P24</f>
        <v>6.3</v>
      </c>
      <c r="Q28" s="139">
        <f>'[4]IS-TSData'!Q24</f>
        <v>6.1267974837582679</v>
      </c>
      <c r="R28" s="139">
        <f>'[4]IS-TSData'!R24</f>
        <v>5.0030232389251985</v>
      </c>
      <c r="S28" s="185">
        <f t="shared" si="7"/>
        <v>5.123575274059645</v>
      </c>
      <c r="T28" s="185">
        <f t="shared" si="7"/>
        <v>5.1895797628961828</v>
      </c>
      <c r="U28" s="185">
        <f t="shared" si="7"/>
        <v>5.2480353874862882</v>
      </c>
      <c r="V28" s="185">
        <f t="shared" si="7"/>
        <v>5.3162976428191877</v>
      </c>
      <c r="W28" s="185">
        <f t="shared" si="7"/>
        <v>5.4151320897171944</v>
      </c>
      <c r="X28" s="185">
        <f t="shared" si="7"/>
        <v>5.4654188064859115</v>
      </c>
      <c r="Y28" s="185">
        <f t="shared" si="7"/>
        <v>5.5216234144703202</v>
      </c>
      <c r="Z28" s="185">
        <f t="shared" si="7"/>
        <v>5.7359600014257861</v>
      </c>
      <c r="AA28" s="185">
        <f t="shared" si="7"/>
        <v>5.7763861884297567</v>
      </c>
      <c r="AB28" s="185">
        <f t="shared" si="7"/>
        <v>5.8153449846709684</v>
      </c>
      <c r="AC28" s="185">
        <f t="shared" si="7"/>
        <v>5.8668256572929325</v>
      </c>
      <c r="AD28" s="185">
        <f t="shared" si="7"/>
        <v>5.944111910097492</v>
      </c>
      <c r="AE28" s="185">
        <f t="shared" si="7"/>
        <v>6.0273611670470331</v>
      </c>
      <c r="AF28" s="185">
        <f t="shared" si="7"/>
        <v>6.1696765888605807</v>
      </c>
      <c r="AG28" s="185">
        <f t="shared" si="7"/>
        <v>6.3221336005681534</v>
      </c>
      <c r="AH28" s="185">
        <f t="shared" si="7"/>
        <v>6.4854013197400606</v>
      </c>
      <c r="AI28" s="185">
        <f t="shared" si="7"/>
        <v>6.6612346544463659</v>
      </c>
      <c r="AJ28" s="185">
        <f t="shared" si="7"/>
        <v>6.8458701045859822</v>
      </c>
      <c r="AK28" s="185">
        <f t="shared" si="7"/>
        <v>7.0408702574274757</v>
      </c>
      <c r="AL28" s="185">
        <f t="shared" si="7"/>
        <v>7.2463346447390675</v>
      </c>
      <c r="AM28" s="185">
        <f t="shared" si="7"/>
        <v>8.3020616916248819</v>
      </c>
      <c r="AN28" s="185">
        <f t="shared" si="7"/>
        <v>9.7174058409176602</v>
      </c>
      <c r="AO28" s="185">
        <f t="shared" si="7"/>
        <v>12.128540853361816</v>
      </c>
      <c r="AP28" s="185">
        <f t="shared" si="7"/>
        <v>14.599612049540371</v>
      </c>
    </row>
    <row r="29" spans="1:42">
      <c r="A29" s="57" t="str">
        <f t="shared" ref="A29:A38" si="9">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9"/>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9"/>
        <v/>
      </c>
      <c r="B31" s="22" t="s">
        <v>288</v>
      </c>
      <c r="C31" s="23" t="s">
        <v>137</v>
      </c>
      <c r="D31" s="57" t="str">
        <f t="shared" si="6"/>
        <v>INMCEM</v>
      </c>
      <c r="E31" s="23" t="s">
        <v>137</v>
      </c>
      <c r="F31" s="23" t="s">
        <v>137</v>
      </c>
      <c r="G31" s="23" t="s">
        <v>137</v>
      </c>
      <c r="H31" s="23" t="s">
        <v>137</v>
      </c>
      <c r="I31" s="22">
        <v>0</v>
      </c>
      <c r="J31" s="110">
        <f>'[4]NMM-TSData'!J14</f>
        <v>14.27</v>
      </c>
      <c r="K31" s="139">
        <f>'[4]NMM-TSData'!K14</f>
        <v>14.368</v>
      </c>
      <c r="L31" s="139">
        <f>'[4]NMM-TSData'!L14</f>
        <v>14.465999999999999</v>
      </c>
      <c r="M31" s="139">
        <f>'[4]NMM-TSData'!M14</f>
        <v>14.564</v>
      </c>
      <c r="N31" s="139">
        <f>'[4]NMM-TSData'!N14</f>
        <v>14.662000000000001</v>
      </c>
      <c r="O31" s="110">
        <f>'[4]NMM-TSData'!O14</f>
        <v>14.759960880300349</v>
      </c>
      <c r="P31" s="185">
        <f t="shared" si="7"/>
        <v>14.959887414756098</v>
      </c>
      <c r="Q31" s="185">
        <f t="shared" si="7"/>
        <v>14.975266378945001</v>
      </c>
      <c r="R31" s="185">
        <f t="shared" si="7"/>
        <v>13.744949243832703</v>
      </c>
      <c r="S31" s="185">
        <f t="shared" si="7"/>
        <v>14.061858115870447</v>
      </c>
      <c r="T31" s="185">
        <f t="shared" si="7"/>
        <v>14.354713934034336</v>
      </c>
      <c r="U31" s="185">
        <f t="shared" si="7"/>
        <v>14.616728490668125</v>
      </c>
      <c r="V31" s="185">
        <f t="shared" si="7"/>
        <v>14.920349263913497</v>
      </c>
      <c r="W31" s="185">
        <f t="shared" si="7"/>
        <v>15.224666071279112</v>
      </c>
      <c r="X31" s="185">
        <f t="shared" si="7"/>
        <v>15.511842328494097</v>
      </c>
      <c r="Y31" s="185">
        <f t="shared" si="7"/>
        <v>15.803181500358587</v>
      </c>
      <c r="Z31" s="185">
        <f t="shared" si="7"/>
        <v>16.140504158352165</v>
      </c>
      <c r="AA31" s="185">
        <f t="shared" si="7"/>
        <v>16.484021284099214</v>
      </c>
      <c r="AB31" s="185">
        <f t="shared" si="7"/>
        <v>16.841040452911599</v>
      </c>
      <c r="AC31" s="185">
        <f t="shared" si="7"/>
        <v>17.272733593882197</v>
      </c>
      <c r="AD31" s="185">
        <f t="shared" si="7"/>
        <v>17.741031922766851</v>
      </c>
      <c r="AE31" s="185">
        <f t="shared" si="7"/>
        <v>18.244266553035008</v>
      </c>
      <c r="AF31" s="185">
        <f t="shared" si="7"/>
        <v>18.829524682685712</v>
      </c>
      <c r="AG31" s="185">
        <f t="shared" si="7"/>
        <v>19.423912183280677</v>
      </c>
      <c r="AH31" s="185">
        <f t="shared" si="7"/>
        <v>20.077304783355544</v>
      </c>
      <c r="AI31" s="185">
        <f t="shared" si="7"/>
        <v>20.766410914351486</v>
      </c>
      <c r="AJ31" s="185">
        <f t="shared" si="7"/>
        <v>21.46853824171577</v>
      </c>
      <c r="AK31" s="185">
        <f t="shared" si="7"/>
        <v>22.20678195913861</v>
      </c>
      <c r="AL31" s="185">
        <f t="shared" si="7"/>
        <v>22.986775227968863</v>
      </c>
      <c r="AM31" s="185">
        <f t="shared" si="7"/>
        <v>27.332140841714256</v>
      </c>
      <c r="AN31" s="185">
        <f t="shared" si="7"/>
        <v>32.769491116374809</v>
      </c>
      <c r="AO31" s="185">
        <f t="shared" si="7"/>
        <v>42.370209561294708</v>
      </c>
      <c r="AP31" s="185">
        <f t="shared" si="7"/>
        <v>52.152925449700419</v>
      </c>
    </row>
    <row r="32" spans="1:42">
      <c r="A32" s="57" t="str">
        <f t="shared" si="9"/>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1.3775818909271935</v>
      </c>
      <c r="Q32" s="185">
        <f t="shared" si="7"/>
        <v>1.3789980635213104</v>
      </c>
      <c r="R32" s="185">
        <f t="shared" si="7"/>
        <v>1.26570425599196</v>
      </c>
      <c r="S32" s="185">
        <f t="shared" si="7"/>
        <v>1.2948868234197561</v>
      </c>
      <c r="T32" s="185">
        <f t="shared" si="7"/>
        <v>1.3218544643230765</v>
      </c>
      <c r="U32" s="185">
        <f t="shared" si="7"/>
        <v>1.3459820863011669</v>
      </c>
      <c r="V32" s="185">
        <f t="shared" si="7"/>
        <v>1.3739410185668983</v>
      </c>
      <c r="W32" s="185">
        <f t="shared" si="7"/>
        <v>1.4019640451652224</v>
      </c>
      <c r="X32" s="185">
        <f t="shared" si="7"/>
        <v>1.4284086834486225</v>
      </c>
      <c r="Y32" s="185">
        <f t="shared" si="7"/>
        <v>1.4552366639107195</v>
      </c>
      <c r="Z32" s="185">
        <f t="shared" si="7"/>
        <v>1.4862990357166075</v>
      </c>
      <c r="AA32" s="185">
        <f t="shared" si="7"/>
        <v>1.5179318253581735</v>
      </c>
      <c r="AB32" s="185">
        <f t="shared" si="7"/>
        <v>1.5508079512295956</v>
      </c>
      <c r="AC32" s="185">
        <f t="shared" si="7"/>
        <v>1.590560433113382</v>
      </c>
      <c r="AD32" s="185">
        <f t="shared" si="7"/>
        <v>1.6336837053371176</v>
      </c>
      <c r="AE32" s="185">
        <f t="shared" si="7"/>
        <v>1.6800240884111941</v>
      </c>
      <c r="AF32" s="185">
        <f t="shared" si="7"/>
        <v>1.7339176090355184</v>
      </c>
      <c r="AG32" s="185">
        <f t="shared" si="7"/>
        <v>1.7886518081850014</v>
      </c>
      <c r="AH32" s="185">
        <f t="shared" si="7"/>
        <v>1.8488194945167264</v>
      </c>
      <c r="AI32" s="185">
        <f t="shared" si="7"/>
        <v>1.9122758629149634</v>
      </c>
      <c r="AJ32" s="185">
        <f t="shared" si="7"/>
        <v>1.9769312887538026</v>
      </c>
      <c r="AK32" s="185">
        <f t="shared" si="7"/>
        <v>2.0449124939605574</v>
      </c>
      <c r="AL32" s="185">
        <f t="shared" si="7"/>
        <v>2.116738208445935</v>
      </c>
      <c r="AM32" s="185">
        <f t="shared" si="7"/>
        <v>2.5168813922140716</v>
      </c>
      <c r="AN32" s="185">
        <f t="shared" si="7"/>
        <v>3.0175800315375212</v>
      </c>
      <c r="AO32" s="185">
        <f t="shared" si="7"/>
        <v>3.9016626120365383</v>
      </c>
      <c r="AP32" s="185">
        <f t="shared" si="7"/>
        <v>4.8025044351281032</v>
      </c>
    </row>
    <row r="33" spans="1:42">
      <c r="A33" s="57" t="str">
        <f t="shared" si="9"/>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39">
        <f>'[4]NMM-TSData'!O15</f>
        <v>1.1624356</v>
      </c>
      <c r="P33" s="185">
        <f t="shared" si="7"/>
        <v>1.1781810157853607</v>
      </c>
      <c r="Q33" s="185">
        <f t="shared" si="7"/>
        <v>1.1793922016150038</v>
      </c>
      <c r="R33" s="185">
        <f t="shared" si="7"/>
        <v>1.082497335243553</v>
      </c>
      <c r="S33" s="185">
        <f t="shared" si="7"/>
        <v>1.1074558129658205</v>
      </c>
      <c r="T33" s="185">
        <f t="shared" si="7"/>
        <v>1.1305199681801605</v>
      </c>
      <c r="U33" s="185">
        <f t="shared" si="7"/>
        <v>1.1511551887487894</v>
      </c>
      <c r="V33" s="185">
        <f t="shared" si="7"/>
        <v>1.1750671488537112</v>
      </c>
      <c r="W33" s="185">
        <f t="shared" si="7"/>
        <v>1.1990339258275085</v>
      </c>
      <c r="X33" s="185">
        <f t="shared" si="7"/>
        <v>1.2216507814932305</v>
      </c>
      <c r="Y33" s="185">
        <f t="shared" si="7"/>
        <v>1.2445954916991906</v>
      </c>
      <c r="Z33" s="185">
        <f t="shared" si="7"/>
        <v>1.271161677715422</v>
      </c>
      <c r="AA33" s="185">
        <f t="shared" si="7"/>
        <v>1.2982157152847895</v>
      </c>
      <c r="AB33" s="185">
        <f t="shared" si="7"/>
        <v>1.3263331198684176</v>
      </c>
      <c r="AC33" s="185">
        <f t="shared" si="7"/>
        <v>1.3603315484150542</v>
      </c>
      <c r="AD33" s="185">
        <f t="shared" si="7"/>
        <v>1.3972128554409133</v>
      </c>
      <c r="AE33" s="185">
        <f t="shared" si="7"/>
        <v>1.4368456061047239</v>
      </c>
      <c r="AF33" s="185">
        <f t="shared" si="7"/>
        <v>1.4829382001578288</v>
      </c>
      <c r="AG33" s="185">
        <f t="shared" si="7"/>
        <v>1.5297497870238064</v>
      </c>
      <c r="AH33" s="185">
        <f t="shared" si="7"/>
        <v>1.5812083799877825</v>
      </c>
      <c r="AI33" s="185">
        <f t="shared" si="7"/>
        <v>1.6354796280855382</v>
      </c>
      <c r="AJ33" s="185">
        <f t="shared" si="7"/>
        <v>1.6907763736311463</v>
      </c>
      <c r="AK33" s="185">
        <f t="shared" si="7"/>
        <v>1.7489175018880654</v>
      </c>
      <c r="AL33" s="185">
        <f t="shared" si="7"/>
        <v>1.8103466581576315</v>
      </c>
      <c r="AM33" s="185">
        <f t="shared" si="7"/>
        <v>2.1525703080302527</v>
      </c>
      <c r="AN33" s="185">
        <f t="shared" si="7"/>
        <v>2.5807943108032587</v>
      </c>
      <c r="AO33" s="185">
        <f t="shared" si="7"/>
        <v>3.3369085712988076</v>
      </c>
      <c r="AP33" s="185">
        <f t="shared" si="7"/>
        <v>4.107356223944417</v>
      </c>
    </row>
    <row r="34" spans="1:42">
      <c r="A34" s="57" t="str">
        <f t="shared" si="9"/>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9.7413637140836169</v>
      </c>
      <c r="Q34" s="185">
        <f t="shared" si="7"/>
        <v>9.7513779661669719</v>
      </c>
      <c r="R34" s="185">
        <f t="shared" si="7"/>
        <v>8.9502377994985682</v>
      </c>
      <c r="S34" s="185">
        <f t="shared" si="7"/>
        <v>9.156597947884082</v>
      </c>
      <c r="T34" s="185">
        <f t="shared" si="7"/>
        <v>9.3472955755751848</v>
      </c>
      <c r="U34" s="185">
        <f t="shared" si="7"/>
        <v>9.5179104354194148</v>
      </c>
      <c r="V34" s="185">
        <f t="shared" si="7"/>
        <v>9.7156178312930681</v>
      </c>
      <c r="W34" s="185">
        <f t="shared" si="7"/>
        <v>9.9137784606259522</v>
      </c>
      <c r="X34" s="185">
        <f t="shared" si="7"/>
        <v>10.10077775373701</v>
      </c>
      <c r="Y34" s="185">
        <f t="shared" si="7"/>
        <v>10.290487793566088</v>
      </c>
      <c r="Z34" s="185">
        <f t="shared" si="7"/>
        <v>10.510140696653826</v>
      </c>
      <c r="AA34" s="185">
        <f t="shared" si="7"/>
        <v>10.733827223907889</v>
      </c>
      <c r="AB34" s="185">
        <f t="shared" si="7"/>
        <v>10.966305816819679</v>
      </c>
      <c r="AC34" s="185">
        <f t="shared" si="7"/>
        <v>11.247409529867799</v>
      </c>
      <c r="AD34" s="185">
        <f t="shared" si="7"/>
        <v>11.552349281209992</v>
      </c>
      <c r="AE34" s="185">
        <f t="shared" si="7"/>
        <v>11.880038349386339</v>
      </c>
      <c r="AF34" s="185">
        <f t="shared" si="7"/>
        <v>12.261138296831684</v>
      </c>
      <c r="AG34" s="185">
        <f t="shared" si="7"/>
        <v>12.64818297637181</v>
      </c>
      <c r="AH34" s="185">
        <f t="shared" si="7"/>
        <v>13.073649745536249</v>
      </c>
      <c r="AI34" s="185">
        <f t="shared" si="7"/>
        <v>13.522371936654814</v>
      </c>
      <c r="AJ34" s="185">
        <f t="shared" si="7"/>
        <v>13.979573082614404</v>
      </c>
      <c r="AK34" s="185">
        <f t="shared" si="7"/>
        <v>14.460291978530661</v>
      </c>
      <c r="AL34" s="185">
        <f t="shared" si="7"/>
        <v>14.968196745161309</v>
      </c>
      <c r="AM34" s="185">
        <f t="shared" si="7"/>
        <v>17.797749250510574</v>
      </c>
      <c r="AN34" s="185">
        <f t="shared" si="7"/>
        <v>21.338364577207162</v>
      </c>
      <c r="AO34" s="185">
        <f t="shared" si="7"/>
        <v>27.59002193902834</v>
      </c>
      <c r="AP34" s="185">
        <f t="shared" ref="AP34" si="10">AO34*AP18/AO18</f>
        <v>33.960189771074042</v>
      </c>
    </row>
    <row r="35" spans="1:42">
      <c r="A35" s="57" t="str">
        <f t="shared" si="9"/>
        <v>*</v>
      </c>
      <c r="B35" s="22" t="s">
        <v>288</v>
      </c>
      <c r="C35" s="23" t="s">
        <v>137</v>
      </c>
      <c r="D35" s="57">
        <f t="shared" si="6"/>
        <v>0</v>
      </c>
      <c r="E35" s="23" t="s">
        <v>137</v>
      </c>
      <c r="F35" s="23" t="s">
        <v>137</v>
      </c>
      <c r="G35" s="23" t="s">
        <v>137</v>
      </c>
      <c r="H35" s="23" t="s">
        <v>137</v>
      </c>
      <c r="I35" s="22">
        <v>0</v>
      </c>
      <c r="J35" s="110">
        <v>0</v>
      </c>
      <c r="K35" s="185">
        <f t="shared" ref="K35:AP37" si="11">J35*K19/J19</f>
        <v>0</v>
      </c>
      <c r="L35" s="185">
        <f t="shared" si="11"/>
        <v>0</v>
      </c>
      <c r="M35" s="185">
        <f t="shared" si="11"/>
        <v>0</v>
      </c>
      <c r="N35" s="185">
        <f t="shared" si="11"/>
        <v>0</v>
      </c>
      <c r="O35" s="185">
        <f t="shared" si="11"/>
        <v>0</v>
      </c>
      <c r="P35" s="185">
        <f t="shared" si="11"/>
        <v>0</v>
      </c>
      <c r="Q35" s="185">
        <f t="shared" si="11"/>
        <v>0</v>
      </c>
      <c r="R35" s="185">
        <f t="shared" si="11"/>
        <v>0</v>
      </c>
      <c r="S35" s="185">
        <f t="shared" si="11"/>
        <v>0</v>
      </c>
      <c r="T35" s="185">
        <f t="shared" si="11"/>
        <v>0</v>
      </c>
      <c r="U35" s="185">
        <f t="shared" si="11"/>
        <v>0</v>
      </c>
      <c r="V35" s="185">
        <f t="shared" si="11"/>
        <v>0</v>
      </c>
      <c r="W35" s="185">
        <f t="shared" si="11"/>
        <v>0</v>
      </c>
      <c r="X35" s="185">
        <f t="shared" si="11"/>
        <v>0</v>
      </c>
      <c r="Y35" s="185">
        <f t="shared" si="11"/>
        <v>0</v>
      </c>
      <c r="Z35" s="185">
        <f t="shared" si="11"/>
        <v>0</v>
      </c>
      <c r="AA35" s="185">
        <f t="shared" si="11"/>
        <v>0</v>
      </c>
      <c r="AB35" s="185">
        <f t="shared" si="11"/>
        <v>0</v>
      </c>
      <c r="AC35" s="185">
        <f t="shared" si="11"/>
        <v>0</v>
      </c>
      <c r="AD35" s="185">
        <f t="shared" si="11"/>
        <v>0</v>
      </c>
      <c r="AE35" s="185">
        <f t="shared" si="11"/>
        <v>0</v>
      </c>
      <c r="AF35" s="185">
        <f t="shared" si="11"/>
        <v>0</v>
      </c>
      <c r="AG35" s="185">
        <f t="shared" si="11"/>
        <v>0</v>
      </c>
      <c r="AH35" s="185">
        <f t="shared" si="11"/>
        <v>0</v>
      </c>
      <c r="AI35" s="185">
        <f t="shared" si="11"/>
        <v>0</v>
      </c>
      <c r="AJ35" s="185">
        <f t="shared" si="11"/>
        <v>0</v>
      </c>
      <c r="AK35" s="185">
        <f t="shared" si="11"/>
        <v>0</v>
      </c>
      <c r="AL35" s="185">
        <f t="shared" si="11"/>
        <v>0</v>
      </c>
      <c r="AM35" s="185">
        <f t="shared" si="11"/>
        <v>0</v>
      </c>
      <c r="AN35" s="185">
        <f t="shared" si="11"/>
        <v>0</v>
      </c>
      <c r="AO35" s="185">
        <f t="shared" si="11"/>
        <v>0</v>
      </c>
      <c r="AP35" s="185">
        <f t="shared" si="11"/>
        <v>0</v>
      </c>
    </row>
    <row r="36" spans="1:42">
      <c r="A36" s="57" t="str">
        <f t="shared" si="9"/>
        <v/>
      </c>
      <c r="B36" s="22" t="s">
        <v>288</v>
      </c>
      <c r="C36" s="23" t="s">
        <v>137</v>
      </c>
      <c r="D36" s="57" t="str">
        <f t="shared" si="6"/>
        <v>IPPPAP</v>
      </c>
      <c r="E36" s="23" t="s">
        <v>137</v>
      </c>
      <c r="F36" s="23" t="s">
        <v>137</v>
      </c>
      <c r="G36" s="23" t="s">
        <v>137</v>
      </c>
      <c r="H36" s="23" t="s">
        <v>137</v>
      </c>
      <c r="I36" s="22">
        <v>0</v>
      </c>
      <c r="J36" s="139">
        <f>'[4]PP-TSData'!J30</f>
        <v>2.0533000000000001</v>
      </c>
      <c r="K36" s="139">
        <f>'[4]PP-TSData'!K30</f>
        <v>2.0786519999999999</v>
      </c>
      <c r="L36" s="139">
        <f>'[4]PP-TSData'!L30</f>
        <v>2.1040039999999998</v>
      </c>
      <c r="M36" s="139">
        <f>'[4]PP-TSData'!M30</f>
        <v>2.1293559999999996</v>
      </c>
      <c r="N36" s="139">
        <f>'[4]PP-TSData'!N30</f>
        <v>2.1547079999999994</v>
      </c>
      <c r="O36" s="139">
        <f>'[4]PP-TSData'!O30</f>
        <v>2.1800600000000001</v>
      </c>
      <c r="P36" s="185">
        <f t="shared" si="11"/>
        <v>2.2166294765726118</v>
      </c>
      <c r="Q36" s="185">
        <f t="shared" si="11"/>
        <v>2.2151621827595132</v>
      </c>
      <c r="R36" s="185">
        <f t="shared" si="11"/>
        <v>2.0587260885322287</v>
      </c>
      <c r="S36" s="185">
        <f t="shared" si="11"/>
        <v>2.106995759182428</v>
      </c>
      <c r="T36" s="185">
        <f t="shared" si="11"/>
        <v>2.1479701896207897</v>
      </c>
      <c r="U36" s="185">
        <f t="shared" si="11"/>
        <v>2.1845230862799982</v>
      </c>
      <c r="V36" s="185">
        <f t="shared" si="11"/>
        <v>2.2275315644560121</v>
      </c>
      <c r="W36" s="185">
        <f t="shared" si="11"/>
        <v>2.2712596751410379</v>
      </c>
      <c r="X36" s="185">
        <f t="shared" si="11"/>
        <v>2.3069186333978893</v>
      </c>
      <c r="Y36" s="185">
        <f t="shared" si="11"/>
        <v>2.3449332908827363</v>
      </c>
      <c r="Z36" s="185">
        <f t="shared" si="11"/>
        <v>2.3923406664117493</v>
      </c>
      <c r="AA36" s="185">
        <f t="shared" si="11"/>
        <v>2.4333387851079076</v>
      </c>
      <c r="AB36" s="185">
        <f t="shared" si="11"/>
        <v>2.4769942388741928</v>
      </c>
      <c r="AC36" s="185">
        <f t="shared" si="11"/>
        <v>2.5322176567281991</v>
      </c>
      <c r="AD36" s="185">
        <f t="shared" si="11"/>
        <v>2.5926627314485975</v>
      </c>
      <c r="AE36" s="185">
        <f t="shared" si="11"/>
        <v>2.6584031672574118</v>
      </c>
      <c r="AF36" s="185">
        <f t="shared" si="11"/>
        <v>2.7382619778244939</v>
      </c>
      <c r="AG36" s="185">
        <f t="shared" si="11"/>
        <v>2.8108624464127869</v>
      </c>
      <c r="AH36" s="185">
        <f t="shared" si="11"/>
        <v>2.8985388931264997</v>
      </c>
      <c r="AI36" s="185">
        <f t="shared" si="11"/>
        <v>2.9889745836753714</v>
      </c>
      <c r="AJ36" s="185">
        <f t="shared" si="11"/>
        <v>3.0841090055975693</v>
      </c>
      <c r="AK36" s="185">
        <f t="shared" si="11"/>
        <v>3.185066431381478</v>
      </c>
      <c r="AL36" s="185">
        <f t="shared" si="11"/>
        <v>3.2918872652593461</v>
      </c>
      <c r="AM36" s="185">
        <f t="shared" si="11"/>
        <v>3.8908008193118984</v>
      </c>
      <c r="AN36" s="185">
        <f t="shared" si="11"/>
        <v>4.6383774323068918</v>
      </c>
      <c r="AO36" s="185">
        <f t="shared" si="11"/>
        <v>5.960090422864039</v>
      </c>
      <c r="AP36" s="185">
        <f t="shared" si="11"/>
        <v>7.3065805899116008</v>
      </c>
    </row>
    <row r="37" spans="1:42">
      <c r="A37" s="57" t="str">
        <f t="shared" si="9"/>
        <v/>
      </c>
      <c r="B37" s="22" t="s">
        <v>288</v>
      </c>
      <c r="C37" s="23" t="s">
        <v>137</v>
      </c>
      <c r="D37" s="57" t="str">
        <f t="shared" si="6"/>
        <v>IPPPULPD</v>
      </c>
      <c r="E37" s="23" t="s">
        <v>137</v>
      </c>
      <c r="F37" s="23" t="s">
        <v>137</v>
      </c>
      <c r="G37" s="23" t="s">
        <v>137</v>
      </c>
      <c r="H37" s="23" t="s">
        <v>137</v>
      </c>
      <c r="I37" s="22">
        <v>0</v>
      </c>
      <c r="J37" s="139">
        <f>'[4]PP-TSData'!J29</f>
        <v>0.73711514499999997</v>
      </c>
      <c r="K37" s="139">
        <f>'[4]PP-TSData'!K29</f>
        <v>0.73711514499999997</v>
      </c>
      <c r="L37" s="139">
        <f>'[4]PP-TSData'!L29</f>
        <v>0.73711514499999997</v>
      </c>
      <c r="M37" s="139">
        <f>'[4]PP-TSData'!M29</f>
        <v>0.73711514499999997</v>
      </c>
      <c r="N37" s="139">
        <f>'[4]PP-TSData'!N29</f>
        <v>0.7</v>
      </c>
      <c r="O37" s="139">
        <f>'[4]PP-TSData'!O29</f>
        <v>0.65910719806663931</v>
      </c>
      <c r="P37" s="185">
        <f t="shared" si="11"/>
        <v>0.67016340993169699</v>
      </c>
      <c r="Q37" s="185">
        <f t="shared" si="11"/>
        <v>0.66971979649266689</v>
      </c>
      <c r="R37" s="185">
        <f t="shared" si="11"/>
        <v>0.62242377906991964</v>
      </c>
      <c r="S37" s="185">
        <f t="shared" si="11"/>
        <v>0.63701736244553875</v>
      </c>
      <c r="T37" s="185">
        <f t="shared" si="11"/>
        <v>0.64940534352798829</v>
      </c>
      <c r="U37" s="185">
        <f t="shared" si="11"/>
        <v>0.66045654271437326</v>
      </c>
      <c r="V37" s="185">
        <f t="shared" si="11"/>
        <v>0.67345948646073928</v>
      </c>
      <c r="W37" s="185">
        <f t="shared" si="11"/>
        <v>0.68667999989172523</v>
      </c>
      <c r="X37" s="185">
        <f t="shared" si="11"/>
        <v>0.69746093072053206</v>
      </c>
      <c r="Y37" s="185">
        <f t="shared" si="11"/>
        <v>0.70895407053333548</v>
      </c>
      <c r="Z37" s="185">
        <f t="shared" si="11"/>
        <v>0.72328695240476126</v>
      </c>
      <c r="AA37" s="185">
        <f t="shared" si="11"/>
        <v>0.73568209526313599</v>
      </c>
      <c r="AB37" s="185">
        <f t="shared" si="11"/>
        <v>0.74888064200598903</v>
      </c>
      <c r="AC37" s="185">
        <f t="shared" si="11"/>
        <v>0.76557658258075167</v>
      </c>
      <c r="AD37" s="185">
        <f t="shared" si="11"/>
        <v>0.78385120980930978</v>
      </c>
      <c r="AE37" s="185">
        <f t="shared" si="11"/>
        <v>0.8037268070156377</v>
      </c>
      <c r="AF37" s="185">
        <f t="shared" si="11"/>
        <v>0.82787087501092405</v>
      </c>
      <c r="AG37" s="185">
        <f t="shared" si="11"/>
        <v>0.84982049631930767</v>
      </c>
      <c r="AH37" s="185">
        <f t="shared" si="11"/>
        <v>0.8763281048850875</v>
      </c>
      <c r="AI37" s="185">
        <f t="shared" si="11"/>
        <v>0.90366992786376166</v>
      </c>
      <c r="AJ37" s="185">
        <f t="shared" si="11"/>
        <v>0.93243233911520851</v>
      </c>
      <c r="AK37" s="185">
        <f t="shared" si="11"/>
        <v>0.96295524492167839</v>
      </c>
      <c r="AL37" s="185">
        <f t="shared" si="11"/>
        <v>0.99525086087370884</v>
      </c>
      <c r="AM37" s="185">
        <f t="shared" si="11"/>
        <v>1.176323049022526</v>
      </c>
      <c r="AN37" s="185">
        <f t="shared" si="11"/>
        <v>1.4023411983997351</v>
      </c>
      <c r="AO37" s="185">
        <f t="shared" si="11"/>
        <v>1.8019405423876982</v>
      </c>
      <c r="AP37" s="185">
        <f t="shared" si="11"/>
        <v>2.2090308799137293</v>
      </c>
    </row>
    <row r="38" spans="1:42">
      <c r="A38" s="57" t="str">
        <f t="shared" si="9"/>
        <v>*</v>
      </c>
      <c r="B38" s="22" t="s">
        <v>288</v>
      </c>
      <c r="C38" s="23" t="s">
        <v>137</v>
      </c>
      <c r="D38" s="57">
        <f t="shared" si="6"/>
        <v>0</v>
      </c>
      <c r="E38" s="23" t="s">
        <v>137</v>
      </c>
      <c r="F38" s="23" t="s">
        <v>137</v>
      </c>
      <c r="G38" s="23" t="s">
        <v>137</v>
      </c>
      <c r="H38" s="23" t="s">
        <v>137</v>
      </c>
      <c r="I38" s="22">
        <v>0</v>
      </c>
      <c r="J38" s="110">
        <v>0</v>
      </c>
      <c r="K38" s="185">
        <f t="shared" ref="K38:AP38" si="12">J38*K22/J22</f>
        <v>0</v>
      </c>
      <c r="L38" s="185">
        <f t="shared" si="12"/>
        <v>0</v>
      </c>
      <c r="M38" s="185">
        <f t="shared" si="12"/>
        <v>0</v>
      </c>
      <c r="N38" s="185">
        <f t="shared" si="12"/>
        <v>0</v>
      </c>
      <c r="O38" s="185">
        <f t="shared" si="12"/>
        <v>0</v>
      </c>
      <c r="P38" s="185">
        <f t="shared" si="12"/>
        <v>0</v>
      </c>
      <c r="Q38" s="185">
        <f t="shared" si="12"/>
        <v>0</v>
      </c>
      <c r="R38" s="185">
        <f t="shared" si="12"/>
        <v>0</v>
      </c>
      <c r="S38" s="185">
        <f t="shared" si="12"/>
        <v>0</v>
      </c>
      <c r="T38" s="185">
        <f t="shared" si="12"/>
        <v>0</v>
      </c>
      <c r="U38" s="185">
        <f t="shared" si="12"/>
        <v>0</v>
      </c>
      <c r="V38" s="185">
        <f t="shared" si="12"/>
        <v>0</v>
      </c>
      <c r="W38" s="185">
        <f t="shared" si="12"/>
        <v>0</v>
      </c>
      <c r="X38" s="185">
        <f t="shared" si="12"/>
        <v>0</v>
      </c>
      <c r="Y38" s="185">
        <f t="shared" si="12"/>
        <v>0</v>
      </c>
      <c r="Z38" s="185">
        <f t="shared" si="12"/>
        <v>0</v>
      </c>
      <c r="AA38" s="185">
        <f t="shared" si="12"/>
        <v>0</v>
      </c>
      <c r="AB38" s="185">
        <f t="shared" si="12"/>
        <v>0</v>
      </c>
      <c r="AC38" s="185">
        <f t="shared" si="12"/>
        <v>0</v>
      </c>
      <c r="AD38" s="185">
        <f t="shared" si="12"/>
        <v>0</v>
      </c>
      <c r="AE38" s="185">
        <f t="shared" si="12"/>
        <v>0</v>
      </c>
      <c r="AF38" s="185">
        <f t="shared" si="12"/>
        <v>0</v>
      </c>
      <c r="AG38" s="185">
        <f t="shared" si="12"/>
        <v>0</v>
      </c>
      <c r="AH38" s="185">
        <f t="shared" si="12"/>
        <v>0</v>
      </c>
      <c r="AI38" s="185">
        <f t="shared" si="12"/>
        <v>0</v>
      </c>
      <c r="AJ38" s="185">
        <f t="shared" si="12"/>
        <v>0</v>
      </c>
      <c r="AK38" s="185">
        <f t="shared" si="12"/>
        <v>0</v>
      </c>
      <c r="AL38" s="185">
        <f t="shared" si="12"/>
        <v>0</v>
      </c>
      <c r="AM38" s="185">
        <f t="shared" si="12"/>
        <v>0</v>
      </c>
      <c r="AN38" s="185">
        <f t="shared" si="12"/>
        <v>0</v>
      </c>
      <c r="AO38" s="185">
        <f t="shared" si="12"/>
        <v>0</v>
      </c>
      <c r="AP38" s="185">
        <f t="shared" si="12"/>
        <v>0</v>
      </c>
    </row>
    <row r="39" spans="1:42">
      <c r="A39" s="185" t="s">
        <v>16</v>
      </c>
      <c r="B39" s="186"/>
      <c r="S39" s="214" t="s">
        <v>662</v>
      </c>
      <c r="X39" s="29">
        <v>2025</v>
      </c>
    </row>
    <row r="40" spans="1:42" ht="15.75" thickBot="1">
      <c r="A40" s="185" t="s">
        <v>16</v>
      </c>
      <c r="B40" s="14" t="s">
        <v>290</v>
      </c>
      <c r="C40" s="14"/>
      <c r="D40" s="185">
        <v>2010</v>
      </c>
      <c r="E40" s="185">
        <v>2020</v>
      </c>
      <c r="F40" s="185">
        <v>2030</v>
      </c>
      <c r="G40" s="185">
        <v>2050</v>
      </c>
      <c r="S40" s="214" t="s">
        <v>661</v>
      </c>
    </row>
    <row r="41" spans="1:42">
      <c r="A41" s="185" t="s">
        <v>16</v>
      </c>
      <c r="B41" s="186" t="str">
        <f t="shared" ref="B41:C52" si="13">B10</f>
        <v>MI</v>
      </c>
      <c r="C41" s="186" t="str">
        <f t="shared" si="13"/>
        <v>Mining</v>
      </c>
      <c r="D41" s="185">
        <v>1</v>
      </c>
      <c r="E41" s="185">
        <v>1.0220604419830652</v>
      </c>
      <c r="F41" s="185">
        <v>1.0684529596700734</v>
      </c>
      <c r="G41" s="185">
        <f>F41</f>
        <v>1.0684529596700734</v>
      </c>
      <c r="J41" s="185" cm="1">
        <f t="array" ref="J41">IF(J$7=-1,K41,IF(J$7=99,I41,IF(J$7=0,INDEX($D41:$G41,0,J$5),(INDEX($D41:$G41,0,J$7+1)-INDEX($D41:$G41,0,J$7))/(INDEX($D$4:$G$4,0,J$7+1)-INDEX($D$4:$G$4,0,J$7))+I41)))</f>
        <v>1</v>
      </c>
      <c r="K41" s="185" cm="1">
        <f t="array" ref="K41">IF(K$7=-1,L41,IF(K$7=99,J41,IF(K$7=0,INDEX($D41:$G41,0,K$5),(INDEX($D41:$G41,0,K$7+1)-INDEX($D41:$G41,0,K$7))/(INDEX($D$4:$G$4,0,K$7+1)-INDEX($D$4:$G$4,0,K$7))+J41)))</f>
        <v>1.0027575552478831</v>
      </c>
      <c r="L41" s="185" cm="1">
        <f t="array" ref="L41">IF(L$7=-1,M41,IF(L$7=99,K41,IF(L$7=0,INDEX($D41:$G41,0,L$5),(INDEX($D41:$G41,0,L$7+1)-INDEX($D41:$G41,0,L$7))/(INDEX($D$4:$G$4,0,L$7+1)-INDEX($D$4:$G$4,0,L$7))+K41)))</f>
        <v>1.0055151104957663</v>
      </c>
      <c r="M41" s="185" cm="1">
        <f t="array" ref="M41">IF(M$7=-1,N41,IF(M$7=99,L41,IF(M$7=0,INDEX($D41:$G41,0,M$5),(INDEX($D41:$G41,0,M$7+1)-INDEX($D41:$G41,0,M$7))/(INDEX($D$4:$G$4,0,M$7+1)-INDEX($D$4:$G$4,0,M$7))+L41)))</f>
        <v>1.0082726657436494</v>
      </c>
      <c r="N41" s="185" cm="1">
        <f t="array" ref="N41">IF(N$7=-1,O41,IF(N$7=99,M41,IF(N$7=0,INDEX($D41:$G41,0,N$5),(INDEX($D41:$G41,0,N$7+1)-INDEX($D41:$G41,0,N$7))/(INDEX($D$4:$G$4,0,N$7+1)-INDEX($D$4:$G$4,0,N$7))+M41)))</f>
        <v>1.0110302209915325</v>
      </c>
      <c r="O41" s="185" cm="1">
        <f t="array" ref="O41">IF(O$7=-1,P41,IF(O$7=99,N41,IF(O$7=0,INDEX($D41:$G41,0,O$5),(INDEX($D41:$G41,0,O$7+1)-INDEX($D41:$G41,0,O$7))/(INDEX($D$4:$G$4,0,O$7+1)-INDEX($D$4:$G$4,0,O$7))+N41)))</f>
        <v>1.0137877762394156</v>
      </c>
      <c r="P41" s="185" cm="1">
        <f t="array" ref="P41">IF(P$7=-1,Q41,IF(P$7=99,O41,IF(P$7=0,INDEX($D41:$G41,0,P$5),(INDEX($D41:$G41,0,P$7+1)-INDEX($D41:$G41,0,P$7))/(INDEX($D$4:$G$4,0,P$7+1)-INDEX($D$4:$G$4,0,P$7))+O41)))</f>
        <v>1.0165453314872988</v>
      </c>
      <c r="Q41" s="185" cm="1">
        <f t="array" ref="Q41">IF(Q$7=-1,R41,IF(Q$7=99,P41,IF(Q$7=0,INDEX($D41:$G41,0,Q$5),(INDEX($D41:$G41,0,Q$7+1)-INDEX($D41:$G41,0,Q$7))/(INDEX($D$4:$G$4,0,Q$7+1)-INDEX($D$4:$G$4,0,Q$7))+P41)))</f>
        <v>1.0193028867351819</v>
      </c>
      <c r="R41" s="185" cm="1">
        <f t="array" ref="R41">IF(R$7=-1,S41,IF(R$7=99,Q41,IF(R$7=0,INDEX($D41:$G41,0,R$5),(INDEX($D41:$G41,0,R$7+1)-INDEX($D41:$G41,0,R$7))/(INDEX($D$4:$G$4,0,R$7+1)-INDEX($D$4:$G$4,0,R$7))+Q41)))</f>
        <v>1.0220604419830652</v>
      </c>
      <c r="S41" s="214">
        <v>1.0900000000000001</v>
      </c>
      <c r="T41" s="343">
        <f>IF(T$54=1,($AB41-$S41)/$AC$54+S41,$AB41)</f>
        <v>1.0846132399175183</v>
      </c>
      <c r="U41" s="343">
        <f t="shared" ref="U41:AA41" si="14">IF(U$54=1,($AB41-$S41)/$AC$54+T41,$AB41)</f>
        <v>1.0792264798350366</v>
      </c>
      <c r="V41" s="343">
        <f t="shared" si="14"/>
        <v>1.0738397197525549</v>
      </c>
      <c r="W41" s="343">
        <f t="shared" si="14"/>
        <v>1.0684529596700731</v>
      </c>
      <c r="X41" s="343">
        <f t="shared" si="14"/>
        <v>1.0684529596700734</v>
      </c>
      <c r="Y41" s="343">
        <f t="shared" si="14"/>
        <v>1.0684529596700734</v>
      </c>
      <c r="Z41" s="343">
        <f t="shared" si="14"/>
        <v>1.0684529596700734</v>
      </c>
      <c r="AA41" s="343">
        <f t="shared" si="14"/>
        <v>1.0684529596700734</v>
      </c>
      <c r="AB41" s="185" cm="1">
        <f t="array" ref="AB41">IF(AB$7=-1,AC41,IF(AB$7=99,AA41,IF(AB$7=0,INDEX($D41:$G41,0,AB$5),(INDEX($D41:$G41,0,AB$7+1)-INDEX($D41:$G41,0,AB$7))/(INDEX($D$4:$G$4,0,AB$7+1)-INDEX($D$4:$G$4,0,AB$7))+AA41)))</f>
        <v>1.0684529596700734</v>
      </c>
      <c r="AC41" s="185" cm="1">
        <f t="array" ref="AC41">IF(AC$7=-1,AD41,IF(AC$7=99,AB41,IF(AC$7=0,INDEX($D41:$G41,0,AC$5),(INDEX($D41:$G41,0,AC$7+1)-INDEX($D41:$G41,0,AC$7))/(INDEX($D$4:$G$4,0,AC$7+1)-INDEX($D$4:$G$4,0,AC$7))+AB41)))</f>
        <v>1.0684529596700734</v>
      </c>
      <c r="AD41" s="185" cm="1">
        <f t="array" ref="AD41">IF(AD$7=-1,AE41,IF(AD$7=99,AC41,IF(AD$7=0,INDEX($D41:$G41,0,AD$5),(INDEX($D41:$G41,0,AD$7+1)-INDEX($D41:$G41,0,AD$7))/(INDEX($D$4:$G$4,0,AD$7+1)-INDEX($D$4:$G$4,0,AD$7))+AC41)))</f>
        <v>1.0684529596700734</v>
      </c>
      <c r="AE41" s="185" cm="1">
        <f t="array" ref="AE41">IF(AE$7=-1,AF41,IF(AE$7=99,AD41,IF(AE$7=0,INDEX($D41:$G41,0,AE$5),(INDEX($D41:$G41,0,AE$7+1)-INDEX($D41:$G41,0,AE$7))/(INDEX($D$4:$G$4,0,AE$7+1)-INDEX($D$4:$G$4,0,AE$7))+AD41)))</f>
        <v>1.0684529596700734</v>
      </c>
      <c r="AF41" s="185" cm="1">
        <f t="array" ref="AF41">IF(AF$7=-1,AG41,IF(AF$7=99,AE41,IF(AF$7=0,INDEX($D41:$G41,0,AF$5),(INDEX($D41:$G41,0,AF$7+1)-INDEX($D41:$G41,0,AF$7))/(INDEX($D$4:$G$4,0,AF$7+1)-INDEX($D$4:$G$4,0,AF$7))+AE41)))</f>
        <v>1.0684529596700734</v>
      </c>
      <c r="AG41" s="185" cm="1">
        <f t="array" ref="AG41">IF(AG$7=-1,AH41,IF(AG$7=99,AF41,IF(AG$7=0,INDEX($D41:$G41,0,AG$5),(INDEX($D41:$G41,0,AG$7+1)-INDEX($D41:$G41,0,AG$7))/(INDEX($D$4:$G$4,0,AG$7+1)-INDEX($D$4:$G$4,0,AG$7))+AF41)))</f>
        <v>1.0684529596700734</v>
      </c>
      <c r="AH41" s="185" cm="1">
        <f t="array" ref="AH41">IF(AH$7=-1,AI41,IF(AH$7=99,AG41,IF(AH$7=0,INDEX($D41:$G41,0,AH$5),(INDEX($D41:$G41,0,AH$7+1)-INDEX($D41:$G41,0,AH$7))/(INDEX($D$4:$G$4,0,AH$7+1)-INDEX($D$4:$G$4,0,AH$7))+AG41)))</f>
        <v>1.0684529596700734</v>
      </c>
      <c r="AI41" s="185" cm="1">
        <f t="array" ref="AI41">IF(AI$7=-1,AJ41,IF(AI$7=99,AH41,IF(AI$7=0,INDEX($D41:$G41,0,AI$5),(INDEX($D41:$G41,0,AI$7+1)-INDEX($D41:$G41,0,AI$7))/(INDEX($D$4:$G$4,0,AI$7+1)-INDEX($D$4:$G$4,0,AI$7))+AH41)))</f>
        <v>1.0684529596700734</v>
      </c>
      <c r="AJ41" s="185" cm="1">
        <f t="array" ref="AJ41">IF(AJ$7=-1,AK41,IF(AJ$7=99,AI41,IF(AJ$7=0,INDEX($D41:$G41,0,AJ$5),(INDEX($D41:$G41,0,AJ$7+1)-INDEX($D41:$G41,0,AJ$7))/(INDEX($D$4:$G$4,0,AJ$7+1)-INDEX($D$4:$G$4,0,AJ$7))+AI41)))</f>
        <v>1.0684529596700734</v>
      </c>
      <c r="AK41" s="185" cm="1">
        <f t="array" ref="AK41">IF(AK$7=-1,AL41,IF(AK$7=99,AJ41,IF(AK$7=0,INDEX($D41:$G41,0,AK$5),(INDEX($D41:$G41,0,AK$7+1)-INDEX($D41:$G41,0,AK$7))/(INDEX($D$4:$G$4,0,AK$7+1)-INDEX($D$4:$G$4,0,AK$7))+AJ41)))</f>
        <v>1.0684529596700734</v>
      </c>
      <c r="AL41" s="185" cm="1">
        <f t="array" ref="AL41">IF(AL$7=-1,AM41,IF(AL$7=99,AK41,IF(AL$7=0,INDEX($D41:$G41,0,AL$5),(INDEX($D41:$G41,0,AL$7+1)-INDEX($D41:$G41,0,AL$7))/(INDEX($D$4:$G$4,0,AL$7+1)-INDEX($D$4:$G$4,0,AL$7))+AK41)))</f>
        <v>1.0684529596700734</v>
      </c>
      <c r="AM41" s="185" cm="1">
        <f t="array" ref="AM41">IF(AM$7=-1,AN41,IF(AM$7=99,AL41,IF(AM$7=0,INDEX($D41:$G41,0,AM$5),(INDEX($D41:$G41,0,AM$7+1)-INDEX($D41:$G41,0,AM$7))/(INDEX($D$4:$G$4,0,AM$7+1)-INDEX($D$4:$G$4,0,AM$7))+AL41)))</f>
        <v>1.0684529596700734</v>
      </c>
      <c r="AN41" s="185" cm="1">
        <f t="array" ref="AN41">IF(AN$7=-1,AO41,IF(AN$7=99,AM41,IF(AN$7=0,INDEX($D41:$G41,0,AN$5),(INDEX($D41:$G41,0,AN$7+1)-INDEX($D41:$G41,0,AN$7))/(INDEX($D$4:$G$4,0,AN$7+1)-INDEX($D$4:$G$4,0,AN$7))+AM41)))</f>
        <v>1.0684529596700734</v>
      </c>
      <c r="AO41" s="185" cm="1">
        <f t="array" ref="AO41">IF(AO$7=-1,AP41,IF(AO$7=99,AN41,IF(AO$7=0,INDEX($D41:$G41,0,AO$5),(INDEX($D41:$G41,0,AO$7+1)-INDEX($D41:$G41,0,AO$7))/(INDEX($D$4:$G$4,0,AO$7+1)-INDEX($D$4:$G$4,0,AO$7))+AN41)))</f>
        <v>1.0684529596700734</v>
      </c>
      <c r="AP41" s="185" cm="1">
        <f t="array" ref="AP41">IF(AP$7=-1,AQ41,IF(AP$7=99,AO41,IF(AP$7=0,INDEX($D41:$G41,0,AP$5),(INDEX($D41:$G41,0,AP$7+1)-INDEX($D41:$G41,0,AP$7))/(INDEX($D$4:$G$4,0,AP$7+1)-INDEX($D$4:$G$4,0,AP$7))+AO41)))</f>
        <v>1.0684529596700734</v>
      </c>
    </row>
    <row r="42" spans="1:42">
      <c r="A42" s="185" t="s">
        <v>16</v>
      </c>
      <c r="B42" s="186" t="str">
        <f t="shared" si="13"/>
        <v>FA</v>
      </c>
      <c r="C42" s="186" t="str">
        <f t="shared" si="13"/>
        <v>Ferro Alloys</v>
      </c>
      <c r="D42" s="185">
        <v>1</v>
      </c>
      <c r="E42" s="185">
        <v>1</v>
      </c>
      <c r="F42" s="185">
        <v>1</v>
      </c>
      <c r="G42" s="185">
        <v>1</v>
      </c>
      <c r="J42" s="185" cm="1">
        <f t="array" ref="J42">IF(J$7=-1,K42,IF(J$7=99,I42,IF(J$7=0,INDEX($D42:$G42,0,J$5),(INDEX($D42:$G42,0,J$7+1)-INDEX($D42:$G42,0,J$7))/(INDEX($D$4:$G$4,0,J$7+1)-INDEX($D$4:$G$4,0,J$7))+I42)))</f>
        <v>1</v>
      </c>
      <c r="K42" s="185" cm="1">
        <f t="array" ref="K42">IF(K$7=-1,L42,IF(K$7=99,J42,IF(K$7=0,INDEX($D42:$G42,0,K$5),(INDEX($D42:$G42,0,K$7+1)-INDEX($D42:$G42,0,K$7))/(INDEX($D$4:$G$4,0,K$7+1)-INDEX($D$4:$G$4,0,K$7))+J42)))</f>
        <v>1</v>
      </c>
      <c r="L42" s="185" cm="1">
        <f t="array" ref="L42">IF(L$7=-1,M42,IF(L$7=99,K42,IF(L$7=0,INDEX($D42:$G42,0,L$5),(INDEX($D42:$G42,0,L$7+1)-INDEX($D42:$G42,0,L$7))/(INDEX($D$4:$G$4,0,L$7+1)-INDEX($D$4:$G$4,0,L$7))+K42)))</f>
        <v>1</v>
      </c>
      <c r="M42" s="185" cm="1">
        <f t="array" ref="M42">IF(M$7=-1,N42,IF(M$7=99,L42,IF(M$7=0,INDEX($D42:$G42,0,M$5),(INDEX($D42:$G42,0,M$7+1)-INDEX($D42:$G42,0,M$7))/(INDEX($D$4:$G$4,0,M$7+1)-INDEX($D$4:$G$4,0,M$7))+L42)))</f>
        <v>1</v>
      </c>
      <c r="N42" s="185" cm="1">
        <f t="array" ref="N42">IF(N$7=-1,O42,IF(N$7=99,M42,IF(N$7=0,INDEX($D42:$G42,0,N$5),(INDEX($D42:$G42,0,N$7+1)-INDEX($D42:$G42,0,N$7))/(INDEX($D$4:$G$4,0,N$7+1)-INDEX($D$4:$G$4,0,N$7))+M42)))</f>
        <v>1</v>
      </c>
      <c r="O42" s="185" cm="1">
        <f t="array" ref="O42">IF(O$7=-1,P42,IF(O$7=99,N42,IF(O$7=0,INDEX($D42:$G42,0,O$5),(INDEX($D42:$G42,0,O$7+1)-INDEX($D42:$G42,0,O$7))/(INDEX($D$4:$G$4,0,O$7+1)-INDEX($D$4:$G$4,0,O$7))+N42)))</f>
        <v>1</v>
      </c>
      <c r="P42" s="185" cm="1">
        <f t="array" ref="P42">IF(P$7=-1,Q42,IF(P$7=99,O42,IF(P$7=0,INDEX($D42:$G42,0,P$5),(INDEX($D42:$G42,0,P$7+1)-INDEX($D42:$G42,0,P$7))/(INDEX($D$4:$G$4,0,P$7+1)-INDEX($D$4:$G$4,0,P$7))+O42)))</f>
        <v>1</v>
      </c>
      <c r="Q42" s="185" cm="1">
        <f t="array" ref="Q42">IF(Q$7=-1,R42,IF(Q$7=99,P42,IF(Q$7=0,INDEX($D42:$G42,0,Q$5),(INDEX($D42:$G42,0,Q$7+1)-INDEX($D42:$G42,0,Q$7))/(INDEX($D$4:$G$4,0,Q$7+1)-INDEX($D$4:$G$4,0,Q$7))+P42)))</f>
        <v>1</v>
      </c>
      <c r="R42" s="185" cm="1">
        <f t="array" ref="R42">IF(R$7=-1,S42,IF(R$7=99,Q42,IF(R$7=0,INDEX($D42:$G42,0,R$5),(INDEX($D42:$G42,0,R$7+1)-INDEX($D42:$G42,0,R$7))/(INDEX($D$4:$G$4,0,R$7+1)-INDEX($D$4:$G$4,0,R$7))+Q42)))</f>
        <v>1</v>
      </c>
      <c r="S42" s="214">
        <v>1.07</v>
      </c>
      <c r="T42" s="343">
        <f t="shared" ref="T42:AA42" si="15">IF(T$54=1,($AB42-$S42)/$AC$54+S42,$AB42)</f>
        <v>1.0525</v>
      </c>
      <c r="U42" s="343">
        <f t="shared" si="15"/>
        <v>1.0349999999999999</v>
      </c>
      <c r="V42" s="343">
        <f t="shared" si="15"/>
        <v>1.0174999999999998</v>
      </c>
      <c r="W42" s="343">
        <f t="shared" si="15"/>
        <v>0.99999999999999978</v>
      </c>
      <c r="X42" s="343">
        <f t="shared" si="15"/>
        <v>1</v>
      </c>
      <c r="Y42" s="343">
        <f t="shared" si="15"/>
        <v>1</v>
      </c>
      <c r="Z42" s="343">
        <f t="shared" si="15"/>
        <v>1</v>
      </c>
      <c r="AA42" s="343">
        <f t="shared" si="15"/>
        <v>1</v>
      </c>
      <c r="AB42" s="185" cm="1">
        <f t="array" ref="AB42">IF(AB$7=-1,AC42,IF(AB$7=99,AA42,IF(AB$7=0,INDEX($D42:$G42,0,AB$5),(INDEX($D42:$G42,0,AB$7+1)-INDEX($D42:$G42,0,AB$7))/(INDEX($D$4:$G$4,0,AB$7+1)-INDEX($D$4:$G$4,0,AB$7))+AA42)))</f>
        <v>1</v>
      </c>
      <c r="AC42" s="185" cm="1">
        <f t="array" ref="AC42">IF(AC$7=-1,AD42,IF(AC$7=99,AB42,IF(AC$7=0,INDEX($D42:$G42,0,AC$5),(INDEX($D42:$G42,0,AC$7+1)-INDEX($D42:$G42,0,AC$7))/(INDEX($D$4:$G$4,0,AC$7+1)-INDEX($D$4:$G$4,0,AC$7))+AB42)))</f>
        <v>1</v>
      </c>
      <c r="AD42" s="185" cm="1">
        <f t="array" ref="AD42">IF(AD$7=-1,AE42,IF(AD$7=99,AC42,IF(AD$7=0,INDEX($D42:$G42,0,AD$5),(INDEX($D42:$G42,0,AD$7+1)-INDEX($D42:$G42,0,AD$7))/(INDEX($D$4:$G$4,0,AD$7+1)-INDEX($D$4:$G$4,0,AD$7))+AC42)))</f>
        <v>1</v>
      </c>
      <c r="AE42" s="185" cm="1">
        <f t="array" ref="AE42">IF(AE$7=-1,AF42,IF(AE$7=99,AD42,IF(AE$7=0,INDEX($D42:$G42,0,AE$5),(INDEX($D42:$G42,0,AE$7+1)-INDEX($D42:$G42,0,AE$7))/(INDEX($D$4:$G$4,0,AE$7+1)-INDEX($D$4:$G$4,0,AE$7))+AD42)))</f>
        <v>1</v>
      </c>
      <c r="AF42" s="185" cm="1">
        <f t="array" ref="AF42">IF(AF$7=-1,AG42,IF(AF$7=99,AE42,IF(AF$7=0,INDEX($D42:$G42,0,AF$5),(INDEX($D42:$G42,0,AF$7+1)-INDEX($D42:$G42,0,AF$7))/(INDEX($D$4:$G$4,0,AF$7+1)-INDEX($D$4:$G$4,0,AF$7))+AE42)))</f>
        <v>1</v>
      </c>
      <c r="AG42" s="185" cm="1">
        <f t="array" ref="AG42">IF(AG$7=-1,AH42,IF(AG$7=99,AF42,IF(AG$7=0,INDEX($D42:$G42,0,AG$5),(INDEX($D42:$G42,0,AG$7+1)-INDEX($D42:$G42,0,AG$7))/(INDEX($D$4:$G$4,0,AG$7+1)-INDEX($D$4:$G$4,0,AG$7))+AF42)))</f>
        <v>1</v>
      </c>
      <c r="AH42" s="185" cm="1">
        <f t="array" ref="AH42">IF(AH$7=-1,AI42,IF(AH$7=99,AG42,IF(AH$7=0,INDEX($D42:$G42,0,AH$5),(INDEX($D42:$G42,0,AH$7+1)-INDEX($D42:$G42,0,AH$7))/(INDEX($D$4:$G$4,0,AH$7+1)-INDEX($D$4:$G$4,0,AH$7))+AG42)))</f>
        <v>1</v>
      </c>
      <c r="AI42" s="185" cm="1">
        <f t="array" ref="AI42">IF(AI$7=-1,AJ42,IF(AI$7=99,AH42,IF(AI$7=0,INDEX($D42:$G42,0,AI$5),(INDEX($D42:$G42,0,AI$7+1)-INDEX($D42:$G42,0,AI$7))/(INDEX($D$4:$G$4,0,AI$7+1)-INDEX($D$4:$G$4,0,AI$7))+AH42)))</f>
        <v>1</v>
      </c>
      <c r="AJ42" s="185" cm="1">
        <f t="array" ref="AJ42">IF(AJ$7=-1,AK42,IF(AJ$7=99,AI42,IF(AJ$7=0,INDEX($D42:$G42,0,AJ$5),(INDEX($D42:$G42,0,AJ$7+1)-INDEX($D42:$G42,0,AJ$7))/(INDEX($D$4:$G$4,0,AJ$7+1)-INDEX($D$4:$G$4,0,AJ$7))+AI42)))</f>
        <v>1</v>
      </c>
      <c r="AK42" s="185" cm="1">
        <f t="array" ref="AK42">IF(AK$7=-1,AL42,IF(AK$7=99,AJ42,IF(AK$7=0,INDEX($D42:$G42,0,AK$5),(INDEX($D42:$G42,0,AK$7+1)-INDEX($D42:$G42,0,AK$7))/(INDEX($D$4:$G$4,0,AK$7+1)-INDEX($D$4:$G$4,0,AK$7))+AJ42)))</f>
        <v>1</v>
      </c>
      <c r="AL42" s="185" cm="1">
        <f t="array" ref="AL42">IF(AL$7=-1,AM42,IF(AL$7=99,AK42,IF(AL$7=0,INDEX($D42:$G42,0,AL$5),(INDEX($D42:$G42,0,AL$7+1)-INDEX($D42:$G42,0,AL$7))/(INDEX($D$4:$G$4,0,AL$7+1)-INDEX($D$4:$G$4,0,AL$7))+AK42)))</f>
        <v>1</v>
      </c>
      <c r="AM42" s="185" cm="1">
        <f t="array" ref="AM42">IF(AM$7=-1,AN42,IF(AM$7=99,AL42,IF(AM$7=0,INDEX($D42:$G42,0,AM$5),(INDEX($D42:$G42,0,AM$7+1)-INDEX($D42:$G42,0,AM$7))/(INDEX($D$4:$G$4,0,AM$7+1)-INDEX($D$4:$G$4,0,AM$7))+AL42)))</f>
        <v>1</v>
      </c>
      <c r="AN42" s="185" cm="1">
        <f t="array" ref="AN42">IF(AN$7=-1,AO42,IF(AN$7=99,AM42,IF(AN$7=0,INDEX($D42:$G42,0,AN$5),(INDEX($D42:$G42,0,AN$7+1)-INDEX($D42:$G42,0,AN$7))/(INDEX($D$4:$G$4,0,AN$7+1)-INDEX($D$4:$G$4,0,AN$7))+AM42)))</f>
        <v>1</v>
      </c>
      <c r="AO42" s="185" cm="1">
        <f t="array" ref="AO42">IF(AO$7=-1,AP42,IF(AO$7=99,AN42,IF(AO$7=0,INDEX($D42:$G42,0,AO$5),(INDEX($D42:$G42,0,AO$7+1)-INDEX($D42:$G42,0,AO$7))/(INDEX($D$4:$G$4,0,AO$7+1)-INDEX($D$4:$G$4,0,AO$7))+AN42)))</f>
        <v>1</v>
      </c>
      <c r="AP42" s="185" cm="1">
        <f t="array" ref="AP42">IF(AP$7=-1,AQ42,IF(AP$7=99,AO42,IF(AP$7=0,INDEX($D42:$G42,0,AP$5),(INDEX($D42:$G42,0,AP$7+1)-INDEX($D42:$G42,0,AP$7))/(INDEX($D$4:$G$4,0,AP$7+1)-INDEX($D$4:$G$4,0,AP$7))+AO42)))</f>
        <v>1</v>
      </c>
    </row>
    <row r="43" spans="1:42">
      <c r="A43" s="185" t="s">
        <v>16</v>
      </c>
      <c r="B43" s="186" t="str">
        <f t="shared" si="13"/>
        <v>IS</v>
      </c>
      <c r="C43" s="186" t="str">
        <f t="shared" si="13"/>
        <v>Iron &amp; Steel</v>
      </c>
      <c r="D43" s="185">
        <v>1</v>
      </c>
      <c r="E43" s="185">
        <v>1</v>
      </c>
      <c r="F43" s="185">
        <v>1</v>
      </c>
      <c r="G43" s="185">
        <v>1</v>
      </c>
      <c r="J43" s="185" cm="1">
        <f t="array" ref="J43">IF(J$7=-1,K43,IF(J$7=99,I43,IF(J$7=0,INDEX($D43:$G43,0,J$5),(INDEX($D43:$G43,0,J$7+1)-INDEX($D43:$G43,0,J$7))/(INDEX($D$4:$G$4,0,J$7+1)-INDEX($D$4:$G$4,0,J$7))+I43)))</f>
        <v>1</v>
      </c>
      <c r="K43" s="185" cm="1">
        <f t="array" ref="K43">IF(K$7=-1,L43,IF(K$7=99,J43,IF(K$7=0,INDEX($D43:$G43,0,K$5),(INDEX($D43:$G43,0,K$7+1)-INDEX($D43:$G43,0,K$7))/(INDEX($D$4:$G$4,0,K$7+1)-INDEX($D$4:$G$4,0,K$7))+J43)))</f>
        <v>1</v>
      </c>
      <c r="L43" s="185" cm="1">
        <f t="array" ref="L43">IF(L$7=-1,M43,IF(L$7=99,K43,IF(L$7=0,INDEX($D43:$G43,0,L$5),(INDEX($D43:$G43,0,L$7+1)-INDEX($D43:$G43,0,L$7))/(INDEX($D$4:$G$4,0,L$7+1)-INDEX($D$4:$G$4,0,L$7))+K43)))</f>
        <v>1</v>
      </c>
      <c r="M43" s="185" cm="1">
        <f t="array" ref="M43">IF(M$7=-1,N43,IF(M$7=99,L43,IF(M$7=0,INDEX($D43:$G43,0,M$5),(INDEX($D43:$G43,0,M$7+1)-INDEX($D43:$G43,0,M$7))/(INDEX($D$4:$G$4,0,M$7+1)-INDEX($D$4:$G$4,0,M$7))+L43)))</f>
        <v>1</v>
      </c>
      <c r="N43" s="185" cm="1">
        <f t="array" ref="N43">IF(N$7=-1,O43,IF(N$7=99,M43,IF(N$7=0,INDEX($D43:$G43,0,N$5),(INDEX($D43:$G43,0,N$7+1)-INDEX($D43:$G43,0,N$7))/(INDEX($D$4:$G$4,0,N$7+1)-INDEX($D$4:$G$4,0,N$7))+M43)))</f>
        <v>1</v>
      </c>
      <c r="O43" s="185" cm="1">
        <f t="array" ref="O43">IF(O$7=-1,P43,IF(O$7=99,N43,IF(O$7=0,INDEX($D43:$G43,0,O$5),(INDEX($D43:$G43,0,O$7+1)-INDEX($D43:$G43,0,O$7))/(INDEX($D$4:$G$4,0,O$7+1)-INDEX($D$4:$G$4,0,O$7))+N43)))</f>
        <v>1</v>
      </c>
      <c r="P43" s="185" cm="1">
        <f t="array" ref="P43">IF(P$7=-1,Q43,IF(P$7=99,O43,IF(P$7=0,INDEX($D43:$G43,0,P$5),(INDEX($D43:$G43,0,P$7+1)-INDEX($D43:$G43,0,P$7))/(INDEX($D$4:$G$4,0,P$7+1)-INDEX($D$4:$G$4,0,P$7))+O43)))</f>
        <v>1</v>
      </c>
      <c r="Q43" s="185" cm="1">
        <f t="array" ref="Q43">IF(Q$7=-1,R43,IF(Q$7=99,P43,IF(Q$7=0,INDEX($D43:$G43,0,Q$5),(INDEX($D43:$G43,0,Q$7+1)-INDEX($D43:$G43,0,Q$7))/(INDEX($D$4:$G$4,0,Q$7+1)-INDEX($D$4:$G$4,0,Q$7))+P43)))</f>
        <v>1</v>
      </c>
      <c r="R43" s="185" cm="1">
        <f t="array" ref="R43">IF(R$7=-1,S43,IF(R$7=99,Q43,IF(R$7=0,INDEX($D43:$G43,0,R$5),(INDEX($D43:$G43,0,R$7+1)-INDEX($D43:$G43,0,R$7))/(INDEX($D$4:$G$4,0,R$7+1)-INDEX($D$4:$G$4,0,R$7))+Q43)))</f>
        <v>1</v>
      </c>
      <c r="S43" s="185" cm="1">
        <f t="array" ref="S43">IF(S$7=-1,T43,IF(S$7=99,R43,IF(S$7=0,INDEX($D43:$G43,0,S$5),(INDEX($D43:$G43,0,S$7+1)-INDEX($D43:$G43,0,S$7))/(INDEX($D$4:$G$4,0,S$7+1)-INDEX($D$4:$G$4,0,S$7))+R43)))</f>
        <v>1</v>
      </c>
      <c r="T43" s="343">
        <f t="shared" ref="T43:AA43" si="16">IF(T$54=1,($AB43-$S43)/$AC$54+S43,$AB43)</f>
        <v>1</v>
      </c>
      <c r="U43" s="343">
        <f t="shared" si="16"/>
        <v>1</v>
      </c>
      <c r="V43" s="343">
        <f t="shared" si="16"/>
        <v>1</v>
      </c>
      <c r="W43" s="343">
        <f t="shared" si="16"/>
        <v>1</v>
      </c>
      <c r="X43" s="343">
        <f t="shared" si="16"/>
        <v>1</v>
      </c>
      <c r="Y43" s="343">
        <f t="shared" si="16"/>
        <v>1</v>
      </c>
      <c r="Z43" s="343">
        <f t="shared" si="16"/>
        <v>1</v>
      </c>
      <c r="AA43" s="343">
        <f t="shared" si="16"/>
        <v>1</v>
      </c>
      <c r="AB43" s="185" cm="1">
        <f t="array" ref="AB43">IF(AB$7=-1,AC43,IF(AB$7=99,AA43,IF(AB$7=0,INDEX($D43:$G43,0,AB$5),(INDEX($D43:$G43,0,AB$7+1)-INDEX($D43:$G43,0,AB$7))/(INDEX($D$4:$G$4,0,AB$7+1)-INDEX($D$4:$G$4,0,AB$7))+AA43)))</f>
        <v>1</v>
      </c>
      <c r="AC43" s="185" cm="1">
        <f t="array" ref="AC43">IF(AC$7=-1,AD43,IF(AC$7=99,AB43,IF(AC$7=0,INDEX($D43:$G43,0,AC$5),(INDEX($D43:$G43,0,AC$7+1)-INDEX($D43:$G43,0,AC$7))/(INDEX($D$4:$G$4,0,AC$7+1)-INDEX($D$4:$G$4,0,AC$7))+AB43)))</f>
        <v>1</v>
      </c>
      <c r="AD43" s="185" cm="1">
        <f t="array" ref="AD43">IF(AD$7=-1,AE43,IF(AD$7=99,AC43,IF(AD$7=0,INDEX($D43:$G43,0,AD$5),(INDEX($D43:$G43,0,AD$7+1)-INDEX($D43:$G43,0,AD$7))/(INDEX($D$4:$G$4,0,AD$7+1)-INDEX($D$4:$G$4,0,AD$7))+AC43)))</f>
        <v>1</v>
      </c>
      <c r="AE43" s="185" cm="1">
        <f t="array" ref="AE43">IF(AE$7=-1,AF43,IF(AE$7=99,AD43,IF(AE$7=0,INDEX($D43:$G43,0,AE$5),(INDEX($D43:$G43,0,AE$7+1)-INDEX($D43:$G43,0,AE$7))/(INDEX($D$4:$G$4,0,AE$7+1)-INDEX($D$4:$G$4,0,AE$7))+AD43)))</f>
        <v>1</v>
      </c>
      <c r="AF43" s="185" cm="1">
        <f t="array" ref="AF43">IF(AF$7=-1,AG43,IF(AF$7=99,AE43,IF(AF$7=0,INDEX($D43:$G43,0,AF$5),(INDEX($D43:$G43,0,AF$7+1)-INDEX($D43:$G43,0,AF$7))/(INDEX($D$4:$G$4,0,AF$7+1)-INDEX($D$4:$G$4,0,AF$7))+AE43)))</f>
        <v>1</v>
      </c>
      <c r="AG43" s="185" cm="1">
        <f t="array" ref="AG43">IF(AG$7=-1,AH43,IF(AG$7=99,AF43,IF(AG$7=0,INDEX($D43:$G43,0,AG$5),(INDEX($D43:$G43,0,AG$7+1)-INDEX($D43:$G43,0,AG$7))/(INDEX($D$4:$G$4,0,AG$7+1)-INDEX($D$4:$G$4,0,AG$7))+AF43)))</f>
        <v>1</v>
      </c>
      <c r="AH43" s="185" cm="1">
        <f t="array" ref="AH43">IF(AH$7=-1,AI43,IF(AH$7=99,AG43,IF(AH$7=0,INDEX($D43:$G43,0,AH$5),(INDEX($D43:$G43,0,AH$7+1)-INDEX($D43:$G43,0,AH$7))/(INDEX($D$4:$G$4,0,AH$7+1)-INDEX($D$4:$G$4,0,AH$7))+AG43)))</f>
        <v>1</v>
      </c>
      <c r="AI43" s="185" cm="1">
        <f t="array" ref="AI43">IF(AI$7=-1,AJ43,IF(AI$7=99,AH43,IF(AI$7=0,INDEX($D43:$G43,0,AI$5),(INDEX($D43:$G43,0,AI$7+1)-INDEX($D43:$G43,0,AI$7))/(INDEX($D$4:$G$4,0,AI$7+1)-INDEX($D$4:$G$4,0,AI$7))+AH43)))</f>
        <v>1</v>
      </c>
      <c r="AJ43" s="185" cm="1">
        <f t="array" ref="AJ43">IF(AJ$7=-1,AK43,IF(AJ$7=99,AI43,IF(AJ$7=0,INDEX($D43:$G43,0,AJ$5),(INDEX($D43:$G43,0,AJ$7+1)-INDEX($D43:$G43,0,AJ$7))/(INDEX($D$4:$G$4,0,AJ$7+1)-INDEX($D$4:$G$4,0,AJ$7))+AI43)))</f>
        <v>1</v>
      </c>
      <c r="AK43" s="185" cm="1">
        <f t="array" ref="AK43">IF(AK$7=-1,AL43,IF(AK$7=99,AJ43,IF(AK$7=0,INDEX($D43:$G43,0,AK$5),(INDEX($D43:$G43,0,AK$7+1)-INDEX($D43:$G43,0,AK$7))/(INDEX($D$4:$G$4,0,AK$7+1)-INDEX($D$4:$G$4,0,AK$7))+AJ43)))</f>
        <v>1</v>
      </c>
      <c r="AL43" s="185" cm="1">
        <f t="array" ref="AL43">IF(AL$7=-1,AM43,IF(AL$7=99,AK43,IF(AL$7=0,INDEX($D43:$G43,0,AL$5),(INDEX($D43:$G43,0,AL$7+1)-INDEX($D43:$G43,0,AL$7))/(INDEX($D$4:$G$4,0,AL$7+1)-INDEX($D$4:$G$4,0,AL$7))+AK43)))</f>
        <v>1</v>
      </c>
      <c r="AM43" s="185" cm="1">
        <f t="array" ref="AM43">IF(AM$7=-1,AN43,IF(AM$7=99,AL43,IF(AM$7=0,INDEX($D43:$G43,0,AM$5),(INDEX($D43:$G43,0,AM$7+1)-INDEX($D43:$G43,0,AM$7))/(INDEX($D$4:$G$4,0,AM$7+1)-INDEX($D$4:$G$4,0,AM$7))+AL43)))</f>
        <v>1</v>
      </c>
      <c r="AN43" s="185" cm="1">
        <f t="array" ref="AN43">IF(AN$7=-1,AO43,IF(AN$7=99,AM43,IF(AN$7=0,INDEX($D43:$G43,0,AN$5),(INDEX($D43:$G43,0,AN$7+1)-INDEX($D43:$G43,0,AN$7))/(INDEX($D$4:$G$4,0,AN$7+1)-INDEX($D$4:$G$4,0,AN$7))+AM43)))</f>
        <v>1</v>
      </c>
      <c r="AO43" s="185" cm="1">
        <f t="array" ref="AO43">IF(AO$7=-1,AP43,IF(AO$7=99,AN43,IF(AO$7=0,INDEX($D43:$G43,0,AO$5),(INDEX($D43:$G43,0,AO$7+1)-INDEX($D43:$G43,0,AO$7))/(INDEX($D$4:$G$4,0,AO$7+1)-INDEX($D$4:$G$4,0,AO$7))+AN43)))</f>
        <v>1</v>
      </c>
      <c r="AP43" s="185" cm="1">
        <f t="array" ref="AP43">IF(AP$7=-1,AQ43,IF(AP$7=99,AO43,IF(AP$7=0,INDEX($D43:$G43,0,AP$5),(INDEX($D43:$G43,0,AP$7+1)-INDEX($D43:$G43,0,AP$7))/(INDEX($D$4:$G$4,0,AP$7+1)-INDEX($D$4:$G$4,0,AP$7))+AO43)))</f>
        <v>1</v>
      </c>
    </row>
    <row r="44" spans="1:42">
      <c r="A44" s="185" t="s">
        <v>16</v>
      </c>
      <c r="B44" s="186" t="str">
        <f t="shared" si="13"/>
        <v>CP</v>
      </c>
      <c r="C44" s="186" t="str">
        <f t="shared" si="13"/>
        <v>Chemicals</v>
      </c>
      <c r="D44" s="185">
        <v>1</v>
      </c>
      <c r="E44" s="185">
        <v>1</v>
      </c>
      <c r="F44" s="185">
        <v>1</v>
      </c>
      <c r="G44" s="185">
        <v>1</v>
      </c>
      <c r="J44" s="185" cm="1">
        <f t="array" ref="J44">IF(J$7=-1,K44,IF(J$7=99,I44,IF(J$7=0,INDEX($D44:$G44,0,J$5),(INDEX($D44:$G44,0,J$7+1)-INDEX($D44:$G44,0,J$7))/(INDEX($D$4:$G$4,0,J$7+1)-INDEX($D$4:$G$4,0,J$7))+I44)))</f>
        <v>1</v>
      </c>
      <c r="K44" s="185" cm="1">
        <f t="array" ref="K44">IF(K$7=-1,L44,IF(K$7=99,J44,IF(K$7=0,INDEX($D44:$G44,0,K$5),(INDEX($D44:$G44,0,K$7+1)-INDEX($D44:$G44,0,K$7))/(INDEX($D$4:$G$4,0,K$7+1)-INDEX($D$4:$G$4,0,K$7))+J44)))</f>
        <v>1</v>
      </c>
      <c r="L44" s="185" cm="1">
        <f t="array" ref="L44">IF(L$7=-1,M44,IF(L$7=99,K44,IF(L$7=0,INDEX($D44:$G44,0,L$5),(INDEX($D44:$G44,0,L$7+1)-INDEX($D44:$G44,0,L$7))/(INDEX($D$4:$G$4,0,L$7+1)-INDEX($D$4:$G$4,0,L$7))+K44)))</f>
        <v>1</v>
      </c>
      <c r="M44" s="185" cm="1">
        <f t="array" ref="M44">IF(M$7=-1,N44,IF(M$7=99,L44,IF(M$7=0,INDEX($D44:$G44,0,M$5),(INDEX($D44:$G44,0,M$7+1)-INDEX($D44:$G44,0,M$7))/(INDEX($D$4:$G$4,0,M$7+1)-INDEX($D$4:$G$4,0,M$7))+L44)))</f>
        <v>1</v>
      </c>
      <c r="N44" s="185" cm="1">
        <f t="array" ref="N44">IF(N$7=-1,O44,IF(N$7=99,M44,IF(N$7=0,INDEX($D44:$G44,0,N$5),(INDEX($D44:$G44,0,N$7+1)-INDEX($D44:$G44,0,N$7))/(INDEX($D$4:$G$4,0,N$7+1)-INDEX($D$4:$G$4,0,N$7))+M44)))</f>
        <v>1</v>
      </c>
      <c r="O44" s="185" cm="1">
        <f t="array" ref="O44">IF(O$7=-1,P44,IF(O$7=99,N44,IF(O$7=0,INDEX($D44:$G44,0,O$5),(INDEX($D44:$G44,0,O$7+1)-INDEX($D44:$G44,0,O$7))/(INDEX($D$4:$G$4,0,O$7+1)-INDEX($D$4:$G$4,0,O$7))+N44)))</f>
        <v>1</v>
      </c>
      <c r="P44" s="185" cm="1">
        <f t="array" ref="P44">IF(P$7=-1,Q44,IF(P$7=99,O44,IF(P$7=0,INDEX($D44:$G44,0,P$5),(INDEX($D44:$G44,0,P$7+1)-INDEX($D44:$G44,0,P$7))/(INDEX($D$4:$G$4,0,P$7+1)-INDEX($D$4:$G$4,0,P$7))+O44)))</f>
        <v>1</v>
      </c>
      <c r="Q44" s="185" cm="1">
        <f t="array" ref="Q44">IF(Q$7=-1,R44,IF(Q$7=99,P44,IF(Q$7=0,INDEX($D44:$G44,0,Q$5),(INDEX($D44:$G44,0,Q$7+1)-INDEX($D44:$G44,0,Q$7))/(INDEX($D$4:$G$4,0,Q$7+1)-INDEX($D$4:$G$4,0,Q$7))+P44)))</f>
        <v>1</v>
      </c>
      <c r="R44" s="185" cm="1">
        <f t="array" ref="R44">IF(R$7=-1,S44,IF(R$7=99,Q44,IF(R$7=0,INDEX($D44:$G44,0,R$5),(INDEX($D44:$G44,0,R$7+1)-INDEX($D44:$G44,0,R$7))/(INDEX($D$4:$G$4,0,R$7+1)-INDEX($D$4:$G$4,0,R$7))+Q44)))</f>
        <v>1</v>
      </c>
      <c r="S44" s="214">
        <v>1.054</v>
      </c>
      <c r="T44" s="343">
        <f t="shared" ref="T44:AA44" si="17">IF(T$54=1,($AB44-$S44)/$AC$54+S44,$AB44)</f>
        <v>1.0405</v>
      </c>
      <c r="U44" s="343">
        <f t="shared" si="17"/>
        <v>1.0269999999999999</v>
      </c>
      <c r="V44" s="343">
        <f t="shared" si="17"/>
        <v>1.0134999999999998</v>
      </c>
      <c r="W44" s="343">
        <f t="shared" si="17"/>
        <v>0.99999999999999978</v>
      </c>
      <c r="X44" s="343">
        <f t="shared" si="17"/>
        <v>1</v>
      </c>
      <c r="Y44" s="343">
        <f t="shared" si="17"/>
        <v>1</v>
      </c>
      <c r="Z44" s="343">
        <f t="shared" si="17"/>
        <v>1</v>
      </c>
      <c r="AA44" s="343">
        <f t="shared" si="17"/>
        <v>1</v>
      </c>
      <c r="AB44" s="185" cm="1">
        <f t="array" ref="AB44">IF(AB$7=-1,AC44,IF(AB$7=99,AA44,IF(AB$7=0,INDEX($D44:$G44,0,AB$5),(INDEX($D44:$G44,0,AB$7+1)-INDEX($D44:$G44,0,AB$7))/(INDEX($D$4:$G$4,0,AB$7+1)-INDEX($D$4:$G$4,0,AB$7))+AA44)))</f>
        <v>1</v>
      </c>
      <c r="AC44" s="185" cm="1">
        <f t="array" ref="AC44">IF(AC$7=-1,AD44,IF(AC$7=99,AB44,IF(AC$7=0,INDEX($D44:$G44,0,AC$5),(INDEX($D44:$G44,0,AC$7+1)-INDEX($D44:$G44,0,AC$7))/(INDEX($D$4:$G$4,0,AC$7+1)-INDEX($D$4:$G$4,0,AC$7))+AB44)))</f>
        <v>1</v>
      </c>
      <c r="AD44" s="185" cm="1">
        <f t="array" ref="AD44">IF(AD$7=-1,AE44,IF(AD$7=99,AC44,IF(AD$7=0,INDEX($D44:$G44,0,AD$5),(INDEX($D44:$G44,0,AD$7+1)-INDEX($D44:$G44,0,AD$7))/(INDEX($D$4:$G$4,0,AD$7+1)-INDEX($D$4:$G$4,0,AD$7))+AC44)))</f>
        <v>1</v>
      </c>
      <c r="AE44" s="185" cm="1">
        <f t="array" ref="AE44">IF(AE$7=-1,AF44,IF(AE$7=99,AD44,IF(AE$7=0,INDEX($D44:$G44,0,AE$5),(INDEX($D44:$G44,0,AE$7+1)-INDEX($D44:$G44,0,AE$7))/(INDEX($D$4:$G$4,0,AE$7+1)-INDEX($D$4:$G$4,0,AE$7))+AD44)))</f>
        <v>1</v>
      </c>
      <c r="AF44" s="185" cm="1">
        <f t="array" ref="AF44">IF(AF$7=-1,AG44,IF(AF$7=99,AE44,IF(AF$7=0,INDEX($D44:$G44,0,AF$5),(INDEX($D44:$G44,0,AF$7+1)-INDEX($D44:$G44,0,AF$7))/(INDEX($D$4:$G$4,0,AF$7+1)-INDEX($D$4:$G$4,0,AF$7))+AE44)))</f>
        <v>1</v>
      </c>
      <c r="AG44" s="185" cm="1">
        <f t="array" ref="AG44">IF(AG$7=-1,AH44,IF(AG$7=99,AF44,IF(AG$7=0,INDEX($D44:$G44,0,AG$5),(INDEX($D44:$G44,0,AG$7+1)-INDEX($D44:$G44,0,AG$7))/(INDEX($D$4:$G$4,0,AG$7+1)-INDEX($D$4:$G$4,0,AG$7))+AF44)))</f>
        <v>1</v>
      </c>
      <c r="AH44" s="185" cm="1">
        <f t="array" ref="AH44">IF(AH$7=-1,AI44,IF(AH$7=99,AG44,IF(AH$7=0,INDEX($D44:$G44,0,AH$5),(INDEX($D44:$G44,0,AH$7+1)-INDEX($D44:$G44,0,AH$7))/(INDEX($D$4:$G$4,0,AH$7+1)-INDEX($D$4:$G$4,0,AH$7))+AG44)))</f>
        <v>1</v>
      </c>
      <c r="AI44" s="185" cm="1">
        <f t="array" ref="AI44">IF(AI$7=-1,AJ44,IF(AI$7=99,AH44,IF(AI$7=0,INDEX($D44:$G44,0,AI$5),(INDEX($D44:$G44,0,AI$7+1)-INDEX($D44:$G44,0,AI$7))/(INDEX($D$4:$G$4,0,AI$7+1)-INDEX($D$4:$G$4,0,AI$7))+AH44)))</f>
        <v>1</v>
      </c>
      <c r="AJ44" s="185" cm="1">
        <f t="array" ref="AJ44">IF(AJ$7=-1,AK44,IF(AJ$7=99,AI44,IF(AJ$7=0,INDEX($D44:$G44,0,AJ$5),(INDEX($D44:$G44,0,AJ$7+1)-INDEX($D44:$G44,0,AJ$7))/(INDEX($D$4:$G$4,0,AJ$7+1)-INDEX($D$4:$G$4,0,AJ$7))+AI44)))</f>
        <v>1</v>
      </c>
      <c r="AK44" s="185" cm="1">
        <f t="array" ref="AK44">IF(AK$7=-1,AL44,IF(AK$7=99,AJ44,IF(AK$7=0,INDEX($D44:$G44,0,AK$5),(INDEX($D44:$G44,0,AK$7+1)-INDEX($D44:$G44,0,AK$7))/(INDEX($D$4:$G$4,0,AK$7+1)-INDEX($D$4:$G$4,0,AK$7))+AJ44)))</f>
        <v>1</v>
      </c>
      <c r="AL44" s="185" cm="1">
        <f t="array" ref="AL44">IF(AL$7=-1,AM44,IF(AL$7=99,AK44,IF(AL$7=0,INDEX($D44:$G44,0,AL$5),(INDEX($D44:$G44,0,AL$7+1)-INDEX($D44:$G44,0,AL$7))/(INDEX($D$4:$G$4,0,AL$7+1)-INDEX($D$4:$G$4,0,AL$7))+AK44)))</f>
        <v>1</v>
      </c>
      <c r="AM44" s="185" cm="1">
        <f t="array" ref="AM44">IF(AM$7=-1,AN44,IF(AM$7=99,AL44,IF(AM$7=0,INDEX($D44:$G44,0,AM$5),(INDEX($D44:$G44,0,AM$7+1)-INDEX($D44:$G44,0,AM$7))/(INDEX($D$4:$G$4,0,AM$7+1)-INDEX($D$4:$G$4,0,AM$7))+AL44)))</f>
        <v>1</v>
      </c>
      <c r="AN44" s="185" cm="1">
        <f t="array" ref="AN44">IF(AN$7=-1,AO44,IF(AN$7=99,AM44,IF(AN$7=0,INDEX($D44:$G44,0,AN$5),(INDEX($D44:$G44,0,AN$7+1)-INDEX($D44:$G44,0,AN$7))/(INDEX($D$4:$G$4,0,AN$7+1)-INDEX($D$4:$G$4,0,AN$7))+AM44)))</f>
        <v>1</v>
      </c>
      <c r="AO44" s="185" cm="1">
        <f t="array" ref="AO44">IF(AO$7=-1,AP44,IF(AO$7=99,AN44,IF(AO$7=0,INDEX($D44:$G44,0,AO$5),(INDEX($D44:$G44,0,AO$7+1)-INDEX($D44:$G44,0,AO$7))/(INDEX($D$4:$G$4,0,AO$7+1)-INDEX($D$4:$G$4,0,AO$7))+AN44)))</f>
        <v>1</v>
      </c>
      <c r="AP44" s="185" cm="1">
        <f t="array" ref="AP44">IF(AP$7=-1,AQ44,IF(AP$7=99,AO44,IF(AP$7=0,INDEX($D44:$G44,0,AP$5),(INDEX($D44:$G44,0,AP$7+1)-INDEX($D44:$G44,0,AP$7))/(INDEX($D$4:$G$4,0,AP$7+1)-INDEX($D$4:$G$4,0,AP$7))+AO44)))</f>
        <v>1</v>
      </c>
    </row>
    <row r="45" spans="1:42">
      <c r="A45" s="185" t="s">
        <v>16</v>
      </c>
      <c r="B45" s="186" t="str">
        <f t="shared" si="13"/>
        <v>NF</v>
      </c>
      <c r="C45" s="186" t="str">
        <f t="shared" si="13"/>
        <v>Precious &amp; Non-Ferrous metals</v>
      </c>
      <c r="D45" s="185">
        <v>1</v>
      </c>
      <c r="E45" s="185">
        <v>1</v>
      </c>
      <c r="F45" s="185">
        <v>1</v>
      </c>
      <c r="G45" s="185">
        <v>1</v>
      </c>
      <c r="J45" s="185" cm="1">
        <f t="array" ref="J45">IF(J$7=-1,K45,IF(J$7=99,I45,IF(J$7=0,INDEX($D45:$G45,0,J$5),(INDEX($D45:$G45,0,J$7+1)-INDEX($D45:$G45,0,J$7))/(INDEX($D$4:$G$4,0,J$7+1)-INDEX($D$4:$G$4,0,J$7))+I45)))</f>
        <v>1</v>
      </c>
      <c r="K45" s="185" cm="1">
        <f t="array" ref="K45">IF(K$7=-1,L45,IF(K$7=99,J45,IF(K$7=0,INDEX($D45:$G45,0,K$5),(INDEX($D45:$G45,0,K$7+1)-INDEX($D45:$G45,0,K$7))/(INDEX($D$4:$G$4,0,K$7+1)-INDEX($D$4:$G$4,0,K$7))+J45)))</f>
        <v>1</v>
      </c>
      <c r="L45" s="185" cm="1">
        <f t="array" ref="L45">IF(L$7=-1,M45,IF(L$7=99,K45,IF(L$7=0,INDEX($D45:$G45,0,L$5),(INDEX($D45:$G45,0,L$7+1)-INDEX($D45:$G45,0,L$7))/(INDEX($D$4:$G$4,0,L$7+1)-INDEX($D$4:$G$4,0,L$7))+K45)))</f>
        <v>1</v>
      </c>
      <c r="M45" s="185" cm="1">
        <f t="array" ref="M45">IF(M$7=-1,N45,IF(M$7=99,L45,IF(M$7=0,INDEX($D45:$G45,0,M$5),(INDEX($D45:$G45,0,M$7+1)-INDEX($D45:$G45,0,M$7))/(INDEX($D$4:$G$4,0,M$7+1)-INDEX($D$4:$G$4,0,M$7))+L45)))</f>
        <v>1</v>
      </c>
      <c r="N45" s="185" cm="1">
        <f t="array" ref="N45">IF(N$7=-1,O45,IF(N$7=99,M45,IF(N$7=0,INDEX($D45:$G45,0,N$5),(INDEX($D45:$G45,0,N$7+1)-INDEX($D45:$G45,0,N$7))/(INDEX($D$4:$G$4,0,N$7+1)-INDEX($D$4:$G$4,0,N$7))+M45)))</f>
        <v>1</v>
      </c>
      <c r="O45" s="185" cm="1">
        <f t="array" ref="O45">IF(O$7=-1,P45,IF(O$7=99,N45,IF(O$7=0,INDEX($D45:$G45,0,O$5),(INDEX($D45:$G45,0,O$7+1)-INDEX($D45:$G45,0,O$7))/(INDEX($D$4:$G$4,0,O$7+1)-INDEX($D$4:$G$4,0,O$7))+N45)))</f>
        <v>1</v>
      </c>
      <c r="P45" s="185" cm="1">
        <f t="array" ref="P45">IF(P$7=-1,Q45,IF(P$7=99,O45,IF(P$7=0,INDEX($D45:$G45,0,P$5),(INDEX($D45:$G45,0,P$7+1)-INDEX($D45:$G45,0,P$7))/(INDEX($D$4:$G$4,0,P$7+1)-INDEX($D$4:$G$4,0,P$7))+O45)))</f>
        <v>1</v>
      </c>
      <c r="Q45" s="185" cm="1">
        <f t="array" ref="Q45">IF(Q$7=-1,R45,IF(Q$7=99,P45,IF(Q$7=0,INDEX($D45:$G45,0,Q$5),(INDEX($D45:$G45,0,Q$7+1)-INDEX($D45:$G45,0,Q$7))/(INDEX($D$4:$G$4,0,Q$7+1)-INDEX($D$4:$G$4,0,Q$7))+P45)))</f>
        <v>1</v>
      </c>
      <c r="R45" s="185" cm="1">
        <f t="array" ref="R45">IF(R$7=-1,S45,IF(R$7=99,Q45,IF(R$7=0,INDEX($D45:$G45,0,R$5),(INDEX($D45:$G45,0,R$7+1)-INDEX($D45:$G45,0,R$7))/(INDEX($D$4:$G$4,0,R$7+1)-INDEX($D$4:$G$4,0,R$7))+Q45)))</f>
        <v>1</v>
      </c>
      <c r="S45" s="214">
        <v>1.1000000000000001</v>
      </c>
      <c r="T45" s="343">
        <f t="shared" ref="T45:AA45" si="18">IF(T$54=1,($AB45-$S45)/$AC$54+S45,$AB45)</f>
        <v>1.0750000000000002</v>
      </c>
      <c r="U45" s="343">
        <f t="shared" si="18"/>
        <v>1.0500000000000003</v>
      </c>
      <c r="V45" s="343">
        <f t="shared" si="18"/>
        <v>1.0250000000000004</v>
      </c>
      <c r="W45" s="343">
        <f t="shared" si="18"/>
        <v>1.0000000000000004</v>
      </c>
      <c r="X45" s="343">
        <f t="shared" si="18"/>
        <v>1</v>
      </c>
      <c r="Y45" s="343">
        <f t="shared" si="18"/>
        <v>1</v>
      </c>
      <c r="Z45" s="343">
        <f t="shared" si="18"/>
        <v>1</v>
      </c>
      <c r="AA45" s="343">
        <f t="shared" si="18"/>
        <v>1</v>
      </c>
      <c r="AB45" s="185" cm="1">
        <f t="array" ref="AB45">IF(AB$7=-1,AC45,IF(AB$7=99,AA45,IF(AB$7=0,INDEX($D45:$G45,0,AB$5),(INDEX($D45:$G45,0,AB$7+1)-INDEX($D45:$G45,0,AB$7))/(INDEX($D$4:$G$4,0,AB$7+1)-INDEX($D$4:$G$4,0,AB$7))+AA45)))</f>
        <v>1</v>
      </c>
      <c r="AC45" s="185" cm="1">
        <f t="array" ref="AC45">IF(AC$7=-1,AD45,IF(AC$7=99,AB45,IF(AC$7=0,INDEX($D45:$G45,0,AC$5),(INDEX($D45:$G45,0,AC$7+1)-INDEX($D45:$G45,0,AC$7))/(INDEX($D$4:$G$4,0,AC$7+1)-INDEX($D$4:$G$4,0,AC$7))+AB45)))</f>
        <v>1</v>
      </c>
      <c r="AD45" s="185" cm="1">
        <f t="array" ref="AD45">IF(AD$7=-1,AE45,IF(AD$7=99,AC45,IF(AD$7=0,INDEX($D45:$G45,0,AD$5),(INDEX($D45:$G45,0,AD$7+1)-INDEX($D45:$G45,0,AD$7))/(INDEX($D$4:$G$4,0,AD$7+1)-INDEX($D$4:$G$4,0,AD$7))+AC45)))</f>
        <v>1</v>
      </c>
      <c r="AE45" s="185" cm="1">
        <f t="array" ref="AE45">IF(AE$7=-1,AF45,IF(AE$7=99,AD45,IF(AE$7=0,INDEX($D45:$G45,0,AE$5),(INDEX($D45:$G45,0,AE$7+1)-INDEX($D45:$G45,0,AE$7))/(INDEX($D$4:$G$4,0,AE$7+1)-INDEX($D$4:$G$4,0,AE$7))+AD45)))</f>
        <v>1</v>
      </c>
      <c r="AF45" s="185" cm="1">
        <f t="array" ref="AF45">IF(AF$7=-1,AG45,IF(AF$7=99,AE45,IF(AF$7=0,INDEX($D45:$G45,0,AF$5),(INDEX($D45:$G45,0,AF$7+1)-INDEX($D45:$G45,0,AF$7))/(INDEX($D$4:$G$4,0,AF$7+1)-INDEX($D$4:$G$4,0,AF$7))+AE45)))</f>
        <v>1</v>
      </c>
      <c r="AG45" s="185" cm="1">
        <f t="array" ref="AG45">IF(AG$7=-1,AH45,IF(AG$7=99,AF45,IF(AG$7=0,INDEX($D45:$G45,0,AG$5),(INDEX($D45:$G45,0,AG$7+1)-INDEX($D45:$G45,0,AG$7))/(INDEX($D$4:$G$4,0,AG$7+1)-INDEX($D$4:$G$4,0,AG$7))+AF45)))</f>
        <v>1</v>
      </c>
      <c r="AH45" s="185" cm="1">
        <f t="array" ref="AH45">IF(AH$7=-1,AI45,IF(AH$7=99,AG45,IF(AH$7=0,INDEX($D45:$G45,0,AH$5),(INDEX($D45:$G45,0,AH$7+1)-INDEX($D45:$G45,0,AH$7))/(INDEX($D$4:$G$4,0,AH$7+1)-INDEX($D$4:$G$4,0,AH$7))+AG45)))</f>
        <v>1</v>
      </c>
      <c r="AI45" s="185" cm="1">
        <f t="array" ref="AI45">IF(AI$7=-1,AJ45,IF(AI$7=99,AH45,IF(AI$7=0,INDEX($D45:$G45,0,AI$5),(INDEX($D45:$G45,0,AI$7+1)-INDEX($D45:$G45,0,AI$7))/(INDEX($D$4:$G$4,0,AI$7+1)-INDEX($D$4:$G$4,0,AI$7))+AH45)))</f>
        <v>1</v>
      </c>
      <c r="AJ45" s="185" cm="1">
        <f t="array" ref="AJ45">IF(AJ$7=-1,AK45,IF(AJ$7=99,AI45,IF(AJ$7=0,INDEX($D45:$G45,0,AJ$5),(INDEX($D45:$G45,0,AJ$7+1)-INDEX($D45:$G45,0,AJ$7))/(INDEX($D$4:$G$4,0,AJ$7+1)-INDEX($D$4:$G$4,0,AJ$7))+AI45)))</f>
        <v>1</v>
      </c>
      <c r="AK45" s="185" cm="1">
        <f t="array" ref="AK45">IF(AK$7=-1,AL45,IF(AK$7=99,AJ45,IF(AK$7=0,INDEX($D45:$G45,0,AK$5),(INDEX($D45:$G45,0,AK$7+1)-INDEX($D45:$G45,0,AK$7))/(INDEX($D$4:$G$4,0,AK$7+1)-INDEX($D$4:$G$4,0,AK$7))+AJ45)))</f>
        <v>1</v>
      </c>
      <c r="AL45" s="185" cm="1">
        <f t="array" ref="AL45">IF(AL$7=-1,AM45,IF(AL$7=99,AK45,IF(AL$7=0,INDEX($D45:$G45,0,AL$5),(INDEX($D45:$G45,0,AL$7+1)-INDEX($D45:$G45,0,AL$7))/(INDEX($D$4:$G$4,0,AL$7+1)-INDEX($D$4:$G$4,0,AL$7))+AK45)))</f>
        <v>1</v>
      </c>
      <c r="AM45" s="185" cm="1">
        <f t="array" ref="AM45">IF(AM$7=-1,AN45,IF(AM$7=99,AL45,IF(AM$7=0,INDEX($D45:$G45,0,AM$5),(INDEX($D45:$G45,0,AM$7+1)-INDEX($D45:$G45,0,AM$7))/(INDEX($D$4:$G$4,0,AM$7+1)-INDEX($D$4:$G$4,0,AM$7))+AL45)))</f>
        <v>1</v>
      </c>
      <c r="AN45" s="185" cm="1">
        <f t="array" ref="AN45">IF(AN$7=-1,AO45,IF(AN$7=99,AM45,IF(AN$7=0,INDEX($D45:$G45,0,AN$5),(INDEX($D45:$G45,0,AN$7+1)-INDEX($D45:$G45,0,AN$7))/(INDEX($D$4:$G$4,0,AN$7+1)-INDEX($D$4:$G$4,0,AN$7))+AM45)))</f>
        <v>1</v>
      </c>
      <c r="AO45" s="185" cm="1">
        <f t="array" ref="AO45">IF(AO$7=-1,AP45,IF(AO$7=99,AN45,IF(AO$7=0,INDEX($D45:$G45,0,AO$5),(INDEX($D45:$G45,0,AO$7+1)-INDEX($D45:$G45,0,AO$7))/(INDEX($D$4:$G$4,0,AO$7+1)-INDEX($D$4:$G$4,0,AO$7))+AN45)))</f>
        <v>1</v>
      </c>
      <c r="AP45" s="185" cm="1">
        <f t="array" ref="AP45">IF(AP$7=-1,AQ45,IF(AP$7=99,AO45,IF(AP$7=0,INDEX($D45:$G45,0,AP$5),(INDEX($D45:$G45,0,AP$7+1)-INDEX($D45:$G45,0,AP$7))/(INDEX($D$4:$G$4,0,AP$7+1)-INDEX($D$4:$G$4,0,AP$7))+AO45)))</f>
        <v>1</v>
      </c>
    </row>
    <row r="46" spans="1:42">
      <c r="A46" s="185" t="s">
        <v>16</v>
      </c>
      <c r="B46" s="186" t="str">
        <f t="shared" si="13"/>
        <v>NM</v>
      </c>
      <c r="C46" s="186" t="str">
        <f t="shared" si="13"/>
        <v>N.M.M Products</v>
      </c>
      <c r="D46" s="185">
        <v>1</v>
      </c>
      <c r="E46" s="185">
        <v>1</v>
      </c>
      <c r="F46" s="185">
        <v>1</v>
      </c>
      <c r="G46" s="185">
        <v>1</v>
      </c>
      <c r="J46" s="185" cm="1">
        <f t="array" ref="J46">IF(J$7=-1,K46,IF(J$7=99,I46,IF(J$7=0,INDEX($D46:$G46,0,J$5),(INDEX($D46:$G46,0,J$7+1)-INDEX($D46:$G46,0,J$7))/(INDEX($D$4:$G$4,0,J$7+1)-INDEX($D$4:$G$4,0,J$7))+I46)))</f>
        <v>1</v>
      </c>
      <c r="K46" s="185" cm="1">
        <f t="array" ref="K46">IF(K$7=-1,L46,IF(K$7=99,J46,IF(K$7=0,INDEX($D46:$G46,0,K$5),(INDEX($D46:$G46,0,K$7+1)-INDEX($D46:$G46,0,K$7))/(INDEX($D$4:$G$4,0,K$7+1)-INDEX($D$4:$G$4,0,K$7))+J46)))</f>
        <v>1</v>
      </c>
      <c r="L46" s="185" cm="1">
        <f t="array" ref="L46">IF(L$7=-1,M46,IF(L$7=99,K46,IF(L$7=0,INDEX($D46:$G46,0,L$5),(INDEX($D46:$G46,0,L$7+1)-INDEX($D46:$G46,0,L$7))/(INDEX($D$4:$G$4,0,L$7+1)-INDEX($D$4:$G$4,0,L$7))+K46)))</f>
        <v>1</v>
      </c>
      <c r="M46" s="185" cm="1">
        <f t="array" ref="M46">IF(M$7=-1,N46,IF(M$7=99,L46,IF(M$7=0,INDEX($D46:$G46,0,M$5),(INDEX($D46:$G46,0,M$7+1)-INDEX($D46:$G46,0,M$7))/(INDEX($D$4:$G$4,0,M$7+1)-INDEX($D$4:$G$4,0,M$7))+L46)))</f>
        <v>1</v>
      </c>
      <c r="N46" s="185" cm="1">
        <f t="array" ref="N46">IF(N$7=-1,O46,IF(N$7=99,M46,IF(N$7=0,INDEX($D46:$G46,0,N$5),(INDEX($D46:$G46,0,N$7+1)-INDEX($D46:$G46,0,N$7))/(INDEX($D$4:$G$4,0,N$7+1)-INDEX($D$4:$G$4,0,N$7))+M46)))</f>
        <v>1</v>
      </c>
      <c r="O46" s="185" cm="1">
        <f t="array" ref="O46">IF(O$7=-1,P46,IF(O$7=99,N46,IF(O$7=0,INDEX($D46:$G46,0,O$5),(INDEX($D46:$G46,0,O$7+1)-INDEX($D46:$G46,0,O$7))/(INDEX($D$4:$G$4,0,O$7+1)-INDEX($D$4:$G$4,0,O$7))+N46)))</f>
        <v>1</v>
      </c>
      <c r="P46" s="185" cm="1">
        <f t="array" ref="P46">IF(P$7=-1,Q46,IF(P$7=99,O46,IF(P$7=0,INDEX($D46:$G46,0,P$5),(INDEX($D46:$G46,0,P$7+1)-INDEX($D46:$G46,0,P$7))/(INDEX($D$4:$G$4,0,P$7+1)-INDEX($D$4:$G$4,0,P$7))+O46)))</f>
        <v>1</v>
      </c>
      <c r="Q46" s="185" cm="1">
        <f t="array" ref="Q46">IF(Q$7=-1,R46,IF(Q$7=99,P46,IF(Q$7=0,INDEX($D46:$G46,0,Q$5),(INDEX($D46:$G46,0,Q$7+1)-INDEX($D46:$G46,0,Q$7))/(INDEX($D$4:$G$4,0,Q$7+1)-INDEX($D$4:$G$4,0,Q$7))+P46)))</f>
        <v>1</v>
      </c>
      <c r="R46" s="185" cm="1">
        <f t="array" ref="R46">IF(R$7=-1,S46,IF(R$7=99,Q46,IF(R$7=0,INDEX($D46:$G46,0,R$5),(INDEX($D46:$G46,0,R$7+1)-INDEX($D46:$G46,0,R$7))/(INDEX($D$4:$G$4,0,R$7+1)-INDEX($D$4:$G$4,0,R$7))+Q46)))</f>
        <v>1</v>
      </c>
      <c r="S46" s="185" cm="1">
        <f t="array" ref="S46">IF(S$7=-1,T46,IF(S$7=99,R46,IF(S$7=0,INDEX($D46:$G46,0,S$5),(INDEX($D46:$G46,0,S$7+1)-INDEX($D46:$G46,0,S$7))/(INDEX($D$4:$G$4,0,S$7+1)-INDEX($D$4:$G$4,0,S$7))+R46)))</f>
        <v>1</v>
      </c>
      <c r="T46" s="343">
        <f t="shared" ref="T46:AA46" si="19">IF(T$54=1,($AB46-$S46)/$AC$54+S46,$AB46)</f>
        <v>1</v>
      </c>
      <c r="U46" s="343">
        <f t="shared" si="19"/>
        <v>1</v>
      </c>
      <c r="V46" s="343">
        <f t="shared" si="19"/>
        <v>1</v>
      </c>
      <c r="W46" s="343">
        <f t="shared" si="19"/>
        <v>1</v>
      </c>
      <c r="X46" s="343">
        <f t="shared" si="19"/>
        <v>1</v>
      </c>
      <c r="Y46" s="343">
        <f t="shared" si="19"/>
        <v>1</v>
      </c>
      <c r="Z46" s="343">
        <f t="shared" si="19"/>
        <v>1</v>
      </c>
      <c r="AA46" s="343">
        <f t="shared" si="19"/>
        <v>1</v>
      </c>
      <c r="AB46" s="185" cm="1">
        <f t="array" ref="AB46">IF(AB$7=-1,AC46,IF(AB$7=99,AA46,IF(AB$7=0,INDEX($D46:$G46,0,AB$5),(INDEX($D46:$G46,0,AB$7+1)-INDEX($D46:$G46,0,AB$7))/(INDEX($D$4:$G$4,0,AB$7+1)-INDEX($D$4:$G$4,0,AB$7))+AA46)))</f>
        <v>1</v>
      </c>
      <c r="AC46" s="185" cm="1">
        <f t="array" ref="AC46">IF(AC$7=-1,AD46,IF(AC$7=99,AB46,IF(AC$7=0,INDEX($D46:$G46,0,AC$5),(INDEX($D46:$G46,0,AC$7+1)-INDEX($D46:$G46,0,AC$7))/(INDEX($D$4:$G$4,0,AC$7+1)-INDEX($D$4:$G$4,0,AC$7))+AB46)))</f>
        <v>1</v>
      </c>
      <c r="AD46" s="185" cm="1">
        <f t="array" ref="AD46">IF(AD$7=-1,AE46,IF(AD$7=99,AC46,IF(AD$7=0,INDEX($D46:$G46,0,AD$5),(INDEX($D46:$G46,0,AD$7+1)-INDEX($D46:$G46,0,AD$7))/(INDEX($D$4:$G$4,0,AD$7+1)-INDEX($D$4:$G$4,0,AD$7))+AC46)))</f>
        <v>1</v>
      </c>
      <c r="AE46" s="185" cm="1">
        <f t="array" ref="AE46">IF(AE$7=-1,AF46,IF(AE$7=99,AD46,IF(AE$7=0,INDEX($D46:$G46,0,AE$5),(INDEX($D46:$G46,0,AE$7+1)-INDEX($D46:$G46,0,AE$7))/(INDEX($D$4:$G$4,0,AE$7+1)-INDEX($D$4:$G$4,0,AE$7))+AD46)))</f>
        <v>1</v>
      </c>
      <c r="AF46" s="185" cm="1">
        <f t="array" ref="AF46">IF(AF$7=-1,AG46,IF(AF$7=99,AE46,IF(AF$7=0,INDEX($D46:$G46,0,AF$5),(INDEX($D46:$G46,0,AF$7+1)-INDEX($D46:$G46,0,AF$7))/(INDEX($D$4:$G$4,0,AF$7+1)-INDEX($D$4:$G$4,0,AF$7))+AE46)))</f>
        <v>1</v>
      </c>
      <c r="AG46" s="185" cm="1">
        <f t="array" ref="AG46">IF(AG$7=-1,AH46,IF(AG$7=99,AF46,IF(AG$7=0,INDEX($D46:$G46,0,AG$5),(INDEX($D46:$G46,0,AG$7+1)-INDEX($D46:$G46,0,AG$7))/(INDEX($D$4:$G$4,0,AG$7+1)-INDEX($D$4:$G$4,0,AG$7))+AF46)))</f>
        <v>1</v>
      </c>
      <c r="AH46" s="185" cm="1">
        <f t="array" ref="AH46">IF(AH$7=-1,AI46,IF(AH$7=99,AG46,IF(AH$7=0,INDEX($D46:$G46,0,AH$5),(INDEX($D46:$G46,0,AH$7+1)-INDEX($D46:$G46,0,AH$7))/(INDEX($D$4:$G$4,0,AH$7+1)-INDEX($D$4:$G$4,0,AH$7))+AG46)))</f>
        <v>1</v>
      </c>
      <c r="AI46" s="185" cm="1">
        <f t="array" ref="AI46">IF(AI$7=-1,AJ46,IF(AI$7=99,AH46,IF(AI$7=0,INDEX($D46:$G46,0,AI$5),(INDEX($D46:$G46,0,AI$7+1)-INDEX($D46:$G46,0,AI$7))/(INDEX($D$4:$G$4,0,AI$7+1)-INDEX($D$4:$G$4,0,AI$7))+AH46)))</f>
        <v>1</v>
      </c>
      <c r="AJ46" s="185" cm="1">
        <f t="array" ref="AJ46">IF(AJ$7=-1,AK46,IF(AJ$7=99,AI46,IF(AJ$7=0,INDEX($D46:$G46,0,AJ$5),(INDEX($D46:$G46,0,AJ$7+1)-INDEX($D46:$G46,0,AJ$7))/(INDEX($D$4:$G$4,0,AJ$7+1)-INDEX($D$4:$G$4,0,AJ$7))+AI46)))</f>
        <v>1</v>
      </c>
      <c r="AK46" s="185" cm="1">
        <f t="array" ref="AK46">IF(AK$7=-1,AL46,IF(AK$7=99,AJ46,IF(AK$7=0,INDEX($D46:$G46,0,AK$5),(INDEX($D46:$G46,0,AK$7+1)-INDEX($D46:$G46,0,AK$7))/(INDEX($D$4:$G$4,0,AK$7+1)-INDEX($D$4:$G$4,0,AK$7))+AJ46)))</f>
        <v>1</v>
      </c>
      <c r="AL46" s="185" cm="1">
        <f t="array" ref="AL46">IF(AL$7=-1,AM46,IF(AL$7=99,AK46,IF(AL$7=0,INDEX($D46:$G46,0,AL$5),(INDEX($D46:$G46,0,AL$7+1)-INDEX($D46:$G46,0,AL$7))/(INDEX($D$4:$G$4,0,AL$7+1)-INDEX($D$4:$G$4,0,AL$7))+AK46)))</f>
        <v>1</v>
      </c>
      <c r="AM46" s="185" cm="1">
        <f t="array" ref="AM46">IF(AM$7=-1,AN46,IF(AM$7=99,AL46,IF(AM$7=0,INDEX($D46:$G46,0,AM$5),(INDEX($D46:$G46,0,AM$7+1)-INDEX($D46:$G46,0,AM$7))/(INDEX($D$4:$G$4,0,AM$7+1)-INDEX($D$4:$G$4,0,AM$7))+AL46)))</f>
        <v>1</v>
      </c>
      <c r="AN46" s="185" cm="1">
        <f t="array" ref="AN46">IF(AN$7=-1,AO46,IF(AN$7=99,AM46,IF(AN$7=0,INDEX($D46:$G46,0,AN$5),(INDEX($D46:$G46,0,AN$7+1)-INDEX($D46:$G46,0,AN$7))/(INDEX($D$4:$G$4,0,AN$7+1)-INDEX($D$4:$G$4,0,AN$7))+AM46)))</f>
        <v>1</v>
      </c>
      <c r="AO46" s="185" cm="1">
        <f t="array" ref="AO46">IF(AO$7=-1,AP46,IF(AO$7=99,AN46,IF(AO$7=0,INDEX($D46:$G46,0,AO$5),(INDEX($D46:$G46,0,AO$7+1)-INDEX($D46:$G46,0,AO$7))/(INDEX($D$4:$G$4,0,AO$7+1)-INDEX($D$4:$G$4,0,AO$7))+AN46)))</f>
        <v>1</v>
      </c>
      <c r="AP46" s="185" cm="1">
        <f t="array" ref="AP46">IF(AP$7=-1,AQ46,IF(AP$7=99,AO46,IF(AP$7=0,INDEX($D46:$G46,0,AP$5),(INDEX($D46:$G46,0,AP$7+1)-INDEX($D46:$G46,0,AP$7))/(INDEX($D$4:$G$4,0,AP$7+1)-INDEX($D$4:$G$4,0,AP$7))+AO46)))</f>
        <v>1</v>
      </c>
    </row>
    <row r="47" spans="1:42">
      <c r="A47" s="185" t="s">
        <v>16</v>
      </c>
      <c r="B47" s="186" t="str">
        <f t="shared" si="13"/>
        <v>NM</v>
      </c>
      <c r="C47" s="186" t="str">
        <f t="shared" si="13"/>
        <v>N.M.M Products</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185" cm="1">
        <f t="array" ref="S47">IF(S$7=-1,T47,IF(S$7=99,R47,IF(S$7=0,INDEX($D47:$G47,0,S$5),(INDEX($D47:$G47,0,S$7+1)-INDEX($D47:$G47,0,S$7))/(INDEX($D$4:$G$4,0,S$7+1)-INDEX($D$4:$G$4,0,S$7))+R47)))</f>
        <v>1</v>
      </c>
      <c r="T47" s="343">
        <f t="shared" ref="T47:AA47" si="20">IF(T$54=1,($AB47-$S47)/$AC$54+S47,$AB47)</f>
        <v>1</v>
      </c>
      <c r="U47" s="343">
        <f t="shared" si="20"/>
        <v>1</v>
      </c>
      <c r="V47" s="343">
        <f t="shared" si="20"/>
        <v>1</v>
      </c>
      <c r="W47" s="343">
        <f t="shared" si="20"/>
        <v>1</v>
      </c>
      <c r="X47" s="343">
        <f t="shared" si="20"/>
        <v>1</v>
      </c>
      <c r="Y47" s="343">
        <f t="shared" si="20"/>
        <v>1</v>
      </c>
      <c r="Z47" s="343">
        <f t="shared" si="20"/>
        <v>1</v>
      </c>
      <c r="AA47" s="343">
        <f t="shared" si="20"/>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si="13"/>
        <v>NM</v>
      </c>
      <c r="C48" s="186" t="str">
        <f t="shared" si="13"/>
        <v>N.M.M Products</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343">
        <f t="shared" ref="T48:AA48" si="21">IF(T$54=1,($AB48-$S48)/$AC$54+S48,$AB48)</f>
        <v>1</v>
      </c>
      <c r="U48" s="343">
        <f t="shared" si="21"/>
        <v>1</v>
      </c>
      <c r="V48" s="343">
        <f t="shared" si="21"/>
        <v>1</v>
      </c>
      <c r="W48" s="343">
        <f t="shared" si="21"/>
        <v>1</v>
      </c>
      <c r="X48" s="343">
        <f t="shared" si="21"/>
        <v>1</v>
      </c>
      <c r="Y48" s="343">
        <f t="shared" si="21"/>
        <v>1</v>
      </c>
      <c r="Z48" s="343">
        <f t="shared" si="21"/>
        <v>1</v>
      </c>
      <c r="AA48" s="343">
        <f t="shared" si="21"/>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13"/>
        <v>NM</v>
      </c>
      <c r="C49" s="186" t="str">
        <f t="shared" si="13"/>
        <v>N.M.M Products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343">
        <f t="shared" ref="T49:AA49" si="22">IF(T$54=1,($AB49-$S49)/$AC$54+S49,$AB49)</f>
        <v>1</v>
      </c>
      <c r="U49" s="343">
        <f t="shared" si="22"/>
        <v>1</v>
      </c>
      <c r="V49" s="343">
        <f t="shared" si="22"/>
        <v>1</v>
      </c>
      <c r="W49" s="343">
        <f t="shared" si="22"/>
        <v>1</v>
      </c>
      <c r="X49" s="343">
        <f t="shared" si="22"/>
        <v>1</v>
      </c>
      <c r="Y49" s="343">
        <f t="shared" si="22"/>
        <v>1</v>
      </c>
      <c r="Z49" s="343">
        <f t="shared" si="22"/>
        <v>1</v>
      </c>
      <c r="AA49" s="343">
        <f t="shared" si="2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13"/>
        <v>FB</v>
      </c>
      <c r="C50" s="186" t="str">
        <f t="shared" si="13"/>
        <v>Food, Beverage &amp; Tabacco</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1.0229999999999999</v>
      </c>
      <c r="T50" s="343">
        <f t="shared" ref="T50:AA50" si="23">IF(T$54=1,($AB50-$S50)/$AC$54+S50,$AB50)</f>
        <v>1.01725</v>
      </c>
      <c r="U50" s="343">
        <f t="shared" si="23"/>
        <v>1.0115000000000001</v>
      </c>
      <c r="V50" s="343">
        <f t="shared" si="23"/>
        <v>1.0057500000000001</v>
      </c>
      <c r="W50" s="343">
        <f t="shared" si="23"/>
        <v>1.0000000000000002</v>
      </c>
      <c r="X50" s="343">
        <f t="shared" si="23"/>
        <v>1</v>
      </c>
      <c r="Y50" s="343">
        <f t="shared" si="23"/>
        <v>1</v>
      </c>
      <c r="Z50" s="343">
        <f t="shared" si="23"/>
        <v>1</v>
      </c>
      <c r="AA50" s="343">
        <f t="shared" si="23"/>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13"/>
        <v>PP</v>
      </c>
      <c r="C51" s="186" t="str">
        <f t="shared" si="13"/>
        <v>Pulp &amp; Paper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24">IF(T$54=1,($AB51-$S51)/$AC$54+S51,$AB51)</f>
        <v>1</v>
      </c>
      <c r="U51" s="343">
        <f t="shared" si="24"/>
        <v>1</v>
      </c>
      <c r="V51" s="343">
        <f t="shared" si="24"/>
        <v>1</v>
      </c>
      <c r="W51" s="343">
        <f t="shared" si="24"/>
        <v>1</v>
      </c>
      <c r="X51" s="343">
        <f t="shared" si="24"/>
        <v>1</v>
      </c>
      <c r="Y51" s="343">
        <f t="shared" si="24"/>
        <v>1</v>
      </c>
      <c r="Z51" s="343">
        <f t="shared" si="24"/>
        <v>1</v>
      </c>
      <c r="AA51" s="343">
        <f t="shared" si="24"/>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13"/>
        <v>PP</v>
      </c>
      <c r="C52" s="186" t="str">
        <f t="shared" si="13"/>
        <v>Pulp &amp; Paper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3">
        <f t="shared" ref="T52:AA52" si="25">IF(T$54=1,($AB52-$S52)/$AC$54+S52,$AB52)</f>
        <v>1</v>
      </c>
      <c r="U52" s="343">
        <f t="shared" si="25"/>
        <v>1</v>
      </c>
      <c r="V52" s="343">
        <f t="shared" si="25"/>
        <v>1</v>
      </c>
      <c r="W52" s="343">
        <f t="shared" si="25"/>
        <v>1</v>
      </c>
      <c r="X52" s="343">
        <f t="shared" si="25"/>
        <v>1</v>
      </c>
      <c r="Y52" s="343">
        <f t="shared" si="25"/>
        <v>1</v>
      </c>
      <c r="Z52" s="343">
        <f t="shared" si="25"/>
        <v>1</v>
      </c>
      <c r="AA52" s="343">
        <f t="shared" si="25"/>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B22</f>
        <v>OT</v>
      </c>
      <c r="C53" s="186" t="str">
        <f>C22</f>
        <v>Other</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3">
        <f t="shared" ref="T53:AA53" si="26">IF(T$54=1,($AB53-$S53)/$AC$54+S53,$AB53)</f>
        <v>1</v>
      </c>
      <c r="U53" s="343">
        <f t="shared" si="26"/>
        <v>1</v>
      </c>
      <c r="V53" s="343">
        <f t="shared" si="26"/>
        <v>1</v>
      </c>
      <c r="W53" s="343">
        <f t="shared" si="26"/>
        <v>1</v>
      </c>
      <c r="X53" s="343">
        <f t="shared" si="26"/>
        <v>1</v>
      </c>
      <c r="Y53" s="343">
        <f t="shared" si="26"/>
        <v>1</v>
      </c>
      <c r="Z53" s="343">
        <f t="shared" si="26"/>
        <v>1</v>
      </c>
      <c r="AA53" s="343">
        <f t="shared" si="26"/>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c r="T54" s="345">
        <f>IF(T3&lt;=$X$39,1,0)</f>
        <v>1</v>
      </c>
      <c r="U54" s="345">
        <f t="shared" ref="U54:AB54" si="27">IF(U3&lt;=$X$39,1,0)</f>
        <v>1</v>
      </c>
      <c r="V54" s="345">
        <f t="shared" si="27"/>
        <v>1</v>
      </c>
      <c r="W54" s="345">
        <f t="shared" si="27"/>
        <v>1</v>
      </c>
      <c r="X54" s="345">
        <f t="shared" si="27"/>
        <v>0</v>
      </c>
      <c r="Y54" s="345">
        <f t="shared" si="27"/>
        <v>0</v>
      </c>
      <c r="Z54" s="345">
        <f t="shared" si="27"/>
        <v>0</v>
      </c>
      <c r="AA54" s="345">
        <f t="shared" si="27"/>
        <v>0</v>
      </c>
      <c r="AB54" s="345">
        <f t="shared" si="27"/>
        <v>0</v>
      </c>
      <c r="AC54" s="345">
        <f>SUM(T54:AB54)</f>
        <v>4</v>
      </c>
    </row>
    <row r="55" spans="1:42" ht="15.75" thickBot="1">
      <c r="A55" s="185" t="s">
        <v>16</v>
      </c>
      <c r="B55" s="14" t="s">
        <v>289</v>
      </c>
      <c r="C55" s="14"/>
      <c r="V55" s="344"/>
      <c r="W55" s="344"/>
      <c r="X55" s="344"/>
      <c r="Y55" s="344"/>
      <c r="Z55" s="344"/>
      <c r="AA55" s="344"/>
      <c r="AB55" s="34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cm="1">
        <f t="array" aca="1" ref="P68"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28">K3</f>
        <v>2013</v>
      </c>
      <c r="L69" s="5">
        <f t="shared" si="28"/>
        <v>2014</v>
      </c>
      <c r="M69" s="5">
        <f t="shared" si="28"/>
        <v>2015</v>
      </c>
      <c r="N69" s="5">
        <f t="shared" si="28"/>
        <v>2016</v>
      </c>
      <c r="O69" s="5">
        <f t="shared" si="28"/>
        <v>2017</v>
      </c>
      <c r="P69" s="5">
        <f t="shared" si="28"/>
        <v>2018</v>
      </c>
      <c r="Q69" s="5">
        <f t="shared" si="28"/>
        <v>2019</v>
      </c>
      <c r="R69" s="5">
        <f t="shared" si="28"/>
        <v>2020</v>
      </c>
      <c r="S69" s="5">
        <f t="shared" si="28"/>
        <v>2021</v>
      </c>
      <c r="T69" s="5">
        <f t="shared" si="28"/>
        <v>2022</v>
      </c>
      <c r="U69" s="5">
        <f t="shared" si="28"/>
        <v>2023</v>
      </c>
      <c r="V69" s="5">
        <f t="shared" si="28"/>
        <v>2024</v>
      </c>
      <c r="W69" s="5">
        <f t="shared" si="28"/>
        <v>2025</v>
      </c>
      <c r="X69" s="5">
        <f t="shared" si="28"/>
        <v>2026</v>
      </c>
      <c r="Y69" s="5">
        <f t="shared" si="28"/>
        <v>2027</v>
      </c>
      <c r="Z69" s="5">
        <f t="shared" si="28"/>
        <v>2028</v>
      </c>
      <c r="AA69" s="5">
        <f t="shared" si="28"/>
        <v>2029</v>
      </c>
      <c r="AB69" s="5">
        <f t="shared" si="28"/>
        <v>2030</v>
      </c>
      <c r="AC69" s="5">
        <f t="shared" si="28"/>
        <v>2031</v>
      </c>
      <c r="AD69" s="5">
        <f t="shared" si="28"/>
        <v>2032</v>
      </c>
      <c r="AE69" s="5">
        <f t="shared" si="28"/>
        <v>2033</v>
      </c>
      <c r="AF69" s="5">
        <f t="shared" si="28"/>
        <v>2034</v>
      </c>
      <c r="AG69" s="5">
        <f t="shared" si="28"/>
        <v>2035</v>
      </c>
      <c r="AH69" s="5">
        <f t="shared" si="28"/>
        <v>2036</v>
      </c>
      <c r="AI69" s="5">
        <f t="shared" si="28"/>
        <v>2037</v>
      </c>
      <c r="AJ69" s="5">
        <f t="shared" si="28"/>
        <v>2038</v>
      </c>
      <c r="AK69" s="5">
        <f t="shared" si="28"/>
        <v>2039</v>
      </c>
      <c r="AL69" s="5">
        <f t="shared" si="28"/>
        <v>2040</v>
      </c>
      <c r="AM69" s="5">
        <f t="shared" si="28"/>
        <v>2045</v>
      </c>
      <c r="AN69" s="5">
        <f t="shared" si="28"/>
        <v>2050</v>
      </c>
      <c r="AO69" s="5">
        <f t="shared" si="28"/>
        <v>2060</v>
      </c>
      <c r="AP69" s="5">
        <f t="shared" si="28"/>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29">SUMIF($B$10:$B$22,$D70,K$10:K$22)*SUMIF($B$10:$B$22,$D70,K$41:K$53)</f>
        <v>211.19277422586717</v>
      </c>
      <c r="L70" s="5">
        <f t="shared" ca="1" si="29"/>
        <v>212.87056543728519</v>
      </c>
      <c r="M70" s="5">
        <f t="shared" ca="1" si="29"/>
        <v>220.30253610165869</v>
      </c>
      <c r="N70" s="5">
        <f t="shared" ca="1" si="29"/>
        <v>217.8840898352222</v>
      </c>
      <c r="O70" s="5">
        <f t="shared" ca="1" si="29"/>
        <v>225.33765038806362</v>
      </c>
      <c r="P70" s="5">
        <f t="shared" ca="1" si="29"/>
        <v>224.65346862269857</v>
      </c>
      <c r="Q70" s="5">
        <f t="shared" ca="1" si="29"/>
        <v>222.3680598614871</v>
      </c>
      <c r="R70" s="5">
        <f t="shared" ca="1" si="29"/>
        <v>204.80660372721852</v>
      </c>
      <c r="S70" s="5">
        <f t="shared" ca="1" si="29"/>
        <v>222.46377791884854</v>
      </c>
      <c r="T70" s="5">
        <f t="shared" ca="1" si="29"/>
        <v>224.65076359433237</v>
      </c>
      <c r="U70" s="5">
        <f t="shared" ca="1" si="29"/>
        <v>226.1068685607371</v>
      </c>
      <c r="V70" s="5">
        <f t="shared" ca="1" si="29"/>
        <v>227.9077972083939</v>
      </c>
      <c r="W70" s="5">
        <f t="shared" ca="1" si="29"/>
        <v>229.91451920426661</v>
      </c>
      <c r="X70" s="5">
        <f t="shared" ca="1" si="29"/>
        <v>232.10948082528185</v>
      </c>
      <c r="Y70" s="5">
        <f t="shared" ca="1" si="29"/>
        <v>234.33906767474599</v>
      </c>
      <c r="Z70" s="5">
        <f t="shared" ca="1" si="29"/>
        <v>238.71454842244307</v>
      </c>
      <c r="AA70" s="5">
        <f t="shared" ca="1" si="29"/>
        <v>241.0737461558073</v>
      </c>
      <c r="AB70" s="5">
        <f t="shared" ca="1" si="29"/>
        <v>243.24677248840499</v>
      </c>
      <c r="AC70" s="5">
        <f t="shared" ca="1" si="29"/>
        <v>245.97820078527303</v>
      </c>
      <c r="AD70" s="5">
        <f t="shared" ca="1" si="29"/>
        <v>248.84802948532487</v>
      </c>
      <c r="AE70" s="5">
        <f t="shared" ca="1" si="29"/>
        <v>251.81483546656614</v>
      </c>
      <c r="AF70" s="5">
        <f t="shared" ca="1" si="29"/>
        <v>256.18722700381977</v>
      </c>
      <c r="AG70" s="5">
        <f t="shared" ca="1" si="29"/>
        <v>260.95899850131264</v>
      </c>
      <c r="AH70" s="5">
        <f t="shared" ca="1" si="29"/>
        <v>266.29754527794614</v>
      </c>
      <c r="AI70" s="5">
        <f t="shared" ca="1" si="29"/>
        <v>271.77790502904833</v>
      </c>
      <c r="AJ70" s="5">
        <f t="shared" ca="1" si="29"/>
        <v>277.96750632710473</v>
      </c>
      <c r="AK70" s="5">
        <f t="shared" ca="1" si="29"/>
        <v>284.64632579482333</v>
      </c>
      <c r="AL70" s="5">
        <f t="shared" ca="1" si="29"/>
        <v>291.81550644598593</v>
      </c>
      <c r="AM70" s="5">
        <f t="shared" ca="1" si="29"/>
        <v>332.73338842583803</v>
      </c>
      <c r="AN70" s="5">
        <f t="shared" ca="1" si="29"/>
        <v>390.29259575890421</v>
      </c>
      <c r="AO70" s="5">
        <f t="shared" ca="1" si="29"/>
        <v>485.99613084628675</v>
      </c>
      <c r="AP70" s="5">
        <f t="shared" ca="1" si="29"/>
        <v>584.47322015920554</v>
      </c>
    </row>
    <row r="71" spans="1:48">
      <c r="A71" s="57" t="str">
        <f>'[4]TS BYDem'!A10</f>
        <v/>
      </c>
      <c r="B71" s="185" t="s">
        <v>288</v>
      </c>
      <c r="C71" s="185" t="s">
        <v>137</v>
      </c>
      <c r="D71" s="186" t="str">
        <f>'[4]TS BYDem'!D10</f>
        <v>IMIK</v>
      </c>
      <c r="E71" s="185" t="s">
        <v>137</v>
      </c>
      <c r="F71" s="185" t="s">
        <v>137</v>
      </c>
      <c r="G71" s="185" t="s">
        <v>137</v>
      </c>
      <c r="H71" s="185" t="s">
        <v>137</v>
      </c>
      <c r="I71" s="185">
        <v>0</v>
      </c>
      <c r="J71" s="185">
        <f>INDEX('[4]TS BYDem'!$J$10:$J$203,MATCH(D71,'[4]TS BYDem'!$D$10:$D$203,0))</f>
        <v>2.1376388478991801</v>
      </c>
      <c r="K71" s="185">
        <f t="shared" ref="K71:Z86" ca="1" si="30">K$70/J$70*J71</f>
        <v>2.1974041060152065</v>
      </c>
      <c r="L71" s="185">
        <f t="shared" ca="1" si="30"/>
        <v>2.2148610730469636</v>
      </c>
      <c r="M71" s="192">
        <f>O71</f>
        <v>2.2014400000000003</v>
      </c>
      <c r="N71" s="192">
        <f>O71</f>
        <v>2.2014400000000003</v>
      </c>
      <c r="O71" s="192">
        <f>INDEX('[4]TS BYDem'!$O$10:$O$203,MATCH(D71,'[4]TS BYDem'!$D$10:$D$203,0))</f>
        <v>2.2014400000000003</v>
      </c>
      <c r="P71" s="185">
        <f t="shared" ca="1" si="30"/>
        <v>2.1947558746310198</v>
      </c>
      <c r="Q71" s="185">
        <f t="shared" ca="1" si="30"/>
        <v>2.1724285349493599</v>
      </c>
      <c r="R71" s="185">
        <f t="shared" ca="1" si="30"/>
        <v>2.0008615911845462</v>
      </c>
      <c r="S71" s="185">
        <f t="shared" ca="1" si="30"/>
        <v>2.1733636541353234</v>
      </c>
      <c r="T71" s="185">
        <f t="shared" ca="1" si="30"/>
        <v>2.1947294478104857</v>
      </c>
      <c r="U71" s="185">
        <f t="shared" ca="1" si="30"/>
        <v>2.208954889993457</v>
      </c>
      <c r="V71" s="185">
        <f t="shared" ca="1" si="30"/>
        <v>2.2265490929829261</v>
      </c>
      <c r="W71" s="185">
        <f t="shared" ca="1" si="30"/>
        <v>2.2461537975806092</v>
      </c>
      <c r="X71" s="185">
        <f t="shared" ca="1" si="30"/>
        <v>2.2675975123910113</v>
      </c>
      <c r="Y71" s="185">
        <f t="shared" ca="1" si="30"/>
        <v>2.2893794989584202</v>
      </c>
      <c r="Z71" s="185">
        <f t="shared" ca="1" si="30"/>
        <v>2.3321258323857101</v>
      </c>
      <c r="AA71" s="185">
        <f t="shared" ref="AA71:AP86" ca="1" si="31">AA$70/Z$70*Z71</f>
        <v>2.3551740546831965</v>
      </c>
      <c r="AB71" s="185">
        <f t="shared" ca="1" si="31"/>
        <v>2.3764034723211078</v>
      </c>
      <c r="AC71" s="185">
        <f t="shared" ca="1" si="31"/>
        <v>2.4030882074264124</v>
      </c>
      <c r="AD71" s="185">
        <f t="shared" ca="1" si="31"/>
        <v>2.431125047619616</v>
      </c>
      <c r="AE71" s="185">
        <f t="shared" ca="1" si="31"/>
        <v>2.4601093090073425</v>
      </c>
      <c r="AF71" s="185">
        <f t="shared" ca="1" si="31"/>
        <v>2.5028254623407737</v>
      </c>
      <c r="AG71" s="185">
        <f t="shared" ca="1" si="31"/>
        <v>2.5494433649742216</v>
      </c>
      <c r="AH71" s="185">
        <f t="shared" ca="1" si="31"/>
        <v>2.6015983883168037</v>
      </c>
      <c r="AI71" s="185">
        <f t="shared" ca="1" si="31"/>
        <v>2.6551388559203719</v>
      </c>
      <c r="AJ71" s="185">
        <f t="shared" ca="1" si="31"/>
        <v>2.715608270854482</v>
      </c>
      <c r="AK71" s="185">
        <f t="shared" ca="1" si="31"/>
        <v>2.7808571110003415</v>
      </c>
      <c r="AL71" s="185">
        <f t="shared" ca="1" si="31"/>
        <v>2.8508965430504922</v>
      </c>
      <c r="AM71" s="185">
        <f t="shared" ca="1" si="31"/>
        <v>3.2506444855296919</v>
      </c>
      <c r="AN71" s="185">
        <f t="shared" ca="1" si="31"/>
        <v>3.8129701384913122</v>
      </c>
      <c r="AO71" s="185">
        <f t="shared" ca="1" si="31"/>
        <v>4.7479474488517273</v>
      </c>
      <c r="AP71" s="185">
        <f t="shared" ca="1" si="31"/>
        <v>5.7100210442925521</v>
      </c>
    </row>
    <row r="72" spans="1:48">
      <c r="A72" s="57" t="str">
        <f>'[4]TS BYDem'!A11</f>
        <v/>
      </c>
      <c r="B72" s="185" t="s">
        <v>288</v>
      </c>
      <c r="C72" s="185" t="s">
        <v>137</v>
      </c>
      <c r="D72" s="186" t="str">
        <f>'[4]TS BYDem'!D11</f>
        <v>IMIA</v>
      </c>
      <c r="E72" s="185" t="s">
        <v>137</v>
      </c>
      <c r="F72" s="185" t="s">
        <v>137</v>
      </c>
      <c r="G72" s="185" t="s">
        <v>137</v>
      </c>
      <c r="H72" s="185" t="s">
        <v>137</v>
      </c>
      <c r="I72" s="185">
        <v>0</v>
      </c>
      <c r="J72" s="185">
        <f>INDEX('[4]TS BYDem'!$J$10:$J$203,MATCH(D72,'[4]TS BYDem'!$D$10:$D$203,0))</f>
        <v>0.99318058118269725</v>
      </c>
      <c r="K72" s="185">
        <f t="shared" ca="1" si="30"/>
        <v>1.0209484587400051</v>
      </c>
      <c r="L72" s="185">
        <f t="shared" ca="1" si="30"/>
        <v>1.0290592397914098</v>
      </c>
      <c r="M72" s="192">
        <f t="shared" ref="M72:M79" si="32">O72</f>
        <v>1.0228235984706235</v>
      </c>
      <c r="N72" s="192">
        <f t="shared" ref="N72:N81" si="33">O72</f>
        <v>1.0228235984706235</v>
      </c>
      <c r="O72" s="192">
        <f>INDEX('[4]TS BYDem'!$O$10:$O$203,MATCH(D72,'[4]TS BYDem'!$D$10:$D$203,0))</f>
        <v>1.0228235984706235</v>
      </c>
      <c r="P72" s="185">
        <f t="shared" ca="1" si="30"/>
        <v>1.0197180488474091</v>
      </c>
      <c r="Q72" s="185">
        <f t="shared" ca="1" si="30"/>
        <v>1.0093444161717644</v>
      </c>
      <c r="R72" s="185">
        <f t="shared" ca="1" si="30"/>
        <v>0.92963171957311352</v>
      </c>
      <c r="S72" s="185">
        <f t="shared" ca="1" si="30"/>
        <v>1.0097788872319731</v>
      </c>
      <c r="T72" s="185">
        <f t="shared" ca="1" si="30"/>
        <v>1.0197057705315453</v>
      </c>
      <c r="U72" s="185">
        <f t="shared" ca="1" si="30"/>
        <v>1.026315134385851</v>
      </c>
      <c r="V72" s="185">
        <f t="shared" ca="1" si="30"/>
        <v>1.0344896774185528</v>
      </c>
      <c r="W72" s="185">
        <f t="shared" ca="1" si="30"/>
        <v>1.0435983310741399</v>
      </c>
      <c r="X72" s="185">
        <f t="shared" ca="1" si="30"/>
        <v>1.0535614177569264</v>
      </c>
      <c r="Y72" s="185">
        <f t="shared" ca="1" si="30"/>
        <v>1.0636816708107075</v>
      </c>
      <c r="Z72" s="185">
        <f t="shared" ca="1" si="30"/>
        <v>1.0835422886688031</v>
      </c>
      <c r="AA72" s="185">
        <f t="shared" ca="1" si="31"/>
        <v>1.0942508547295025</v>
      </c>
      <c r="AB72" s="185">
        <f t="shared" ca="1" si="31"/>
        <v>1.1041143755803293</v>
      </c>
      <c r="AC72" s="185">
        <f t="shared" ca="1" si="31"/>
        <v>1.1165125226043875</v>
      </c>
      <c r="AD72" s="185">
        <f t="shared" ca="1" si="31"/>
        <v>1.1295388788876195</v>
      </c>
      <c r="AE72" s="185">
        <f t="shared" ca="1" si="31"/>
        <v>1.1430054219374448</v>
      </c>
      <c r="AF72" s="185">
        <f t="shared" ca="1" si="31"/>
        <v>1.1628520176499435</v>
      </c>
      <c r="AG72" s="185">
        <f t="shared" ca="1" si="31"/>
        <v>1.1845114273657189</v>
      </c>
      <c r="AH72" s="185">
        <f t="shared" ca="1" si="31"/>
        <v>1.2087434703255902</v>
      </c>
      <c r="AI72" s="185">
        <f t="shared" ca="1" si="31"/>
        <v>1.2336192124480563</v>
      </c>
      <c r="AJ72" s="185">
        <f t="shared" ca="1" si="31"/>
        <v>1.2617142523221023</v>
      </c>
      <c r="AK72" s="185">
        <f t="shared" ca="1" si="31"/>
        <v>1.2920298882122572</v>
      </c>
      <c r="AL72" s="185">
        <f t="shared" ca="1" si="31"/>
        <v>1.324571308339253</v>
      </c>
      <c r="AM72" s="185">
        <f t="shared" ca="1" si="31"/>
        <v>1.5103004806118576</v>
      </c>
      <c r="AN72" s="185">
        <f t="shared" ca="1" si="31"/>
        <v>1.7715658105207115</v>
      </c>
      <c r="AO72" s="185">
        <f t="shared" ca="1" si="31"/>
        <v>2.205970953096128</v>
      </c>
      <c r="AP72" s="185">
        <f t="shared" ca="1" si="31"/>
        <v>2.652965455277589</v>
      </c>
    </row>
    <row r="73" spans="1:48">
      <c r="A73" s="57" t="str">
        <f>'[4]TS BYDem'!A12</f>
        <v/>
      </c>
      <c r="B73" s="185" t="s">
        <v>288</v>
      </c>
      <c r="C73" s="185" t="s">
        <v>137</v>
      </c>
      <c r="D73" s="186" t="str">
        <f>'[4]TS BYDem'!D12</f>
        <v>IMIL</v>
      </c>
      <c r="E73" s="185" t="s">
        <v>137</v>
      </c>
      <c r="F73" s="185" t="s">
        <v>137</v>
      </c>
      <c r="G73" s="185" t="s">
        <v>137</v>
      </c>
      <c r="H73" s="185" t="s">
        <v>137</v>
      </c>
      <c r="I73" s="185">
        <v>0</v>
      </c>
      <c r="J73" s="185">
        <f>INDEX('[4]TS BYDem'!$J$10:$J$203,MATCH(D73,'[4]TS BYDem'!$D$10:$D$203,0))</f>
        <v>1.4429062223319464</v>
      </c>
      <c r="K73" s="185">
        <f t="shared" ca="1" si="30"/>
        <v>1.4832477715602643</v>
      </c>
      <c r="L73" s="185">
        <f t="shared" ca="1" si="30"/>
        <v>1.4950312243067001</v>
      </c>
      <c r="M73" s="192">
        <f t="shared" si="32"/>
        <v>1.4859720000000001</v>
      </c>
      <c r="N73" s="192">
        <f t="shared" si="33"/>
        <v>1.4859720000000001</v>
      </c>
      <c r="O73" s="192">
        <f>INDEX('[4]TS BYDem'!$O$10:$O$203,MATCH(D73,'[4]TS BYDem'!$D$10:$D$203,0))</f>
        <v>1.4859720000000001</v>
      </c>
      <c r="P73" s="185">
        <f t="shared" ca="1" si="30"/>
        <v>1.4814602153759384</v>
      </c>
      <c r="Q73" s="185">
        <f t="shared" ca="1" si="30"/>
        <v>1.466389261090818</v>
      </c>
      <c r="R73" s="185">
        <f t="shared" ca="1" si="30"/>
        <v>1.3505815740495686</v>
      </c>
      <c r="S73" s="185">
        <f t="shared" ca="1" si="30"/>
        <v>1.4670204665413431</v>
      </c>
      <c r="T73" s="185">
        <f t="shared" ca="1" si="30"/>
        <v>1.4814423772720775</v>
      </c>
      <c r="U73" s="185">
        <f t="shared" ca="1" si="30"/>
        <v>1.4910445507455832</v>
      </c>
      <c r="V73" s="185">
        <f t="shared" ca="1" si="30"/>
        <v>1.5029206377634747</v>
      </c>
      <c r="W73" s="185">
        <f t="shared" ca="1" si="30"/>
        <v>1.5161538133669108</v>
      </c>
      <c r="X73" s="185">
        <f t="shared" ca="1" si="30"/>
        <v>1.5306283208639324</v>
      </c>
      <c r="Y73" s="185">
        <f t="shared" ca="1" si="30"/>
        <v>1.5453311617969336</v>
      </c>
      <c r="Z73" s="185">
        <f t="shared" ca="1" si="30"/>
        <v>1.5741849368603544</v>
      </c>
      <c r="AA73" s="185">
        <f t="shared" ca="1" si="31"/>
        <v>1.5897424869111578</v>
      </c>
      <c r="AB73" s="185">
        <f t="shared" ca="1" si="31"/>
        <v>1.6040723438167479</v>
      </c>
      <c r="AC73" s="185">
        <f t="shared" ca="1" si="31"/>
        <v>1.6220845400128283</v>
      </c>
      <c r="AD73" s="185">
        <f t="shared" ca="1" si="31"/>
        <v>1.6410094071432406</v>
      </c>
      <c r="AE73" s="185">
        <f t="shared" ca="1" si="31"/>
        <v>1.6605737835799559</v>
      </c>
      <c r="AF73" s="185">
        <f t="shared" ca="1" si="31"/>
        <v>1.689407187080022</v>
      </c>
      <c r="AG73" s="185">
        <f t="shared" ca="1" si="31"/>
        <v>1.7208742713575993</v>
      </c>
      <c r="AH73" s="185">
        <f t="shared" ca="1" si="31"/>
        <v>1.7560789121138423</v>
      </c>
      <c r="AI73" s="185">
        <f t="shared" ca="1" si="31"/>
        <v>1.7922187277462509</v>
      </c>
      <c r="AJ73" s="185">
        <f t="shared" ca="1" si="31"/>
        <v>1.8330355828267753</v>
      </c>
      <c r="AK73" s="185">
        <f t="shared" ca="1" si="31"/>
        <v>1.8770785499252305</v>
      </c>
      <c r="AL73" s="185">
        <f t="shared" ca="1" si="31"/>
        <v>1.9243551665590821</v>
      </c>
      <c r="AM73" s="185">
        <f t="shared" ca="1" si="31"/>
        <v>2.1941850277325416</v>
      </c>
      <c r="AN73" s="185">
        <f t="shared" ca="1" si="31"/>
        <v>2.5737548434816353</v>
      </c>
      <c r="AO73" s="185">
        <f t="shared" ca="1" si="31"/>
        <v>3.2048645279749155</v>
      </c>
      <c r="AP73" s="185">
        <f t="shared" ca="1" si="31"/>
        <v>3.854264204897472</v>
      </c>
    </row>
    <row r="74" spans="1:48">
      <c r="A74" s="57" t="str">
        <f>'[4]TS BYDem'!A13</f>
        <v/>
      </c>
      <c r="B74" s="185" t="s">
        <v>288</v>
      </c>
      <c r="C74" s="185" t="s">
        <v>137</v>
      </c>
      <c r="D74" s="186" t="str">
        <f>'[4]TS BYDem'!D13</f>
        <v>IMIC</v>
      </c>
      <c r="E74" s="185" t="s">
        <v>137</v>
      </c>
      <c r="F74" s="185" t="s">
        <v>137</v>
      </c>
      <c r="G74" s="185" t="s">
        <v>137</v>
      </c>
      <c r="H74" s="185" t="s">
        <v>137</v>
      </c>
      <c r="I74" s="185">
        <v>0</v>
      </c>
      <c r="J74" s="185">
        <f>INDEX('[4]TS BYDem'!$J$10:$J$203,MATCH(D74,'[4]TS BYDem'!$D$10:$D$203,0))</f>
        <v>17.35324025908308</v>
      </c>
      <c r="K74" s="185">
        <f t="shared" ca="1" si="30"/>
        <v>17.838411495680308</v>
      </c>
      <c r="L74" s="185">
        <f t="shared" ca="1" si="30"/>
        <v>17.980126240149275</v>
      </c>
      <c r="M74" s="192">
        <f t="shared" si="32"/>
        <v>17.871174671764589</v>
      </c>
      <c r="N74" s="192">
        <f t="shared" si="33"/>
        <v>17.871174671764589</v>
      </c>
      <c r="O74" s="192">
        <f>INDEX('[4]TS BYDem'!$O$10:$O$203,MATCH(D74,'[4]TS BYDem'!$D$10:$D$203,0))</f>
        <v>17.871174671764589</v>
      </c>
      <c r="P74" s="185">
        <f t="shared" ca="1" si="30"/>
        <v>17.816913291941827</v>
      </c>
      <c r="Q74" s="185">
        <f t="shared" ca="1" si="30"/>
        <v>17.635661117271265</v>
      </c>
      <c r="R74" s="185">
        <f t="shared" ca="1" si="30"/>
        <v>16.242889649540235</v>
      </c>
      <c r="S74" s="185">
        <f t="shared" ca="1" si="30"/>
        <v>17.643252365868214</v>
      </c>
      <c r="T74" s="185">
        <f t="shared" ca="1" si="30"/>
        <v>17.816698760396207</v>
      </c>
      <c r="U74" s="185">
        <f t="shared" ca="1" si="30"/>
        <v>17.932180155317244</v>
      </c>
      <c r="V74" s="185">
        <f t="shared" ca="1" si="30"/>
        <v>18.075008974106439</v>
      </c>
      <c r="W74" s="185">
        <f t="shared" ca="1" si="30"/>
        <v>18.234158939698752</v>
      </c>
      <c r="X74" s="185">
        <f t="shared" ca="1" si="30"/>
        <v>18.408237893923353</v>
      </c>
      <c r="Y74" s="185">
        <f t="shared" ca="1" si="30"/>
        <v>18.585062920562372</v>
      </c>
      <c r="Z74" s="185">
        <f t="shared" ca="1" si="30"/>
        <v>18.932075417499188</v>
      </c>
      <c r="AA74" s="185">
        <f t="shared" ca="1" si="31"/>
        <v>19.119179679505891</v>
      </c>
      <c r="AB74" s="185">
        <f t="shared" ca="1" si="31"/>
        <v>19.291518980502943</v>
      </c>
      <c r="AC74" s="185">
        <f t="shared" ca="1" si="31"/>
        <v>19.508144263107358</v>
      </c>
      <c r="AD74" s="185">
        <f t="shared" ca="1" si="31"/>
        <v>19.735745864030886</v>
      </c>
      <c r="AE74" s="185">
        <f t="shared" ca="1" si="31"/>
        <v>19.971038580612824</v>
      </c>
      <c r="AF74" s="185">
        <f t="shared" ca="1" si="31"/>
        <v>20.317806077127663</v>
      </c>
      <c r="AG74" s="185">
        <f t="shared" ca="1" si="31"/>
        <v>20.696247770198408</v>
      </c>
      <c r="AH74" s="185">
        <f t="shared" ca="1" si="31"/>
        <v>21.119639519310464</v>
      </c>
      <c r="AI74" s="185">
        <f t="shared" ca="1" si="31"/>
        <v>21.554278232403405</v>
      </c>
      <c r="AJ74" s="185">
        <f t="shared" ca="1" si="31"/>
        <v>22.045165777186316</v>
      </c>
      <c r="AK74" s="185">
        <f t="shared" ca="1" si="31"/>
        <v>22.574852445629109</v>
      </c>
      <c r="AL74" s="185">
        <f t="shared" ca="1" si="31"/>
        <v>23.143428888357246</v>
      </c>
      <c r="AM74" s="185">
        <f t="shared" ca="1" si="31"/>
        <v>26.388561758080826</v>
      </c>
      <c r="AN74" s="185">
        <f t="shared" ca="1" si="31"/>
        <v>30.953491970346974</v>
      </c>
      <c r="AO74" s="185">
        <f t="shared" ca="1" si="31"/>
        <v>38.543588828579601</v>
      </c>
      <c r="AP74" s="185">
        <f t="shared" ca="1" si="31"/>
        <v>46.353651910569369</v>
      </c>
    </row>
    <row r="75" spans="1:48">
      <c r="A75" s="57" t="str">
        <f>'[4]TS BYDem'!A14</f>
        <v/>
      </c>
      <c r="B75" s="185" t="s">
        <v>288</v>
      </c>
      <c r="C75" s="185" t="s">
        <v>137</v>
      </c>
      <c r="D75" s="186" t="str">
        <f>'[4]TS BYDem'!D14</f>
        <v>IMIH</v>
      </c>
      <c r="E75" s="185" t="s">
        <v>137</v>
      </c>
      <c r="F75" s="185" t="s">
        <v>137</v>
      </c>
      <c r="G75" s="185" t="s">
        <v>137</v>
      </c>
      <c r="H75" s="185" t="s">
        <v>137</v>
      </c>
      <c r="I75" s="185">
        <v>0</v>
      </c>
      <c r="J75" s="185">
        <f>INDEX('[4]TS BYDem'!$J$10:$J$203,MATCH(D75,'[4]TS BYDem'!$D$10:$D$203,0))</f>
        <v>7.6954998524370488</v>
      </c>
      <c r="K75" s="185">
        <f t="shared" ca="1" si="30"/>
        <v>7.9106547816547446</v>
      </c>
      <c r="L75" s="185">
        <f t="shared" ca="1" si="30"/>
        <v>7.973499862969069</v>
      </c>
      <c r="M75" s="192">
        <f t="shared" si="32"/>
        <v>7.9251840000000016</v>
      </c>
      <c r="N75" s="192">
        <f t="shared" si="33"/>
        <v>7.9251840000000016</v>
      </c>
      <c r="O75" s="192">
        <f>INDEX('[4]TS BYDem'!$O$10:$O$203,MATCH(D75,'[4]TS BYDem'!$D$10:$D$203,0))</f>
        <v>7.9251840000000016</v>
      </c>
      <c r="P75" s="185">
        <f t="shared" ca="1" si="30"/>
        <v>7.9011211486716721</v>
      </c>
      <c r="Q75" s="185">
        <f t="shared" ca="1" si="30"/>
        <v>7.8207427258176967</v>
      </c>
      <c r="R75" s="185">
        <f t="shared" ca="1" si="30"/>
        <v>7.2031017282643663</v>
      </c>
      <c r="S75" s="185">
        <f t="shared" ca="1" si="30"/>
        <v>7.8241091548871644</v>
      </c>
      <c r="T75" s="185">
        <f t="shared" ca="1" si="30"/>
        <v>7.9010260121177485</v>
      </c>
      <c r="U75" s="185">
        <f t="shared" ca="1" si="30"/>
        <v>7.952237603976446</v>
      </c>
      <c r="V75" s="185">
        <f t="shared" ca="1" si="30"/>
        <v>8.0155767347385343</v>
      </c>
      <c r="W75" s="185">
        <f t="shared" ca="1" si="30"/>
        <v>8.0861536712901927</v>
      </c>
      <c r="X75" s="185">
        <f t="shared" ca="1" si="30"/>
        <v>8.1633510446076407</v>
      </c>
      <c r="Y75" s="185">
        <f t="shared" ca="1" si="30"/>
        <v>8.2417661962503139</v>
      </c>
      <c r="Z75" s="185">
        <f t="shared" ca="1" si="30"/>
        <v>8.3956529965885576</v>
      </c>
      <c r="AA75" s="185">
        <f t="shared" ca="1" si="31"/>
        <v>8.4786265968595078</v>
      </c>
      <c r="AB75" s="185">
        <f t="shared" ca="1" si="31"/>
        <v>8.5550525003559894</v>
      </c>
      <c r="AC75" s="185">
        <f t="shared" ca="1" si="31"/>
        <v>8.6511175467350849</v>
      </c>
      <c r="AD75" s="185">
        <f t="shared" ca="1" si="31"/>
        <v>8.7520501714306178</v>
      </c>
      <c r="AE75" s="185">
        <f t="shared" ca="1" si="31"/>
        <v>8.8563935124264326</v>
      </c>
      <c r="AF75" s="185">
        <f t="shared" ca="1" si="31"/>
        <v>9.0101716644267853</v>
      </c>
      <c r="AG75" s="185">
        <f t="shared" ca="1" si="31"/>
        <v>9.1779961139071986</v>
      </c>
      <c r="AH75" s="185">
        <f t="shared" ca="1" si="31"/>
        <v>9.3657541979404932</v>
      </c>
      <c r="AI75" s="185">
        <f t="shared" ca="1" si="31"/>
        <v>9.5584998813133399</v>
      </c>
      <c r="AJ75" s="185">
        <f t="shared" ca="1" si="31"/>
        <v>9.7761897750761371</v>
      </c>
      <c r="AK75" s="185">
        <f t="shared" ca="1" si="31"/>
        <v>10.011085599601232</v>
      </c>
      <c r="AL75" s="185">
        <f t="shared" ca="1" si="31"/>
        <v>10.263227554981775</v>
      </c>
      <c r="AM75" s="185">
        <f t="shared" ca="1" si="31"/>
        <v>11.702320147906894</v>
      </c>
      <c r="AN75" s="185">
        <f t="shared" ca="1" si="31"/>
        <v>13.726692498568728</v>
      </c>
      <c r="AO75" s="185">
        <f t="shared" ca="1" si="31"/>
        <v>17.092610815866223</v>
      </c>
      <c r="AP75" s="185">
        <f t="shared" ca="1" si="31"/>
        <v>20.556075759453194</v>
      </c>
    </row>
    <row r="76" spans="1:48">
      <c r="A76" s="57" t="str">
        <f>'[4]TS BYDem'!A15</f>
        <v/>
      </c>
      <c r="B76" s="185" t="s">
        <v>288</v>
      </c>
      <c r="C76" s="185" t="s">
        <v>137</v>
      </c>
      <c r="D76" s="186" t="str">
        <f>'[4]TS BYDem'!D15</f>
        <v>IMIP</v>
      </c>
      <c r="E76" s="185" t="s">
        <v>137</v>
      </c>
      <c r="F76" s="185" t="s">
        <v>137</v>
      </c>
      <c r="G76" s="185" t="s">
        <v>137</v>
      </c>
      <c r="H76" s="185" t="s">
        <v>137</v>
      </c>
      <c r="I76" s="185">
        <v>0</v>
      </c>
      <c r="J76" s="185">
        <f>INDEX('[4]TS BYDem'!$J$10:$J$203,MATCH(D76,'[4]TS BYDem'!$D$10:$D$203,0))</f>
        <v>15.294517272248457</v>
      </c>
      <c r="K76" s="185">
        <f t="shared" ca="1" si="30"/>
        <v>15.722129622872741</v>
      </c>
      <c r="L76" s="185">
        <f t="shared" ca="1" si="30"/>
        <v>15.847031864451422</v>
      </c>
      <c r="M76" s="192">
        <f t="shared" si="32"/>
        <v>15.751005899293361</v>
      </c>
      <c r="N76" s="192">
        <f t="shared" si="33"/>
        <v>15.751005899293361</v>
      </c>
      <c r="O76" s="192">
        <f>INDEX('[4]TS BYDem'!$O$10:$O$203,MATCH(D76,'[4]TS BYDem'!$D$10:$D$203,0))</f>
        <v>15.751005899293361</v>
      </c>
      <c r="P76" s="185">
        <f t="shared" ca="1" si="30"/>
        <v>15.703181884958004</v>
      </c>
      <c r="Q76" s="185">
        <f t="shared" ca="1" si="30"/>
        <v>15.543432784804764</v>
      </c>
      <c r="R76" s="185">
        <f t="shared" ca="1" si="30"/>
        <v>14.315894471989827</v>
      </c>
      <c r="S76" s="185">
        <f t="shared" ca="1" si="30"/>
        <v>15.550123436294085</v>
      </c>
      <c r="T76" s="185">
        <f t="shared" ca="1" si="30"/>
        <v>15.702992804625978</v>
      </c>
      <c r="U76" s="185">
        <f t="shared" ca="1" si="30"/>
        <v>15.804773922323504</v>
      </c>
      <c r="V76" s="185">
        <f t="shared" ca="1" si="30"/>
        <v>15.930658068646133</v>
      </c>
      <c r="W76" s="185">
        <f t="shared" ca="1" si="30"/>
        <v>16.070927082460731</v>
      </c>
      <c r="X76" s="185">
        <f t="shared" ca="1" si="30"/>
        <v>16.224353965992151</v>
      </c>
      <c r="Y76" s="185">
        <f t="shared" ca="1" si="30"/>
        <v>16.380201138261935</v>
      </c>
      <c r="Z76" s="185">
        <f t="shared" ca="1" si="30"/>
        <v>16.68604538111498</v>
      </c>
      <c r="AA76" s="185">
        <f t="shared" ca="1" si="31"/>
        <v>16.850952299030496</v>
      </c>
      <c r="AB76" s="185">
        <f t="shared" ca="1" si="31"/>
        <v>17.002845915233209</v>
      </c>
      <c r="AC76" s="185">
        <f t="shared" ca="1" si="31"/>
        <v>17.193771591183829</v>
      </c>
      <c r="AD76" s="185">
        <f t="shared" ca="1" si="31"/>
        <v>17.394371396438885</v>
      </c>
      <c r="AE76" s="185">
        <f t="shared" ca="1" si="31"/>
        <v>17.601749872393142</v>
      </c>
      <c r="AF76" s="185">
        <f t="shared" ca="1" si="31"/>
        <v>17.907378180750399</v>
      </c>
      <c r="AG76" s="185">
        <f t="shared" ca="1" si="31"/>
        <v>18.240922978424706</v>
      </c>
      <c r="AH76" s="185">
        <f t="shared" ca="1" si="31"/>
        <v>18.614085126994183</v>
      </c>
      <c r="AI76" s="185">
        <f t="shared" ca="1" si="31"/>
        <v>18.997159942149143</v>
      </c>
      <c r="AJ76" s="185">
        <f t="shared" ca="1" si="31"/>
        <v>19.429810439711641</v>
      </c>
      <c r="AK76" s="185">
        <f t="shared" ca="1" si="31"/>
        <v>19.896657079211007</v>
      </c>
      <c r="AL76" s="185">
        <f t="shared" ca="1" si="31"/>
        <v>20.397779756824331</v>
      </c>
      <c r="AM76" s="185">
        <f t="shared" ca="1" si="31"/>
        <v>23.257922299987104</v>
      </c>
      <c r="AN76" s="185">
        <f t="shared" ca="1" si="31"/>
        <v>27.281286405809869</v>
      </c>
      <c r="AO76" s="185">
        <f t="shared" ca="1" si="31"/>
        <v>33.97092279435207</v>
      </c>
      <c r="AP76" s="185">
        <f t="shared" ca="1" si="31"/>
        <v>40.854429443337644</v>
      </c>
    </row>
    <row r="77" spans="1:48">
      <c r="A77" s="57" t="str">
        <f>'[4]TS BYDem'!A16</f>
        <v/>
      </c>
      <c r="B77" s="185" t="s">
        <v>288</v>
      </c>
      <c r="C77" s="185" t="s">
        <v>137</v>
      </c>
      <c r="D77" s="186" t="str">
        <f>'[4]TS BYDem'!D16</f>
        <v>IMIF</v>
      </c>
      <c r="E77" s="185" t="s">
        <v>137</v>
      </c>
      <c r="F77" s="185" t="s">
        <v>137</v>
      </c>
      <c r="G77" s="185" t="s">
        <v>137</v>
      </c>
      <c r="H77" s="185" t="s">
        <v>137</v>
      </c>
      <c r="I77" s="185">
        <v>0</v>
      </c>
      <c r="J77" s="185">
        <f>INDEX('[4]TS BYDem'!$J$10:$J$203,MATCH(D77,'[4]TS BYDem'!$D$10:$D$203,0))</f>
        <v>5.8889063414920679</v>
      </c>
      <c r="K77" s="185">
        <f t="shared" ca="1" si="30"/>
        <v>6.0535515564058358</v>
      </c>
      <c r="L77" s="185">
        <f t="shared" ca="1" si="30"/>
        <v>6.1016431430447868</v>
      </c>
      <c r="M77" s="192">
        <f t="shared" si="32"/>
        <v>6.0646698992933636</v>
      </c>
      <c r="N77" s="192">
        <f t="shared" si="33"/>
        <v>6.0646698992933636</v>
      </c>
      <c r="O77" s="192">
        <f>INDEX('[4]TS BYDem'!$O$10:$O$203,MATCH(D77,'[4]TS BYDem'!$D$10:$D$203,0))</f>
        <v>6.0646698992933636</v>
      </c>
      <c r="P77" s="185">
        <f t="shared" ca="1" si="30"/>
        <v>6.0462560365815214</v>
      </c>
      <c r="Q77" s="185">
        <f t="shared" ca="1" si="30"/>
        <v>5.9847472310275842</v>
      </c>
      <c r="R77" s="185">
        <f t="shared" ca="1" si="30"/>
        <v>5.512103470777828</v>
      </c>
      <c r="S77" s="185">
        <f t="shared" ca="1" si="30"/>
        <v>5.9873233580986671</v>
      </c>
      <c r="T77" s="185">
        <f t="shared" ca="1" si="30"/>
        <v>6.0461832342598472</v>
      </c>
      <c r="U77" s="185">
        <f t="shared" ca="1" si="30"/>
        <v>6.085372406352298</v>
      </c>
      <c r="V77" s="185">
        <f t="shared" ca="1" si="30"/>
        <v>6.1338420595212648</v>
      </c>
      <c r="W77" s="185">
        <f t="shared" ca="1" si="30"/>
        <v>6.1878503731060581</v>
      </c>
      <c r="X77" s="185">
        <f t="shared" ca="1" si="30"/>
        <v>6.2469249114717087</v>
      </c>
      <c r="Y77" s="185">
        <f t="shared" ca="1" si="30"/>
        <v>6.3069313428448908</v>
      </c>
      <c r="Z77" s="185">
        <f t="shared" ca="1" si="30"/>
        <v>6.4246917186178587</v>
      </c>
      <c r="AA77" s="185">
        <f t="shared" ca="1" si="31"/>
        <v>6.4881864584244342</v>
      </c>
      <c r="AB77" s="185">
        <f t="shared" ca="1" si="31"/>
        <v>6.5466706370203385</v>
      </c>
      <c r="AC77" s="185">
        <f t="shared" ca="1" si="31"/>
        <v>6.6201834785076175</v>
      </c>
      <c r="AD77" s="185">
        <f t="shared" ca="1" si="31"/>
        <v>6.6974211869125799</v>
      </c>
      <c r="AE77" s="185">
        <f t="shared" ca="1" si="31"/>
        <v>6.7772689127608405</v>
      </c>
      <c r="AF77" s="185">
        <f t="shared" ca="1" si="31"/>
        <v>6.894946146450998</v>
      </c>
      <c r="AG77" s="185">
        <f t="shared" ca="1" si="31"/>
        <v>7.0233721725381324</v>
      </c>
      <c r="AH77" s="185">
        <f t="shared" ca="1" si="31"/>
        <v>7.1670522184002499</v>
      </c>
      <c r="AI77" s="185">
        <f t="shared" ca="1" si="31"/>
        <v>7.3145489760995073</v>
      </c>
      <c r="AJ77" s="185">
        <f t="shared" ca="1" si="31"/>
        <v>7.4811340479519215</v>
      </c>
      <c r="AK77" s="185">
        <f t="shared" ca="1" si="31"/>
        <v>7.6608857908095054</v>
      </c>
      <c r="AL77" s="185">
        <f t="shared" ca="1" si="31"/>
        <v>7.8538349674021681</v>
      </c>
      <c r="AM77" s="185">
        <f t="shared" ca="1" si="31"/>
        <v>8.9550865636564634</v>
      </c>
      <c r="AN77" s="185">
        <f t="shared" ca="1" si="31"/>
        <v>10.504217796448101</v>
      </c>
      <c r="AO77" s="185">
        <f t="shared" ca="1" si="31"/>
        <v>13.079954019404475</v>
      </c>
      <c r="AP77" s="185">
        <f t="shared" ca="1" si="31"/>
        <v>15.730336848450422</v>
      </c>
    </row>
    <row r="78" spans="1:48">
      <c r="A78" s="57" t="str">
        <f>'[4]TS BYDem'!A17</f>
        <v/>
      </c>
      <c r="B78" s="185" t="s">
        <v>288</v>
      </c>
      <c r="C78" s="185" t="s">
        <v>137</v>
      </c>
      <c r="D78" s="186" t="str">
        <f>'[4]TS BYDem'!D17</f>
        <v>IMIO</v>
      </c>
      <c r="E78" s="185" t="s">
        <v>137</v>
      </c>
      <c r="F78" s="185" t="s">
        <v>137</v>
      </c>
      <c r="G78" s="185" t="s">
        <v>137</v>
      </c>
      <c r="H78" s="185" t="s">
        <v>137</v>
      </c>
      <c r="I78" s="185">
        <v>0</v>
      </c>
      <c r="J78" s="185">
        <f>INDEX('[4]TS BYDem'!$J$10:$J$203,MATCH(D78,'[4]TS BYDem'!$D$10:$D$203,0))</f>
        <v>28.894976807848312</v>
      </c>
      <c r="K78" s="185">
        <f t="shared" ca="1" si="30"/>
        <v>29.702838130575874</v>
      </c>
      <c r="L78" s="185">
        <f t="shared" ca="1" si="30"/>
        <v>29.938808139267341</v>
      </c>
      <c r="M78" s="192">
        <f t="shared" si="32"/>
        <v>29.757392277177463</v>
      </c>
      <c r="N78" s="192">
        <f t="shared" si="33"/>
        <v>29.757392277177463</v>
      </c>
      <c r="O78" s="192">
        <f>INDEX('[4]TS BYDem'!$O$10:$O$203,MATCH(D78,'[4]TS BYDem'!$D$10:$D$203,0))</f>
        <v>29.757392277177463</v>
      </c>
      <c r="P78" s="185">
        <f t="shared" ca="1" si="30"/>
        <v>29.667041352040016</v>
      </c>
      <c r="Q78" s="185">
        <f t="shared" ca="1" si="30"/>
        <v>29.365237348563682</v>
      </c>
      <c r="R78" s="185">
        <f t="shared" ca="1" si="30"/>
        <v>27.04612583636893</v>
      </c>
      <c r="S78" s="185">
        <f t="shared" ca="1" si="30"/>
        <v>29.377877578795996</v>
      </c>
      <c r="T78" s="185">
        <f t="shared" ca="1" si="30"/>
        <v>29.666684134371</v>
      </c>
      <c r="U78" s="185">
        <f t="shared" ca="1" si="30"/>
        <v>29.858972846920508</v>
      </c>
      <c r="V78" s="185">
        <f t="shared" ca="1" si="30"/>
        <v>30.096797906954812</v>
      </c>
      <c r="W78" s="185">
        <f t="shared" ca="1" si="30"/>
        <v>30.361799399246873</v>
      </c>
      <c r="X78" s="185">
        <f t="shared" ca="1" si="30"/>
        <v>30.65165923348858</v>
      </c>
      <c r="Y78" s="185">
        <f t="shared" ca="1" si="30"/>
        <v>30.946091568170701</v>
      </c>
      <c r="Z78" s="185">
        <f t="shared" ca="1" si="30"/>
        <v>31.523904005578441</v>
      </c>
      <c r="AA78" s="185">
        <f t="shared" ca="1" si="31"/>
        <v>31.835452352205145</v>
      </c>
      <c r="AB78" s="185">
        <f t="shared" ca="1" si="31"/>
        <v>32.122415480188351</v>
      </c>
      <c r="AC78" s="185">
        <f t="shared" ca="1" si="31"/>
        <v>32.483119442295475</v>
      </c>
      <c r="AD78" s="185">
        <f t="shared" ca="1" si="31"/>
        <v>32.862100133044116</v>
      </c>
      <c r="AE78" s="185">
        <f t="shared" ca="1" si="31"/>
        <v>33.253887343224186</v>
      </c>
      <c r="AF78" s="185">
        <f t="shared" ca="1" si="31"/>
        <v>33.831291829067531</v>
      </c>
      <c r="AG78" s="185">
        <f t="shared" ca="1" si="31"/>
        <v>34.461437195647029</v>
      </c>
      <c r="AH78" s="185">
        <f t="shared" ca="1" si="31"/>
        <v>35.166429150381461</v>
      </c>
      <c r="AI78" s="185">
        <f t="shared" ca="1" si="31"/>
        <v>35.890148487353123</v>
      </c>
      <c r="AJ78" s="185">
        <f t="shared" ca="1" si="31"/>
        <v>36.707528066612937</v>
      </c>
      <c r="AK78" s="185">
        <f t="shared" ca="1" si="31"/>
        <v>37.58951228233137</v>
      </c>
      <c r="AL78" s="185">
        <f t="shared" ca="1" si="31"/>
        <v>38.536252077368729</v>
      </c>
      <c r="AM78" s="185">
        <f t="shared" ca="1" si="31"/>
        <v>43.939740855781089</v>
      </c>
      <c r="AN78" s="185">
        <f t="shared" ca="1" si="31"/>
        <v>51.540831524933502</v>
      </c>
      <c r="AO78" s="185">
        <f t="shared" ca="1" si="31"/>
        <v>64.179143990708255</v>
      </c>
      <c r="AP78" s="185">
        <f t="shared" ca="1" si="31"/>
        <v>77.183723438273091</v>
      </c>
    </row>
    <row r="79" spans="1:48">
      <c r="A79" s="57" t="str">
        <f>'[4]TS BYDem'!A18</f>
        <v/>
      </c>
      <c r="B79" s="185" t="s">
        <v>288</v>
      </c>
      <c r="C79" s="185" t="s">
        <v>137</v>
      </c>
      <c r="D79" s="186" t="str">
        <f>'[4]TS BYDem'!D18</f>
        <v>IMIE</v>
      </c>
      <c r="E79" s="185" t="s">
        <v>137</v>
      </c>
      <c r="F79" s="185" t="s">
        <v>137</v>
      </c>
      <c r="G79" s="185" t="s">
        <v>137</v>
      </c>
      <c r="H79" s="185" t="s">
        <v>137</v>
      </c>
      <c r="I79" s="185">
        <v>0</v>
      </c>
      <c r="J79" s="185">
        <f>INDEX('[4]TS BYDem'!$J$10:$J$203,MATCH(D79,'[4]TS BYDem'!$D$10:$D$203,0))</f>
        <v>0.18682963530638833</v>
      </c>
      <c r="K79" s="185">
        <f t="shared" ca="1" si="30"/>
        <v>0.19205311886572904</v>
      </c>
      <c r="L79" s="185">
        <f t="shared" ca="1" si="30"/>
        <v>0.19357885778430459</v>
      </c>
      <c r="M79" s="192">
        <f t="shared" si="32"/>
        <v>0.19240585599999999</v>
      </c>
      <c r="N79" s="192">
        <f t="shared" si="33"/>
        <v>0.19240585599999999</v>
      </c>
      <c r="O79" s="192">
        <f>INDEX('[4]TS BYDem'!$O$10:$O$203,MATCH(D79,'[4]TS BYDem'!$D$10:$D$203,0))</f>
        <v>0.19240585599999999</v>
      </c>
      <c r="P79" s="185">
        <f t="shared" ca="1" si="30"/>
        <v>0.19182166344275112</v>
      </c>
      <c r="Q79" s="185">
        <f t="shared" ca="1" si="30"/>
        <v>0.18987025395457405</v>
      </c>
      <c r="R79" s="185">
        <f t="shared" ca="1" si="30"/>
        <v>0.17487530306952931</v>
      </c>
      <c r="S79" s="185">
        <f t="shared" ca="1" si="30"/>
        <v>0.18995198337142724</v>
      </c>
      <c r="T79" s="185">
        <f t="shared" ca="1" si="30"/>
        <v>0.1918193537386364</v>
      </c>
      <c r="U79" s="185">
        <f t="shared" ca="1" si="30"/>
        <v>0.1930626573854281</v>
      </c>
      <c r="V79" s="185">
        <f t="shared" ca="1" si="30"/>
        <v>0.19460039072670768</v>
      </c>
      <c r="W79" s="185">
        <f t="shared" ca="1" si="30"/>
        <v>0.19631384190854517</v>
      </c>
      <c r="X79" s="185">
        <f t="shared" ca="1" si="30"/>
        <v>0.19818802258297433</v>
      </c>
      <c r="Y79" s="185">
        <f t="shared" ca="1" si="30"/>
        <v>0.20009176820896588</v>
      </c>
      <c r="Z79" s="185">
        <f t="shared" ca="1" si="30"/>
        <v>0.20382779775051102</v>
      </c>
      <c r="AA79" s="185">
        <f t="shared" ca="1" si="31"/>
        <v>0.20584221237931133</v>
      </c>
      <c r="AB79" s="185">
        <f t="shared" ca="1" si="31"/>
        <v>0.20769766348086477</v>
      </c>
      <c r="AC79" s="185">
        <f t="shared" ca="1" si="31"/>
        <v>0.21002990932906837</v>
      </c>
      <c r="AD79" s="185">
        <f t="shared" ca="1" si="31"/>
        <v>0.21248032916195436</v>
      </c>
      <c r="AE79" s="185">
        <f t="shared" ca="1" si="31"/>
        <v>0.21501355360724164</v>
      </c>
      <c r="AF79" s="185">
        <f t="shared" ca="1" si="31"/>
        <v>0.21874694540858353</v>
      </c>
      <c r="AG79" s="185">
        <f t="shared" ca="1" si="31"/>
        <v>0.22282135009874687</v>
      </c>
      <c r="AH79" s="185">
        <f t="shared" ca="1" si="31"/>
        <v>0.22737969913888853</v>
      </c>
      <c r="AI79" s="185">
        <f t="shared" ca="1" si="31"/>
        <v>0.23205913600744041</v>
      </c>
      <c r="AJ79" s="185">
        <f t="shared" ca="1" si="31"/>
        <v>0.23734416287268162</v>
      </c>
      <c r="AK79" s="185">
        <f t="shared" ca="1" si="31"/>
        <v>0.24304691150142976</v>
      </c>
      <c r="AL79" s="185">
        <f t="shared" ca="1" si="31"/>
        <v>0.24916835786261293</v>
      </c>
      <c r="AM79" s="185">
        <f t="shared" ca="1" si="31"/>
        <v>0.28410632803529495</v>
      </c>
      <c r="AN79" s="185">
        <f t="shared" ca="1" si="31"/>
        <v>0.33325359010414052</v>
      </c>
      <c r="AO79" s="185">
        <f t="shared" ca="1" si="31"/>
        <v>0.41497060702964078</v>
      </c>
      <c r="AP79" s="185">
        <f t="shared" ca="1" si="31"/>
        <v>0.49905583927116881</v>
      </c>
    </row>
    <row r="80" spans="1:48">
      <c r="A80" s="57" t="str">
        <f>'[4]TS BYDem'!A19</f>
        <v>*</v>
      </c>
      <c r="B80" s="185" t="s">
        <v>288</v>
      </c>
      <c r="C80" s="185" t="s">
        <v>137</v>
      </c>
      <c r="D80" s="186">
        <f>'[4]TS BYDem'!D19</f>
        <v>0</v>
      </c>
      <c r="E80" s="185" t="s">
        <v>137</v>
      </c>
      <c r="F80" s="185" t="s">
        <v>137</v>
      </c>
      <c r="G80" s="185" t="s">
        <v>137</v>
      </c>
      <c r="H80" s="185" t="s">
        <v>137</v>
      </c>
      <c r="I80" s="185">
        <v>0</v>
      </c>
      <c r="J80" s="185" t="str">
        <f>INDEX('[4]TS BYDem'!$J$10:$J$203,MATCH(D80,'[4]TS BYDem'!$D$10:$D$203,0))</f>
        <v/>
      </c>
      <c r="K80" s="185" t="e">
        <f t="shared" ca="1" si="30"/>
        <v>#VALUE!</v>
      </c>
      <c r="L80" s="185" t="e">
        <f t="shared" ca="1" si="30"/>
        <v>#VALUE!</v>
      </c>
      <c r="M80" s="185" t="e">
        <f t="shared" ca="1" si="30"/>
        <v>#VALUE!</v>
      </c>
      <c r="N80" s="185" t="e">
        <f t="shared" ca="1" si="30"/>
        <v>#VALUE!</v>
      </c>
      <c r="O80" s="185" t="e">
        <f t="shared" ca="1" si="30"/>
        <v>#VALUE!</v>
      </c>
      <c r="P80" s="185" t="e">
        <f t="shared" ca="1" si="30"/>
        <v>#VALUE!</v>
      </c>
      <c r="Q80" s="185" t="e">
        <f t="shared" ca="1" si="30"/>
        <v>#VALUE!</v>
      </c>
      <c r="R80" s="185" t="e">
        <f t="shared" ca="1" si="30"/>
        <v>#VALUE!</v>
      </c>
      <c r="S80" s="185" t="e">
        <f t="shared" ca="1" si="30"/>
        <v>#VALUE!</v>
      </c>
      <c r="T80" s="185" t="e">
        <f t="shared" ca="1" si="30"/>
        <v>#VALUE!</v>
      </c>
      <c r="U80" s="185" t="e">
        <f t="shared" ca="1" si="30"/>
        <v>#VALUE!</v>
      </c>
      <c r="V80" s="185" t="e">
        <f t="shared" ca="1" si="30"/>
        <v>#VALUE!</v>
      </c>
      <c r="W80" s="185" t="e">
        <f t="shared" ca="1" si="30"/>
        <v>#VALUE!</v>
      </c>
      <c r="X80" s="185" t="e">
        <f t="shared" ca="1" si="30"/>
        <v>#VALUE!</v>
      </c>
      <c r="Y80" s="185" t="e">
        <f t="shared" ca="1" si="30"/>
        <v>#VALUE!</v>
      </c>
      <c r="Z80" s="185" t="e">
        <f t="shared" ca="1" si="30"/>
        <v>#VALUE!</v>
      </c>
      <c r="AA80" s="185" t="e">
        <f t="shared" ca="1" si="31"/>
        <v>#VALUE!</v>
      </c>
      <c r="AB80" s="185" t="e">
        <f t="shared" ca="1" si="31"/>
        <v>#VALUE!</v>
      </c>
      <c r="AC80" s="185" t="e">
        <f t="shared" ca="1" si="31"/>
        <v>#VALUE!</v>
      </c>
      <c r="AD80" s="185" t="e">
        <f t="shared" ca="1" si="31"/>
        <v>#VALUE!</v>
      </c>
      <c r="AE80" s="185" t="e">
        <f t="shared" ca="1" si="31"/>
        <v>#VALUE!</v>
      </c>
      <c r="AF80" s="185" t="e">
        <f t="shared" ca="1" si="31"/>
        <v>#VALUE!</v>
      </c>
      <c r="AG80" s="185" t="e">
        <f t="shared" ca="1" si="31"/>
        <v>#VALUE!</v>
      </c>
      <c r="AH80" s="185" t="e">
        <f t="shared" ca="1" si="31"/>
        <v>#VALUE!</v>
      </c>
      <c r="AI80" s="185" t="e">
        <f t="shared" ca="1" si="31"/>
        <v>#VALUE!</v>
      </c>
      <c r="AJ80" s="185" t="e">
        <f t="shared" ca="1" si="31"/>
        <v>#VALUE!</v>
      </c>
      <c r="AK80" s="185" t="e">
        <f t="shared" ca="1" si="31"/>
        <v>#VALUE!</v>
      </c>
      <c r="AL80" s="185" t="e">
        <f t="shared" ca="1" si="31"/>
        <v>#VALUE!</v>
      </c>
      <c r="AM80" s="185" t="e">
        <f t="shared" ca="1" si="31"/>
        <v>#VALUE!</v>
      </c>
      <c r="AN80" s="185" t="e">
        <f t="shared" ca="1" si="31"/>
        <v>#VALUE!</v>
      </c>
      <c r="AO80" s="185" t="e">
        <f t="shared" ca="1" si="31"/>
        <v>#VALUE!</v>
      </c>
      <c r="AP80" s="185" t="e">
        <f t="shared" ca="1" si="31"/>
        <v>#VALUE!</v>
      </c>
    </row>
    <row r="81" spans="1:42">
      <c r="A81" s="57" t="str">
        <f>'[4]TS BYDem'!A20</f>
        <v/>
      </c>
      <c r="B81" s="185" t="s">
        <v>288</v>
      </c>
      <c r="C81" s="185" t="s">
        <v>137</v>
      </c>
      <c r="D81" s="186" t="str">
        <f>'[4]TS BYDem'!D20</f>
        <v>IMIS</v>
      </c>
      <c r="E81" s="185" t="s">
        <v>137</v>
      </c>
      <c r="F81" s="185" t="s">
        <v>137</v>
      </c>
      <c r="G81" s="185" t="s">
        <v>137</v>
      </c>
      <c r="H81" s="185" t="s">
        <v>137</v>
      </c>
      <c r="I81" s="185">
        <v>0</v>
      </c>
      <c r="J81" s="185">
        <f>INDEX('[4]TS BYDem'!$J$10:$J$203,MATCH(D81,'[4]TS BYDem'!$D$10:$D$203,0))</f>
        <v>20.275122960000004</v>
      </c>
      <c r="K81" s="185">
        <f t="shared" ca="1" si="30"/>
        <v>20.841985766703509</v>
      </c>
      <c r="L81" s="185">
        <f t="shared" ca="1" si="30"/>
        <v>21.007561983390151</v>
      </c>
      <c r="M81" s="192">
        <f t="shared" ref="M81" si="34">O81</f>
        <v>24.5131771912</v>
      </c>
      <c r="N81" s="192">
        <f t="shared" si="33"/>
        <v>24.5131771912</v>
      </c>
      <c r="O81" s="192">
        <f>INDEX('[4]TS BYDem'!$O$10:$O$203,MATCH(D81,'[4]TS BYDem'!$D$10:$D$203,0))</f>
        <v>24.5131771912</v>
      </c>
      <c r="P81" s="185">
        <f t="shared" ca="1" si="30"/>
        <v>24.438749021666418</v>
      </c>
      <c r="Q81" s="185">
        <f t="shared" ca="1" si="30"/>
        <v>24.190132646101045</v>
      </c>
      <c r="R81" s="185">
        <f t="shared" ca="1" si="30"/>
        <v>22.279723598995727</v>
      </c>
      <c r="S81" s="185">
        <f t="shared" ca="1" si="30"/>
        <v>24.20054525889104</v>
      </c>
      <c r="T81" s="185">
        <f t="shared" ca="1" si="30"/>
        <v>24.438454757305657</v>
      </c>
      <c r="U81" s="185">
        <f t="shared" ca="1" si="30"/>
        <v>24.596855978712714</v>
      </c>
      <c r="V81" s="185">
        <f t="shared" ca="1" si="30"/>
        <v>24.792768570206825</v>
      </c>
      <c r="W81" s="185">
        <f t="shared" ca="1" si="30"/>
        <v>25.01106822751483</v>
      </c>
      <c r="X81" s="185">
        <f t="shared" ca="1" si="30"/>
        <v>25.249845382824514</v>
      </c>
      <c r="Y81" s="185">
        <f t="shared" ca="1" si="30"/>
        <v>25.492389216089666</v>
      </c>
      <c r="Z81" s="185">
        <f t="shared" ca="1" si="30"/>
        <v>25.968372411442378</v>
      </c>
      <c r="AA81" s="185">
        <f t="shared" ca="1" si="31"/>
        <v>26.225015861693326</v>
      </c>
      <c r="AB81" s="185">
        <f t="shared" ca="1" si="31"/>
        <v>26.461406804087442</v>
      </c>
      <c r="AC81" s="185">
        <f t="shared" ca="1" si="31"/>
        <v>26.758543060327248</v>
      </c>
      <c r="AD81" s="185">
        <f t="shared" ca="1" si="31"/>
        <v>27.070735094421913</v>
      </c>
      <c r="AE81" s="185">
        <f t="shared" ca="1" si="31"/>
        <v>27.393476724969823</v>
      </c>
      <c r="AF81" s="185">
        <f t="shared" ca="1" si="31"/>
        <v>27.869123863019858</v>
      </c>
      <c r="AG81" s="185">
        <f t="shared" ca="1" si="31"/>
        <v>28.388217232603321</v>
      </c>
      <c r="AH81" s="185">
        <f t="shared" ca="1" si="31"/>
        <v>28.968966800435233</v>
      </c>
      <c r="AI81" s="185">
        <f t="shared" ca="1" si="31"/>
        <v>29.565143379976796</v>
      </c>
      <c r="AJ81" s="185">
        <f t="shared" ca="1" si="31"/>
        <v>30.238474237473724</v>
      </c>
      <c r="AK81" s="185">
        <f t="shared" ca="1" si="31"/>
        <v>30.965024304709598</v>
      </c>
      <c r="AL81" s="185">
        <f t="shared" ca="1" si="31"/>
        <v>31.744917923530167</v>
      </c>
      <c r="AM81" s="185">
        <f t="shared" ca="1" si="31"/>
        <v>36.196137191741087</v>
      </c>
      <c r="AN81" s="185">
        <f t="shared" ca="1" si="31"/>
        <v>42.457669811392513</v>
      </c>
      <c r="AO81" s="185">
        <f t="shared" ca="1" si="31"/>
        <v>52.868702807348093</v>
      </c>
      <c r="AP81" s="185">
        <f t="shared" ca="1" si="31"/>
        <v>63.581454695210489</v>
      </c>
    </row>
    <row r="82" spans="1:42">
      <c r="A82" s="57" t="str">
        <f>'[4]TS BYDem'!A21</f>
        <v>*</v>
      </c>
      <c r="B82" s="185" t="s">
        <v>288</v>
      </c>
      <c r="C82" s="185" t="s">
        <v>137</v>
      </c>
      <c r="D82" s="186" t="str">
        <f>'[4]TS BYDem'!D21</f>
        <v>IMIS</v>
      </c>
      <c r="E82" s="185" t="s">
        <v>137</v>
      </c>
      <c r="F82" s="185" t="s">
        <v>137</v>
      </c>
      <c r="G82" s="185" t="s">
        <v>137</v>
      </c>
      <c r="H82" s="185" t="s">
        <v>137</v>
      </c>
      <c r="I82" s="185">
        <v>0</v>
      </c>
      <c r="J82" s="185">
        <f>INDEX('[4]TS BYDem'!$J$10:$J$203,MATCH(D82,'[4]TS BYDem'!$D$10:$D$203,0))</f>
        <v>20.275122960000004</v>
      </c>
      <c r="K82" s="185">
        <f t="shared" ca="1" si="30"/>
        <v>20.841985766703509</v>
      </c>
      <c r="L82" s="185">
        <f t="shared" ca="1" si="30"/>
        <v>21.007561983390151</v>
      </c>
      <c r="M82" s="185">
        <f t="shared" ca="1" si="30"/>
        <v>21.741001029177628</v>
      </c>
      <c r="N82" s="185">
        <f t="shared" ca="1" si="30"/>
        <v>21.50233177144678</v>
      </c>
      <c r="O82" s="185">
        <f t="shared" ca="1" si="30"/>
        <v>22.237901459013095</v>
      </c>
      <c r="P82" s="185">
        <f t="shared" ca="1" si="30"/>
        <v>22.170381598696633</v>
      </c>
      <c r="Q82" s="185">
        <f t="shared" ca="1" si="30"/>
        <v>21.944841416051336</v>
      </c>
      <c r="R82" s="185">
        <f t="shared" ca="1" si="30"/>
        <v>20.211753623939821</v>
      </c>
      <c r="S82" s="185">
        <f t="shared" ca="1" si="30"/>
        <v>21.954287545998046</v>
      </c>
      <c r="T82" s="185">
        <f t="shared" ca="1" si="30"/>
        <v>22.170114647505176</v>
      </c>
      <c r="U82" s="185">
        <f t="shared" ca="1" si="30"/>
        <v>22.313813309052076</v>
      </c>
      <c r="V82" s="185">
        <f t="shared" ca="1" si="30"/>
        <v>22.491541592507307</v>
      </c>
      <c r="W82" s="185">
        <f t="shared" ca="1" si="30"/>
        <v>22.689579008460655</v>
      </c>
      <c r="X82" s="185">
        <f t="shared" ca="1" si="30"/>
        <v>22.906193232272752</v>
      </c>
      <c r="Y82" s="185">
        <f t="shared" ca="1" si="30"/>
        <v>23.126224516735462</v>
      </c>
      <c r="Z82" s="185">
        <f t="shared" ca="1" si="30"/>
        <v>23.558027677616607</v>
      </c>
      <c r="AA82" s="185">
        <f t="shared" ca="1" si="31"/>
        <v>23.790849874113867</v>
      </c>
      <c r="AB82" s="185">
        <f t="shared" ca="1" si="31"/>
        <v>24.005299369655017</v>
      </c>
      <c r="AC82" s="185">
        <f t="shared" ca="1" si="31"/>
        <v>24.274855891627737</v>
      </c>
      <c r="AD82" s="185">
        <f t="shared" ca="1" si="31"/>
        <v>24.55807073711004</v>
      </c>
      <c r="AE82" s="185">
        <f t="shared" ca="1" si="31"/>
        <v>24.850855981587532</v>
      </c>
      <c r="AF82" s="185">
        <f t="shared" ca="1" si="31"/>
        <v>25.282354277492459</v>
      </c>
      <c r="AG82" s="185">
        <f t="shared" ca="1" si="31"/>
        <v>25.753266191961391</v>
      </c>
      <c r="AH82" s="185">
        <f t="shared" ca="1" si="31"/>
        <v>26.280111470363195</v>
      </c>
      <c r="AI82" s="185">
        <f t="shared" ca="1" si="31"/>
        <v>26.820951848768981</v>
      </c>
      <c r="AJ82" s="185">
        <f t="shared" ca="1" si="31"/>
        <v>27.431785162685742</v>
      </c>
      <c r="AK82" s="185">
        <f t="shared" ca="1" si="31"/>
        <v>28.090897960435637</v>
      </c>
      <c r="AL82" s="185">
        <f t="shared" ca="1" si="31"/>
        <v>28.798403042643869</v>
      </c>
      <c r="AM82" s="185">
        <f t="shared" ca="1" si="31"/>
        <v>32.836466925055234</v>
      </c>
      <c r="AN82" s="185">
        <f t="shared" ca="1" si="31"/>
        <v>38.516813633771214</v>
      </c>
      <c r="AO82" s="185">
        <f t="shared" ca="1" si="31"/>
        <v>47.961510420514443</v>
      </c>
      <c r="AP82" s="185">
        <f t="shared" ca="1" si="31"/>
        <v>57.679921011641838</v>
      </c>
    </row>
    <row r="83" spans="1:42">
      <c r="A83" s="57" t="str">
        <f>'[4]TS BYDem'!A22</f>
        <v>*</v>
      </c>
      <c r="B83" s="185" t="s">
        <v>288</v>
      </c>
      <c r="C83" s="185" t="s">
        <v>137</v>
      </c>
      <c r="D83" s="186" t="str">
        <f>'[4]TS BYDem'!D22</f>
        <v>IMIS</v>
      </c>
      <c r="E83" s="185" t="s">
        <v>137</v>
      </c>
      <c r="F83" s="185" t="s">
        <v>137</v>
      </c>
      <c r="G83" s="185" t="s">
        <v>137</v>
      </c>
      <c r="H83" s="185" t="s">
        <v>137</v>
      </c>
      <c r="I83" s="185">
        <v>0</v>
      </c>
      <c r="J83" s="185">
        <f>INDEX('[4]TS BYDem'!$J$10:$J$203,MATCH(D83,'[4]TS BYDem'!$D$10:$D$203,0))</f>
        <v>20.275122960000004</v>
      </c>
      <c r="K83" s="185">
        <f t="shared" ca="1" si="30"/>
        <v>20.841985766703509</v>
      </c>
      <c r="L83" s="185">
        <f t="shared" ca="1" si="30"/>
        <v>21.007561983390151</v>
      </c>
      <c r="M83" s="185">
        <f t="shared" ca="1" si="30"/>
        <v>21.741001029177628</v>
      </c>
      <c r="N83" s="185">
        <f t="shared" ca="1" si="30"/>
        <v>21.50233177144678</v>
      </c>
      <c r="O83" s="185">
        <f t="shared" ca="1" si="30"/>
        <v>22.237901459013095</v>
      </c>
      <c r="P83" s="185">
        <f t="shared" ca="1" si="30"/>
        <v>22.170381598696633</v>
      </c>
      <c r="Q83" s="185">
        <f t="shared" ca="1" si="30"/>
        <v>21.944841416051336</v>
      </c>
      <c r="R83" s="185">
        <f t="shared" ca="1" si="30"/>
        <v>20.211753623939821</v>
      </c>
      <c r="S83" s="185">
        <f t="shared" ca="1" si="30"/>
        <v>21.954287545998046</v>
      </c>
      <c r="T83" s="185">
        <f t="shared" ca="1" si="30"/>
        <v>22.170114647505176</v>
      </c>
      <c r="U83" s="185">
        <f t="shared" ca="1" si="30"/>
        <v>22.313813309052076</v>
      </c>
      <c r="V83" s="185">
        <f t="shared" ca="1" si="30"/>
        <v>22.491541592507307</v>
      </c>
      <c r="W83" s="185">
        <f t="shared" ca="1" si="30"/>
        <v>22.689579008460655</v>
      </c>
      <c r="X83" s="185">
        <f t="shared" ca="1" si="30"/>
        <v>22.906193232272752</v>
      </c>
      <c r="Y83" s="185">
        <f t="shared" ca="1" si="30"/>
        <v>23.126224516735462</v>
      </c>
      <c r="Z83" s="185">
        <f t="shared" ca="1" si="30"/>
        <v>23.558027677616607</v>
      </c>
      <c r="AA83" s="185">
        <f t="shared" ca="1" si="31"/>
        <v>23.790849874113867</v>
      </c>
      <c r="AB83" s="185">
        <f t="shared" ca="1" si="31"/>
        <v>24.005299369655017</v>
      </c>
      <c r="AC83" s="185">
        <f t="shared" ca="1" si="31"/>
        <v>24.274855891627737</v>
      </c>
      <c r="AD83" s="185">
        <f t="shared" ca="1" si="31"/>
        <v>24.55807073711004</v>
      </c>
      <c r="AE83" s="185">
        <f t="shared" ca="1" si="31"/>
        <v>24.850855981587532</v>
      </c>
      <c r="AF83" s="185">
        <f t="shared" ca="1" si="31"/>
        <v>25.282354277492459</v>
      </c>
      <c r="AG83" s="185">
        <f t="shared" ca="1" si="31"/>
        <v>25.753266191961391</v>
      </c>
      <c r="AH83" s="185">
        <f t="shared" ca="1" si="31"/>
        <v>26.280111470363195</v>
      </c>
      <c r="AI83" s="185">
        <f t="shared" ca="1" si="31"/>
        <v>26.820951848768981</v>
      </c>
      <c r="AJ83" s="185">
        <f t="shared" ca="1" si="31"/>
        <v>27.431785162685742</v>
      </c>
      <c r="AK83" s="185">
        <f t="shared" ca="1" si="31"/>
        <v>28.090897960435637</v>
      </c>
      <c r="AL83" s="185">
        <f t="shared" ca="1" si="31"/>
        <v>28.798403042643869</v>
      </c>
      <c r="AM83" s="185">
        <f t="shared" ca="1" si="31"/>
        <v>32.836466925055234</v>
      </c>
      <c r="AN83" s="185">
        <f t="shared" ca="1" si="31"/>
        <v>38.516813633771214</v>
      </c>
      <c r="AO83" s="185">
        <f t="shared" ca="1" si="31"/>
        <v>47.961510420514443</v>
      </c>
      <c r="AP83" s="185">
        <f t="shared" ca="1" si="31"/>
        <v>57.679921011641838</v>
      </c>
    </row>
    <row r="84" spans="1:42">
      <c r="A84" s="57" t="str">
        <f>'[4]TS BYDem'!A23</f>
        <v>*</v>
      </c>
      <c r="B84" s="185" t="s">
        <v>288</v>
      </c>
      <c r="C84" s="185" t="s">
        <v>137</v>
      </c>
      <c r="D84" s="186" t="str">
        <f>'[4]TS BYDem'!D23</f>
        <v>IMIS</v>
      </c>
      <c r="E84" s="185" t="s">
        <v>137</v>
      </c>
      <c r="F84" s="185" t="s">
        <v>137</v>
      </c>
      <c r="G84" s="185" t="s">
        <v>137</v>
      </c>
      <c r="H84" s="185" t="s">
        <v>137</v>
      </c>
      <c r="I84" s="185">
        <v>0</v>
      </c>
      <c r="J84" s="185">
        <f>INDEX('[4]TS BYDem'!$J$10:$J$203,MATCH(D84,'[4]TS BYDem'!$D$10:$D$203,0))</f>
        <v>20.275122960000004</v>
      </c>
      <c r="K84" s="185">
        <f t="shared" ca="1" si="30"/>
        <v>20.841985766703509</v>
      </c>
      <c r="L84" s="185">
        <f t="shared" ca="1" si="30"/>
        <v>21.007561983390151</v>
      </c>
      <c r="M84" s="185">
        <f t="shared" ca="1" si="30"/>
        <v>21.741001029177628</v>
      </c>
      <c r="N84" s="185">
        <f t="shared" ca="1" si="30"/>
        <v>21.50233177144678</v>
      </c>
      <c r="O84" s="185">
        <f t="shared" ca="1" si="30"/>
        <v>22.237901459013095</v>
      </c>
      <c r="P84" s="185">
        <f t="shared" ca="1" si="30"/>
        <v>22.170381598696633</v>
      </c>
      <c r="Q84" s="185">
        <f t="shared" ca="1" si="30"/>
        <v>21.944841416051336</v>
      </c>
      <c r="R84" s="185">
        <f t="shared" ca="1" si="30"/>
        <v>20.211753623939821</v>
      </c>
      <c r="S84" s="185">
        <f t="shared" ca="1" si="30"/>
        <v>21.954287545998046</v>
      </c>
      <c r="T84" s="185">
        <f t="shared" ca="1" si="30"/>
        <v>22.170114647505176</v>
      </c>
      <c r="U84" s="185">
        <f t="shared" ca="1" si="30"/>
        <v>22.313813309052076</v>
      </c>
      <c r="V84" s="185">
        <f t="shared" ca="1" si="30"/>
        <v>22.491541592507307</v>
      </c>
      <c r="W84" s="185">
        <f t="shared" ca="1" si="30"/>
        <v>22.689579008460655</v>
      </c>
      <c r="X84" s="185">
        <f t="shared" ca="1" si="30"/>
        <v>22.906193232272752</v>
      </c>
      <c r="Y84" s="185">
        <f t="shared" ca="1" si="30"/>
        <v>23.126224516735462</v>
      </c>
      <c r="Z84" s="185">
        <f t="shared" ca="1" si="30"/>
        <v>23.558027677616607</v>
      </c>
      <c r="AA84" s="185">
        <f t="shared" ca="1" si="31"/>
        <v>23.790849874113867</v>
      </c>
      <c r="AB84" s="185">
        <f t="shared" ca="1" si="31"/>
        <v>24.005299369655017</v>
      </c>
      <c r="AC84" s="185">
        <f t="shared" ca="1" si="31"/>
        <v>24.274855891627737</v>
      </c>
      <c r="AD84" s="185">
        <f t="shared" ca="1" si="31"/>
        <v>24.55807073711004</v>
      </c>
      <c r="AE84" s="185">
        <f t="shared" ca="1" si="31"/>
        <v>24.850855981587532</v>
      </c>
      <c r="AF84" s="185">
        <f t="shared" ca="1" si="31"/>
        <v>25.282354277492459</v>
      </c>
      <c r="AG84" s="185">
        <f t="shared" ca="1" si="31"/>
        <v>25.753266191961391</v>
      </c>
      <c r="AH84" s="185">
        <f t="shared" ca="1" si="31"/>
        <v>26.280111470363195</v>
      </c>
      <c r="AI84" s="185">
        <f t="shared" ca="1" si="31"/>
        <v>26.820951848768981</v>
      </c>
      <c r="AJ84" s="185">
        <f t="shared" ca="1" si="31"/>
        <v>27.431785162685742</v>
      </c>
      <c r="AK84" s="185">
        <f t="shared" ca="1" si="31"/>
        <v>28.090897960435637</v>
      </c>
      <c r="AL84" s="185">
        <f t="shared" ca="1" si="31"/>
        <v>28.798403042643869</v>
      </c>
      <c r="AM84" s="185">
        <f t="shared" ca="1" si="31"/>
        <v>32.836466925055234</v>
      </c>
      <c r="AN84" s="185">
        <f t="shared" ca="1" si="31"/>
        <v>38.516813633771214</v>
      </c>
      <c r="AO84" s="185">
        <f t="shared" ca="1" si="31"/>
        <v>47.961510420514443</v>
      </c>
      <c r="AP84" s="185">
        <f t="shared" ca="1" si="31"/>
        <v>57.679921011641838</v>
      </c>
    </row>
    <row r="85" spans="1:42">
      <c r="A85" s="57" t="str">
        <f>'[4]TS BYDem'!A24</f>
        <v>*</v>
      </c>
      <c r="B85" s="185" t="s">
        <v>288</v>
      </c>
      <c r="C85" s="185" t="s">
        <v>137</v>
      </c>
      <c r="D85" s="186" t="str">
        <f>'[4]TS BYDem'!D24</f>
        <v>IMIS</v>
      </c>
      <c r="E85" s="185" t="s">
        <v>137</v>
      </c>
      <c r="F85" s="185" t="s">
        <v>137</v>
      </c>
      <c r="G85" s="185" t="s">
        <v>137</v>
      </c>
      <c r="H85" s="185" t="s">
        <v>137</v>
      </c>
      <c r="I85" s="185">
        <v>0</v>
      </c>
      <c r="J85" s="185">
        <f>INDEX('[4]TS BYDem'!$J$10:$J$203,MATCH(D85,'[4]TS BYDem'!$D$10:$D$203,0))</f>
        <v>20.275122960000004</v>
      </c>
      <c r="K85" s="185">
        <f t="shared" ca="1" si="30"/>
        <v>20.841985766703509</v>
      </c>
      <c r="L85" s="185">
        <f t="shared" ca="1" si="30"/>
        <v>21.007561983390151</v>
      </c>
      <c r="M85" s="185">
        <f t="shared" ca="1" si="30"/>
        <v>21.741001029177628</v>
      </c>
      <c r="N85" s="185">
        <f t="shared" ca="1" si="30"/>
        <v>21.50233177144678</v>
      </c>
      <c r="O85" s="185">
        <f t="shared" ca="1" si="30"/>
        <v>22.237901459013095</v>
      </c>
      <c r="P85" s="185">
        <f t="shared" ca="1" si="30"/>
        <v>22.170381598696633</v>
      </c>
      <c r="Q85" s="185">
        <f t="shared" ca="1" si="30"/>
        <v>21.944841416051336</v>
      </c>
      <c r="R85" s="185">
        <f t="shared" ca="1" si="30"/>
        <v>20.211753623939821</v>
      </c>
      <c r="S85" s="185">
        <f t="shared" ca="1" si="30"/>
        <v>21.954287545998046</v>
      </c>
      <c r="T85" s="185">
        <f t="shared" ca="1" si="30"/>
        <v>22.170114647505176</v>
      </c>
      <c r="U85" s="185">
        <f t="shared" ca="1" si="30"/>
        <v>22.313813309052076</v>
      </c>
      <c r="V85" s="185">
        <f t="shared" ca="1" si="30"/>
        <v>22.491541592507307</v>
      </c>
      <c r="W85" s="185">
        <f t="shared" ca="1" si="30"/>
        <v>22.689579008460655</v>
      </c>
      <c r="X85" s="185">
        <f t="shared" ca="1" si="30"/>
        <v>22.906193232272752</v>
      </c>
      <c r="Y85" s="185">
        <f t="shared" ca="1" si="30"/>
        <v>23.126224516735462</v>
      </c>
      <c r="Z85" s="185">
        <f t="shared" ca="1" si="30"/>
        <v>23.558027677616607</v>
      </c>
      <c r="AA85" s="185">
        <f t="shared" ca="1" si="31"/>
        <v>23.790849874113867</v>
      </c>
      <c r="AB85" s="185">
        <f t="shared" ca="1" si="31"/>
        <v>24.005299369655017</v>
      </c>
      <c r="AC85" s="185">
        <f t="shared" ca="1" si="31"/>
        <v>24.274855891627737</v>
      </c>
      <c r="AD85" s="185">
        <f t="shared" ca="1" si="31"/>
        <v>24.55807073711004</v>
      </c>
      <c r="AE85" s="185">
        <f t="shared" ca="1" si="31"/>
        <v>24.850855981587532</v>
      </c>
      <c r="AF85" s="185">
        <f t="shared" ca="1" si="31"/>
        <v>25.282354277492459</v>
      </c>
      <c r="AG85" s="185">
        <f t="shared" ca="1" si="31"/>
        <v>25.753266191961391</v>
      </c>
      <c r="AH85" s="185">
        <f t="shared" ca="1" si="31"/>
        <v>26.280111470363195</v>
      </c>
      <c r="AI85" s="185">
        <f t="shared" ca="1" si="31"/>
        <v>26.820951848768981</v>
      </c>
      <c r="AJ85" s="185">
        <f t="shared" ca="1" si="31"/>
        <v>27.431785162685742</v>
      </c>
      <c r="AK85" s="185">
        <f t="shared" ca="1" si="31"/>
        <v>28.090897960435637</v>
      </c>
      <c r="AL85" s="185">
        <f t="shared" ca="1" si="31"/>
        <v>28.798403042643869</v>
      </c>
      <c r="AM85" s="185">
        <f t="shared" ca="1" si="31"/>
        <v>32.836466925055234</v>
      </c>
      <c r="AN85" s="185">
        <f t="shared" ca="1" si="31"/>
        <v>38.516813633771214</v>
      </c>
      <c r="AO85" s="185">
        <f t="shared" ca="1" si="31"/>
        <v>47.961510420514443</v>
      </c>
      <c r="AP85" s="185">
        <f t="shared" ca="1" si="31"/>
        <v>57.679921011641838</v>
      </c>
    </row>
    <row r="86" spans="1:42">
      <c r="A86" s="57" t="str">
        <f>'[4]TS BYDem'!A25</f>
        <v>*</v>
      </c>
      <c r="B86" s="185" t="s">
        <v>288</v>
      </c>
      <c r="C86" s="185" t="s">
        <v>137</v>
      </c>
      <c r="D86" s="186" t="str">
        <f>'[4]TS BYDem'!D25</f>
        <v>IMIS</v>
      </c>
      <c r="E86" s="185" t="s">
        <v>137</v>
      </c>
      <c r="F86" s="185" t="s">
        <v>137</v>
      </c>
      <c r="G86" s="185" t="s">
        <v>137</v>
      </c>
      <c r="H86" s="185" t="s">
        <v>137</v>
      </c>
      <c r="I86" s="185">
        <v>0</v>
      </c>
      <c r="J86" s="185">
        <f>INDEX('[4]TS BYDem'!$J$10:$J$203,MATCH(D86,'[4]TS BYDem'!$D$10:$D$203,0))</f>
        <v>20.275122960000004</v>
      </c>
      <c r="K86" s="185">
        <f t="shared" ca="1" si="30"/>
        <v>20.841985766703509</v>
      </c>
      <c r="L86" s="185">
        <f t="shared" ca="1" si="30"/>
        <v>21.007561983390151</v>
      </c>
      <c r="M86" s="185">
        <f t="shared" ca="1" si="30"/>
        <v>21.741001029177628</v>
      </c>
      <c r="N86" s="185">
        <f t="shared" ca="1" si="30"/>
        <v>21.50233177144678</v>
      </c>
      <c r="O86" s="185">
        <f t="shared" ca="1" si="30"/>
        <v>22.237901459013095</v>
      </c>
      <c r="P86" s="185">
        <f t="shared" ca="1" si="30"/>
        <v>22.170381598696633</v>
      </c>
      <c r="Q86" s="185">
        <f t="shared" ca="1" si="30"/>
        <v>21.944841416051336</v>
      </c>
      <c r="R86" s="185">
        <f t="shared" ca="1" si="30"/>
        <v>20.211753623939821</v>
      </c>
      <c r="S86" s="185">
        <f t="shared" ca="1" si="30"/>
        <v>21.954287545998046</v>
      </c>
      <c r="T86" s="185">
        <f t="shared" ca="1" si="30"/>
        <v>22.170114647505176</v>
      </c>
      <c r="U86" s="185">
        <f t="shared" ca="1" si="30"/>
        <v>22.313813309052076</v>
      </c>
      <c r="V86" s="185">
        <f t="shared" ca="1" si="30"/>
        <v>22.491541592507307</v>
      </c>
      <c r="W86" s="185">
        <f t="shared" ca="1" si="30"/>
        <v>22.689579008460655</v>
      </c>
      <c r="X86" s="185">
        <f t="shared" ca="1" si="30"/>
        <v>22.906193232272752</v>
      </c>
      <c r="Y86" s="185">
        <f t="shared" ca="1" si="30"/>
        <v>23.126224516735462</v>
      </c>
      <c r="Z86" s="185">
        <f t="shared" ca="1" si="30"/>
        <v>23.558027677616607</v>
      </c>
      <c r="AA86" s="185">
        <f t="shared" ca="1" si="31"/>
        <v>23.790849874113867</v>
      </c>
      <c r="AB86" s="185">
        <f t="shared" ca="1" si="31"/>
        <v>24.005299369655017</v>
      </c>
      <c r="AC86" s="185">
        <f t="shared" ca="1" si="31"/>
        <v>24.274855891627737</v>
      </c>
      <c r="AD86" s="185">
        <f t="shared" ca="1" si="31"/>
        <v>24.55807073711004</v>
      </c>
      <c r="AE86" s="185">
        <f t="shared" ca="1" si="31"/>
        <v>24.850855981587532</v>
      </c>
      <c r="AF86" s="185">
        <f t="shared" ca="1" si="31"/>
        <v>25.282354277492459</v>
      </c>
      <c r="AG86" s="185">
        <f t="shared" ca="1" si="31"/>
        <v>25.753266191961391</v>
      </c>
      <c r="AH86" s="185">
        <f t="shared" ca="1" si="31"/>
        <v>26.280111470363195</v>
      </c>
      <c r="AI86" s="185">
        <f t="shared" ca="1" si="31"/>
        <v>26.820951848768981</v>
      </c>
      <c r="AJ86" s="185">
        <f t="shared" ca="1" si="31"/>
        <v>27.431785162685742</v>
      </c>
      <c r="AK86" s="185">
        <f t="shared" ca="1" si="31"/>
        <v>28.090897960435637</v>
      </c>
      <c r="AL86" s="185">
        <f t="shared" ca="1" si="31"/>
        <v>28.798403042643869</v>
      </c>
      <c r="AM86" s="185">
        <f t="shared" ca="1" si="31"/>
        <v>32.836466925055234</v>
      </c>
      <c r="AN86" s="185">
        <f t="shared" ca="1" si="31"/>
        <v>38.516813633771214</v>
      </c>
      <c r="AO86" s="185">
        <f t="shared" ca="1" si="31"/>
        <v>47.961510420514443</v>
      </c>
      <c r="AP86" s="185">
        <f t="shared" ref="AP86:AP90" ca="1" si="35">AP$70/AO$70*AO86</f>
        <v>57.679921011641838</v>
      </c>
    </row>
    <row r="87" spans="1:42">
      <c r="A87" s="57" t="str">
        <f>'[4]TS BYDem'!A26</f>
        <v>*</v>
      </c>
      <c r="B87" s="185" t="s">
        <v>288</v>
      </c>
      <c r="C87" s="185" t="s">
        <v>137</v>
      </c>
      <c r="D87" s="186">
        <f>'[4]TS BYDem'!D26</f>
        <v>0</v>
      </c>
      <c r="E87" s="185" t="s">
        <v>137</v>
      </c>
      <c r="F87" s="185" t="s">
        <v>137</v>
      </c>
      <c r="G87" s="185" t="s">
        <v>137</v>
      </c>
      <c r="H87" s="185" t="s">
        <v>137</v>
      </c>
      <c r="I87" s="185">
        <v>0</v>
      </c>
      <c r="J87" s="185" t="str">
        <f>INDEX('[4]TS BYDem'!$J$10:$J$203,MATCH(D87,'[4]TS BYDem'!$D$10:$D$203,0))</f>
        <v/>
      </c>
      <c r="K87" s="185" t="e">
        <f t="shared" ref="K87:Z90" ca="1" si="36">K$70/J$70*J87</f>
        <v>#VALUE!</v>
      </c>
      <c r="L87" s="185" t="e">
        <f t="shared" ca="1" si="36"/>
        <v>#VALUE!</v>
      </c>
      <c r="M87" s="185" t="e">
        <f t="shared" ca="1" si="36"/>
        <v>#VALUE!</v>
      </c>
      <c r="N87" s="185" t="e">
        <f t="shared" ca="1" si="36"/>
        <v>#VALUE!</v>
      </c>
      <c r="O87" s="185" t="e">
        <f t="shared" ca="1" si="36"/>
        <v>#VALUE!</v>
      </c>
      <c r="P87" s="185" t="e">
        <f t="shared" ca="1" si="36"/>
        <v>#VALUE!</v>
      </c>
      <c r="Q87" s="185" t="e">
        <f t="shared" ca="1" si="36"/>
        <v>#VALUE!</v>
      </c>
      <c r="R87" s="185" t="e">
        <f t="shared" ca="1" si="36"/>
        <v>#VALUE!</v>
      </c>
      <c r="S87" s="185" t="e">
        <f t="shared" ca="1" si="36"/>
        <v>#VALUE!</v>
      </c>
      <c r="T87" s="185" t="e">
        <f t="shared" ca="1" si="36"/>
        <v>#VALUE!</v>
      </c>
      <c r="U87" s="185" t="e">
        <f t="shared" ca="1" si="36"/>
        <v>#VALUE!</v>
      </c>
      <c r="V87" s="185" t="e">
        <f t="shared" ca="1" si="36"/>
        <v>#VALUE!</v>
      </c>
      <c r="W87" s="185" t="e">
        <f t="shared" ca="1" si="36"/>
        <v>#VALUE!</v>
      </c>
      <c r="X87" s="185" t="e">
        <f t="shared" ca="1" si="36"/>
        <v>#VALUE!</v>
      </c>
      <c r="Y87" s="185" t="e">
        <f t="shared" ca="1" si="36"/>
        <v>#VALUE!</v>
      </c>
      <c r="Z87" s="185" t="e">
        <f t="shared" ca="1" si="36"/>
        <v>#VALUE!</v>
      </c>
      <c r="AA87" s="185" t="e">
        <f t="shared" ref="AA87:AO90" ca="1" si="37">AA$70/Z$70*Z87</f>
        <v>#VALUE!</v>
      </c>
      <c r="AB87" s="185" t="e">
        <f t="shared" ca="1" si="37"/>
        <v>#VALUE!</v>
      </c>
      <c r="AC87" s="185" t="e">
        <f t="shared" ca="1" si="37"/>
        <v>#VALUE!</v>
      </c>
      <c r="AD87" s="185" t="e">
        <f t="shared" ca="1" si="37"/>
        <v>#VALUE!</v>
      </c>
      <c r="AE87" s="185" t="e">
        <f t="shared" ca="1" si="37"/>
        <v>#VALUE!</v>
      </c>
      <c r="AF87" s="185" t="e">
        <f t="shared" ca="1" si="37"/>
        <v>#VALUE!</v>
      </c>
      <c r="AG87" s="185" t="e">
        <f t="shared" ca="1" si="37"/>
        <v>#VALUE!</v>
      </c>
      <c r="AH87" s="185" t="e">
        <f t="shared" ca="1" si="37"/>
        <v>#VALUE!</v>
      </c>
      <c r="AI87" s="185" t="e">
        <f t="shared" ca="1" si="37"/>
        <v>#VALUE!</v>
      </c>
      <c r="AJ87" s="185" t="e">
        <f t="shared" ca="1" si="37"/>
        <v>#VALUE!</v>
      </c>
      <c r="AK87" s="185" t="e">
        <f t="shared" ca="1" si="37"/>
        <v>#VALUE!</v>
      </c>
      <c r="AL87" s="185" t="e">
        <f t="shared" ca="1" si="37"/>
        <v>#VALUE!</v>
      </c>
      <c r="AM87" s="185" t="e">
        <f t="shared" ca="1" si="37"/>
        <v>#VALUE!</v>
      </c>
      <c r="AN87" s="185" t="e">
        <f t="shared" ca="1" si="37"/>
        <v>#VALUE!</v>
      </c>
      <c r="AO87" s="185" t="e">
        <f t="shared" ca="1" si="37"/>
        <v>#VALUE!</v>
      </c>
      <c r="AP87" s="185" t="e">
        <f t="shared" ca="1" si="35"/>
        <v>#VALUE!</v>
      </c>
    </row>
    <row r="88" spans="1:42">
      <c r="A88" s="57" t="str">
        <f>'[4]TS BYDem'!A27</f>
        <v/>
      </c>
      <c r="B88" s="185" t="s">
        <v>288</v>
      </c>
      <c r="C88" s="185" t="s">
        <v>137</v>
      </c>
      <c r="D88" s="186" t="str">
        <f>'[4]TS BYDem'!D27</f>
        <v>IMIR</v>
      </c>
      <c r="E88" s="185" t="s">
        <v>137</v>
      </c>
      <c r="F88" s="185" t="s">
        <v>137</v>
      </c>
      <c r="G88" s="185" t="s">
        <v>137</v>
      </c>
      <c r="H88" s="185" t="s">
        <v>137</v>
      </c>
      <c r="I88" s="185">
        <v>0</v>
      </c>
      <c r="J88" s="185">
        <f>INDEX('[4]TS BYDem'!$J$10:$J$203,MATCH(D88,'[4]TS BYDem'!$D$10:$D$203,0))</f>
        <v>51.488523217763458</v>
      </c>
      <c r="K88" s="185">
        <f t="shared" ca="1" si="36"/>
        <v>52.928067078573662</v>
      </c>
      <c r="L88" s="185">
        <f t="shared" ca="1" si="36"/>
        <v>53.348546643309163</v>
      </c>
      <c r="M88" s="192">
        <f t="shared" ref="M88" si="38">O88</f>
        <v>29.931000000000001</v>
      </c>
      <c r="N88" s="192">
        <f t="shared" ref="N88" si="39">O88</f>
        <v>29.931000000000001</v>
      </c>
      <c r="O88" s="192">
        <f>INDEX('[4]TS BYDem'!$O$10:$O$203,MATCH(D88,'[4]TS BYDem'!$D$10:$D$203,0))</f>
        <v>29.931000000000001</v>
      </c>
      <c r="P88" s="185">
        <f t="shared" ca="1" si="36"/>
        <v>29.840121958164225</v>
      </c>
      <c r="Q88" s="185">
        <f t="shared" ca="1" si="36"/>
        <v>29.536557198728694</v>
      </c>
      <c r="R88" s="185">
        <f t="shared" ca="1" si="36"/>
        <v>27.203915748666624</v>
      </c>
      <c r="S88" s="185">
        <f t="shared" ca="1" si="36"/>
        <v>29.54927117337941</v>
      </c>
      <c r="T88" s="185">
        <f t="shared" ca="1" si="36"/>
        <v>29.839762656450162</v>
      </c>
      <c r="U88" s="185">
        <f t="shared" ca="1" si="36"/>
        <v>30.033173201356458</v>
      </c>
      <c r="V88" s="185">
        <f t="shared" ca="1" si="36"/>
        <v>30.272385757536867</v>
      </c>
      <c r="W88" s="185">
        <f t="shared" ca="1" si="36"/>
        <v>30.538933296108553</v>
      </c>
      <c r="X88" s="185">
        <f t="shared" ca="1" si="36"/>
        <v>30.830484202783342</v>
      </c>
      <c r="Y88" s="185">
        <f t="shared" ca="1" si="36"/>
        <v>31.126634286341886</v>
      </c>
      <c r="Z88" s="185">
        <f t="shared" ca="1" si="36"/>
        <v>31.707817741631249</v>
      </c>
      <c r="AA88" s="185">
        <f t="shared" ca="1" si="37"/>
        <v>32.021183693728993</v>
      </c>
      <c r="AB88" s="185">
        <f t="shared" ca="1" si="37"/>
        <v>32.309820994459571</v>
      </c>
      <c r="AC88" s="185">
        <f t="shared" ca="1" si="37"/>
        <v>32.672629341013128</v>
      </c>
      <c r="AD88" s="185">
        <f t="shared" ca="1" si="37"/>
        <v>33.053821044544804</v>
      </c>
      <c r="AE88" s="185">
        <f t="shared" ca="1" si="37"/>
        <v>33.447893982074802</v>
      </c>
      <c r="AF88" s="185">
        <f t="shared" ca="1" si="37"/>
        <v>34.028667105767902</v>
      </c>
      <c r="AG88" s="185">
        <f t="shared" ca="1" si="37"/>
        <v>34.662488805983095</v>
      </c>
      <c r="AH88" s="185">
        <f t="shared" ca="1" si="37"/>
        <v>35.371593757136353</v>
      </c>
      <c r="AI88" s="185">
        <f t="shared" ca="1" si="37"/>
        <v>36.099535348023409</v>
      </c>
      <c r="AJ88" s="185">
        <f t="shared" ca="1" si="37"/>
        <v>36.921683604797543</v>
      </c>
      <c r="AK88" s="185">
        <f t="shared" ca="1" si="37"/>
        <v>37.808813408201551</v>
      </c>
      <c r="AL88" s="185">
        <f t="shared" ca="1" si="37"/>
        <v>38.761076581712096</v>
      </c>
      <c r="AM88" s="185">
        <f t="shared" ca="1" si="37"/>
        <v>44.196089875894501</v>
      </c>
      <c r="AN88" s="185">
        <f t="shared" ca="1" si="37"/>
        <v>51.841526098909547</v>
      </c>
      <c r="AO88" s="185">
        <f t="shared" ca="1" si="37"/>
        <v>64.553571794634877</v>
      </c>
      <c r="AP88" s="185">
        <f t="shared" ca="1" si="35"/>
        <v>77.634021311832399</v>
      </c>
    </row>
    <row r="89" spans="1:42">
      <c r="A89" s="57" t="str">
        <f>'[4]TS BYDem'!A28</f>
        <v>*</v>
      </c>
      <c r="B89" s="185" t="s">
        <v>288</v>
      </c>
      <c r="C89" s="185" t="s">
        <v>137</v>
      </c>
      <c r="D89" s="186" t="str">
        <f>'[4]TS BYDem'!D28</f>
        <v>Useful Energy Service</v>
      </c>
      <c r="E89" s="185" t="s">
        <v>137</v>
      </c>
      <c r="F89" s="185" t="s">
        <v>137</v>
      </c>
      <c r="G89" s="185" t="s">
        <v>137</v>
      </c>
      <c r="H89" s="185" t="s">
        <v>137</v>
      </c>
      <c r="I89" s="185">
        <v>0</v>
      </c>
      <c r="J89" s="185" t="str">
        <f>INDEX('[4]TS BYDem'!$J$10:$J$203,MATCH(D89,'[4]TS BYDem'!$D$10:$D$203,0))</f>
        <v/>
      </c>
      <c r="K89" s="185" t="e">
        <f t="shared" ca="1" si="36"/>
        <v>#VALUE!</v>
      </c>
      <c r="L89" s="185" t="e">
        <f t="shared" ca="1" si="36"/>
        <v>#VALUE!</v>
      </c>
      <c r="M89" s="185" t="e">
        <f t="shared" ca="1" si="36"/>
        <v>#VALUE!</v>
      </c>
      <c r="N89" s="185" t="e">
        <f t="shared" ca="1" si="36"/>
        <v>#VALUE!</v>
      </c>
      <c r="O89" s="185" t="e">
        <f t="shared" ca="1" si="36"/>
        <v>#VALUE!</v>
      </c>
      <c r="P89" s="185" t="e">
        <f t="shared" ca="1" si="36"/>
        <v>#VALUE!</v>
      </c>
      <c r="Q89" s="185" t="e">
        <f t="shared" ca="1" si="36"/>
        <v>#VALUE!</v>
      </c>
      <c r="R89" s="185" t="e">
        <f t="shared" ca="1" si="36"/>
        <v>#VALUE!</v>
      </c>
      <c r="S89" s="185" t="e">
        <f t="shared" ca="1" si="36"/>
        <v>#VALUE!</v>
      </c>
      <c r="T89" s="185" t="e">
        <f t="shared" ca="1" si="36"/>
        <v>#VALUE!</v>
      </c>
      <c r="U89" s="185" t="e">
        <f t="shared" ca="1" si="36"/>
        <v>#VALUE!</v>
      </c>
      <c r="V89" s="185" t="e">
        <f t="shared" ca="1" si="36"/>
        <v>#VALUE!</v>
      </c>
      <c r="W89" s="185" t="e">
        <f t="shared" ca="1" si="36"/>
        <v>#VALUE!</v>
      </c>
      <c r="X89" s="185" t="e">
        <f t="shared" ca="1" si="36"/>
        <v>#VALUE!</v>
      </c>
      <c r="Y89" s="185" t="e">
        <f t="shared" ca="1" si="36"/>
        <v>#VALUE!</v>
      </c>
      <c r="Z89" s="185" t="e">
        <f t="shared" ca="1" si="36"/>
        <v>#VALUE!</v>
      </c>
      <c r="AA89" s="185" t="e">
        <f t="shared" ca="1" si="37"/>
        <v>#VALUE!</v>
      </c>
      <c r="AB89" s="185" t="e">
        <f t="shared" ca="1" si="37"/>
        <v>#VALUE!</v>
      </c>
      <c r="AC89" s="185" t="e">
        <f t="shared" ca="1" si="37"/>
        <v>#VALUE!</v>
      </c>
      <c r="AD89" s="185" t="e">
        <f t="shared" ca="1" si="37"/>
        <v>#VALUE!</v>
      </c>
      <c r="AE89" s="185" t="e">
        <f t="shared" ca="1" si="37"/>
        <v>#VALUE!</v>
      </c>
      <c r="AF89" s="185" t="e">
        <f t="shared" ca="1" si="37"/>
        <v>#VALUE!</v>
      </c>
      <c r="AG89" s="185" t="e">
        <f t="shared" ca="1" si="37"/>
        <v>#VALUE!</v>
      </c>
      <c r="AH89" s="185" t="e">
        <f t="shared" ca="1" si="37"/>
        <v>#VALUE!</v>
      </c>
      <c r="AI89" s="185" t="e">
        <f t="shared" ca="1" si="37"/>
        <v>#VALUE!</v>
      </c>
      <c r="AJ89" s="185" t="e">
        <f t="shared" ca="1" si="37"/>
        <v>#VALUE!</v>
      </c>
      <c r="AK89" s="185" t="e">
        <f t="shared" ca="1" si="37"/>
        <v>#VALUE!</v>
      </c>
      <c r="AL89" s="185" t="e">
        <f t="shared" ca="1" si="37"/>
        <v>#VALUE!</v>
      </c>
      <c r="AM89" s="185" t="e">
        <f t="shared" ca="1" si="37"/>
        <v>#VALUE!</v>
      </c>
      <c r="AN89" s="185" t="e">
        <f t="shared" ca="1" si="37"/>
        <v>#VALUE!</v>
      </c>
      <c r="AO89" s="185" t="e">
        <f t="shared" ca="1" si="37"/>
        <v>#VALUE!</v>
      </c>
      <c r="AP89" s="185" t="e">
        <f t="shared" ca="1" si="35"/>
        <v>#VALUE!</v>
      </c>
    </row>
    <row r="90" spans="1:42">
      <c r="A90" s="57" t="str">
        <f>'[4]TS BYDem'!A29</f>
        <v>*</v>
      </c>
      <c r="B90" s="185" t="s">
        <v>288</v>
      </c>
      <c r="C90" s="185" t="s">
        <v>137</v>
      </c>
      <c r="D90" s="186">
        <f>'[4]TS BYDem'!D29</f>
        <v>0</v>
      </c>
      <c r="E90" s="185" t="s">
        <v>137</v>
      </c>
      <c r="F90" s="185" t="s">
        <v>137</v>
      </c>
      <c r="G90" s="185" t="s">
        <v>137</v>
      </c>
      <c r="H90" s="185" t="s">
        <v>137</v>
      </c>
      <c r="I90" s="185">
        <v>0</v>
      </c>
      <c r="J90" s="185" t="str">
        <f>INDEX('[4]TS BYDem'!$J$10:$J$203,MATCH(D90,'[4]TS BYDem'!$D$10:$D$203,0))</f>
        <v/>
      </c>
      <c r="K90" s="185" t="e">
        <f t="shared" ca="1" si="36"/>
        <v>#VALUE!</v>
      </c>
      <c r="L90" s="185" t="e">
        <f t="shared" ca="1" si="36"/>
        <v>#VALUE!</v>
      </c>
      <c r="M90" s="185" t="e">
        <f t="shared" ca="1" si="36"/>
        <v>#VALUE!</v>
      </c>
      <c r="N90" s="185" t="e">
        <f t="shared" ca="1" si="36"/>
        <v>#VALUE!</v>
      </c>
      <c r="O90" s="185" t="e">
        <f t="shared" ca="1" si="36"/>
        <v>#VALUE!</v>
      </c>
      <c r="P90" s="185" t="e">
        <f t="shared" ca="1" si="36"/>
        <v>#VALUE!</v>
      </c>
      <c r="Q90" s="185" t="e">
        <f t="shared" ca="1" si="36"/>
        <v>#VALUE!</v>
      </c>
      <c r="R90" s="185" t="e">
        <f t="shared" ca="1" si="36"/>
        <v>#VALUE!</v>
      </c>
      <c r="S90" s="185" t="e">
        <f t="shared" ca="1" si="36"/>
        <v>#VALUE!</v>
      </c>
      <c r="T90" s="185" t="e">
        <f t="shared" ca="1" si="36"/>
        <v>#VALUE!</v>
      </c>
      <c r="U90" s="185" t="e">
        <f t="shared" ca="1" si="36"/>
        <v>#VALUE!</v>
      </c>
      <c r="V90" s="185" t="e">
        <f t="shared" ca="1" si="36"/>
        <v>#VALUE!</v>
      </c>
      <c r="W90" s="185" t="e">
        <f t="shared" ca="1" si="36"/>
        <v>#VALUE!</v>
      </c>
      <c r="X90" s="185" t="e">
        <f t="shared" ca="1" si="36"/>
        <v>#VALUE!</v>
      </c>
      <c r="Y90" s="185" t="e">
        <f t="shared" ca="1" si="36"/>
        <v>#VALUE!</v>
      </c>
      <c r="Z90" s="185" t="e">
        <f t="shared" ca="1" si="36"/>
        <v>#VALUE!</v>
      </c>
      <c r="AA90" s="185" t="e">
        <f t="shared" ca="1" si="37"/>
        <v>#VALUE!</v>
      </c>
      <c r="AB90" s="185" t="e">
        <f t="shared" ca="1" si="37"/>
        <v>#VALUE!</v>
      </c>
      <c r="AC90" s="185" t="e">
        <f t="shared" ca="1" si="37"/>
        <v>#VALUE!</v>
      </c>
      <c r="AD90" s="185" t="e">
        <f t="shared" ca="1" si="37"/>
        <v>#VALUE!</v>
      </c>
      <c r="AE90" s="185" t="e">
        <f t="shared" ca="1" si="37"/>
        <v>#VALUE!</v>
      </c>
      <c r="AF90" s="185" t="e">
        <f t="shared" ca="1" si="37"/>
        <v>#VALUE!</v>
      </c>
      <c r="AG90" s="185" t="e">
        <f t="shared" ca="1" si="37"/>
        <v>#VALUE!</v>
      </c>
      <c r="AH90" s="185" t="e">
        <f t="shared" ca="1" si="37"/>
        <v>#VALUE!</v>
      </c>
      <c r="AI90" s="185" t="e">
        <f t="shared" ca="1" si="37"/>
        <v>#VALUE!</v>
      </c>
      <c r="AJ90" s="185" t="e">
        <f t="shared" ca="1" si="37"/>
        <v>#VALUE!</v>
      </c>
      <c r="AK90" s="185" t="e">
        <f t="shared" ca="1" si="37"/>
        <v>#VALUE!</v>
      </c>
      <c r="AL90" s="185" t="e">
        <f t="shared" ca="1" si="37"/>
        <v>#VALUE!</v>
      </c>
      <c r="AM90" s="185" t="e">
        <f t="shared" ca="1" si="37"/>
        <v>#VALUE!</v>
      </c>
      <c r="AN90" s="185" t="e">
        <f t="shared" ca="1" si="37"/>
        <v>#VALUE!</v>
      </c>
      <c r="AO90" s="185" t="e">
        <f t="shared" ca="1" si="37"/>
        <v>#VALUE!</v>
      </c>
      <c r="AP90" s="185" t="e">
        <f t="shared" ca="1" si="35"/>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40">SUMIF($B$10:$B$22,$D91,K$10:K$22)*SUMIF($B$10:$B$22,$D91,K$41:K$53)</f>
        <v>210.61199999999999</v>
      </c>
      <c r="L91" s="5">
        <f t="shared" ca="1" si="40"/>
        <v>211.703</v>
      </c>
      <c r="M91" s="5">
        <f t="shared" ca="1" si="40"/>
        <v>218.495</v>
      </c>
      <c r="N91" s="5">
        <f t="shared" ca="1" si="40"/>
        <v>215.50700000000001</v>
      </c>
      <c r="O91" s="5">
        <f t="shared" ca="1" si="40"/>
        <v>222.273</v>
      </c>
      <c r="P91" s="5">
        <f t="shared" ca="1" si="40"/>
        <v>220.99700000000001</v>
      </c>
      <c r="Q91" s="5">
        <f t="shared" ca="1" si="40"/>
        <v>218.15700000000001</v>
      </c>
      <c r="R91" s="5">
        <f t="shared" ca="1" si="40"/>
        <v>200.386</v>
      </c>
      <c r="S91" s="5">
        <f t="shared" ca="1" si="40"/>
        <v>218.3818737368513</v>
      </c>
      <c r="T91" s="5">
        <f t="shared" ca="1" si="40"/>
        <v>217.99930148466174</v>
      </c>
      <c r="U91" s="5">
        <f t="shared" ca="1" si="40"/>
        <v>216.84105545309981</v>
      </c>
      <c r="V91" s="5">
        <f t="shared" ca="1" si="40"/>
        <v>215.95046206055466</v>
      </c>
      <c r="W91" s="5">
        <f t="shared" ca="1" si="40"/>
        <v>215.18450309245407</v>
      </c>
      <c r="X91" s="5">
        <f t="shared" ca="1" si="40"/>
        <v>217.23883931863011</v>
      </c>
      <c r="Y91" s="5">
        <f t="shared" ca="1" si="40"/>
        <v>219.32558242630293</v>
      </c>
      <c r="Z91" s="5">
        <f t="shared" ca="1" si="40"/>
        <v>223.42073767679537</v>
      </c>
      <c r="AA91" s="5">
        <f t="shared" ca="1" si="40"/>
        <v>225.6287878412993</v>
      </c>
      <c r="AB91" s="5">
        <f ca="1">SUMIF($B$10:$B$22,$D91,AB$10:AB$22)*SUMIF($B$10:$B$22,$D91,AB$40:AB$53)</f>
        <v>243.24677248840499</v>
      </c>
      <c r="AC91" s="5">
        <f t="shared" ca="1" si="40"/>
        <v>230.21902701381296</v>
      </c>
      <c r="AD91" s="5">
        <f t="shared" ca="1" si="40"/>
        <v>232.90499336738833</v>
      </c>
      <c r="AE91" s="5">
        <f t="shared" ca="1" si="40"/>
        <v>235.68172392383454</v>
      </c>
      <c r="AF91" s="5">
        <f t="shared" ca="1" si="40"/>
        <v>239.77398788143898</v>
      </c>
      <c r="AG91" s="5">
        <f t="shared" ca="1" si="40"/>
        <v>244.2400445798699</v>
      </c>
      <c r="AH91" s="5">
        <f t="shared" ca="1" si="40"/>
        <v>249.23656476198627</v>
      </c>
      <c r="AI91" s="5">
        <f t="shared" ca="1" si="40"/>
        <v>254.36581233578161</v>
      </c>
      <c r="AJ91" s="5">
        <f t="shared" ca="1" si="40"/>
        <v>260.15886222350684</v>
      </c>
      <c r="AK91" s="5">
        <f t="shared" ca="1" si="40"/>
        <v>266.40978736463887</v>
      </c>
      <c r="AL91" s="5">
        <f t="shared" ca="1" si="40"/>
        <v>273.11965754308488</v>
      </c>
      <c r="AM91" s="5">
        <f t="shared" ca="1" si="40"/>
        <v>311.41603887604231</v>
      </c>
      <c r="AN91" s="5">
        <f t="shared" ca="1" si="40"/>
        <v>365.28757979146064</v>
      </c>
      <c r="AO91" s="5">
        <f t="shared" ca="1" si="40"/>
        <v>454.8596421094262</v>
      </c>
      <c r="AP91" s="5">
        <f t="shared" ca="1" si="40"/>
        <v>547.02756435780248</v>
      </c>
    </row>
    <row r="92" spans="1:42">
      <c r="A92" s="57" t="str">
        <f>'[4]TS BYDem'!A31</f>
        <v>*</v>
      </c>
      <c r="B92" s="185" t="s">
        <v>288</v>
      </c>
      <c r="C92" s="185" t="s">
        <v>137</v>
      </c>
      <c r="D92" s="186"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41">L$91/K$91*K92</f>
        <v>#VALUE!</v>
      </c>
      <c r="M92" s="185" t="e">
        <f t="shared" ca="1" si="41"/>
        <v>#VALUE!</v>
      </c>
      <c r="N92" s="185" t="e">
        <f t="shared" ca="1" si="41"/>
        <v>#VALUE!</v>
      </c>
      <c r="O92" s="185" t="e">
        <f t="shared" ca="1" si="41"/>
        <v>#VALUE!</v>
      </c>
      <c r="P92" s="185" t="e">
        <f t="shared" ca="1" si="41"/>
        <v>#VALUE!</v>
      </c>
      <c r="Q92" s="185" t="e">
        <f t="shared" ca="1" si="41"/>
        <v>#VALUE!</v>
      </c>
      <c r="R92" s="185" t="e">
        <f t="shared" ca="1" si="41"/>
        <v>#VALUE!</v>
      </c>
      <c r="S92" s="185" t="e">
        <f t="shared" ca="1" si="41"/>
        <v>#VALUE!</v>
      </c>
      <c r="T92" s="185" t="e">
        <f t="shared" ca="1" si="41"/>
        <v>#VALUE!</v>
      </c>
      <c r="U92" s="185" t="e">
        <f t="shared" ca="1" si="41"/>
        <v>#VALUE!</v>
      </c>
      <c r="V92" s="185" t="e">
        <f t="shared" ca="1" si="41"/>
        <v>#VALUE!</v>
      </c>
      <c r="W92" s="185" t="e">
        <f t="shared" ca="1" si="41"/>
        <v>#VALUE!</v>
      </c>
      <c r="X92" s="185" t="e">
        <f t="shared" ca="1" si="41"/>
        <v>#VALUE!</v>
      </c>
      <c r="Y92" s="185" t="e">
        <f t="shared" ca="1" si="41"/>
        <v>#VALUE!</v>
      </c>
      <c r="Z92" s="185" t="e">
        <f t="shared" ca="1" si="41"/>
        <v>#VALUE!</v>
      </c>
      <c r="AA92" s="185" t="e">
        <f t="shared" ca="1" si="41"/>
        <v>#VALUE!</v>
      </c>
      <c r="AB92" s="185" t="e">
        <f t="shared" ca="1" si="41"/>
        <v>#VALUE!</v>
      </c>
      <c r="AC92" s="185" t="e">
        <f t="shared" ca="1" si="41"/>
        <v>#VALUE!</v>
      </c>
      <c r="AD92" s="185" t="e">
        <f t="shared" ca="1" si="41"/>
        <v>#VALUE!</v>
      </c>
      <c r="AE92" s="185" t="e">
        <f t="shared" ca="1" si="41"/>
        <v>#VALUE!</v>
      </c>
      <c r="AF92" s="185" t="e">
        <f t="shared" ca="1" si="41"/>
        <v>#VALUE!</v>
      </c>
      <c r="AG92" s="185" t="e">
        <f t="shared" ca="1" si="41"/>
        <v>#VALUE!</v>
      </c>
      <c r="AH92" s="185" t="e">
        <f t="shared" ca="1" si="41"/>
        <v>#VALUE!</v>
      </c>
      <c r="AI92" s="185" t="e">
        <f t="shared" ca="1" si="41"/>
        <v>#VALUE!</v>
      </c>
      <c r="AJ92" s="185" t="e">
        <f t="shared" ca="1" si="41"/>
        <v>#VALUE!</v>
      </c>
      <c r="AK92" s="185" t="e">
        <f t="shared" ca="1" si="41"/>
        <v>#VALUE!</v>
      </c>
      <c r="AL92" s="185" t="e">
        <f t="shared" ca="1" si="41"/>
        <v>#VALUE!</v>
      </c>
      <c r="AM92" s="185" t="e">
        <f t="shared" ca="1" si="41"/>
        <v>#VALUE!</v>
      </c>
      <c r="AN92" s="185" t="e">
        <f t="shared" ca="1" si="41"/>
        <v>#VALUE!</v>
      </c>
      <c r="AO92" s="185" t="e">
        <f t="shared" ca="1" si="41"/>
        <v>#VALUE!</v>
      </c>
      <c r="AP92" s="185" t="e">
        <f t="shared" ca="1" si="41"/>
        <v>#VALUE!</v>
      </c>
    </row>
    <row r="93" spans="1:42">
      <c r="A93" s="57" t="str">
        <f>'[4]TS BYDem'!A32</f>
        <v>*</v>
      </c>
      <c r="B93" s="185" t="s">
        <v>288</v>
      </c>
      <c r="C93" s="185" t="s">
        <v>137</v>
      </c>
      <c r="D93" s="186" t="str">
        <f>'[4]TS BYDem'!D32</f>
        <v>IFAA</v>
      </c>
      <c r="E93" s="185" t="s">
        <v>137</v>
      </c>
      <c r="F93" s="185" t="s">
        <v>137</v>
      </c>
      <c r="G93" s="185" t="s">
        <v>137</v>
      </c>
      <c r="H93" s="185" t="s">
        <v>137</v>
      </c>
      <c r="I93" s="185">
        <v>0</v>
      </c>
      <c r="J93" s="185" t="str">
        <f>INDEX('[4]TS BYDem'!$J$10:$J$203,MATCH(D93,'[4]TS BYDem'!$D$10:$D$203,0))</f>
        <v/>
      </c>
      <c r="K93" s="185" t="e">
        <f t="shared" ref="K93:AH103" ca="1" si="42">K$91/J$91*J93</f>
        <v>#VALUE!</v>
      </c>
      <c r="L93" s="185" t="e">
        <f t="shared" ca="1" si="42"/>
        <v>#VALUE!</v>
      </c>
      <c r="M93" s="185" t="e">
        <f t="shared" ca="1" si="42"/>
        <v>#VALUE!</v>
      </c>
      <c r="N93" s="185" t="e">
        <f t="shared" ca="1" si="42"/>
        <v>#VALUE!</v>
      </c>
      <c r="O93" s="185" t="e">
        <f t="shared" ca="1" si="42"/>
        <v>#VALUE!</v>
      </c>
      <c r="P93" s="185" t="e">
        <f t="shared" ca="1" si="42"/>
        <v>#VALUE!</v>
      </c>
      <c r="Q93" s="185" t="e">
        <f t="shared" ca="1" si="42"/>
        <v>#VALUE!</v>
      </c>
      <c r="R93" s="185" t="e">
        <f t="shared" ca="1" si="42"/>
        <v>#VALUE!</v>
      </c>
      <c r="S93" s="185" t="e">
        <f t="shared" ca="1" si="42"/>
        <v>#VALUE!</v>
      </c>
      <c r="T93" s="185" t="e">
        <f t="shared" ca="1" si="42"/>
        <v>#VALUE!</v>
      </c>
      <c r="U93" s="185" t="e">
        <f t="shared" ca="1" si="42"/>
        <v>#VALUE!</v>
      </c>
      <c r="V93" s="185" t="e">
        <f t="shared" ca="1" si="42"/>
        <v>#VALUE!</v>
      </c>
      <c r="W93" s="185" t="e">
        <f t="shared" ca="1" si="42"/>
        <v>#VALUE!</v>
      </c>
      <c r="X93" s="185" t="e">
        <f t="shared" ca="1" si="42"/>
        <v>#VALUE!</v>
      </c>
      <c r="Y93" s="185" t="e">
        <f t="shared" ca="1" si="42"/>
        <v>#VALUE!</v>
      </c>
      <c r="Z93" s="185" t="e">
        <f t="shared" ca="1" si="42"/>
        <v>#VALUE!</v>
      </c>
      <c r="AA93" s="185" t="e">
        <f t="shared" ca="1" si="42"/>
        <v>#VALUE!</v>
      </c>
      <c r="AB93" s="185" t="e">
        <f t="shared" ca="1" si="42"/>
        <v>#VALUE!</v>
      </c>
      <c r="AC93" s="185" t="e">
        <f t="shared" ca="1" si="42"/>
        <v>#VALUE!</v>
      </c>
      <c r="AD93" s="185" t="e">
        <f t="shared" ca="1" si="42"/>
        <v>#VALUE!</v>
      </c>
      <c r="AE93" s="185" t="e">
        <f t="shared" ca="1" si="42"/>
        <v>#VALUE!</v>
      </c>
      <c r="AF93" s="185" t="e">
        <f t="shared" ca="1" si="42"/>
        <v>#VALUE!</v>
      </c>
      <c r="AG93" s="185" t="e">
        <f t="shared" ca="1" si="42"/>
        <v>#VALUE!</v>
      </c>
      <c r="AH93" s="185" t="e">
        <f t="shared" ca="1" si="42"/>
        <v>#VALUE!</v>
      </c>
      <c r="AI93" s="185" t="e">
        <f t="shared" ca="1" si="41"/>
        <v>#VALUE!</v>
      </c>
      <c r="AJ93" s="185" t="e">
        <f t="shared" ca="1" si="41"/>
        <v>#VALUE!</v>
      </c>
      <c r="AK93" s="185" t="e">
        <f t="shared" ca="1" si="41"/>
        <v>#VALUE!</v>
      </c>
      <c r="AL93" s="185" t="e">
        <f t="shared" ca="1" si="41"/>
        <v>#VALUE!</v>
      </c>
      <c r="AM93" s="185" t="e">
        <f t="shared" ca="1" si="41"/>
        <v>#VALUE!</v>
      </c>
      <c r="AN93" s="185" t="e">
        <f t="shared" ca="1" si="41"/>
        <v>#VALUE!</v>
      </c>
      <c r="AO93" s="185" t="e">
        <f t="shared" ca="1" si="41"/>
        <v>#VALUE!</v>
      </c>
      <c r="AP93" s="185" t="e">
        <f t="shared" ca="1" si="41"/>
        <v>#VALUE!</v>
      </c>
    </row>
    <row r="94" spans="1:42">
      <c r="A94" s="57" t="str">
        <f>'[4]TS BYDem'!A33</f>
        <v>*</v>
      </c>
      <c r="B94" s="185" t="s">
        <v>288</v>
      </c>
      <c r="C94" s="185" t="s">
        <v>137</v>
      </c>
      <c r="D94" s="186" t="str">
        <f>'[4]TS BYDem'!D33</f>
        <v>IFAL</v>
      </c>
      <c r="E94" s="185" t="s">
        <v>137</v>
      </c>
      <c r="F94" s="185" t="s">
        <v>137</v>
      </c>
      <c r="G94" s="185" t="s">
        <v>137</v>
      </c>
      <c r="H94" s="185" t="s">
        <v>137</v>
      </c>
      <c r="I94" s="185">
        <v>0</v>
      </c>
      <c r="J94" s="185" t="str">
        <f>INDEX('[4]TS BYDem'!$J$10:$J$203,MATCH(D94,'[4]TS BYDem'!$D$10:$D$203,0))</f>
        <v/>
      </c>
      <c r="K94" s="185" t="e">
        <f t="shared" ca="1" si="42"/>
        <v>#VALUE!</v>
      </c>
      <c r="L94" s="185" t="e">
        <f t="shared" ca="1" si="42"/>
        <v>#VALUE!</v>
      </c>
      <c r="M94" s="185" t="e">
        <f t="shared" ca="1" si="42"/>
        <v>#VALUE!</v>
      </c>
      <c r="N94" s="185" t="e">
        <f t="shared" ca="1" si="42"/>
        <v>#VALUE!</v>
      </c>
      <c r="O94" s="185" t="e">
        <f t="shared" ca="1" si="42"/>
        <v>#VALUE!</v>
      </c>
      <c r="P94" s="185" t="e">
        <f t="shared" ca="1" si="42"/>
        <v>#VALUE!</v>
      </c>
      <c r="Q94" s="185" t="e">
        <f t="shared" ca="1" si="42"/>
        <v>#VALUE!</v>
      </c>
      <c r="R94" s="185" t="e">
        <f t="shared" ca="1" si="42"/>
        <v>#VALUE!</v>
      </c>
      <c r="S94" s="185" t="e">
        <f t="shared" ca="1" si="42"/>
        <v>#VALUE!</v>
      </c>
      <c r="T94" s="185" t="e">
        <f t="shared" ca="1" si="42"/>
        <v>#VALUE!</v>
      </c>
      <c r="U94" s="185" t="e">
        <f t="shared" ca="1" si="42"/>
        <v>#VALUE!</v>
      </c>
      <c r="V94" s="185" t="e">
        <f t="shared" ca="1" si="42"/>
        <v>#VALUE!</v>
      </c>
      <c r="W94" s="185" t="e">
        <f t="shared" ca="1" si="42"/>
        <v>#VALUE!</v>
      </c>
      <c r="X94" s="185" t="e">
        <f t="shared" ca="1" si="42"/>
        <v>#VALUE!</v>
      </c>
      <c r="Y94" s="185" t="e">
        <f t="shared" ca="1" si="42"/>
        <v>#VALUE!</v>
      </c>
      <c r="Z94" s="185" t="e">
        <f t="shared" ca="1" si="42"/>
        <v>#VALUE!</v>
      </c>
      <c r="AA94" s="185" t="e">
        <f t="shared" ca="1" si="42"/>
        <v>#VALUE!</v>
      </c>
      <c r="AB94" s="185" t="e">
        <f t="shared" ca="1" si="42"/>
        <v>#VALUE!</v>
      </c>
      <c r="AC94" s="185" t="e">
        <f t="shared" ca="1" si="42"/>
        <v>#VALUE!</v>
      </c>
      <c r="AD94" s="185" t="e">
        <f t="shared" ca="1" si="42"/>
        <v>#VALUE!</v>
      </c>
      <c r="AE94" s="185" t="e">
        <f t="shared" ca="1" si="42"/>
        <v>#VALUE!</v>
      </c>
      <c r="AF94" s="185" t="e">
        <f t="shared" ca="1" si="42"/>
        <v>#VALUE!</v>
      </c>
      <c r="AG94" s="185" t="e">
        <f t="shared" ca="1" si="42"/>
        <v>#VALUE!</v>
      </c>
      <c r="AH94" s="185" t="e">
        <f t="shared" ca="1" si="42"/>
        <v>#VALUE!</v>
      </c>
      <c r="AI94" s="185" t="e">
        <f t="shared" ca="1" si="41"/>
        <v>#VALUE!</v>
      </c>
      <c r="AJ94" s="185" t="e">
        <f t="shared" ca="1" si="41"/>
        <v>#VALUE!</v>
      </c>
      <c r="AK94" s="185" t="e">
        <f t="shared" ca="1" si="41"/>
        <v>#VALUE!</v>
      </c>
      <c r="AL94" s="185" t="e">
        <f t="shared" ca="1" si="41"/>
        <v>#VALUE!</v>
      </c>
      <c r="AM94" s="185" t="e">
        <f t="shared" ca="1" si="41"/>
        <v>#VALUE!</v>
      </c>
      <c r="AN94" s="185" t="e">
        <f t="shared" ca="1" si="41"/>
        <v>#VALUE!</v>
      </c>
      <c r="AO94" s="185" t="e">
        <f t="shared" ca="1" si="41"/>
        <v>#VALUE!</v>
      </c>
      <c r="AP94" s="185" t="e">
        <f t="shared" ca="1" si="41"/>
        <v>#VALUE!</v>
      </c>
    </row>
    <row r="95" spans="1:42">
      <c r="A95" s="57" t="str">
        <f>'[4]TS BYDem'!A34</f>
        <v>*</v>
      </c>
      <c r="B95" s="185" t="s">
        <v>288</v>
      </c>
      <c r="C95" s="185" t="s">
        <v>137</v>
      </c>
      <c r="D95" s="186" t="str">
        <f>'[4]TS BYDem'!D34</f>
        <v>IFAC</v>
      </c>
      <c r="E95" s="185" t="s">
        <v>137</v>
      </c>
      <c r="F95" s="185" t="s">
        <v>137</v>
      </c>
      <c r="G95" s="185" t="s">
        <v>137</v>
      </c>
      <c r="H95" s="185" t="s">
        <v>137</v>
      </c>
      <c r="I95" s="185">
        <v>0</v>
      </c>
      <c r="J95" s="185" t="str">
        <f>INDEX('[4]TS BYDem'!$J$10:$J$203,MATCH(D95,'[4]TS BYDem'!$D$10:$D$203,0))</f>
        <v/>
      </c>
      <c r="K95" s="185" t="e">
        <f t="shared" ca="1" si="42"/>
        <v>#VALUE!</v>
      </c>
      <c r="L95" s="185" t="e">
        <f t="shared" ca="1" si="42"/>
        <v>#VALUE!</v>
      </c>
      <c r="M95" s="185" t="e">
        <f t="shared" ca="1" si="42"/>
        <v>#VALUE!</v>
      </c>
      <c r="N95" s="185" t="e">
        <f t="shared" ca="1" si="42"/>
        <v>#VALUE!</v>
      </c>
      <c r="O95" s="185" t="e">
        <f t="shared" ca="1" si="42"/>
        <v>#VALUE!</v>
      </c>
      <c r="P95" s="185" t="e">
        <f t="shared" ca="1" si="42"/>
        <v>#VALUE!</v>
      </c>
      <c r="Q95" s="185" t="e">
        <f t="shared" ca="1" si="42"/>
        <v>#VALUE!</v>
      </c>
      <c r="R95" s="185" t="e">
        <f t="shared" ca="1" si="42"/>
        <v>#VALUE!</v>
      </c>
      <c r="S95" s="185" t="e">
        <f t="shared" ca="1" si="42"/>
        <v>#VALUE!</v>
      </c>
      <c r="T95" s="185" t="e">
        <f t="shared" ca="1" si="42"/>
        <v>#VALUE!</v>
      </c>
      <c r="U95" s="185" t="e">
        <f t="shared" ca="1" si="42"/>
        <v>#VALUE!</v>
      </c>
      <c r="V95" s="185" t="e">
        <f t="shared" ca="1" si="42"/>
        <v>#VALUE!</v>
      </c>
      <c r="W95" s="185" t="e">
        <f t="shared" ca="1" si="42"/>
        <v>#VALUE!</v>
      </c>
      <c r="X95" s="185" t="e">
        <f t="shared" ca="1" si="42"/>
        <v>#VALUE!</v>
      </c>
      <c r="Y95" s="185" t="e">
        <f t="shared" ca="1" si="42"/>
        <v>#VALUE!</v>
      </c>
      <c r="Z95" s="185" t="e">
        <f t="shared" ca="1" si="42"/>
        <v>#VALUE!</v>
      </c>
      <c r="AA95" s="185" t="e">
        <f t="shared" ca="1" si="42"/>
        <v>#VALUE!</v>
      </c>
      <c r="AB95" s="185" t="e">
        <f t="shared" ca="1" si="42"/>
        <v>#VALUE!</v>
      </c>
      <c r="AC95" s="185" t="e">
        <f t="shared" ca="1" si="42"/>
        <v>#VALUE!</v>
      </c>
      <c r="AD95" s="185" t="e">
        <f t="shared" ca="1" si="42"/>
        <v>#VALUE!</v>
      </c>
      <c r="AE95" s="185" t="e">
        <f t="shared" ca="1" si="42"/>
        <v>#VALUE!</v>
      </c>
      <c r="AF95" s="185" t="e">
        <f t="shared" ca="1" si="42"/>
        <v>#VALUE!</v>
      </c>
      <c r="AG95" s="185" t="e">
        <f t="shared" ca="1" si="42"/>
        <v>#VALUE!</v>
      </c>
      <c r="AH95" s="185" t="e">
        <f t="shared" ca="1" si="42"/>
        <v>#VALUE!</v>
      </c>
      <c r="AI95" s="185" t="e">
        <f t="shared" ca="1" si="41"/>
        <v>#VALUE!</v>
      </c>
      <c r="AJ95" s="185" t="e">
        <f t="shared" ca="1" si="41"/>
        <v>#VALUE!</v>
      </c>
      <c r="AK95" s="185" t="e">
        <f t="shared" ca="1" si="41"/>
        <v>#VALUE!</v>
      </c>
      <c r="AL95" s="185" t="e">
        <f t="shared" ca="1" si="41"/>
        <v>#VALUE!</v>
      </c>
      <c r="AM95" s="185" t="e">
        <f t="shared" ca="1" si="41"/>
        <v>#VALUE!</v>
      </c>
      <c r="AN95" s="185" t="e">
        <f t="shared" ca="1" si="41"/>
        <v>#VALUE!</v>
      </c>
      <c r="AO95" s="185" t="e">
        <f t="shared" ca="1" si="41"/>
        <v>#VALUE!</v>
      </c>
      <c r="AP95" s="185" t="e">
        <f t="shared" ca="1" si="41"/>
        <v>#VALUE!</v>
      </c>
    </row>
    <row r="96" spans="1:42">
      <c r="A96" s="57" t="str">
        <f>'[4]TS BYDem'!A35</f>
        <v>*</v>
      </c>
      <c r="B96" s="185" t="s">
        <v>288</v>
      </c>
      <c r="C96" s="185" t="s">
        <v>137</v>
      </c>
      <c r="D96" s="186" t="str">
        <f>'[4]TS BYDem'!D35</f>
        <v>IFAH</v>
      </c>
      <c r="E96" s="185" t="s">
        <v>137</v>
      </c>
      <c r="F96" s="185" t="s">
        <v>137</v>
      </c>
      <c r="G96" s="185" t="s">
        <v>137</v>
      </c>
      <c r="H96" s="185" t="s">
        <v>137</v>
      </c>
      <c r="I96" s="185">
        <v>0</v>
      </c>
      <c r="J96" s="185" t="str">
        <f>INDEX('[4]TS BYDem'!$J$10:$J$203,MATCH(D96,'[4]TS BYDem'!$D$10:$D$203,0))</f>
        <v/>
      </c>
      <c r="K96" s="185" t="e">
        <f t="shared" ca="1" si="42"/>
        <v>#VALUE!</v>
      </c>
      <c r="L96" s="185" t="e">
        <f t="shared" ca="1" si="42"/>
        <v>#VALUE!</v>
      </c>
      <c r="M96" s="185" t="e">
        <f t="shared" ca="1" si="42"/>
        <v>#VALUE!</v>
      </c>
      <c r="N96" s="185" t="e">
        <f t="shared" ca="1" si="42"/>
        <v>#VALUE!</v>
      </c>
      <c r="O96" s="185" t="e">
        <f t="shared" ca="1" si="42"/>
        <v>#VALUE!</v>
      </c>
      <c r="P96" s="185" t="e">
        <f t="shared" ca="1" si="42"/>
        <v>#VALUE!</v>
      </c>
      <c r="Q96" s="185" t="e">
        <f t="shared" ca="1" si="42"/>
        <v>#VALUE!</v>
      </c>
      <c r="R96" s="185" t="e">
        <f t="shared" ca="1" si="42"/>
        <v>#VALUE!</v>
      </c>
      <c r="S96" s="185" t="e">
        <f t="shared" ca="1" si="42"/>
        <v>#VALUE!</v>
      </c>
      <c r="T96" s="185" t="e">
        <f t="shared" ca="1" si="42"/>
        <v>#VALUE!</v>
      </c>
      <c r="U96" s="185" t="e">
        <f t="shared" ca="1" si="42"/>
        <v>#VALUE!</v>
      </c>
      <c r="V96" s="185" t="e">
        <f t="shared" ca="1" si="42"/>
        <v>#VALUE!</v>
      </c>
      <c r="W96" s="185" t="e">
        <f t="shared" ca="1" si="42"/>
        <v>#VALUE!</v>
      </c>
      <c r="X96" s="185" t="e">
        <f t="shared" ca="1" si="42"/>
        <v>#VALUE!</v>
      </c>
      <c r="Y96" s="185" t="e">
        <f t="shared" ca="1" si="42"/>
        <v>#VALUE!</v>
      </c>
      <c r="Z96" s="185" t="e">
        <f t="shared" ca="1" si="42"/>
        <v>#VALUE!</v>
      </c>
      <c r="AA96" s="185" t="e">
        <f t="shared" ca="1" si="42"/>
        <v>#VALUE!</v>
      </c>
      <c r="AB96" s="185" t="e">
        <f t="shared" ca="1" si="42"/>
        <v>#VALUE!</v>
      </c>
      <c r="AC96" s="185" t="e">
        <f t="shared" ca="1" si="42"/>
        <v>#VALUE!</v>
      </c>
      <c r="AD96" s="185" t="e">
        <f t="shared" ca="1" si="42"/>
        <v>#VALUE!</v>
      </c>
      <c r="AE96" s="185" t="e">
        <f t="shared" ca="1" si="42"/>
        <v>#VALUE!</v>
      </c>
      <c r="AF96" s="185" t="e">
        <f t="shared" ca="1" si="42"/>
        <v>#VALUE!</v>
      </c>
      <c r="AG96" s="185" t="e">
        <f t="shared" ca="1" si="42"/>
        <v>#VALUE!</v>
      </c>
      <c r="AH96" s="185" t="e">
        <f t="shared" ca="1" si="42"/>
        <v>#VALUE!</v>
      </c>
      <c r="AI96" s="185" t="e">
        <f t="shared" ca="1" si="41"/>
        <v>#VALUE!</v>
      </c>
      <c r="AJ96" s="185" t="e">
        <f t="shared" ca="1" si="41"/>
        <v>#VALUE!</v>
      </c>
      <c r="AK96" s="185" t="e">
        <f t="shared" ca="1" si="41"/>
        <v>#VALUE!</v>
      </c>
      <c r="AL96" s="185" t="e">
        <f t="shared" ca="1" si="41"/>
        <v>#VALUE!</v>
      </c>
      <c r="AM96" s="185" t="e">
        <f t="shared" ca="1" si="41"/>
        <v>#VALUE!</v>
      </c>
      <c r="AN96" s="185" t="e">
        <f t="shared" ca="1" si="41"/>
        <v>#VALUE!</v>
      </c>
      <c r="AO96" s="185" t="e">
        <f t="shared" ca="1" si="41"/>
        <v>#VALUE!</v>
      </c>
      <c r="AP96" s="185" t="e">
        <f t="shared" ca="1" si="41"/>
        <v>#VALUE!</v>
      </c>
    </row>
    <row r="97" spans="1:42">
      <c r="A97" s="57" t="str">
        <f>'[4]TS BYDem'!A36</f>
        <v>*</v>
      </c>
      <c r="B97" s="185" t="s">
        <v>288</v>
      </c>
      <c r="C97" s="185" t="s">
        <v>137</v>
      </c>
      <c r="D97" s="186" t="str">
        <f>'[4]TS BYDem'!D36</f>
        <v>IFAP</v>
      </c>
      <c r="E97" s="185" t="s">
        <v>137</v>
      </c>
      <c r="F97" s="185" t="s">
        <v>137</v>
      </c>
      <c r="G97" s="185" t="s">
        <v>137</v>
      </c>
      <c r="H97" s="185" t="s">
        <v>137</v>
      </c>
      <c r="I97" s="185">
        <v>0</v>
      </c>
      <c r="J97" s="185" t="str">
        <f>INDEX('[4]TS BYDem'!$J$10:$J$203,MATCH(D97,'[4]TS BYDem'!$D$10:$D$203,0))</f>
        <v/>
      </c>
      <c r="K97" s="185" t="e">
        <f t="shared" ca="1" si="42"/>
        <v>#VALUE!</v>
      </c>
      <c r="L97" s="185" t="e">
        <f t="shared" ca="1" si="42"/>
        <v>#VALUE!</v>
      </c>
      <c r="M97" s="185" t="e">
        <f t="shared" ca="1" si="42"/>
        <v>#VALUE!</v>
      </c>
      <c r="N97" s="185" t="e">
        <f t="shared" ca="1" si="42"/>
        <v>#VALUE!</v>
      </c>
      <c r="O97" s="185" t="e">
        <f t="shared" ca="1" si="42"/>
        <v>#VALUE!</v>
      </c>
      <c r="P97" s="185" t="e">
        <f t="shared" ca="1" si="42"/>
        <v>#VALUE!</v>
      </c>
      <c r="Q97" s="185" t="e">
        <f t="shared" ca="1" si="42"/>
        <v>#VALUE!</v>
      </c>
      <c r="R97" s="185" t="e">
        <f t="shared" ca="1" si="42"/>
        <v>#VALUE!</v>
      </c>
      <c r="S97" s="185" t="e">
        <f t="shared" ca="1" si="42"/>
        <v>#VALUE!</v>
      </c>
      <c r="T97" s="185" t="e">
        <f t="shared" ca="1" si="42"/>
        <v>#VALUE!</v>
      </c>
      <c r="U97" s="185" t="e">
        <f t="shared" ca="1" si="42"/>
        <v>#VALUE!</v>
      </c>
      <c r="V97" s="185" t="e">
        <f t="shared" ca="1" si="42"/>
        <v>#VALUE!</v>
      </c>
      <c r="W97" s="185" t="e">
        <f t="shared" ca="1" si="42"/>
        <v>#VALUE!</v>
      </c>
      <c r="X97" s="185" t="e">
        <f t="shared" ca="1" si="42"/>
        <v>#VALUE!</v>
      </c>
      <c r="Y97" s="185" t="e">
        <f t="shared" ca="1" si="42"/>
        <v>#VALUE!</v>
      </c>
      <c r="Z97" s="185" t="e">
        <f t="shared" ca="1" si="42"/>
        <v>#VALUE!</v>
      </c>
      <c r="AA97" s="185" t="e">
        <f t="shared" ca="1" si="42"/>
        <v>#VALUE!</v>
      </c>
      <c r="AB97" s="185" t="e">
        <f t="shared" ca="1" si="42"/>
        <v>#VALUE!</v>
      </c>
      <c r="AC97" s="185" t="e">
        <f t="shared" ca="1" si="42"/>
        <v>#VALUE!</v>
      </c>
      <c r="AD97" s="185" t="e">
        <f t="shared" ca="1" si="42"/>
        <v>#VALUE!</v>
      </c>
      <c r="AE97" s="185" t="e">
        <f t="shared" ca="1" si="42"/>
        <v>#VALUE!</v>
      </c>
      <c r="AF97" s="185" t="e">
        <f t="shared" ca="1" si="42"/>
        <v>#VALUE!</v>
      </c>
      <c r="AG97" s="185" t="e">
        <f t="shared" ca="1" si="42"/>
        <v>#VALUE!</v>
      </c>
      <c r="AH97" s="185" t="e">
        <f t="shared" ca="1" si="42"/>
        <v>#VALUE!</v>
      </c>
      <c r="AI97" s="185" t="e">
        <f t="shared" ca="1" si="41"/>
        <v>#VALUE!</v>
      </c>
      <c r="AJ97" s="185" t="e">
        <f t="shared" ca="1" si="41"/>
        <v>#VALUE!</v>
      </c>
      <c r="AK97" s="185" t="e">
        <f t="shared" ca="1" si="41"/>
        <v>#VALUE!</v>
      </c>
      <c r="AL97" s="185" t="e">
        <f t="shared" ca="1" si="41"/>
        <v>#VALUE!</v>
      </c>
      <c r="AM97" s="185" t="e">
        <f t="shared" ca="1" si="41"/>
        <v>#VALUE!</v>
      </c>
      <c r="AN97" s="185" t="e">
        <f t="shared" ca="1" si="41"/>
        <v>#VALUE!</v>
      </c>
      <c r="AO97" s="185" t="e">
        <f t="shared" ca="1" si="41"/>
        <v>#VALUE!</v>
      </c>
      <c r="AP97" s="185" t="e">
        <f t="shared" ca="1" si="41"/>
        <v>#VALUE!</v>
      </c>
    </row>
    <row r="98" spans="1:42">
      <c r="A98" s="57" t="str">
        <f>'[4]TS BYDem'!A37</f>
        <v>*</v>
      </c>
      <c r="B98" s="185" t="s">
        <v>288</v>
      </c>
      <c r="C98" s="185" t="s">
        <v>137</v>
      </c>
      <c r="D98" s="186" t="str">
        <f>'[4]TS BYDem'!D37</f>
        <v>IFAF</v>
      </c>
      <c r="E98" s="185" t="s">
        <v>137</v>
      </c>
      <c r="F98" s="185" t="s">
        <v>137</v>
      </c>
      <c r="G98" s="185" t="s">
        <v>137</v>
      </c>
      <c r="H98" s="185" t="s">
        <v>137</v>
      </c>
      <c r="I98" s="185">
        <v>0</v>
      </c>
      <c r="J98" s="185" t="str">
        <f>INDEX('[4]TS BYDem'!$J$10:$J$203,MATCH(D98,'[4]TS BYDem'!$D$10:$D$203,0))</f>
        <v/>
      </c>
      <c r="K98" s="185" t="e">
        <f t="shared" ca="1" si="42"/>
        <v>#VALUE!</v>
      </c>
      <c r="L98" s="185" t="e">
        <f t="shared" ca="1" si="42"/>
        <v>#VALUE!</v>
      </c>
      <c r="M98" s="185" t="e">
        <f t="shared" ca="1" si="42"/>
        <v>#VALUE!</v>
      </c>
      <c r="N98" s="185" t="e">
        <f t="shared" ca="1" si="42"/>
        <v>#VALUE!</v>
      </c>
      <c r="O98" s="185" t="e">
        <f t="shared" ca="1" si="42"/>
        <v>#VALUE!</v>
      </c>
      <c r="P98" s="185" t="e">
        <f t="shared" ca="1" si="42"/>
        <v>#VALUE!</v>
      </c>
      <c r="Q98" s="185" t="e">
        <f t="shared" ca="1" si="42"/>
        <v>#VALUE!</v>
      </c>
      <c r="R98" s="185" t="e">
        <f t="shared" ca="1" si="42"/>
        <v>#VALUE!</v>
      </c>
      <c r="S98" s="185" t="e">
        <f t="shared" ca="1" si="42"/>
        <v>#VALUE!</v>
      </c>
      <c r="T98" s="185" t="e">
        <f t="shared" ca="1" si="42"/>
        <v>#VALUE!</v>
      </c>
      <c r="U98" s="185" t="e">
        <f t="shared" ca="1" si="42"/>
        <v>#VALUE!</v>
      </c>
      <c r="V98" s="185" t="e">
        <f t="shared" ca="1" si="42"/>
        <v>#VALUE!</v>
      </c>
      <c r="W98" s="185" t="e">
        <f t="shared" ca="1" si="42"/>
        <v>#VALUE!</v>
      </c>
      <c r="X98" s="185" t="e">
        <f t="shared" ca="1" si="42"/>
        <v>#VALUE!</v>
      </c>
      <c r="Y98" s="185" t="e">
        <f t="shared" ca="1" si="42"/>
        <v>#VALUE!</v>
      </c>
      <c r="Z98" s="185" t="e">
        <f t="shared" ca="1" si="42"/>
        <v>#VALUE!</v>
      </c>
      <c r="AA98" s="185" t="e">
        <f t="shared" ca="1" si="42"/>
        <v>#VALUE!</v>
      </c>
      <c r="AB98" s="185" t="e">
        <f t="shared" ca="1" si="42"/>
        <v>#VALUE!</v>
      </c>
      <c r="AC98" s="185" t="e">
        <f t="shared" ca="1" si="42"/>
        <v>#VALUE!</v>
      </c>
      <c r="AD98" s="185" t="e">
        <f t="shared" ca="1" si="42"/>
        <v>#VALUE!</v>
      </c>
      <c r="AE98" s="185" t="e">
        <f t="shared" ca="1" si="42"/>
        <v>#VALUE!</v>
      </c>
      <c r="AF98" s="185" t="e">
        <f t="shared" ca="1" si="42"/>
        <v>#VALUE!</v>
      </c>
      <c r="AG98" s="185" t="e">
        <f t="shared" ca="1" si="42"/>
        <v>#VALUE!</v>
      </c>
      <c r="AH98" s="185" t="e">
        <f t="shared" ca="1" si="42"/>
        <v>#VALUE!</v>
      </c>
      <c r="AI98" s="185" t="e">
        <f t="shared" ca="1" si="41"/>
        <v>#VALUE!</v>
      </c>
      <c r="AJ98" s="185" t="e">
        <f t="shared" ca="1" si="41"/>
        <v>#VALUE!</v>
      </c>
      <c r="AK98" s="185" t="e">
        <f t="shared" ca="1" si="41"/>
        <v>#VALUE!</v>
      </c>
      <c r="AL98" s="185" t="e">
        <f t="shared" ca="1" si="41"/>
        <v>#VALUE!</v>
      </c>
      <c r="AM98" s="185" t="e">
        <f t="shared" ca="1" si="41"/>
        <v>#VALUE!</v>
      </c>
      <c r="AN98" s="185" t="e">
        <f t="shared" ca="1" si="41"/>
        <v>#VALUE!</v>
      </c>
      <c r="AO98" s="185" t="e">
        <f t="shared" ca="1" si="41"/>
        <v>#VALUE!</v>
      </c>
      <c r="AP98" s="185" t="e">
        <f t="shared" ca="1" si="41"/>
        <v>#VALUE!</v>
      </c>
    </row>
    <row r="99" spans="1:42">
      <c r="A99" s="57" t="str">
        <f>'[4]TS BYDem'!A38</f>
        <v>*</v>
      </c>
      <c r="B99" s="185" t="s">
        <v>288</v>
      </c>
      <c r="C99" s="185" t="s">
        <v>137</v>
      </c>
      <c r="D99" s="186" t="str">
        <f>'[4]TS BYDem'!D38</f>
        <v>IFAO</v>
      </c>
      <c r="E99" s="185" t="s">
        <v>137</v>
      </c>
      <c r="F99" s="185" t="s">
        <v>137</v>
      </c>
      <c r="G99" s="185" t="s">
        <v>137</v>
      </c>
      <c r="H99" s="185" t="s">
        <v>137</v>
      </c>
      <c r="I99" s="185">
        <v>0</v>
      </c>
      <c r="J99" s="185" t="str">
        <f>INDEX('[4]TS BYDem'!$J$10:$J$203,MATCH(D99,'[4]TS BYDem'!$D$10:$D$203,0))</f>
        <v/>
      </c>
      <c r="K99" s="185" t="e">
        <f t="shared" ca="1" si="42"/>
        <v>#VALUE!</v>
      </c>
      <c r="L99" s="185" t="e">
        <f t="shared" ca="1" si="42"/>
        <v>#VALUE!</v>
      </c>
      <c r="M99" s="185" t="e">
        <f t="shared" ca="1" si="42"/>
        <v>#VALUE!</v>
      </c>
      <c r="N99" s="185" t="e">
        <f t="shared" ca="1" si="42"/>
        <v>#VALUE!</v>
      </c>
      <c r="O99" s="185" t="e">
        <f t="shared" ca="1" si="42"/>
        <v>#VALUE!</v>
      </c>
      <c r="P99" s="185" t="e">
        <f t="shared" ca="1" si="42"/>
        <v>#VALUE!</v>
      </c>
      <c r="Q99" s="185" t="e">
        <f t="shared" ca="1" si="42"/>
        <v>#VALUE!</v>
      </c>
      <c r="R99" s="185" t="e">
        <f t="shared" ca="1" si="42"/>
        <v>#VALUE!</v>
      </c>
      <c r="S99" s="185" t="e">
        <f t="shared" ca="1" si="42"/>
        <v>#VALUE!</v>
      </c>
      <c r="T99" s="185" t="e">
        <f t="shared" ca="1" si="42"/>
        <v>#VALUE!</v>
      </c>
      <c r="U99" s="185" t="e">
        <f t="shared" ca="1" si="42"/>
        <v>#VALUE!</v>
      </c>
      <c r="V99" s="185" t="e">
        <f t="shared" ca="1" si="42"/>
        <v>#VALUE!</v>
      </c>
      <c r="W99" s="185" t="e">
        <f t="shared" ca="1" si="42"/>
        <v>#VALUE!</v>
      </c>
      <c r="X99" s="185" t="e">
        <f t="shared" ca="1" si="42"/>
        <v>#VALUE!</v>
      </c>
      <c r="Y99" s="185" t="e">
        <f t="shared" ca="1" si="42"/>
        <v>#VALUE!</v>
      </c>
      <c r="Z99" s="185" t="e">
        <f t="shared" ca="1" si="42"/>
        <v>#VALUE!</v>
      </c>
      <c r="AA99" s="185" t="e">
        <f t="shared" ca="1" si="42"/>
        <v>#VALUE!</v>
      </c>
      <c r="AB99" s="185" t="e">
        <f t="shared" ca="1" si="42"/>
        <v>#VALUE!</v>
      </c>
      <c r="AC99" s="185" t="e">
        <f t="shared" ca="1" si="42"/>
        <v>#VALUE!</v>
      </c>
      <c r="AD99" s="185" t="e">
        <f t="shared" ca="1" si="42"/>
        <v>#VALUE!</v>
      </c>
      <c r="AE99" s="185" t="e">
        <f t="shared" ca="1" si="42"/>
        <v>#VALUE!</v>
      </c>
      <c r="AF99" s="185" t="e">
        <f t="shared" ca="1" si="42"/>
        <v>#VALUE!</v>
      </c>
      <c r="AG99" s="185" t="e">
        <f t="shared" ca="1" si="42"/>
        <v>#VALUE!</v>
      </c>
      <c r="AH99" s="185" t="e">
        <f t="shared" ca="1" si="42"/>
        <v>#VALUE!</v>
      </c>
      <c r="AI99" s="185" t="e">
        <f t="shared" ca="1" si="41"/>
        <v>#VALUE!</v>
      </c>
      <c r="AJ99" s="185" t="e">
        <f t="shared" ca="1" si="41"/>
        <v>#VALUE!</v>
      </c>
      <c r="AK99" s="185" t="e">
        <f t="shared" ca="1" si="41"/>
        <v>#VALUE!</v>
      </c>
      <c r="AL99" s="185" t="e">
        <f t="shared" ca="1" si="41"/>
        <v>#VALUE!</v>
      </c>
      <c r="AM99" s="185" t="e">
        <f t="shared" ca="1" si="41"/>
        <v>#VALUE!</v>
      </c>
      <c r="AN99" s="185" t="e">
        <f t="shared" ca="1" si="41"/>
        <v>#VALUE!</v>
      </c>
      <c r="AO99" s="185" t="e">
        <f t="shared" ca="1" si="41"/>
        <v>#VALUE!</v>
      </c>
      <c r="AP99" s="185" t="e">
        <f t="shared" ca="1" si="41"/>
        <v>#VALUE!</v>
      </c>
    </row>
    <row r="100" spans="1:42">
      <c r="A100" s="57" t="str">
        <f>'[4]TS BYDem'!A39</f>
        <v>*</v>
      </c>
      <c r="B100" s="185" t="s">
        <v>288</v>
      </c>
      <c r="C100" s="185" t="s">
        <v>137</v>
      </c>
      <c r="D100" s="186" t="str">
        <f>'[4]TS BYDem'!D39</f>
        <v>IFAE</v>
      </c>
      <c r="E100" s="185" t="s">
        <v>137</v>
      </c>
      <c r="F100" s="185" t="s">
        <v>137</v>
      </c>
      <c r="G100" s="185" t="s">
        <v>137</v>
      </c>
      <c r="H100" s="185" t="s">
        <v>137</v>
      </c>
      <c r="I100" s="185">
        <v>0</v>
      </c>
      <c r="J100" s="185" t="str">
        <f>INDEX('[4]TS BYDem'!$J$10:$J$203,MATCH(D100,'[4]TS BYDem'!$D$10:$D$203,0))</f>
        <v/>
      </c>
      <c r="K100" s="185" t="e">
        <f t="shared" ca="1" si="42"/>
        <v>#VALUE!</v>
      </c>
      <c r="L100" s="185" t="e">
        <f t="shared" ca="1" si="42"/>
        <v>#VALUE!</v>
      </c>
      <c r="M100" s="185" t="e">
        <f t="shared" ca="1" si="42"/>
        <v>#VALUE!</v>
      </c>
      <c r="N100" s="185" t="e">
        <f t="shared" ca="1" si="42"/>
        <v>#VALUE!</v>
      </c>
      <c r="O100" s="185" t="e">
        <f t="shared" ca="1" si="42"/>
        <v>#VALUE!</v>
      </c>
      <c r="P100" s="185" t="e">
        <f t="shared" ca="1" si="42"/>
        <v>#VALUE!</v>
      </c>
      <c r="Q100" s="185" t="e">
        <f t="shared" ca="1" si="42"/>
        <v>#VALUE!</v>
      </c>
      <c r="R100" s="185" t="e">
        <f t="shared" ca="1" si="42"/>
        <v>#VALUE!</v>
      </c>
      <c r="S100" s="185" t="e">
        <f t="shared" ca="1" si="42"/>
        <v>#VALUE!</v>
      </c>
      <c r="T100" s="185" t="e">
        <f t="shared" ca="1" si="42"/>
        <v>#VALUE!</v>
      </c>
      <c r="U100" s="185" t="e">
        <f t="shared" ca="1" si="42"/>
        <v>#VALUE!</v>
      </c>
      <c r="V100" s="185" t="e">
        <f t="shared" ca="1" si="42"/>
        <v>#VALUE!</v>
      </c>
      <c r="W100" s="185" t="e">
        <f t="shared" ca="1" si="42"/>
        <v>#VALUE!</v>
      </c>
      <c r="X100" s="185" t="e">
        <f t="shared" ca="1" si="42"/>
        <v>#VALUE!</v>
      </c>
      <c r="Y100" s="185" t="e">
        <f t="shared" ca="1" si="42"/>
        <v>#VALUE!</v>
      </c>
      <c r="Z100" s="185" t="e">
        <f t="shared" ca="1" si="42"/>
        <v>#VALUE!</v>
      </c>
      <c r="AA100" s="185" t="e">
        <f t="shared" ca="1" si="42"/>
        <v>#VALUE!</v>
      </c>
      <c r="AB100" s="185" t="e">
        <f t="shared" ca="1" si="42"/>
        <v>#VALUE!</v>
      </c>
      <c r="AC100" s="185" t="e">
        <f t="shared" ca="1" si="42"/>
        <v>#VALUE!</v>
      </c>
      <c r="AD100" s="185" t="e">
        <f t="shared" ca="1" si="42"/>
        <v>#VALUE!</v>
      </c>
      <c r="AE100" s="185" t="e">
        <f t="shared" ca="1" si="42"/>
        <v>#VALUE!</v>
      </c>
      <c r="AF100" s="185" t="e">
        <f t="shared" ca="1" si="42"/>
        <v>#VALUE!</v>
      </c>
      <c r="AG100" s="185" t="e">
        <f t="shared" ca="1" si="42"/>
        <v>#VALUE!</v>
      </c>
      <c r="AH100" s="185" t="e">
        <f t="shared" ca="1" si="42"/>
        <v>#VALUE!</v>
      </c>
      <c r="AI100" s="185" t="e">
        <f t="shared" ca="1" si="41"/>
        <v>#VALUE!</v>
      </c>
      <c r="AJ100" s="185" t="e">
        <f t="shared" ca="1" si="41"/>
        <v>#VALUE!</v>
      </c>
      <c r="AK100" s="185" t="e">
        <f t="shared" ca="1" si="41"/>
        <v>#VALUE!</v>
      </c>
      <c r="AL100" s="185" t="e">
        <f t="shared" ca="1" si="41"/>
        <v>#VALUE!</v>
      </c>
      <c r="AM100" s="185" t="e">
        <f t="shared" ca="1" si="41"/>
        <v>#VALUE!</v>
      </c>
      <c r="AN100" s="185" t="e">
        <f t="shared" ca="1" si="41"/>
        <v>#VALUE!</v>
      </c>
      <c r="AO100" s="185" t="e">
        <f t="shared" ca="1" si="41"/>
        <v>#VALUE!</v>
      </c>
      <c r="AP100" s="185" t="e">
        <f t="shared" ca="1" si="41"/>
        <v>#VALUE!</v>
      </c>
    </row>
    <row r="101" spans="1:42">
      <c r="A101" s="57" t="str">
        <f>'[4]TS BYDem'!A40</f>
        <v>*</v>
      </c>
      <c r="B101" s="185" t="s">
        <v>288</v>
      </c>
      <c r="C101" s="185" t="s">
        <v>137</v>
      </c>
      <c r="D101" s="186">
        <f>'[4]TS BYDem'!D40</f>
        <v>0</v>
      </c>
      <c r="E101" s="185" t="s">
        <v>137</v>
      </c>
      <c r="F101" s="185" t="s">
        <v>137</v>
      </c>
      <c r="G101" s="185" t="s">
        <v>137</v>
      </c>
      <c r="H101" s="185" t="s">
        <v>137</v>
      </c>
      <c r="I101" s="185">
        <v>0</v>
      </c>
      <c r="J101" s="185" t="str">
        <f>INDEX('[4]TS BYDem'!$J$10:$J$203,MATCH(D101,'[4]TS BYDem'!$D$10:$D$203,0))</f>
        <v/>
      </c>
      <c r="K101" s="185" t="e">
        <f t="shared" ca="1" si="42"/>
        <v>#VALUE!</v>
      </c>
      <c r="L101" s="185" t="e">
        <f t="shared" ca="1" si="42"/>
        <v>#VALUE!</v>
      </c>
      <c r="M101" s="185" t="e">
        <f t="shared" ca="1" si="42"/>
        <v>#VALUE!</v>
      </c>
      <c r="N101" s="185" t="e">
        <f t="shared" ca="1" si="42"/>
        <v>#VALUE!</v>
      </c>
      <c r="O101" s="185" t="e">
        <f t="shared" ca="1" si="42"/>
        <v>#VALUE!</v>
      </c>
      <c r="P101" s="185" t="e">
        <f t="shared" ca="1" si="42"/>
        <v>#VALUE!</v>
      </c>
      <c r="Q101" s="185" t="e">
        <f t="shared" ca="1" si="42"/>
        <v>#VALUE!</v>
      </c>
      <c r="R101" s="185" t="e">
        <f t="shared" ca="1" si="42"/>
        <v>#VALUE!</v>
      </c>
      <c r="S101" s="185" t="e">
        <f t="shared" ca="1" si="42"/>
        <v>#VALUE!</v>
      </c>
      <c r="T101" s="185" t="e">
        <f t="shared" ca="1" si="42"/>
        <v>#VALUE!</v>
      </c>
      <c r="U101" s="185" t="e">
        <f t="shared" ca="1" si="42"/>
        <v>#VALUE!</v>
      </c>
      <c r="V101" s="185" t="e">
        <f t="shared" ca="1" si="42"/>
        <v>#VALUE!</v>
      </c>
      <c r="W101" s="185" t="e">
        <f t="shared" ca="1" si="42"/>
        <v>#VALUE!</v>
      </c>
      <c r="X101" s="185" t="e">
        <f t="shared" ca="1" si="42"/>
        <v>#VALUE!</v>
      </c>
      <c r="Y101" s="185" t="e">
        <f t="shared" ca="1" si="42"/>
        <v>#VALUE!</v>
      </c>
      <c r="Z101" s="185" t="e">
        <f t="shared" ca="1" si="42"/>
        <v>#VALUE!</v>
      </c>
      <c r="AA101" s="185" t="e">
        <f t="shared" ca="1" si="42"/>
        <v>#VALUE!</v>
      </c>
      <c r="AB101" s="185" t="e">
        <f t="shared" ca="1" si="42"/>
        <v>#VALUE!</v>
      </c>
      <c r="AC101" s="185" t="e">
        <f t="shared" ca="1" si="42"/>
        <v>#VALUE!</v>
      </c>
      <c r="AD101" s="185" t="e">
        <f t="shared" ca="1" si="42"/>
        <v>#VALUE!</v>
      </c>
      <c r="AE101" s="185" t="e">
        <f t="shared" ca="1" si="42"/>
        <v>#VALUE!</v>
      </c>
      <c r="AF101" s="185" t="e">
        <f t="shared" ca="1" si="42"/>
        <v>#VALUE!</v>
      </c>
      <c r="AG101" s="185" t="e">
        <f t="shared" ca="1" si="42"/>
        <v>#VALUE!</v>
      </c>
      <c r="AH101" s="185" t="e">
        <f t="shared" ca="1" si="42"/>
        <v>#VALUE!</v>
      </c>
      <c r="AI101" s="185" t="e">
        <f t="shared" ca="1" si="41"/>
        <v>#VALUE!</v>
      </c>
      <c r="AJ101" s="185" t="e">
        <f t="shared" ca="1" si="41"/>
        <v>#VALUE!</v>
      </c>
      <c r="AK101" s="185" t="e">
        <f t="shared" ca="1" si="41"/>
        <v>#VALUE!</v>
      </c>
      <c r="AL101" s="185" t="e">
        <f t="shared" ca="1" si="41"/>
        <v>#VALUE!</v>
      </c>
      <c r="AM101" s="185" t="e">
        <f t="shared" ca="1" si="41"/>
        <v>#VALUE!</v>
      </c>
      <c r="AN101" s="185" t="e">
        <f t="shared" ca="1" si="41"/>
        <v>#VALUE!</v>
      </c>
      <c r="AO101" s="185" t="e">
        <f t="shared" ca="1" si="41"/>
        <v>#VALUE!</v>
      </c>
      <c r="AP101" s="185" t="e">
        <f t="shared" ca="1" si="41"/>
        <v>#VALUE!</v>
      </c>
    </row>
    <row r="102" spans="1:42">
      <c r="A102" s="57" t="str">
        <f>'[4]TS BYDem'!A41</f>
        <v>*</v>
      </c>
      <c r="B102" s="185" t="s">
        <v>288</v>
      </c>
      <c r="C102" s="185" t="s">
        <v>137</v>
      </c>
      <c r="D102" s="186" t="str">
        <f>'[4]TS BYDem'!D41</f>
        <v>IFAS</v>
      </c>
      <c r="E102" s="185" t="s">
        <v>137</v>
      </c>
      <c r="F102" s="185" t="s">
        <v>137</v>
      </c>
      <c r="G102" s="185" t="s">
        <v>137</v>
      </c>
      <c r="H102" s="185" t="s">
        <v>137</v>
      </c>
      <c r="I102" s="185">
        <v>0</v>
      </c>
      <c r="J102" s="185" t="str">
        <f>INDEX('[4]TS BYDem'!$J$10:$J$203,MATCH(D102,'[4]TS BYDem'!$D$10:$D$203,0))</f>
        <v/>
      </c>
      <c r="K102" s="185" t="e">
        <f t="shared" ca="1" si="42"/>
        <v>#VALUE!</v>
      </c>
      <c r="L102" s="185" t="e">
        <f t="shared" ca="1" si="42"/>
        <v>#VALUE!</v>
      </c>
      <c r="M102" s="185" t="e">
        <f t="shared" ca="1" si="42"/>
        <v>#VALUE!</v>
      </c>
      <c r="N102" s="185" t="e">
        <f t="shared" ca="1" si="42"/>
        <v>#VALUE!</v>
      </c>
      <c r="O102" s="185" t="e">
        <f t="shared" ca="1" si="42"/>
        <v>#VALUE!</v>
      </c>
      <c r="P102" s="185" t="e">
        <f t="shared" ca="1" si="42"/>
        <v>#VALUE!</v>
      </c>
      <c r="Q102" s="185" t="e">
        <f t="shared" ca="1" si="42"/>
        <v>#VALUE!</v>
      </c>
      <c r="R102" s="185" t="e">
        <f t="shared" ca="1" si="42"/>
        <v>#VALUE!</v>
      </c>
      <c r="S102" s="185" t="e">
        <f t="shared" ca="1" si="42"/>
        <v>#VALUE!</v>
      </c>
      <c r="T102" s="185" t="e">
        <f t="shared" ca="1" si="42"/>
        <v>#VALUE!</v>
      </c>
      <c r="U102" s="185" t="e">
        <f t="shared" ca="1" si="42"/>
        <v>#VALUE!</v>
      </c>
      <c r="V102" s="185" t="e">
        <f t="shared" ca="1" si="42"/>
        <v>#VALUE!</v>
      </c>
      <c r="W102" s="185" t="e">
        <f t="shared" ca="1" si="42"/>
        <v>#VALUE!</v>
      </c>
      <c r="X102" s="185" t="e">
        <f t="shared" ca="1" si="42"/>
        <v>#VALUE!</v>
      </c>
      <c r="Y102" s="185" t="e">
        <f t="shared" ca="1" si="42"/>
        <v>#VALUE!</v>
      </c>
      <c r="Z102" s="185" t="e">
        <f t="shared" ca="1" si="42"/>
        <v>#VALUE!</v>
      </c>
      <c r="AA102" s="185" t="e">
        <f t="shared" ca="1" si="42"/>
        <v>#VALUE!</v>
      </c>
      <c r="AB102" s="185" t="e">
        <f t="shared" ca="1" si="42"/>
        <v>#VALUE!</v>
      </c>
      <c r="AC102" s="185" t="e">
        <f t="shared" ca="1" si="42"/>
        <v>#VALUE!</v>
      </c>
      <c r="AD102" s="185" t="e">
        <f t="shared" ca="1" si="42"/>
        <v>#VALUE!</v>
      </c>
      <c r="AE102" s="185" t="e">
        <f t="shared" ca="1" si="42"/>
        <v>#VALUE!</v>
      </c>
      <c r="AF102" s="185" t="e">
        <f t="shared" ca="1" si="42"/>
        <v>#VALUE!</v>
      </c>
      <c r="AG102" s="185" t="e">
        <f t="shared" ca="1" si="42"/>
        <v>#VALUE!</v>
      </c>
      <c r="AH102" s="185" t="e">
        <f t="shared" ca="1" si="42"/>
        <v>#VALUE!</v>
      </c>
      <c r="AI102" s="185" t="e">
        <f t="shared" ca="1" si="41"/>
        <v>#VALUE!</v>
      </c>
      <c r="AJ102" s="185" t="e">
        <f t="shared" ca="1" si="41"/>
        <v>#VALUE!</v>
      </c>
      <c r="AK102" s="185" t="e">
        <f t="shared" ca="1" si="41"/>
        <v>#VALUE!</v>
      </c>
      <c r="AL102" s="185" t="e">
        <f t="shared" ca="1" si="41"/>
        <v>#VALUE!</v>
      </c>
      <c r="AM102" s="185" t="e">
        <f t="shared" ca="1" si="41"/>
        <v>#VALUE!</v>
      </c>
      <c r="AN102" s="185" t="e">
        <f t="shared" ca="1" si="41"/>
        <v>#VALUE!</v>
      </c>
      <c r="AO102" s="185" t="e">
        <f t="shared" ca="1" si="41"/>
        <v>#VALUE!</v>
      </c>
      <c r="AP102" s="185" t="e">
        <f t="shared" ca="1" si="41"/>
        <v>#VALUE!</v>
      </c>
    </row>
    <row r="103" spans="1:42">
      <c r="A103" s="57" t="str">
        <f>'[4]TS BYDem'!A42</f>
        <v>*</v>
      </c>
      <c r="B103" s="185" t="s">
        <v>288</v>
      </c>
      <c r="C103" s="185" t="s">
        <v>137</v>
      </c>
      <c r="D103" s="186" t="str">
        <f>'[4]TS BYDem'!D42</f>
        <v>IFAS</v>
      </c>
      <c r="E103" s="185" t="s">
        <v>137</v>
      </c>
      <c r="F103" s="185" t="s">
        <v>137</v>
      </c>
      <c r="G103" s="185" t="s">
        <v>137</v>
      </c>
      <c r="H103" s="185" t="s">
        <v>137</v>
      </c>
      <c r="I103" s="185">
        <v>0</v>
      </c>
      <c r="J103" s="185" t="str">
        <f>INDEX('[4]TS BYDem'!$J$10:$J$203,MATCH(D103,'[4]TS BYDem'!$D$10:$D$203,0))</f>
        <v/>
      </c>
      <c r="K103" s="185" t="e">
        <f t="shared" ca="1" si="42"/>
        <v>#VALUE!</v>
      </c>
      <c r="L103" s="185" t="e">
        <f t="shared" ca="1" si="42"/>
        <v>#VALUE!</v>
      </c>
      <c r="M103" s="185" t="e">
        <f t="shared" ca="1" si="42"/>
        <v>#VALUE!</v>
      </c>
      <c r="N103" s="185" t="e">
        <f t="shared" ca="1" si="42"/>
        <v>#VALUE!</v>
      </c>
      <c r="O103" s="185" t="e">
        <f t="shared" ca="1" si="42"/>
        <v>#VALUE!</v>
      </c>
      <c r="P103" s="185" t="e">
        <f t="shared" ca="1" si="42"/>
        <v>#VALUE!</v>
      </c>
      <c r="Q103" s="185" t="e">
        <f t="shared" ca="1" si="42"/>
        <v>#VALUE!</v>
      </c>
      <c r="R103" s="185" t="e">
        <f t="shared" ca="1" si="42"/>
        <v>#VALUE!</v>
      </c>
      <c r="S103" s="185" t="e">
        <f t="shared" ca="1" si="42"/>
        <v>#VALUE!</v>
      </c>
      <c r="T103" s="185" t="e">
        <f t="shared" ca="1" si="42"/>
        <v>#VALUE!</v>
      </c>
      <c r="U103" s="185" t="e">
        <f t="shared" ca="1" si="42"/>
        <v>#VALUE!</v>
      </c>
      <c r="V103" s="185" t="e">
        <f t="shared" ca="1" si="42"/>
        <v>#VALUE!</v>
      </c>
      <c r="W103" s="185" t="e">
        <f t="shared" ca="1" si="42"/>
        <v>#VALUE!</v>
      </c>
      <c r="X103" s="185" t="e">
        <f t="shared" ca="1" si="42"/>
        <v>#VALUE!</v>
      </c>
      <c r="Y103" s="185" t="e">
        <f t="shared" ca="1" si="42"/>
        <v>#VALUE!</v>
      </c>
      <c r="Z103" s="185" t="e">
        <f t="shared" ref="Z103:AO111" ca="1" si="43">Z$91/Y$91*Y103</f>
        <v>#VALUE!</v>
      </c>
      <c r="AA103" s="185" t="e">
        <f t="shared" ca="1" si="43"/>
        <v>#VALUE!</v>
      </c>
      <c r="AB103" s="185" t="e">
        <f t="shared" ca="1" si="43"/>
        <v>#VALUE!</v>
      </c>
      <c r="AC103" s="185" t="e">
        <f t="shared" ca="1" si="43"/>
        <v>#VALUE!</v>
      </c>
      <c r="AD103" s="185" t="e">
        <f t="shared" ca="1" si="43"/>
        <v>#VALUE!</v>
      </c>
      <c r="AE103" s="185" t="e">
        <f t="shared" ca="1" si="43"/>
        <v>#VALUE!</v>
      </c>
      <c r="AF103" s="185" t="e">
        <f t="shared" ca="1" si="43"/>
        <v>#VALUE!</v>
      </c>
      <c r="AG103" s="185" t="e">
        <f t="shared" ca="1" si="43"/>
        <v>#VALUE!</v>
      </c>
      <c r="AH103" s="185" t="e">
        <f t="shared" ca="1" si="43"/>
        <v>#VALUE!</v>
      </c>
      <c r="AI103" s="185" t="e">
        <f t="shared" ca="1" si="41"/>
        <v>#VALUE!</v>
      </c>
      <c r="AJ103" s="185" t="e">
        <f t="shared" ca="1" si="41"/>
        <v>#VALUE!</v>
      </c>
      <c r="AK103" s="185" t="e">
        <f t="shared" ca="1" si="41"/>
        <v>#VALUE!</v>
      </c>
      <c r="AL103" s="185" t="e">
        <f t="shared" ca="1" si="41"/>
        <v>#VALUE!</v>
      </c>
      <c r="AM103" s="185" t="e">
        <f t="shared" ca="1" si="41"/>
        <v>#VALUE!</v>
      </c>
      <c r="AN103" s="185" t="e">
        <f t="shared" ca="1" si="41"/>
        <v>#VALUE!</v>
      </c>
      <c r="AO103" s="185" t="e">
        <f t="shared" ca="1" si="41"/>
        <v>#VALUE!</v>
      </c>
      <c r="AP103" s="185" t="e">
        <f t="shared" ca="1" si="41"/>
        <v>#VALUE!</v>
      </c>
    </row>
    <row r="104" spans="1:42">
      <c r="A104" s="57" t="str">
        <f>'[4]TS BYDem'!A43</f>
        <v>*</v>
      </c>
      <c r="B104" s="185" t="s">
        <v>288</v>
      </c>
      <c r="C104" s="185" t="s">
        <v>137</v>
      </c>
      <c r="D104" s="186" t="str">
        <f>'[4]TS BYDem'!D43</f>
        <v>IFAS</v>
      </c>
      <c r="E104" s="185" t="s">
        <v>137</v>
      </c>
      <c r="F104" s="185" t="s">
        <v>137</v>
      </c>
      <c r="G104" s="185" t="s">
        <v>137</v>
      </c>
      <c r="H104" s="185" t="s">
        <v>137</v>
      </c>
      <c r="I104" s="185">
        <v>0</v>
      </c>
      <c r="J104" s="185" t="str">
        <f>INDEX('[4]TS BYDem'!$J$10:$J$203,MATCH(D104,'[4]TS BYDem'!$D$10:$D$203,0))</f>
        <v/>
      </c>
      <c r="K104" s="185" t="e">
        <f t="shared" ref="K104:Y111" ca="1" si="44">K$91/J$91*J104</f>
        <v>#VALUE!</v>
      </c>
      <c r="L104" s="185" t="e">
        <f t="shared" ca="1" si="44"/>
        <v>#VALUE!</v>
      </c>
      <c r="M104" s="185" t="e">
        <f t="shared" ca="1" si="44"/>
        <v>#VALUE!</v>
      </c>
      <c r="N104" s="185" t="e">
        <f t="shared" ca="1" si="44"/>
        <v>#VALUE!</v>
      </c>
      <c r="O104" s="185" t="e">
        <f t="shared" ca="1" si="44"/>
        <v>#VALUE!</v>
      </c>
      <c r="P104" s="185" t="e">
        <f t="shared" ca="1" si="44"/>
        <v>#VALUE!</v>
      </c>
      <c r="Q104" s="185" t="e">
        <f t="shared" ca="1" si="44"/>
        <v>#VALUE!</v>
      </c>
      <c r="R104" s="185" t="e">
        <f t="shared" ca="1" si="44"/>
        <v>#VALUE!</v>
      </c>
      <c r="S104" s="185" t="e">
        <f t="shared" ca="1" si="44"/>
        <v>#VALUE!</v>
      </c>
      <c r="T104" s="185" t="e">
        <f t="shared" ca="1" si="44"/>
        <v>#VALUE!</v>
      </c>
      <c r="U104" s="185" t="e">
        <f t="shared" ca="1" si="44"/>
        <v>#VALUE!</v>
      </c>
      <c r="V104" s="185" t="e">
        <f t="shared" ca="1" si="44"/>
        <v>#VALUE!</v>
      </c>
      <c r="W104" s="185" t="e">
        <f t="shared" ca="1" si="44"/>
        <v>#VALUE!</v>
      </c>
      <c r="X104" s="185" t="e">
        <f t="shared" ca="1" si="44"/>
        <v>#VALUE!</v>
      </c>
      <c r="Y104" s="185" t="e">
        <f t="shared" ca="1" si="44"/>
        <v>#VALUE!</v>
      </c>
      <c r="Z104" s="185" t="e">
        <f t="shared" ca="1" si="43"/>
        <v>#VALUE!</v>
      </c>
      <c r="AA104" s="185" t="e">
        <f t="shared" ca="1" si="43"/>
        <v>#VALUE!</v>
      </c>
      <c r="AB104" s="185" t="e">
        <f t="shared" ca="1" si="43"/>
        <v>#VALUE!</v>
      </c>
      <c r="AC104" s="185" t="e">
        <f t="shared" ca="1" si="43"/>
        <v>#VALUE!</v>
      </c>
      <c r="AD104" s="185" t="e">
        <f t="shared" ca="1" si="43"/>
        <v>#VALUE!</v>
      </c>
      <c r="AE104" s="185" t="e">
        <f t="shared" ca="1" si="43"/>
        <v>#VALUE!</v>
      </c>
      <c r="AF104" s="185" t="e">
        <f t="shared" ca="1" si="43"/>
        <v>#VALUE!</v>
      </c>
      <c r="AG104" s="185" t="e">
        <f t="shared" ca="1" si="43"/>
        <v>#VALUE!</v>
      </c>
      <c r="AH104" s="185" t="e">
        <f t="shared" ca="1" si="43"/>
        <v>#VALUE!</v>
      </c>
      <c r="AI104" s="185" t="e">
        <f t="shared" ca="1" si="41"/>
        <v>#VALUE!</v>
      </c>
      <c r="AJ104" s="185" t="e">
        <f t="shared" ca="1" si="41"/>
        <v>#VALUE!</v>
      </c>
      <c r="AK104" s="185" t="e">
        <f t="shared" ca="1" si="41"/>
        <v>#VALUE!</v>
      </c>
      <c r="AL104" s="185" t="e">
        <f t="shared" ca="1" si="41"/>
        <v>#VALUE!</v>
      </c>
      <c r="AM104" s="185" t="e">
        <f t="shared" ca="1" si="41"/>
        <v>#VALUE!</v>
      </c>
      <c r="AN104" s="185" t="e">
        <f t="shared" ca="1" si="41"/>
        <v>#VALUE!</v>
      </c>
      <c r="AO104" s="185" t="e">
        <f t="shared" ca="1" si="41"/>
        <v>#VALUE!</v>
      </c>
      <c r="AP104" s="185" t="e">
        <f t="shared" ca="1" si="41"/>
        <v>#VALUE!</v>
      </c>
    </row>
    <row r="105" spans="1:42">
      <c r="A105" s="57" t="str">
        <f>'[4]TS BYDem'!A44</f>
        <v>*</v>
      </c>
      <c r="B105" s="185" t="s">
        <v>288</v>
      </c>
      <c r="C105" s="185" t="s">
        <v>137</v>
      </c>
      <c r="D105" s="186" t="str">
        <f>'[4]TS BYDem'!D44</f>
        <v>IFAS</v>
      </c>
      <c r="E105" s="185" t="s">
        <v>137</v>
      </c>
      <c r="F105" s="185" t="s">
        <v>137</v>
      </c>
      <c r="G105" s="185" t="s">
        <v>137</v>
      </c>
      <c r="H105" s="185" t="s">
        <v>137</v>
      </c>
      <c r="I105" s="185">
        <v>0</v>
      </c>
      <c r="J105" s="185" t="str">
        <f>INDEX('[4]TS BYDem'!$J$10:$J$203,MATCH(D105,'[4]TS BYDem'!$D$10:$D$203,0))</f>
        <v/>
      </c>
      <c r="K105" s="185" t="e">
        <f t="shared" ca="1" si="44"/>
        <v>#VALUE!</v>
      </c>
      <c r="L105" s="185" t="e">
        <f t="shared" ca="1" si="44"/>
        <v>#VALUE!</v>
      </c>
      <c r="M105" s="185" t="e">
        <f t="shared" ca="1" si="44"/>
        <v>#VALUE!</v>
      </c>
      <c r="N105" s="185" t="e">
        <f t="shared" ca="1" si="44"/>
        <v>#VALUE!</v>
      </c>
      <c r="O105" s="185" t="e">
        <f t="shared" ca="1" si="44"/>
        <v>#VALUE!</v>
      </c>
      <c r="P105" s="185" t="e">
        <f t="shared" ca="1" si="44"/>
        <v>#VALUE!</v>
      </c>
      <c r="Q105" s="185" t="e">
        <f t="shared" ca="1" si="44"/>
        <v>#VALUE!</v>
      </c>
      <c r="R105" s="185" t="e">
        <f t="shared" ca="1" si="44"/>
        <v>#VALUE!</v>
      </c>
      <c r="S105" s="185" t="e">
        <f t="shared" ca="1" si="44"/>
        <v>#VALUE!</v>
      </c>
      <c r="T105" s="185" t="e">
        <f t="shared" ca="1" si="44"/>
        <v>#VALUE!</v>
      </c>
      <c r="U105" s="185" t="e">
        <f t="shared" ca="1" si="44"/>
        <v>#VALUE!</v>
      </c>
      <c r="V105" s="185" t="e">
        <f t="shared" ca="1" si="44"/>
        <v>#VALUE!</v>
      </c>
      <c r="W105" s="185" t="e">
        <f t="shared" ca="1" si="44"/>
        <v>#VALUE!</v>
      </c>
      <c r="X105" s="185" t="e">
        <f t="shared" ca="1" si="44"/>
        <v>#VALUE!</v>
      </c>
      <c r="Y105" s="185" t="e">
        <f t="shared" ca="1" si="44"/>
        <v>#VALUE!</v>
      </c>
      <c r="Z105" s="185" t="e">
        <f t="shared" ca="1" si="43"/>
        <v>#VALUE!</v>
      </c>
      <c r="AA105" s="185" t="e">
        <f t="shared" ca="1" si="43"/>
        <v>#VALUE!</v>
      </c>
      <c r="AB105" s="185" t="e">
        <f t="shared" ca="1" si="43"/>
        <v>#VALUE!</v>
      </c>
      <c r="AC105" s="185" t="e">
        <f t="shared" ca="1" si="43"/>
        <v>#VALUE!</v>
      </c>
      <c r="AD105" s="185" t="e">
        <f t="shared" ca="1" si="43"/>
        <v>#VALUE!</v>
      </c>
      <c r="AE105" s="185" t="e">
        <f t="shared" ca="1" si="43"/>
        <v>#VALUE!</v>
      </c>
      <c r="AF105" s="185" t="e">
        <f t="shared" ca="1" si="43"/>
        <v>#VALUE!</v>
      </c>
      <c r="AG105" s="185" t="e">
        <f t="shared" ca="1" si="43"/>
        <v>#VALUE!</v>
      </c>
      <c r="AH105" s="185" t="e">
        <f t="shared" ca="1" si="43"/>
        <v>#VALUE!</v>
      </c>
      <c r="AI105" s="185" t="e">
        <f t="shared" ca="1" si="41"/>
        <v>#VALUE!</v>
      </c>
      <c r="AJ105" s="185" t="e">
        <f t="shared" ca="1" si="41"/>
        <v>#VALUE!</v>
      </c>
      <c r="AK105" s="185" t="e">
        <f t="shared" ca="1" si="41"/>
        <v>#VALUE!</v>
      </c>
      <c r="AL105" s="185" t="e">
        <f t="shared" ca="1" si="41"/>
        <v>#VALUE!</v>
      </c>
      <c r="AM105" s="185" t="e">
        <f t="shared" ca="1" si="41"/>
        <v>#VALUE!</v>
      </c>
      <c r="AN105" s="185" t="e">
        <f t="shared" ca="1" si="41"/>
        <v>#VALUE!</v>
      </c>
      <c r="AO105" s="185" t="e">
        <f t="shared" ca="1" si="41"/>
        <v>#VALUE!</v>
      </c>
      <c r="AP105" s="185" t="e">
        <f t="shared" ca="1" si="41"/>
        <v>#VALUE!</v>
      </c>
    </row>
    <row r="106" spans="1:42">
      <c r="A106" s="57" t="str">
        <f>'[4]TS BYDem'!A45</f>
        <v>*</v>
      </c>
      <c r="B106" s="185" t="s">
        <v>288</v>
      </c>
      <c r="C106" s="185" t="s">
        <v>137</v>
      </c>
      <c r="D106" s="186" t="str">
        <f>'[4]TS BYDem'!D45</f>
        <v>IFAS</v>
      </c>
      <c r="E106" s="185" t="s">
        <v>137</v>
      </c>
      <c r="F106" s="185" t="s">
        <v>137</v>
      </c>
      <c r="G106" s="185" t="s">
        <v>137</v>
      </c>
      <c r="H106" s="185" t="s">
        <v>137</v>
      </c>
      <c r="I106" s="185">
        <v>0</v>
      </c>
      <c r="J106" s="185" t="str">
        <f>INDEX('[4]TS BYDem'!$J$10:$J$203,MATCH(D106,'[4]TS BYDem'!$D$10:$D$203,0))</f>
        <v/>
      </c>
      <c r="K106" s="185" t="e">
        <f t="shared" ca="1" si="44"/>
        <v>#VALUE!</v>
      </c>
      <c r="L106" s="185" t="e">
        <f t="shared" ca="1" si="44"/>
        <v>#VALUE!</v>
      </c>
      <c r="M106" s="185" t="e">
        <f t="shared" ca="1" si="44"/>
        <v>#VALUE!</v>
      </c>
      <c r="N106" s="185" t="e">
        <f t="shared" ca="1" si="44"/>
        <v>#VALUE!</v>
      </c>
      <c r="O106" s="185" t="e">
        <f t="shared" ca="1" si="44"/>
        <v>#VALUE!</v>
      </c>
      <c r="P106" s="185" t="e">
        <f t="shared" ca="1" si="44"/>
        <v>#VALUE!</v>
      </c>
      <c r="Q106" s="185" t="e">
        <f t="shared" ca="1" si="44"/>
        <v>#VALUE!</v>
      </c>
      <c r="R106" s="185" t="e">
        <f t="shared" ca="1" si="44"/>
        <v>#VALUE!</v>
      </c>
      <c r="S106" s="185" t="e">
        <f t="shared" ca="1" si="44"/>
        <v>#VALUE!</v>
      </c>
      <c r="T106" s="185" t="e">
        <f t="shared" ca="1" si="44"/>
        <v>#VALUE!</v>
      </c>
      <c r="U106" s="185" t="e">
        <f t="shared" ca="1" si="44"/>
        <v>#VALUE!</v>
      </c>
      <c r="V106" s="185" t="e">
        <f t="shared" ca="1" si="44"/>
        <v>#VALUE!</v>
      </c>
      <c r="W106" s="185" t="e">
        <f t="shared" ca="1" si="44"/>
        <v>#VALUE!</v>
      </c>
      <c r="X106" s="185" t="e">
        <f t="shared" ca="1" si="44"/>
        <v>#VALUE!</v>
      </c>
      <c r="Y106" s="185" t="e">
        <f t="shared" ca="1" si="44"/>
        <v>#VALUE!</v>
      </c>
      <c r="Z106" s="185" t="e">
        <f t="shared" ca="1" si="43"/>
        <v>#VALUE!</v>
      </c>
      <c r="AA106" s="185" t="e">
        <f t="shared" ca="1" si="43"/>
        <v>#VALUE!</v>
      </c>
      <c r="AB106" s="185" t="e">
        <f t="shared" ca="1" si="43"/>
        <v>#VALUE!</v>
      </c>
      <c r="AC106" s="185" t="e">
        <f t="shared" ca="1" si="43"/>
        <v>#VALUE!</v>
      </c>
      <c r="AD106" s="185" t="e">
        <f t="shared" ca="1" si="43"/>
        <v>#VALUE!</v>
      </c>
      <c r="AE106" s="185" t="e">
        <f t="shared" ca="1" si="43"/>
        <v>#VALUE!</v>
      </c>
      <c r="AF106" s="185" t="e">
        <f t="shared" ca="1" si="43"/>
        <v>#VALUE!</v>
      </c>
      <c r="AG106" s="185" t="e">
        <f t="shared" ca="1" si="43"/>
        <v>#VALUE!</v>
      </c>
      <c r="AH106" s="185" t="e">
        <f t="shared" ca="1" si="43"/>
        <v>#VALUE!</v>
      </c>
      <c r="AI106" s="185" t="e">
        <f t="shared" ca="1" si="41"/>
        <v>#VALUE!</v>
      </c>
      <c r="AJ106" s="185" t="e">
        <f t="shared" ca="1" si="41"/>
        <v>#VALUE!</v>
      </c>
      <c r="AK106" s="185" t="e">
        <f t="shared" ca="1" si="41"/>
        <v>#VALUE!</v>
      </c>
      <c r="AL106" s="185" t="e">
        <f t="shared" ca="1" si="41"/>
        <v>#VALUE!</v>
      </c>
      <c r="AM106" s="185" t="e">
        <f t="shared" ca="1" si="41"/>
        <v>#VALUE!</v>
      </c>
      <c r="AN106" s="185" t="e">
        <f t="shared" ca="1" si="41"/>
        <v>#VALUE!</v>
      </c>
      <c r="AO106" s="185" t="e">
        <f t="shared" ca="1" si="41"/>
        <v>#VALUE!</v>
      </c>
      <c r="AP106" s="185" t="e">
        <f t="shared" ca="1" si="41"/>
        <v>#VALUE!</v>
      </c>
    </row>
    <row r="107" spans="1:42">
      <c r="A107" s="57" t="str">
        <f>'[4]TS BYDem'!A46</f>
        <v>*</v>
      </c>
      <c r="B107" s="185" t="s">
        <v>288</v>
      </c>
      <c r="C107" s="185" t="s">
        <v>137</v>
      </c>
      <c r="D107" s="186" t="str">
        <f>'[4]TS BYDem'!D46</f>
        <v>IFAS</v>
      </c>
      <c r="E107" s="185" t="s">
        <v>137</v>
      </c>
      <c r="F107" s="185" t="s">
        <v>137</v>
      </c>
      <c r="G107" s="185" t="s">
        <v>137</v>
      </c>
      <c r="H107" s="185" t="s">
        <v>137</v>
      </c>
      <c r="I107" s="185">
        <v>0</v>
      </c>
      <c r="J107" s="185" t="str">
        <f>INDEX('[4]TS BYDem'!$J$10:$J$203,MATCH(D107,'[4]TS BYDem'!$D$10:$D$203,0))</f>
        <v/>
      </c>
      <c r="K107" s="185" t="e">
        <f t="shared" ca="1" si="44"/>
        <v>#VALUE!</v>
      </c>
      <c r="L107" s="185" t="e">
        <f t="shared" ca="1" si="44"/>
        <v>#VALUE!</v>
      </c>
      <c r="M107" s="185" t="e">
        <f t="shared" ca="1" si="44"/>
        <v>#VALUE!</v>
      </c>
      <c r="N107" s="185" t="e">
        <f t="shared" ca="1" si="44"/>
        <v>#VALUE!</v>
      </c>
      <c r="O107" s="185" t="e">
        <f t="shared" ca="1" si="44"/>
        <v>#VALUE!</v>
      </c>
      <c r="P107" s="185" t="e">
        <f t="shared" ca="1" si="44"/>
        <v>#VALUE!</v>
      </c>
      <c r="Q107" s="185" t="e">
        <f t="shared" ca="1" si="44"/>
        <v>#VALUE!</v>
      </c>
      <c r="R107" s="185" t="e">
        <f t="shared" ca="1" si="44"/>
        <v>#VALUE!</v>
      </c>
      <c r="S107" s="185" t="e">
        <f t="shared" ca="1" si="44"/>
        <v>#VALUE!</v>
      </c>
      <c r="T107" s="185" t="e">
        <f t="shared" ca="1" si="44"/>
        <v>#VALUE!</v>
      </c>
      <c r="U107" s="185" t="e">
        <f t="shared" ca="1" si="44"/>
        <v>#VALUE!</v>
      </c>
      <c r="V107" s="185" t="e">
        <f t="shared" ca="1" si="44"/>
        <v>#VALUE!</v>
      </c>
      <c r="W107" s="185" t="e">
        <f t="shared" ca="1" si="44"/>
        <v>#VALUE!</v>
      </c>
      <c r="X107" s="185" t="e">
        <f t="shared" ca="1" si="44"/>
        <v>#VALUE!</v>
      </c>
      <c r="Y107" s="185" t="e">
        <f t="shared" ca="1" si="44"/>
        <v>#VALUE!</v>
      </c>
      <c r="Z107" s="185" t="e">
        <f t="shared" ca="1" si="43"/>
        <v>#VALUE!</v>
      </c>
      <c r="AA107" s="185" t="e">
        <f t="shared" ca="1" si="43"/>
        <v>#VALUE!</v>
      </c>
      <c r="AB107" s="185" t="e">
        <f t="shared" ca="1" si="43"/>
        <v>#VALUE!</v>
      </c>
      <c r="AC107" s="185" t="e">
        <f t="shared" ca="1" si="43"/>
        <v>#VALUE!</v>
      </c>
      <c r="AD107" s="185" t="e">
        <f t="shared" ca="1" si="43"/>
        <v>#VALUE!</v>
      </c>
      <c r="AE107" s="185" t="e">
        <f t="shared" ca="1" si="43"/>
        <v>#VALUE!</v>
      </c>
      <c r="AF107" s="185" t="e">
        <f t="shared" ca="1" si="43"/>
        <v>#VALUE!</v>
      </c>
      <c r="AG107" s="185" t="e">
        <f t="shared" ca="1" si="43"/>
        <v>#VALUE!</v>
      </c>
      <c r="AH107" s="185" t="e">
        <f t="shared" ca="1" si="43"/>
        <v>#VALUE!</v>
      </c>
      <c r="AI107" s="185" t="e">
        <f t="shared" ca="1" si="41"/>
        <v>#VALUE!</v>
      </c>
      <c r="AJ107" s="185" t="e">
        <f t="shared" ca="1" si="41"/>
        <v>#VALUE!</v>
      </c>
      <c r="AK107" s="185" t="e">
        <f t="shared" ca="1" si="41"/>
        <v>#VALUE!</v>
      </c>
      <c r="AL107" s="185" t="e">
        <f t="shared" ca="1" si="41"/>
        <v>#VALUE!</v>
      </c>
      <c r="AM107" s="185" t="e">
        <f t="shared" ca="1" si="41"/>
        <v>#VALUE!</v>
      </c>
      <c r="AN107" s="185" t="e">
        <f t="shared" ca="1" si="41"/>
        <v>#VALUE!</v>
      </c>
      <c r="AO107" s="185" t="e">
        <f t="shared" ca="1" si="41"/>
        <v>#VALUE!</v>
      </c>
      <c r="AP107" s="185" t="e">
        <f t="shared" ca="1" si="41"/>
        <v>#VALUE!</v>
      </c>
    </row>
    <row r="108" spans="1:42">
      <c r="A108" s="57" t="str">
        <f>'[4]TS BYDem'!A47</f>
        <v>*</v>
      </c>
      <c r="B108" s="185" t="s">
        <v>288</v>
      </c>
      <c r="C108" s="185" t="s">
        <v>137</v>
      </c>
      <c r="D108" s="186">
        <f>'[4]TS BYDem'!D47</f>
        <v>0</v>
      </c>
      <c r="E108" s="185" t="s">
        <v>137</v>
      </c>
      <c r="F108" s="185" t="s">
        <v>137</v>
      </c>
      <c r="G108" s="185" t="s">
        <v>137</v>
      </c>
      <c r="H108" s="185" t="s">
        <v>137</v>
      </c>
      <c r="I108" s="185">
        <v>0</v>
      </c>
      <c r="J108" s="185" t="str">
        <f>INDEX('[4]TS BYDem'!$J$10:$J$203,MATCH(D108,'[4]TS BYDem'!$D$10:$D$203,0))</f>
        <v/>
      </c>
      <c r="K108" s="185" t="e">
        <f t="shared" ca="1" si="44"/>
        <v>#VALUE!</v>
      </c>
      <c r="L108" s="185" t="e">
        <f t="shared" ca="1" si="44"/>
        <v>#VALUE!</v>
      </c>
      <c r="M108" s="185" t="e">
        <f t="shared" ca="1" si="44"/>
        <v>#VALUE!</v>
      </c>
      <c r="N108" s="185" t="e">
        <f t="shared" ca="1" si="44"/>
        <v>#VALUE!</v>
      </c>
      <c r="O108" s="185" t="e">
        <f t="shared" ca="1" si="44"/>
        <v>#VALUE!</v>
      </c>
      <c r="P108" s="185" t="e">
        <f t="shared" ca="1" si="44"/>
        <v>#VALUE!</v>
      </c>
      <c r="Q108" s="185" t="e">
        <f t="shared" ca="1" si="44"/>
        <v>#VALUE!</v>
      </c>
      <c r="R108" s="185" t="e">
        <f t="shared" ca="1" si="44"/>
        <v>#VALUE!</v>
      </c>
      <c r="S108" s="185" t="e">
        <f t="shared" ca="1" si="44"/>
        <v>#VALUE!</v>
      </c>
      <c r="T108" s="185" t="e">
        <f t="shared" ca="1" si="44"/>
        <v>#VALUE!</v>
      </c>
      <c r="U108" s="185" t="e">
        <f t="shared" ca="1" si="44"/>
        <v>#VALUE!</v>
      </c>
      <c r="V108" s="185" t="e">
        <f t="shared" ca="1" si="44"/>
        <v>#VALUE!</v>
      </c>
      <c r="W108" s="185" t="e">
        <f t="shared" ca="1" si="44"/>
        <v>#VALUE!</v>
      </c>
      <c r="X108" s="185" t="e">
        <f t="shared" ca="1" si="44"/>
        <v>#VALUE!</v>
      </c>
      <c r="Y108" s="185" t="e">
        <f t="shared" ca="1" si="44"/>
        <v>#VALUE!</v>
      </c>
      <c r="Z108" s="185" t="e">
        <f t="shared" ca="1" si="43"/>
        <v>#VALUE!</v>
      </c>
      <c r="AA108" s="185" t="e">
        <f t="shared" ca="1" si="43"/>
        <v>#VALUE!</v>
      </c>
      <c r="AB108" s="185" t="e">
        <f t="shared" ca="1" si="43"/>
        <v>#VALUE!</v>
      </c>
      <c r="AC108" s="185" t="e">
        <f t="shared" ca="1" si="43"/>
        <v>#VALUE!</v>
      </c>
      <c r="AD108" s="185" t="e">
        <f t="shared" ca="1" si="43"/>
        <v>#VALUE!</v>
      </c>
      <c r="AE108" s="185" t="e">
        <f t="shared" ca="1" si="43"/>
        <v>#VALUE!</v>
      </c>
      <c r="AF108" s="185" t="e">
        <f t="shared" ca="1" si="43"/>
        <v>#VALUE!</v>
      </c>
      <c r="AG108" s="185" t="e">
        <f t="shared" ca="1" si="43"/>
        <v>#VALUE!</v>
      </c>
      <c r="AH108" s="185" t="e">
        <f t="shared" ca="1" si="43"/>
        <v>#VALUE!</v>
      </c>
      <c r="AI108" s="185" t="e">
        <f t="shared" ca="1" si="43"/>
        <v>#VALUE!</v>
      </c>
      <c r="AJ108" s="185" t="e">
        <f t="shared" ca="1" si="43"/>
        <v>#VALUE!</v>
      </c>
      <c r="AK108" s="185" t="e">
        <f t="shared" ca="1" si="43"/>
        <v>#VALUE!</v>
      </c>
      <c r="AL108" s="185" t="e">
        <f t="shared" ca="1" si="43"/>
        <v>#VALUE!</v>
      </c>
      <c r="AM108" s="185" t="e">
        <f t="shared" ca="1" si="43"/>
        <v>#VALUE!</v>
      </c>
      <c r="AN108" s="185" t="e">
        <f t="shared" ca="1" si="43"/>
        <v>#VALUE!</v>
      </c>
      <c r="AO108" s="185" t="e">
        <f t="shared" ca="1" si="43"/>
        <v>#VALUE!</v>
      </c>
      <c r="AP108" s="185" t="e">
        <f t="shared" ref="AP108:AP111" ca="1" si="45">AP$91/AO$91*AO108</f>
        <v>#VALUE!</v>
      </c>
    </row>
    <row r="109" spans="1:42">
      <c r="A109" s="57" t="str">
        <f>'[4]TS BYDem'!A48</f>
        <v>*</v>
      </c>
      <c r="B109" s="185" t="s">
        <v>288</v>
      </c>
      <c r="C109" s="185" t="s">
        <v>137</v>
      </c>
      <c r="D109" s="186" t="str">
        <f>'[4]TS BYDem'!D48</f>
        <v>IFAR</v>
      </c>
      <c r="E109" s="185" t="s">
        <v>137</v>
      </c>
      <c r="F109" s="185" t="s">
        <v>137</v>
      </c>
      <c r="G109" s="185" t="s">
        <v>137</v>
      </c>
      <c r="H109" s="185" t="s">
        <v>137</v>
      </c>
      <c r="I109" s="185">
        <v>0</v>
      </c>
      <c r="J109" s="185" t="str">
        <f>INDEX('[4]TS BYDem'!$J$10:$J$203,MATCH(D109,'[4]TS BYDem'!$D$10:$D$203,0))</f>
        <v/>
      </c>
      <c r="K109" s="185" t="e">
        <f t="shared" ca="1" si="44"/>
        <v>#VALUE!</v>
      </c>
      <c r="L109" s="185" t="e">
        <f t="shared" ca="1" si="44"/>
        <v>#VALUE!</v>
      </c>
      <c r="M109" s="185" t="e">
        <f t="shared" ca="1" si="44"/>
        <v>#VALUE!</v>
      </c>
      <c r="N109" s="185" t="e">
        <f t="shared" ca="1" si="44"/>
        <v>#VALUE!</v>
      </c>
      <c r="O109" s="185" t="e">
        <f t="shared" ca="1" si="44"/>
        <v>#VALUE!</v>
      </c>
      <c r="P109" s="185" t="e">
        <f t="shared" ca="1" si="44"/>
        <v>#VALUE!</v>
      </c>
      <c r="Q109" s="185" t="e">
        <f t="shared" ca="1" si="44"/>
        <v>#VALUE!</v>
      </c>
      <c r="R109" s="185" t="e">
        <f t="shared" ca="1" si="44"/>
        <v>#VALUE!</v>
      </c>
      <c r="S109" s="185" t="e">
        <f t="shared" ca="1" si="44"/>
        <v>#VALUE!</v>
      </c>
      <c r="T109" s="185" t="e">
        <f t="shared" ca="1" si="44"/>
        <v>#VALUE!</v>
      </c>
      <c r="U109" s="185" t="e">
        <f t="shared" ca="1" si="44"/>
        <v>#VALUE!</v>
      </c>
      <c r="V109" s="185" t="e">
        <f t="shared" ca="1" si="44"/>
        <v>#VALUE!</v>
      </c>
      <c r="W109" s="185" t="e">
        <f t="shared" ca="1" si="44"/>
        <v>#VALUE!</v>
      </c>
      <c r="X109" s="185" t="e">
        <f t="shared" ca="1" si="44"/>
        <v>#VALUE!</v>
      </c>
      <c r="Y109" s="185" t="e">
        <f t="shared" ca="1" si="44"/>
        <v>#VALUE!</v>
      </c>
      <c r="Z109" s="185" t="e">
        <f t="shared" ca="1" si="43"/>
        <v>#VALUE!</v>
      </c>
      <c r="AA109" s="185" t="e">
        <f t="shared" ca="1" si="43"/>
        <v>#VALUE!</v>
      </c>
      <c r="AB109" s="185" t="e">
        <f t="shared" ca="1" si="43"/>
        <v>#VALUE!</v>
      </c>
      <c r="AC109" s="185" t="e">
        <f t="shared" ca="1" si="43"/>
        <v>#VALUE!</v>
      </c>
      <c r="AD109" s="185" t="e">
        <f t="shared" ca="1" si="43"/>
        <v>#VALUE!</v>
      </c>
      <c r="AE109" s="185" t="e">
        <f t="shared" ca="1" si="43"/>
        <v>#VALUE!</v>
      </c>
      <c r="AF109" s="185" t="e">
        <f t="shared" ca="1" si="43"/>
        <v>#VALUE!</v>
      </c>
      <c r="AG109" s="185" t="e">
        <f t="shared" ca="1" si="43"/>
        <v>#VALUE!</v>
      </c>
      <c r="AH109" s="185" t="e">
        <f t="shared" ca="1" si="43"/>
        <v>#VALUE!</v>
      </c>
      <c r="AI109" s="185" t="e">
        <f t="shared" ca="1" si="43"/>
        <v>#VALUE!</v>
      </c>
      <c r="AJ109" s="185" t="e">
        <f t="shared" ca="1" si="43"/>
        <v>#VALUE!</v>
      </c>
      <c r="AK109" s="185" t="e">
        <f t="shared" ca="1" si="43"/>
        <v>#VALUE!</v>
      </c>
      <c r="AL109" s="185" t="e">
        <f t="shared" ca="1" si="43"/>
        <v>#VALUE!</v>
      </c>
      <c r="AM109" s="185" t="e">
        <f t="shared" ca="1" si="43"/>
        <v>#VALUE!</v>
      </c>
      <c r="AN109" s="185" t="e">
        <f t="shared" ca="1" si="43"/>
        <v>#VALUE!</v>
      </c>
      <c r="AO109" s="185" t="e">
        <f t="shared" ca="1" si="43"/>
        <v>#VALUE!</v>
      </c>
      <c r="AP109" s="185" t="e">
        <f t="shared" ca="1" si="45"/>
        <v>#VALUE!</v>
      </c>
    </row>
    <row r="110" spans="1:42">
      <c r="A110" s="57" t="str">
        <f>'[4]TS BYDem'!A49</f>
        <v>*</v>
      </c>
      <c r="B110" s="185" t="s">
        <v>288</v>
      </c>
      <c r="C110" s="185" t="s">
        <v>137</v>
      </c>
      <c r="D110" s="186" t="str">
        <f>'[4]TS BYDem'!D49</f>
        <v>Useful Energy Service</v>
      </c>
      <c r="E110" s="185" t="s">
        <v>137</v>
      </c>
      <c r="F110" s="185" t="s">
        <v>137</v>
      </c>
      <c r="G110" s="185" t="s">
        <v>137</v>
      </c>
      <c r="H110" s="185" t="s">
        <v>137</v>
      </c>
      <c r="I110" s="185">
        <v>0</v>
      </c>
      <c r="J110" s="185" t="str">
        <f>INDEX('[4]TS BYDem'!$J$10:$J$203,MATCH(D110,'[4]TS BYDem'!$D$10:$D$203,0))</f>
        <v/>
      </c>
      <c r="K110" s="185" t="e">
        <f t="shared" ca="1" si="44"/>
        <v>#VALUE!</v>
      </c>
      <c r="L110" s="185" t="e">
        <f t="shared" ca="1" si="44"/>
        <v>#VALUE!</v>
      </c>
      <c r="M110" s="185" t="e">
        <f t="shared" ca="1" si="44"/>
        <v>#VALUE!</v>
      </c>
      <c r="N110" s="185" t="e">
        <f t="shared" ca="1" si="44"/>
        <v>#VALUE!</v>
      </c>
      <c r="O110" s="185" t="e">
        <f t="shared" ca="1" si="44"/>
        <v>#VALUE!</v>
      </c>
      <c r="P110" s="185" t="e">
        <f t="shared" ca="1" si="44"/>
        <v>#VALUE!</v>
      </c>
      <c r="Q110" s="185" t="e">
        <f t="shared" ca="1" si="44"/>
        <v>#VALUE!</v>
      </c>
      <c r="R110" s="185" t="e">
        <f t="shared" ca="1" si="44"/>
        <v>#VALUE!</v>
      </c>
      <c r="S110" s="185" t="e">
        <f t="shared" ca="1" si="44"/>
        <v>#VALUE!</v>
      </c>
      <c r="T110" s="185" t="e">
        <f t="shared" ca="1" si="44"/>
        <v>#VALUE!</v>
      </c>
      <c r="U110" s="185" t="e">
        <f t="shared" ca="1" si="44"/>
        <v>#VALUE!</v>
      </c>
      <c r="V110" s="185" t="e">
        <f t="shared" ca="1" si="44"/>
        <v>#VALUE!</v>
      </c>
      <c r="W110" s="185" t="e">
        <f t="shared" ca="1" si="44"/>
        <v>#VALUE!</v>
      </c>
      <c r="X110" s="185" t="e">
        <f t="shared" ca="1" si="44"/>
        <v>#VALUE!</v>
      </c>
      <c r="Y110" s="185" t="e">
        <f t="shared" ca="1" si="44"/>
        <v>#VALUE!</v>
      </c>
      <c r="Z110" s="185" t="e">
        <f t="shared" ca="1" si="43"/>
        <v>#VALUE!</v>
      </c>
      <c r="AA110" s="185" t="e">
        <f t="shared" ca="1" si="43"/>
        <v>#VALUE!</v>
      </c>
      <c r="AB110" s="185" t="e">
        <f t="shared" ca="1" si="43"/>
        <v>#VALUE!</v>
      </c>
      <c r="AC110" s="185" t="e">
        <f t="shared" ca="1" si="43"/>
        <v>#VALUE!</v>
      </c>
      <c r="AD110" s="185" t="e">
        <f t="shared" ca="1" si="43"/>
        <v>#VALUE!</v>
      </c>
      <c r="AE110" s="185" t="e">
        <f t="shared" ca="1" si="43"/>
        <v>#VALUE!</v>
      </c>
      <c r="AF110" s="185" t="e">
        <f t="shared" ca="1" si="43"/>
        <v>#VALUE!</v>
      </c>
      <c r="AG110" s="185" t="e">
        <f t="shared" ca="1" si="43"/>
        <v>#VALUE!</v>
      </c>
      <c r="AH110" s="185" t="e">
        <f t="shared" ca="1" si="43"/>
        <v>#VALUE!</v>
      </c>
      <c r="AI110" s="185" t="e">
        <f t="shared" ca="1" si="43"/>
        <v>#VALUE!</v>
      </c>
      <c r="AJ110" s="185" t="e">
        <f t="shared" ca="1" si="43"/>
        <v>#VALUE!</v>
      </c>
      <c r="AK110" s="185" t="e">
        <f t="shared" ca="1" si="43"/>
        <v>#VALUE!</v>
      </c>
      <c r="AL110" s="185" t="e">
        <f t="shared" ca="1" si="43"/>
        <v>#VALUE!</v>
      </c>
      <c r="AM110" s="185" t="e">
        <f t="shared" ca="1" si="43"/>
        <v>#VALUE!</v>
      </c>
      <c r="AN110" s="185" t="e">
        <f t="shared" ca="1" si="43"/>
        <v>#VALUE!</v>
      </c>
      <c r="AO110" s="185" t="e">
        <f t="shared" ca="1" si="43"/>
        <v>#VALUE!</v>
      </c>
      <c r="AP110" s="185" t="e">
        <f t="shared" ca="1" si="45"/>
        <v>#VALUE!</v>
      </c>
    </row>
    <row r="111" spans="1:42">
      <c r="A111" s="57" t="str">
        <f>'[4]TS BYDem'!A50</f>
        <v>*</v>
      </c>
      <c r="B111" s="185" t="s">
        <v>288</v>
      </c>
      <c r="C111" s="185" t="s">
        <v>137</v>
      </c>
      <c r="D111" s="186">
        <f>'[4]TS BYDem'!D50</f>
        <v>0</v>
      </c>
      <c r="E111" s="185" t="s">
        <v>137</v>
      </c>
      <c r="F111" s="185" t="s">
        <v>137</v>
      </c>
      <c r="G111" s="185" t="s">
        <v>137</v>
      </c>
      <c r="H111" s="185" t="s">
        <v>137</v>
      </c>
      <c r="I111" s="185">
        <v>0</v>
      </c>
      <c r="J111" s="185" t="str">
        <f>INDEX('[4]TS BYDem'!$J$10:$J$203,MATCH(D111,'[4]TS BYDem'!$D$10:$D$203,0))</f>
        <v/>
      </c>
      <c r="K111" s="185" t="e">
        <f t="shared" ca="1" si="44"/>
        <v>#VALUE!</v>
      </c>
      <c r="L111" s="185" t="e">
        <f t="shared" ca="1" si="44"/>
        <v>#VALUE!</v>
      </c>
      <c r="M111" s="185" t="e">
        <f t="shared" ca="1" si="44"/>
        <v>#VALUE!</v>
      </c>
      <c r="N111" s="185" t="e">
        <f t="shared" ca="1" si="44"/>
        <v>#VALUE!</v>
      </c>
      <c r="O111" s="185" t="e">
        <f t="shared" ca="1" si="44"/>
        <v>#VALUE!</v>
      </c>
      <c r="P111" s="185" t="e">
        <f t="shared" ca="1" si="44"/>
        <v>#VALUE!</v>
      </c>
      <c r="Q111" s="185" t="e">
        <f t="shared" ca="1" si="44"/>
        <v>#VALUE!</v>
      </c>
      <c r="R111" s="185" t="e">
        <f t="shared" ca="1" si="44"/>
        <v>#VALUE!</v>
      </c>
      <c r="S111" s="185" t="e">
        <f t="shared" ca="1" si="44"/>
        <v>#VALUE!</v>
      </c>
      <c r="T111" s="185" t="e">
        <f t="shared" ca="1" si="44"/>
        <v>#VALUE!</v>
      </c>
      <c r="U111" s="185" t="e">
        <f t="shared" ca="1" si="44"/>
        <v>#VALUE!</v>
      </c>
      <c r="V111" s="185" t="e">
        <f t="shared" ca="1" si="44"/>
        <v>#VALUE!</v>
      </c>
      <c r="W111" s="185" t="e">
        <f t="shared" ca="1" si="44"/>
        <v>#VALUE!</v>
      </c>
      <c r="X111" s="185" t="e">
        <f t="shared" ca="1" si="44"/>
        <v>#VALUE!</v>
      </c>
      <c r="Y111" s="185" t="e">
        <f t="shared" ca="1" si="44"/>
        <v>#VALUE!</v>
      </c>
      <c r="Z111" s="185" t="e">
        <f t="shared" ca="1" si="43"/>
        <v>#VALUE!</v>
      </c>
      <c r="AA111" s="185" t="e">
        <f t="shared" ca="1" si="43"/>
        <v>#VALUE!</v>
      </c>
      <c r="AB111" s="185" t="e">
        <f t="shared" ca="1" si="43"/>
        <v>#VALUE!</v>
      </c>
      <c r="AC111" s="185" t="e">
        <f t="shared" ca="1" si="43"/>
        <v>#VALUE!</v>
      </c>
      <c r="AD111" s="185" t="e">
        <f t="shared" ca="1" si="43"/>
        <v>#VALUE!</v>
      </c>
      <c r="AE111" s="185" t="e">
        <f t="shared" ca="1" si="43"/>
        <v>#VALUE!</v>
      </c>
      <c r="AF111" s="185" t="e">
        <f t="shared" ca="1" si="43"/>
        <v>#VALUE!</v>
      </c>
      <c r="AG111" s="185" t="e">
        <f t="shared" ca="1" si="43"/>
        <v>#VALUE!</v>
      </c>
      <c r="AH111" s="185" t="e">
        <f t="shared" ca="1" si="43"/>
        <v>#VALUE!</v>
      </c>
      <c r="AI111" s="185" t="e">
        <f t="shared" ca="1" si="43"/>
        <v>#VALUE!</v>
      </c>
      <c r="AJ111" s="185" t="e">
        <f t="shared" ca="1" si="43"/>
        <v>#VALUE!</v>
      </c>
      <c r="AK111" s="185" t="e">
        <f t="shared" ca="1" si="43"/>
        <v>#VALUE!</v>
      </c>
      <c r="AL111" s="185" t="e">
        <f t="shared" ca="1" si="43"/>
        <v>#VALUE!</v>
      </c>
      <c r="AM111" s="185" t="e">
        <f t="shared" ca="1" si="43"/>
        <v>#VALUE!</v>
      </c>
      <c r="AN111" s="185" t="e">
        <f t="shared" ca="1" si="43"/>
        <v>#VALUE!</v>
      </c>
      <c r="AO111" s="185" t="e">
        <f t="shared" ca="1" si="43"/>
        <v>#VALUE!</v>
      </c>
      <c r="AP111" s="185" t="e">
        <f t="shared" ca="1" si="45"/>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46">SUMIF($B$10:$B$22,$D112,K$10:K$22)*SUMIF($B$10:$B$22,$D112,K$41:K$53)</f>
        <v>13.752000000000001</v>
      </c>
      <c r="L112" s="5">
        <f t="shared" ca="1" si="46"/>
        <v>14.013999999999999</v>
      </c>
      <c r="M112" s="5">
        <f t="shared" ca="1" si="46"/>
        <v>14.365</v>
      </c>
      <c r="N112" s="5">
        <f t="shared" ca="1" si="46"/>
        <v>14.41</v>
      </c>
      <c r="O112" s="5">
        <f t="shared" ca="1" si="46"/>
        <v>14.513</v>
      </c>
      <c r="P112" s="5">
        <f t="shared" ca="1" si="46"/>
        <v>14.522</v>
      </c>
      <c r="Q112" s="5">
        <f t="shared" ca="1" si="46"/>
        <v>14.384</v>
      </c>
      <c r="R112" s="5">
        <f t="shared" ca="1" si="46"/>
        <v>12.598000000000001</v>
      </c>
      <c r="S112" s="5">
        <f t="shared" ca="1" si="46"/>
        <v>12.901559361229356</v>
      </c>
      <c r="T112" s="5">
        <f t="shared" ca="1" si="46"/>
        <v>13.067763776170539</v>
      </c>
      <c r="U112" s="5">
        <f t="shared" ca="1" si="46"/>
        <v>13.214959566279314</v>
      </c>
      <c r="V112" s="5">
        <f t="shared" ca="1" si="46"/>
        <v>13.386849212122456</v>
      </c>
      <c r="W112" s="5">
        <f t="shared" ca="1" si="46"/>
        <v>13.63572200414422</v>
      </c>
      <c r="X112" s="5">
        <f t="shared" ca="1" si="46"/>
        <v>13.76234785167644</v>
      </c>
      <c r="Y112" s="5">
        <f t="shared" ca="1" si="46"/>
        <v>13.903875407630725</v>
      </c>
      <c r="Z112" s="5">
        <f t="shared" ca="1" si="46"/>
        <v>14.44359153396338</v>
      </c>
      <c r="AA112" s="5">
        <f t="shared" ca="1" si="46"/>
        <v>14.54538780384947</v>
      </c>
      <c r="AB112" s="5">
        <f ca="1">SUMIF($B$10:$B$22,$D112,AB$10:AB$22)*SUMIF($B$10:$B$22,$D112,AB$40:AB$53)</f>
        <v>14.643489070145453</v>
      </c>
      <c r="AC112" s="5">
        <f t="shared" ca="1" si="46"/>
        <v>14.773121390988086</v>
      </c>
      <c r="AD112" s="5">
        <f t="shared" ca="1" si="46"/>
        <v>14.967734161373899</v>
      </c>
      <c r="AE112" s="5">
        <f t="shared" ca="1" si="46"/>
        <v>15.17736223803173</v>
      </c>
      <c r="AF112" s="5">
        <f t="shared" ca="1" si="46"/>
        <v>15.535723492494389</v>
      </c>
      <c r="AG112" s="5">
        <f t="shared" ca="1" si="46"/>
        <v>15.919622055776822</v>
      </c>
      <c r="AH112" s="5">
        <f t="shared" ca="1" si="46"/>
        <v>16.330742817744252</v>
      </c>
      <c r="AI112" s="5">
        <f t="shared" ca="1" si="46"/>
        <v>16.773504772834812</v>
      </c>
      <c r="AJ112" s="5">
        <f t="shared" ca="1" si="46"/>
        <v>17.238431136310709</v>
      </c>
      <c r="AK112" s="5">
        <f t="shared" ca="1" si="46"/>
        <v>17.729456623936645</v>
      </c>
      <c r="AL112" s="5">
        <f t="shared" ca="1" si="46"/>
        <v>18.246831864413743</v>
      </c>
      <c r="AM112" s="5">
        <f t="shared" ca="1" si="46"/>
        <v>20.905234334581909</v>
      </c>
      <c r="AN112" s="5">
        <f t="shared" ca="1" si="46"/>
        <v>24.46918052097239</v>
      </c>
      <c r="AO112" s="5">
        <f t="shared" ca="1" si="46"/>
        <v>30.540605224827459</v>
      </c>
      <c r="AP112" s="5">
        <f t="shared" ca="1" si="46"/>
        <v>36.762953881386011</v>
      </c>
    </row>
    <row r="113" spans="1:42">
      <c r="A113" s="57" t="str">
        <f>'[4]TS BYDem'!A52</f>
        <v>*</v>
      </c>
      <c r="B113" s="185" t="s">
        <v>288</v>
      </c>
      <c r="C113" s="185" t="s">
        <v>137</v>
      </c>
      <c r="D113" s="186" t="str">
        <f>'[4]TS BYDem'!D52</f>
        <v>IISK</v>
      </c>
      <c r="E113" s="185" t="s">
        <v>137</v>
      </c>
      <c r="F113" s="185" t="s">
        <v>137</v>
      </c>
      <c r="G113" s="185" t="s">
        <v>137</v>
      </c>
      <c r="H113" s="185" t="s">
        <v>137</v>
      </c>
      <c r="I113" s="185">
        <v>0</v>
      </c>
      <c r="J113" s="185" t="str">
        <f>INDEX('[4]TS BYDem'!$J$10:$J$203,MATCH(D113,'[4]TS BYDem'!$D$10:$D$203,0))</f>
        <v/>
      </c>
      <c r="K113" s="185" t="e">
        <f t="shared" ref="K113:Z128" ca="1" si="47">K$112/J$112*J113</f>
        <v>#VALUE!</v>
      </c>
      <c r="L113" s="185" t="e">
        <f t="shared" ca="1" si="47"/>
        <v>#VALUE!</v>
      </c>
      <c r="M113" s="185" t="e">
        <f t="shared" ca="1" si="47"/>
        <v>#VALUE!</v>
      </c>
      <c r="N113" s="185" t="e">
        <f t="shared" ca="1" si="47"/>
        <v>#VALUE!</v>
      </c>
      <c r="O113" s="185" t="e">
        <f t="shared" ca="1" si="47"/>
        <v>#VALUE!</v>
      </c>
      <c r="P113" s="185" t="e">
        <f t="shared" ca="1" si="47"/>
        <v>#VALUE!</v>
      </c>
      <c r="Q113" s="185" t="e">
        <f t="shared" ca="1" si="47"/>
        <v>#VALUE!</v>
      </c>
      <c r="R113" s="185" t="e">
        <f t="shared" ca="1" si="47"/>
        <v>#VALUE!</v>
      </c>
      <c r="S113" s="185" t="e">
        <f t="shared" ca="1" si="47"/>
        <v>#VALUE!</v>
      </c>
      <c r="T113" s="185" t="e">
        <f t="shared" ca="1" si="47"/>
        <v>#VALUE!</v>
      </c>
      <c r="U113" s="185" t="e">
        <f t="shared" ca="1" si="47"/>
        <v>#VALUE!</v>
      </c>
      <c r="V113" s="185" t="e">
        <f t="shared" ca="1" si="47"/>
        <v>#VALUE!</v>
      </c>
      <c r="W113" s="185" t="e">
        <f t="shared" ca="1" si="47"/>
        <v>#VALUE!</v>
      </c>
      <c r="X113" s="185" t="e">
        <f t="shared" ca="1" si="47"/>
        <v>#VALUE!</v>
      </c>
      <c r="Y113" s="185" t="e">
        <f t="shared" ca="1" si="47"/>
        <v>#VALUE!</v>
      </c>
      <c r="Z113" s="185" t="e">
        <f t="shared" ca="1" si="47"/>
        <v>#VALUE!</v>
      </c>
      <c r="AA113" s="185" t="e">
        <f t="shared" ref="AA113:AP128" ca="1" si="48">AA$112/Z$112*Z113</f>
        <v>#VALUE!</v>
      </c>
      <c r="AB113" s="185" t="e">
        <f t="shared" ca="1" si="48"/>
        <v>#VALUE!</v>
      </c>
      <c r="AC113" s="185" t="e">
        <f t="shared" ca="1" si="48"/>
        <v>#VALUE!</v>
      </c>
      <c r="AD113" s="185" t="e">
        <f t="shared" ca="1" si="48"/>
        <v>#VALUE!</v>
      </c>
      <c r="AE113" s="185" t="e">
        <f t="shared" ca="1" si="48"/>
        <v>#VALUE!</v>
      </c>
      <c r="AF113" s="185" t="e">
        <f t="shared" ca="1" si="48"/>
        <v>#VALUE!</v>
      </c>
      <c r="AG113" s="185" t="e">
        <f t="shared" ca="1" si="48"/>
        <v>#VALUE!</v>
      </c>
      <c r="AH113" s="185" t="e">
        <f t="shared" ca="1" si="48"/>
        <v>#VALUE!</v>
      </c>
      <c r="AI113" s="185" t="e">
        <f t="shared" ca="1" si="48"/>
        <v>#VALUE!</v>
      </c>
      <c r="AJ113" s="185" t="e">
        <f t="shared" ca="1" si="48"/>
        <v>#VALUE!</v>
      </c>
      <c r="AK113" s="185" t="e">
        <f t="shared" ca="1" si="48"/>
        <v>#VALUE!</v>
      </c>
      <c r="AL113" s="185" t="e">
        <f t="shared" ca="1" si="48"/>
        <v>#VALUE!</v>
      </c>
      <c r="AM113" s="185" t="e">
        <f t="shared" ca="1" si="48"/>
        <v>#VALUE!</v>
      </c>
      <c r="AN113" s="185" t="e">
        <f t="shared" ca="1" si="48"/>
        <v>#VALUE!</v>
      </c>
      <c r="AO113" s="185" t="e">
        <f t="shared" ca="1" si="48"/>
        <v>#VALUE!</v>
      </c>
      <c r="AP113" s="185" t="e">
        <f t="shared" ca="1" si="48"/>
        <v>#VALUE!</v>
      </c>
    </row>
    <row r="114" spans="1:42">
      <c r="A114" s="57" t="str">
        <f>'[4]TS BYDem'!A53</f>
        <v>*</v>
      </c>
      <c r="B114" s="185" t="s">
        <v>288</v>
      </c>
      <c r="C114" s="185" t="s">
        <v>137</v>
      </c>
      <c r="D114" s="186" t="str">
        <f>'[4]TS BYDem'!D53</f>
        <v>IISA</v>
      </c>
      <c r="E114" s="185" t="s">
        <v>137</v>
      </c>
      <c r="F114" s="185" t="s">
        <v>137</v>
      </c>
      <c r="G114" s="185" t="s">
        <v>137</v>
      </c>
      <c r="H114" s="185" t="s">
        <v>137</v>
      </c>
      <c r="I114" s="185">
        <v>0</v>
      </c>
      <c r="J114" s="185" t="str">
        <f>INDEX('[4]TS BYDem'!$J$10:$J$203,MATCH(D114,'[4]TS BYDem'!$D$10:$D$203,0))</f>
        <v/>
      </c>
      <c r="K114" s="185" t="e">
        <f t="shared" ca="1" si="47"/>
        <v>#VALUE!</v>
      </c>
      <c r="L114" s="185" t="e">
        <f t="shared" ca="1" si="47"/>
        <v>#VALUE!</v>
      </c>
      <c r="M114" s="185" t="e">
        <f t="shared" ca="1" si="47"/>
        <v>#VALUE!</v>
      </c>
      <c r="N114" s="185" t="e">
        <f t="shared" ca="1" si="47"/>
        <v>#VALUE!</v>
      </c>
      <c r="O114" s="185" t="e">
        <f t="shared" ca="1" si="47"/>
        <v>#VALUE!</v>
      </c>
      <c r="P114" s="185" t="e">
        <f t="shared" ca="1" si="47"/>
        <v>#VALUE!</v>
      </c>
      <c r="Q114" s="185" t="e">
        <f t="shared" ca="1" si="47"/>
        <v>#VALUE!</v>
      </c>
      <c r="R114" s="185" t="e">
        <f t="shared" ca="1" si="47"/>
        <v>#VALUE!</v>
      </c>
      <c r="S114" s="185" t="e">
        <f t="shared" ca="1" si="47"/>
        <v>#VALUE!</v>
      </c>
      <c r="T114" s="185" t="e">
        <f t="shared" ca="1" si="47"/>
        <v>#VALUE!</v>
      </c>
      <c r="U114" s="185" t="e">
        <f t="shared" ca="1" si="47"/>
        <v>#VALUE!</v>
      </c>
      <c r="V114" s="185" t="e">
        <f t="shared" ca="1" si="47"/>
        <v>#VALUE!</v>
      </c>
      <c r="W114" s="185" t="e">
        <f t="shared" ca="1" si="47"/>
        <v>#VALUE!</v>
      </c>
      <c r="X114" s="185" t="e">
        <f t="shared" ca="1" si="47"/>
        <v>#VALUE!</v>
      </c>
      <c r="Y114" s="185" t="e">
        <f t="shared" ca="1" si="47"/>
        <v>#VALUE!</v>
      </c>
      <c r="Z114" s="185" t="e">
        <f t="shared" ca="1" si="47"/>
        <v>#VALUE!</v>
      </c>
      <c r="AA114" s="185" t="e">
        <f t="shared" ca="1" si="48"/>
        <v>#VALUE!</v>
      </c>
      <c r="AB114" s="185" t="e">
        <f t="shared" ca="1" si="48"/>
        <v>#VALUE!</v>
      </c>
      <c r="AC114" s="185" t="e">
        <f t="shared" ca="1" si="48"/>
        <v>#VALUE!</v>
      </c>
      <c r="AD114" s="185" t="e">
        <f t="shared" ca="1" si="48"/>
        <v>#VALUE!</v>
      </c>
      <c r="AE114" s="185" t="e">
        <f t="shared" ca="1" si="48"/>
        <v>#VALUE!</v>
      </c>
      <c r="AF114" s="185" t="e">
        <f t="shared" ca="1" si="48"/>
        <v>#VALUE!</v>
      </c>
      <c r="AG114" s="185" t="e">
        <f t="shared" ca="1" si="48"/>
        <v>#VALUE!</v>
      </c>
      <c r="AH114" s="185" t="e">
        <f t="shared" ca="1" si="48"/>
        <v>#VALUE!</v>
      </c>
      <c r="AI114" s="185" t="e">
        <f t="shared" ca="1" si="48"/>
        <v>#VALUE!</v>
      </c>
      <c r="AJ114" s="185" t="e">
        <f t="shared" ca="1" si="48"/>
        <v>#VALUE!</v>
      </c>
      <c r="AK114" s="185" t="e">
        <f t="shared" ca="1" si="48"/>
        <v>#VALUE!</v>
      </c>
      <c r="AL114" s="185" t="e">
        <f t="shared" ca="1" si="48"/>
        <v>#VALUE!</v>
      </c>
      <c r="AM114" s="185" t="e">
        <f t="shared" ca="1" si="48"/>
        <v>#VALUE!</v>
      </c>
      <c r="AN114" s="185" t="e">
        <f t="shared" ca="1" si="48"/>
        <v>#VALUE!</v>
      </c>
      <c r="AO114" s="185" t="e">
        <f t="shared" ca="1" si="48"/>
        <v>#VALUE!</v>
      </c>
      <c r="AP114" s="185" t="e">
        <f t="shared" ca="1" si="48"/>
        <v>#VALUE!</v>
      </c>
    </row>
    <row r="115" spans="1:42">
      <c r="A115" s="57" t="str">
        <f>'[4]TS BYDem'!A54</f>
        <v>*</v>
      </c>
      <c r="B115" s="185" t="s">
        <v>288</v>
      </c>
      <c r="C115" s="185" t="s">
        <v>137</v>
      </c>
      <c r="D115" s="186" t="str">
        <f>'[4]TS BYDem'!D54</f>
        <v>IISL</v>
      </c>
      <c r="E115" s="185" t="s">
        <v>137</v>
      </c>
      <c r="F115" s="185" t="s">
        <v>137</v>
      </c>
      <c r="G115" s="185" t="s">
        <v>137</v>
      </c>
      <c r="H115" s="185" t="s">
        <v>137</v>
      </c>
      <c r="I115" s="185">
        <v>0</v>
      </c>
      <c r="J115" s="185" t="str">
        <f>INDEX('[4]TS BYDem'!$J$10:$J$203,MATCH(D115,'[4]TS BYDem'!$D$10:$D$203,0))</f>
        <v/>
      </c>
      <c r="K115" s="185" t="e">
        <f t="shared" ca="1" si="47"/>
        <v>#VALUE!</v>
      </c>
      <c r="L115" s="185" t="e">
        <f t="shared" ca="1" si="47"/>
        <v>#VALUE!</v>
      </c>
      <c r="M115" s="185" t="e">
        <f t="shared" ca="1" si="47"/>
        <v>#VALUE!</v>
      </c>
      <c r="N115" s="185" t="e">
        <f t="shared" ca="1" si="47"/>
        <v>#VALUE!</v>
      </c>
      <c r="O115" s="185" t="e">
        <f t="shared" ca="1" si="47"/>
        <v>#VALUE!</v>
      </c>
      <c r="P115" s="185" t="e">
        <f t="shared" ca="1" si="47"/>
        <v>#VALUE!</v>
      </c>
      <c r="Q115" s="185" t="e">
        <f t="shared" ca="1" si="47"/>
        <v>#VALUE!</v>
      </c>
      <c r="R115" s="185" t="e">
        <f t="shared" ca="1" si="47"/>
        <v>#VALUE!</v>
      </c>
      <c r="S115" s="185" t="e">
        <f t="shared" ca="1" si="47"/>
        <v>#VALUE!</v>
      </c>
      <c r="T115" s="185" t="e">
        <f t="shared" ca="1" si="47"/>
        <v>#VALUE!</v>
      </c>
      <c r="U115" s="185" t="e">
        <f t="shared" ca="1" si="47"/>
        <v>#VALUE!</v>
      </c>
      <c r="V115" s="185" t="e">
        <f t="shared" ca="1" si="47"/>
        <v>#VALUE!</v>
      </c>
      <c r="W115" s="185" t="e">
        <f t="shared" ca="1" si="47"/>
        <v>#VALUE!</v>
      </c>
      <c r="X115" s="185" t="e">
        <f t="shared" ca="1" si="47"/>
        <v>#VALUE!</v>
      </c>
      <c r="Y115" s="185" t="e">
        <f t="shared" ca="1" si="47"/>
        <v>#VALUE!</v>
      </c>
      <c r="Z115" s="185" t="e">
        <f t="shared" ca="1" si="47"/>
        <v>#VALUE!</v>
      </c>
      <c r="AA115" s="185" t="e">
        <f t="shared" ca="1" si="48"/>
        <v>#VALUE!</v>
      </c>
      <c r="AB115" s="185" t="e">
        <f t="shared" ca="1" si="48"/>
        <v>#VALUE!</v>
      </c>
      <c r="AC115" s="185" t="e">
        <f t="shared" ca="1" si="48"/>
        <v>#VALUE!</v>
      </c>
      <c r="AD115" s="185" t="e">
        <f t="shared" ca="1" si="48"/>
        <v>#VALUE!</v>
      </c>
      <c r="AE115" s="185" t="e">
        <f t="shared" ca="1" si="48"/>
        <v>#VALUE!</v>
      </c>
      <c r="AF115" s="185" t="e">
        <f t="shared" ca="1" si="48"/>
        <v>#VALUE!</v>
      </c>
      <c r="AG115" s="185" t="e">
        <f t="shared" ca="1" si="48"/>
        <v>#VALUE!</v>
      </c>
      <c r="AH115" s="185" t="e">
        <f t="shared" ca="1" si="48"/>
        <v>#VALUE!</v>
      </c>
      <c r="AI115" s="185" t="e">
        <f t="shared" ca="1" si="48"/>
        <v>#VALUE!</v>
      </c>
      <c r="AJ115" s="185" t="e">
        <f t="shared" ca="1" si="48"/>
        <v>#VALUE!</v>
      </c>
      <c r="AK115" s="185" t="e">
        <f t="shared" ca="1" si="48"/>
        <v>#VALUE!</v>
      </c>
      <c r="AL115" s="185" t="e">
        <f t="shared" ca="1" si="48"/>
        <v>#VALUE!</v>
      </c>
      <c r="AM115" s="185" t="e">
        <f t="shared" ca="1" si="48"/>
        <v>#VALUE!</v>
      </c>
      <c r="AN115" s="185" t="e">
        <f t="shared" ca="1" si="48"/>
        <v>#VALUE!</v>
      </c>
      <c r="AO115" s="185" t="e">
        <f t="shared" ca="1" si="48"/>
        <v>#VALUE!</v>
      </c>
      <c r="AP115" s="185" t="e">
        <f t="shared" ca="1" si="48"/>
        <v>#VALUE!</v>
      </c>
    </row>
    <row r="116" spans="1:42">
      <c r="A116" s="57" t="str">
        <f>'[4]TS BYDem'!A55</f>
        <v>*</v>
      </c>
      <c r="B116" s="185" t="s">
        <v>288</v>
      </c>
      <c r="C116" s="185" t="s">
        <v>137</v>
      </c>
      <c r="D116" s="186" t="str">
        <f>'[4]TS BYDem'!D55</f>
        <v>IISC</v>
      </c>
      <c r="E116" s="185" t="s">
        <v>137</v>
      </c>
      <c r="F116" s="185" t="s">
        <v>137</v>
      </c>
      <c r="G116" s="185" t="s">
        <v>137</v>
      </c>
      <c r="H116" s="185" t="s">
        <v>137</v>
      </c>
      <c r="I116" s="185">
        <v>0</v>
      </c>
      <c r="J116" s="185" t="str">
        <f>INDEX('[4]TS BYDem'!$J$10:$J$203,MATCH(D116,'[4]TS BYDem'!$D$10:$D$203,0))</f>
        <v/>
      </c>
      <c r="K116" s="185" t="e">
        <f t="shared" ca="1" si="47"/>
        <v>#VALUE!</v>
      </c>
      <c r="L116" s="185" t="e">
        <f t="shared" ca="1" si="47"/>
        <v>#VALUE!</v>
      </c>
      <c r="M116" s="185" t="e">
        <f t="shared" ca="1" si="47"/>
        <v>#VALUE!</v>
      </c>
      <c r="N116" s="185" t="e">
        <f t="shared" ca="1" si="47"/>
        <v>#VALUE!</v>
      </c>
      <c r="O116" s="185" t="e">
        <f t="shared" ca="1" si="47"/>
        <v>#VALUE!</v>
      </c>
      <c r="P116" s="185" t="e">
        <f t="shared" ca="1" si="47"/>
        <v>#VALUE!</v>
      </c>
      <c r="Q116" s="185" t="e">
        <f t="shared" ca="1" si="47"/>
        <v>#VALUE!</v>
      </c>
      <c r="R116" s="185" t="e">
        <f t="shared" ca="1" si="47"/>
        <v>#VALUE!</v>
      </c>
      <c r="S116" s="185" t="e">
        <f t="shared" ca="1" si="47"/>
        <v>#VALUE!</v>
      </c>
      <c r="T116" s="185" t="e">
        <f t="shared" ca="1" si="47"/>
        <v>#VALUE!</v>
      </c>
      <c r="U116" s="185" t="e">
        <f t="shared" ca="1" si="47"/>
        <v>#VALUE!</v>
      </c>
      <c r="V116" s="185" t="e">
        <f t="shared" ca="1" si="47"/>
        <v>#VALUE!</v>
      </c>
      <c r="W116" s="185" t="e">
        <f t="shared" ca="1" si="47"/>
        <v>#VALUE!</v>
      </c>
      <c r="X116" s="185" t="e">
        <f t="shared" ca="1" si="47"/>
        <v>#VALUE!</v>
      </c>
      <c r="Y116" s="185" t="e">
        <f t="shared" ca="1" si="47"/>
        <v>#VALUE!</v>
      </c>
      <c r="Z116" s="185" t="e">
        <f t="shared" ca="1" si="47"/>
        <v>#VALUE!</v>
      </c>
      <c r="AA116" s="185" t="e">
        <f t="shared" ca="1" si="48"/>
        <v>#VALUE!</v>
      </c>
      <c r="AB116" s="185" t="e">
        <f t="shared" ca="1" si="48"/>
        <v>#VALUE!</v>
      </c>
      <c r="AC116" s="185" t="e">
        <f t="shared" ca="1" si="48"/>
        <v>#VALUE!</v>
      </c>
      <c r="AD116" s="185" t="e">
        <f t="shared" ca="1" si="48"/>
        <v>#VALUE!</v>
      </c>
      <c r="AE116" s="185" t="e">
        <f t="shared" ca="1" si="48"/>
        <v>#VALUE!</v>
      </c>
      <c r="AF116" s="185" t="e">
        <f t="shared" ca="1" si="48"/>
        <v>#VALUE!</v>
      </c>
      <c r="AG116" s="185" t="e">
        <f t="shared" ca="1" si="48"/>
        <v>#VALUE!</v>
      </c>
      <c r="AH116" s="185" t="e">
        <f t="shared" ca="1" si="48"/>
        <v>#VALUE!</v>
      </c>
      <c r="AI116" s="185" t="e">
        <f t="shared" ca="1" si="48"/>
        <v>#VALUE!</v>
      </c>
      <c r="AJ116" s="185" t="e">
        <f t="shared" ca="1" si="48"/>
        <v>#VALUE!</v>
      </c>
      <c r="AK116" s="185" t="e">
        <f t="shared" ca="1" si="48"/>
        <v>#VALUE!</v>
      </c>
      <c r="AL116" s="185" t="e">
        <f t="shared" ca="1" si="48"/>
        <v>#VALUE!</v>
      </c>
      <c r="AM116" s="185" t="e">
        <f t="shared" ca="1" si="48"/>
        <v>#VALUE!</v>
      </c>
      <c r="AN116" s="185" t="e">
        <f t="shared" ca="1" si="48"/>
        <v>#VALUE!</v>
      </c>
      <c r="AO116" s="185" t="e">
        <f t="shared" ca="1" si="48"/>
        <v>#VALUE!</v>
      </c>
      <c r="AP116" s="185" t="e">
        <f t="shared" ca="1" si="48"/>
        <v>#VALUE!</v>
      </c>
    </row>
    <row r="117" spans="1:42">
      <c r="A117" s="57" t="str">
        <f>'[4]TS BYDem'!A56</f>
        <v>*</v>
      </c>
      <c r="B117" s="185" t="s">
        <v>288</v>
      </c>
      <c r="C117" s="185" t="s">
        <v>137</v>
      </c>
      <c r="D117" s="186" t="str">
        <f>'[4]TS BYDem'!D56</f>
        <v>IISH</v>
      </c>
      <c r="E117" s="185" t="s">
        <v>137</v>
      </c>
      <c r="F117" s="185" t="s">
        <v>137</v>
      </c>
      <c r="G117" s="185" t="s">
        <v>137</v>
      </c>
      <c r="H117" s="185" t="s">
        <v>137</v>
      </c>
      <c r="I117" s="185">
        <v>0</v>
      </c>
      <c r="J117" s="185" t="str">
        <f>INDEX('[4]TS BYDem'!$J$10:$J$203,MATCH(D117,'[4]TS BYDem'!$D$10:$D$203,0))</f>
        <v/>
      </c>
      <c r="K117" s="185" t="e">
        <f t="shared" ca="1" si="47"/>
        <v>#VALUE!</v>
      </c>
      <c r="L117" s="185" t="e">
        <f t="shared" ca="1" si="47"/>
        <v>#VALUE!</v>
      </c>
      <c r="M117" s="185" t="e">
        <f t="shared" ca="1" si="47"/>
        <v>#VALUE!</v>
      </c>
      <c r="N117" s="185" t="e">
        <f t="shared" ca="1" si="47"/>
        <v>#VALUE!</v>
      </c>
      <c r="O117" s="185" t="e">
        <f t="shared" ca="1" si="47"/>
        <v>#VALUE!</v>
      </c>
      <c r="P117" s="185" t="e">
        <f t="shared" ca="1" si="47"/>
        <v>#VALUE!</v>
      </c>
      <c r="Q117" s="185" t="e">
        <f t="shared" ca="1" si="47"/>
        <v>#VALUE!</v>
      </c>
      <c r="R117" s="185" t="e">
        <f t="shared" ca="1" si="47"/>
        <v>#VALUE!</v>
      </c>
      <c r="S117" s="185" t="e">
        <f t="shared" ca="1" si="47"/>
        <v>#VALUE!</v>
      </c>
      <c r="T117" s="185" t="e">
        <f t="shared" ca="1" si="47"/>
        <v>#VALUE!</v>
      </c>
      <c r="U117" s="185" t="e">
        <f t="shared" ca="1" si="47"/>
        <v>#VALUE!</v>
      </c>
      <c r="V117" s="185" t="e">
        <f t="shared" ca="1" si="47"/>
        <v>#VALUE!</v>
      </c>
      <c r="W117" s="185" t="e">
        <f t="shared" ca="1" si="47"/>
        <v>#VALUE!</v>
      </c>
      <c r="X117" s="185" t="e">
        <f t="shared" ca="1" si="47"/>
        <v>#VALUE!</v>
      </c>
      <c r="Y117" s="185" t="e">
        <f t="shared" ca="1" si="47"/>
        <v>#VALUE!</v>
      </c>
      <c r="Z117" s="185" t="e">
        <f t="shared" ca="1" si="47"/>
        <v>#VALUE!</v>
      </c>
      <c r="AA117" s="185" t="e">
        <f t="shared" ca="1" si="48"/>
        <v>#VALUE!</v>
      </c>
      <c r="AB117" s="185" t="e">
        <f t="shared" ca="1" si="48"/>
        <v>#VALUE!</v>
      </c>
      <c r="AC117" s="185" t="e">
        <f t="shared" ca="1" si="48"/>
        <v>#VALUE!</v>
      </c>
      <c r="AD117" s="185" t="e">
        <f t="shared" ca="1" si="48"/>
        <v>#VALUE!</v>
      </c>
      <c r="AE117" s="185" t="e">
        <f t="shared" ca="1" si="48"/>
        <v>#VALUE!</v>
      </c>
      <c r="AF117" s="185" t="e">
        <f t="shared" ca="1" si="48"/>
        <v>#VALUE!</v>
      </c>
      <c r="AG117" s="185" t="e">
        <f t="shared" ca="1" si="48"/>
        <v>#VALUE!</v>
      </c>
      <c r="AH117" s="185" t="e">
        <f t="shared" ca="1" si="48"/>
        <v>#VALUE!</v>
      </c>
      <c r="AI117" s="185" t="e">
        <f t="shared" ca="1" si="48"/>
        <v>#VALUE!</v>
      </c>
      <c r="AJ117" s="185" t="e">
        <f t="shared" ca="1" si="48"/>
        <v>#VALUE!</v>
      </c>
      <c r="AK117" s="185" t="e">
        <f t="shared" ca="1" si="48"/>
        <v>#VALUE!</v>
      </c>
      <c r="AL117" s="185" t="e">
        <f t="shared" ca="1" si="48"/>
        <v>#VALUE!</v>
      </c>
      <c r="AM117" s="185" t="e">
        <f t="shared" ca="1" si="48"/>
        <v>#VALUE!</v>
      </c>
      <c r="AN117" s="185" t="e">
        <f t="shared" ca="1" si="48"/>
        <v>#VALUE!</v>
      </c>
      <c r="AO117" s="185" t="e">
        <f t="shared" ca="1" si="48"/>
        <v>#VALUE!</v>
      </c>
      <c r="AP117" s="185" t="e">
        <f t="shared" ca="1" si="48"/>
        <v>#VALUE!</v>
      </c>
    </row>
    <row r="118" spans="1:42">
      <c r="A118" s="57" t="str">
        <f>'[4]TS BYDem'!A57</f>
        <v>*</v>
      </c>
      <c r="B118" s="185" t="s">
        <v>288</v>
      </c>
      <c r="C118" s="185" t="s">
        <v>137</v>
      </c>
      <c r="D118" s="186" t="str">
        <f>'[4]TS BYDem'!D57</f>
        <v>IISP</v>
      </c>
      <c r="E118" s="185" t="s">
        <v>137</v>
      </c>
      <c r="F118" s="185" t="s">
        <v>137</v>
      </c>
      <c r="G118" s="185" t="s">
        <v>137</v>
      </c>
      <c r="H118" s="185" t="s">
        <v>137</v>
      </c>
      <c r="I118" s="185">
        <v>0</v>
      </c>
      <c r="J118" s="185" t="str">
        <f>INDEX('[4]TS BYDem'!$J$10:$J$203,MATCH(D118,'[4]TS BYDem'!$D$10:$D$203,0))</f>
        <v/>
      </c>
      <c r="K118" s="185" t="e">
        <f t="shared" ca="1" si="47"/>
        <v>#VALUE!</v>
      </c>
      <c r="L118" s="185" t="e">
        <f t="shared" ca="1" si="47"/>
        <v>#VALUE!</v>
      </c>
      <c r="M118" s="185" t="e">
        <f t="shared" ca="1" si="47"/>
        <v>#VALUE!</v>
      </c>
      <c r="N118" s="185" t="e">
        <f t="shared" ca="1" si="47"/>
        <v>#VALUE!</v>
      </c>
      <c r="O118" s="185" t="e">
        <f t="shared" ca="1" si="47"/>
        <v>#VALUE!</v>
      </c>
      <c r="P118" s="185" t="e">
        <f t="shared" ca="1" si="47"/>
        <v>#VALUE!</v>
      </c>
      <c r="Q118" s="185" t="e">
        <f t="shared" ca="1" si="47"/>
        <v>#VALUE!</v>
      </c>
      <c r="R118" s="185" t="e">
        <f t="shared" ca="1" si="47"/>
        <v>#VALUE!</v>
      </c>
      <c r="S118" s="185" t="e">
        <f t="shared" ca="1" si="47"/>
        <v>#VALUE!</v>
      </c>
      <c r="T118" s="185" t="e">
        <f t="shared" ca="1" si="47"/>
        <v>#VALUE!</v>
      </c>
      <c r="U118" s="185" t="e">
        <f t="shared" ca="1" si="47"/>
        <v>#VALUE!</v>
      </c>
      <c r="V118" s="185" t="e">
        <f t="shared" ca="1" si="47"/>
        <v>#VALUE!</v>
      </c>
      <c r="W118" s="185" t="e">
        <f t="shared" ca="1" si="47"/>
        <v>#VALUE!</v>
      </c>
      <c r="X118" s="185" t="e">
        <f t="shared" ca="1" si="47"/>
        <v>#VALUE!</v>
      </c>
      <c r="Y118" s="185" t="e">
        <f t="shared" ca="1" si="47"/>
        <v>#VALUE!</v>
      </c>
      <c r="Z118" s="185" t="e">
        <f t="shared" ca="1" si="47"/>
        <v>#VALUE!</v>
      </c>
      <c r="AA118" s="185" t="e">
        <f t="shared" ca="1" si="48"/>
        <v>#VALUE!</v>
      </c>
      <c r="AB118" s="185" t="e">
        <f t="shared" ca="1" si="48"/>
        <v>#VALUE!</v>
      </c>
      <c r="AC118" s="185" t="e">
        <f t="shared" ca="1" si="48"/>
        <v>#VALUE!</v>
      </c>
      <c r="AD118" s="185" t="e">
        <f t="shared" ca="1" si="48"/>
        <v>#VALUE!</v>
      </c>
      <c r="AE118" s="185" t="e">
        <f t="shared" ca="1" si="48"/>
        <v>#VALUE!</v>
      </c>
      <c r="AF118" s="185" t="e">
        <f t="shared" ca="1" si="48"/>
        <v>#VALUE!</v>
      </c>
      <c r="AG118" s="185" t="e">
        <f t="shared" ca="1" si="48"/>
        <v>#VALUE!</v>
      </c>
      <c r="AH118" s="185" t="e">
        <f t="shared" ca="1" si="48"/>
        <v>#VALUE!</v>
      </c>
      <c r="AI118" s="185" t="e">
        <f t="shared" ca="1" si="48"/>
        <v>#VALUE!</v>
      </c>
      <c r="AJ118" s="185" t="e">
        <f t="shared" ca="1" si="48"/>
        <v>#VALUE!</v>
      </c>
      <c r="AK118" s="185" t="e">
        <f t="shared" ca="1" si="48"/>
        <v>#VALUE!</v>
      </c>
      <c r="AL118" s="185" t="e">
        <f t="shared" ca="1" si="48"/>
        <v>#VALUE!</v>
      </c>
      <c r="AM118" s="185" t="e">
        <f t="shared" ca="1" si="48"/>
        <v>#VALUE!</v>
      </c>
      <c r="AN118" s="185" t="e">
        <f t="shared" ca="1" si="48"/>
        <v>#VALUE!</v>
      </c>
      <c r="AO118" s="185" t="e">
        <f t="shared" ca="1" si="48"/>
        <v>#VALUE!</v>
      </c>
      <c r="AP118" s="185" t="e">
        <f t="shared" ca="1" si="48"/>
        <v>#VALUE!</v>
      </c>
    </row>
    <row r="119" spans="1:42">
      <c r="A119" s="57" t="str">
        <f>'[4]TS BYDem'!A58</f>
        <v>*</v>
      </c>
      <c r="B119" s="185" t="s">
        <v>288</v>
      </c>
      <c r="C119" s="185" t="s">
        <v>137</v>
      </c>
      <c r="D119" s="186" t="str">
        <f>'[4]TS BYDem'!D58</f>
        <v>IISF</v>
      </c>
      <c r="E119" s="185" t="s">
        <v>137</v>
      </c>
      <c r="F119" s="185" t="s">
        <v>137</v>
      </c>
      <c r="G119" s="185" t="s">
        <v>137</v>
      </c>
      <c r="H119" s="185" t="s">
        <v>137</v>
      </c>
      <c r="I119" s="185">
        <v>0</v>
      </c>
      <c r="J119" s="185" t="str">
        <f>INDEX('[4]TS BYDem'!$J$10:$J$203,MATCH(D119,'[4]TS BYDem'!$D$10:$D$203,0))</f>
        <v/>
      </c>
      <c r="K119" s="185" t="e">
        <f t="shared" ca="1" si="47"/>
        <v>#VALUE!</v>
      </c>
      <c r="L119" s="185" t="e">
        <f t="shared" ca="1" si="47"/>
        <v>#VALUE!</v>
      </c>
      <c r="M119" s="185" t="e">
        <f t="shared" ca="1" si="47"/>
        <v>#VALUE!</v>
      </c>
      <c r="N119" s="185" t="e">
        <f t="shared" ca="1" si="47"/>
        <v>#VALUE!</v>
      </c>
      <c r="O119" s="185" t="e">
        <f t="shared" ca="1" si="47"/>
        <v>#VALUE!</v>
      </c>
      <c r="P119" s="185" t="e">
        <f t="shared" ca="1" si="47"/>
        <v>#VALUE!</v>
      </c>
      <c r="Q119" s="185" t="e">
        <f t="shared" ca="1" si="47"/>
        <v>#VALUE!</v>
      </c>
      <c r="R119" s="185" t="e">
        <f t="shared" ca="1" si="47"/>
        <v>#VALUE!</v>
      </c>
      <c r="S119" s="185" t="e">
        <f t="shared" ca="1" si="47"/>
        <v>#VALUE!</v>
      </c>
      <c r="T119" s="185" t="e">
        <f t="shared" ca="1" si="47"/>
        <v>#VALUE!</v>
      </c>
      <c r="U119" s="185" t="e">
        <f t="shared" ca="1" si="47"/>
        <v>#VALUE!</v>
      </c>
      <c r="V119" s="185" t="e">
        <f t="shared" ca="1" si="47"/>
        <v>#VALUE!</v>
      </c>
      <c r="W119" s="185" t="e">
        <f t="shared" ca="1" si="47"/>
        <v>#VALUE!</v>
      </c>
      <c r="X119" s="185" t="e">
        <f t="shared" ca="1" si="47"/>
        <v>#VALUE!</v>
      </c>
      <c r="Y119" s="185" t="e">
        <f t="shared" ca="1" si="47"/>
        <v>#VALUE!</v>
      </c>
      <c r="Z119" s="185" t="e">
        <f t="shared" ca="1" si="47"/>
        <v>#VALUE!</v>
      </c>
      <c r="AA119" s="185" t="e">
        <f t="shared" ca="1" si="48"/>
        <v>#VALUE!</v>
      </c>
      <c r="AB119" s="185" t="e">
        <f t="shared" ca="1" si="48"/>
        <v>#VALUE!</v>
      </c>
      <c r="AC119" s="185" t="e">
        <f t="shared" ca="1" si="48"/>
        <v>#VALUE!</v>
      </c>
      <c r="AD119" s="185" t="e">
        <f t="shared" ca="1" si="48"/>
        <v>#VALUE!</v>
      </c>
      <c r="AE119" s="185" t="e">
        <f t="shared" ca="1" si="48"/>
        <v>#VALUE!</v>
      </c>
      <c r="AF119" s="185" t="e">
        <f t="shared" ca="1" si="48"/>
        <v>#VALUE!</v>
      </c>
      <c r="AG119" s="185" t="e">
        <f t="shared" ca="1" si="48"/>
        <v>#VALUE!</v>
      </c>
      <c r="AH119" s="185" t="e">
        <f t="shared" ca="1" si="48"/>
        <v>#VALUE!</v>
      </c>
      <c r="AI119" s="185" t="e">
        <f t="shared" ca="1" si="48"/>
        <v>#VALUE!</v>
      </c>
      <c r="AJ119" s="185" t="e">
        <f t="shared" ca="1" si="48"/>
        <v>#VALUE!</v>
      </c>
      <c r="AK119" s="185" t="e">
        <f t="shared" ca="1" si="48"/>
        <v>#VALUE!</v>
      </c>
      <c r="AL119" s="185" t="e">
        <f t="shared" ca="1" si="48"/>
        <v>#VALUE!</v>
      </c>
      <c r="AM119" s="185" t="e">
        <f t="shared" ca="1" si="48"/>
        <v>#VALUE!</v>
      </c>
      <c r="AN119" s="185" t="e">
        <f t="shared" ca="1" si="48"/>
        <v>#VALUE!</v>
      </c>
      <c r="AO119" s="185" t="e">
        <f t="shared" ca="1" si="48"/>
        <v>#VALUE!</v>
      </c>
      <c r="AP119" s="185" t="e">
        <f t="shared" ca="1" si="48"/>
        <v>#VALUE!</v>
      </c>
    </row>
    <row r="120" spans="1:42">
      <c r="A120" s="57" t="str">
        <f>'[4]TS BYDem'!A59</f>
        <v>*</v>
      </c>
      <c r="B120" s="185" t="s">
        <v>288</v>
      </c>
      <c r="C120" s="185" t="s">
        <v>137</v>
      </c>
      <c r="D120" s="186" t="str">
        <f>'[4]TS BYDem'!D59</f>
        <v>IISO</v>
      </c>
      <c r="E120" s="185" t="s">
        <v>137</v>
      </c>
      <c r="F120" s="185" t="s">
        <v>137</v>
      </c>
      <c r="G120" s="185" t="s">
        <v>137</v>
      </c>
      <c r="H120" s="185" t="s">
        <v>137</v>
      </c>
      <c r="I120" s="185">
        <v>0</v>
      </c>
      <c r="J120" s="185" t="str">
        <f>INDEX('[4]TS BYDem'!$J$10:$J$203,MATCH(D120,'[4]TS BYDem'!$D$10:$D$203,0))</f>
        <v/>
      </c>
      <c r="K120" s="185" t="e">
        <f t="shared" ca="1" si="47"/>
        <v>#VALUE!</v>
      </c>
      <c r="L120" s="185" t="e">
        <f t="shared" ca="1" si="47"/>
        <v>#VALUE!</v>
      </c>
      <c r="M120" s="185" t="e">
        <f t="shared" ca="1" si="47"/>
        <v>#VALUE!</v>
      </c>
      <c r="N120" s="185" t="e">
        <f t="shared" ca="1" si="47"/>
        <v>#VALUE!</v>
      </c>
      <c r="O120" s="185" t="e">
        <f t="shared" ca="1" si="47"/>
        <v>#VALUE!</v>
      </c>
      <c r="P120" s="185" t="e">
        <f t="shared" ca="1" si="47"/>
        <v>#VALUE!</v>
      </c>
      <c r="Q120" s="185" t="e">
        <f t="shared" ca="1" si="47"/>
        <v>#VALUE!</v>
      </c>
      <c r="R120" s="185" t="e">
        <f t="shared" ca="1" si="47"/>
        <v>#VALUE!</v>
      </c>
      <c r="S120" s="185" t="e">
        <f t="shared" ca="1" si="47"/>
        <v>#VALUE!</v>
      </c>
      <c r="T120" s="185" t="e">
        <f t="shared" ca="1" si="47"/>
        <v>#VALUE!</v>
      </c>
      <c r="U120" s="185" t="e">
        <f t="shared" ca="1" si="47"/>
        <v>#VALUE!</v>
      </c>
      <c r="V120" s="185" t="e">
        <f t="shared" ca="1" si="47"/>
        <v>#VALUE!</v>
      </c>
      <c r="W120" s="185" t="e">
        <f t="shared" ca="1" si="47"/>
        <v>#VALUE!</v>
      </c>
      <c r="X120" s="185" t="e">
        <f t="shared" ca="1" si="47"/>
        <v>#VALUE!</v>
      </c>
      <c r="Y120" s="185" t="e">
        <f t="shared" ca="1" si="47"/>
        <v>#VALUE!</v>
      </c>
      <c r="Z120" s="185" t="e">
        <f t="shared" ca="1" si="47"/>
        <v>#VALUE!</v>
      </c>
      <c r="AA120" s="185" t="e">
        <f t="shared" ca="1" si="48"/>
        <v>#VALUE!</v>
      </c>
      <c r="AB120" s="185" t="e">
        <f t="shared" ca="1" si="48"/>
        <v>#VALUE!</v>
      </c>
      <c r="AC120" s="185" t="e">
        <f t="shared" ca="1" si="48"/>
        <v>#VALUE!</v>
      </c>
      <c r="AD120" s="185" t="e">
        <f t="shared" ca="1" si="48"/>
        <v>#VALUE!</v>
      </c>
      <c r="AE120" s="185" t="e">
        <f t="shared" ca="1" si="48"/>
        <v>#VALUE!</v>
      </c>
      <c r="AF120" s="185" t="e">
        <f t="shared" ca="1" si="48"/>
        <v>#VALUE!</v>
      </c>
      <c r="AG120" s="185" t="e">
        <f t="shared" ca="1" si="48"/>
        <v>#VALUE!</v>
      </c>
      <c r="AH120" s="185" t="e">
        <f t="shared" ca="1" si="48"/>
        <v>#VALUE!</v>
      </c>
      <c r="AI120" s="185" t="e">
        <f t="shared" ca="1" si="48"/>
        <v>#VALUE!</v>
      </c>
      <c r="AJ120" s="185" t="e">
        <f t="shared" ca="1" si="48"/>
        <v>#VALUE!</v>
      </c>
      <c r="AK120" s="185" t="e">
        <f t="shared" ca="1" si="48"/>
        <v>#VALUE!</v>
      </c>
      <c r="AL120" s="185" t="e">
        <f t="shared" ca="1" si="48"/>
        <v>#VALUE!</v>
      </c>
      <c r="AM120" s="185" t="e">
        <f t="shared" ca="1" si="48"/>
        <v>#VALUE!</v>
      </c>
      <c r="AN120" s="185" t="e">
        <f t="shared" ca="1" si="48"/>
        <v>#VALUE!</v>
      </c>
      <c r="AO120" s="185" t="e">
        <f t="shared" ca="1" si="48"/>
        <v>#VALUE!</v>
      </c>
      <c r="AP120" s="185" t="e">
        <f t="shared" ca="1" si="48"/>
        <v>#VALUE!</v>
      </c>
    </row>
    <row r="121" spans="1:42">
      <c r="A121" s="57" t="str">
        <f>'[4]TS BYDem'!A60</f>
        <v>*</v>
      </c>
      <c r="B121" s="185" t="s">
        <v>288</v>
      </c>
      <c r="C121" s="185" t="s">
        <v>137</v>
      </c>
      <c r="D121" s="186" t="str">
        <f>'[4]TS BYDem'!D60</f>
        <v>IISE</v>
      </c>
      <c r="E121" s="185" t="s">
        <v>137</v>
      </c>
      <c r="F121" s="185" t="s">
        <v>137</v>
      </c>
      <c r="G121" s="185" t="s">
        <v>137</v>
      </c>
      <c r="H121" s="185" t="s">
        <v>137</v>
      </c>
      <c r="I121" s="185">
        <v>0</v>
      </c>
      <c r="J121" s="185" t="str">
        <f>INDEX('[4]TS BYDem'!$J$10:$J$203,MATCH(D121,'[4]TS BYDem'!$D$10:$D$203,0))</f>
        <v/>
      </c>
      <c r="K121" s="185" t="e">
        <f t="shared" ca="1" si="47"/>
        <v>#VALUE!</v>
      </c>
      <c r="L121" s="185" t="e">
        <f t="shared" ca="1" si="47"/>
        <v>#VALUE!</v>
      </c>
      <c r="M121" s="185" t="e">
        <f t="shared" ca="1" si="47"/>
        <v>#VALUE!</v>
      </c>
      <c r="N121" s="185" t="e">
        <f t="shared" ca="1" si="47"/>
        <v>#VALUE!</v>
      </c>
      <c r="O121" s="185" t="e">
        <f t="shared" ca="1" si="47"/>
        <v>#VALUE!</v>
      </c>
      <c r="P121" s="185" t="e">
        <f t="shared" ca="1" si="47"/>
        <v>#VALUE!</v>
      </c>
      <c r="Q121" s="185" t="e">
        <f t="shared" ca="1" si="47"/>
        <v>#VALUE!</v>
      </c>
      <c r="R121" s="185" t="e">
        <f t="shared" ca="1" si="47"/>
        <v>#VALUE!</v>
      </c>
      <c r="S121" s="185" t="e">
        <f t="shared" ca="1" si="47"/>
        <v>#VALUE!</v>
      </c>
      <c r="T121" s="185" t="e">
        <f t="shared" ca="1" si="47"/>
        <v>#VALUE!</v>
      </c>
      <c r="U121" s="185" t="e">
        <f t="shared" ca="1" si="47"/>
        <v>#VALUE!</v>
      </c>
      <c r="V121" s="185" t="e">
        <f t="shared" ca="1" si="47"/>
        <v>#VALUE!</v>
      </c>
      <c r="W121" s="185" t="e">
        <f t="shared" ca="1" si="47"/>
        <v>#VALUE!</v>
      </c>
      <c r="X121" s="185" t="e">
        <f t="shared" ca="1" si="47"/>
        <v>#VALUE!</v>
      </c>
      <c r="Y121" s="185" t="e">
        <f t="shared" ca="1" si="47"/>
        <v>#VALUE!</v>
      </c>
      <c r="Z121" s="185" t="e">
        <f t="shared" ca="1" si="47"/>
        <v>#VALUE!</v>
      </c>
      <c r="AA121" s="185" t="e">
        <f t="shared" ca="1" si="48"/>
        <v>#VALUE!</v>
      </c>
      <c r="AB121" s="185" t="e">
        <f t="shared" ca="1" si="48"/>
        <v>#VALUE!</v>
      </c>
      <c r="AC121" s="185" t="e">
        <f t="shared" ca="1" si="48"/>
        <v>#VALUE!</v>
      </c>
      <c r="AD121" s="185" t="e">
        <f t="shared" ca="1" si="48"/>
        <v>#VALUE!</v>
      </c>
      <c r="AE121" s="185" t="e">
        <f t="shared" ca="1" si="48"/>
        <v>#VALUE!</v>
      </c>
      <c r="AF121" s="185" t="e">
        <f t="shared" ca="1" si="48"/>
        <v>#VALUE!</v>
      </c>
      <c r="AG121" s="185" t="e">
        <f t="shared" ca="1" si="48"/>
        <v>#VALUE!</v>
      </c>
      <c r="AH121" s="185" t="e">
        <f t="shared" ca="1" si="48"/>
        <v>#VALUE!</v>
      </c>
      <c r="AI121" s="185" t="e">
        <f t="shared" ca="1" si="48"/>
        <v>#VALUE!</v>
      </c>
      <c r="AJ121" s="185" t="e">
        <f t="shared" ca="1" si="48"/>
        <v>#VALUE!</v>
      </c>
      <c r="AK121" s="185" t="e">
        <f t="shared" ca="1" si="48"/>
        <v>#VALUE!</v>
      </c>
      <c r="AL121" s="185" t="e">
        <f t="shared" ca="1" si="48"/>
        <v>#VALUE!</v>
      </c>
      <c r="AM121" s="185" t="e">
        <f t="shared" ca="1" si="48"/>
        <v>#VALUE!</v>
      </c>
      <c r="AN121" s="185" t="e">
        <f t="shared" ca="1" si="48"/>
        <v>#VALUE!</v>
      </c>
      <c r="AO121" s="185" t="e">
        <f t="shared" ca="1" si="48"/>
        <v>#VALUE!</v>
      </c>
      <c r="AP121" s="185" t="e">
        <f t="shared" ca="1" si="48"/>
        <v>#VALUE!</v>
      </c>
    </row>
    <row r="122" spans="1:42">
      <c r="A122" s="57" t="str">
        <f>'[4]TS BYDem'!A61</f>
        <v>*</v>
      </c>
      <c r="B122" s="185" t="s">
        <v>288</v>
      </c>
      <c r="C122" s="185" t="s">
        <v>137</v>
      </c>
      <c r="D122" s="186" t="str">
        <f>'[4]TS BYDem'!D61</f>
        <v xml:space="preserve"> </v>
      </c>
      <c r="E122" s="185" t="s">
        <v>137</v>
      </c>
      <c r="F122" s="185" t="s">
        <v>137</v>
      </c>
      <c r="G122" s="185" t="s">
        <v>137</v>
      </c>
      <c r="H122" s="185" t="s">
        <v>137</v>
      </c>
      <c r="I122" s="185">
        <v>0</v>
      </c>
      <c r="J122" s="185" t="str">
        <f>INDEX('[4]TS BYDem'!$J$10:$J$203,MATCH(D122,'[4]TS BYDem'!$D$10:$D$203,0))</f>
        <v/>
      </c>
      <c r="K122" s="185" t="e">
        <f t="shared" ca="1" si="47"/>
        <v>#VALUE!</v>
      </c>
      <c r="L122" s="185" t="e">
        <f t="shared" ca="1" si="47"/>
        <v>#VALUE!</v>
      </c>
      <c r="M122" s="185" t="e">
        <f t="shared" ca="1" si="47"/>
        <v>#VALUE!</v>
      </c>
      <c r="N122" s="185" t="e">
        <f t="shared" ca="1" si="47"/>
        <v>#VALUE!</v>
      </c>
      <c r="O122" s="185" t="e">
        <f t="shared" ca="1" si="47"/>
        <v>#VALUE!</v>
      </c>
      <c r="P122" s="185" t="e">
        <f t="shared" ca="1" si="47"/>
        <v>#VALUE!</v>
      </c>
      <c r="Q122" s="185" t="e">
        <f t="shared" ca="1" si="47"/>
        <v>#VALUE!</v>
      </c>
      <c r="R122" s="185" t="e">
        <f t="shared" ca="1" si="47"/>
        <v>#VALUE!</v>
      </c>
      <c r="S122" s="185" t="e">
        <f t="shared" ca="1" si="47"/>
        <v>#VALUE!</v>
      </c>
      <c r="T122" s="185" t="e">
        <f t="shared" ca="1" si="47"/>
        <v>#VALUE!</v>
      </c>
      <c r="U122" s="185" t="e">
        <f t="shared" ca="1" si="47"/>
        <v>#VALUE!</v>
      </c>
      <c r="V122" s="185" t="e">
        <f t="shared" ca="1" si="47"/>
        <v>#VALUE!</v>
      </c>
      <c r="W122" s="185" t="e">
        <f t="shared" ca="1" si="47"/>
        <v>#VALUE!</v>
      </c>
      <c r="X122" s="185" t="e">
        <f t="shared" ca="1" si="47"/>
        <v>#VALUE!</v>
      </c>
      <c r="Y122" s="185" t="e">
        <f t="shared" ca="1" si="47"/>
        <v>#VALUE!</v>
      </c>
      <c r="Z122" s="185" t="e">
        <f t="shared" ca="1" si="47"/>
        <v>#VALUE!</v>
      </c>
      <c r="AA122" s="185" t="e">
        <f t="shared" ca="1" si="48"/>
        <v>#VALUE!</v>
      </c>
      <c r="AB122" s="185" t="e">
        <f t="shared" ca="1" si="48"/>
        <v>#VALUE!</v>
      </c>
      <c r="AC122" s="185" t="e">
        <f t="shared" ca="1" si="48"/>
        <v>#VALUE!</v>
      </c>
      <c r="AD122" s="185" t="e">
        <f t="shared" ca="1" si="48"/>
        <v>#VALUE!</v>
      </c>
      <c r="AE122" s="185" t="e">
        <f t="shared" ca="1" si="48"/>
        <v>#VALUE!</v>
      </c>
      <c r="AF122" s="185" t="e">
        <f t="shared" ca="1" si="48"/>
        <v>#VALUE!</v>
      </c>
      <c r="AG122" s="185" t="e">
        <f t="shared" ca="1" si="48"/>
        <v>#VALUE!</v>
      </c>
      <c r="AH122" s="185" t="e">
        <f t="shared" ca="1" si="48"/>
        <v>#VALUE!</v>
      </c>
      <c r="AI122" s="185" t="e">
        <f t="shared" ca="1" si="48"/>
        <v>#VALUE!</v>
      </c>
      <c r="AJ122" s="185" t="e">
        <f t="shared" ca="1" si="48"/>
        <v>#VALUE!</v>
      </c>
      <c r="AK122" s="185" t="e">
        <f t="shared" ca="1" si="48"/>
        <v>#VALUE!</v>
      </c>
      <c r="AL122" s="185" t="e">
        <f t="shared" ca="1" si="48"/>
        <v>#VALUE!</v>
      </c>
      <c r="AM122" s="185" t="e">
        <f t="shared" ca="1" si="48"/>
        <v>#VALUE!</v>
      </c>
      <c r="AN122" s="185" t="e">
        <f t="shared" ca="1" si="48"/>
        <v>#VALUE!</v>
      </c>
      <c r="AO122" s="185" t="e">
        <f t="shared" ca="1" si="48"/>
        <v>#VALUE!</v>
      </c>
      <c r="AP122" s="185" t="e">
        <f t="shared" ca="1" si="48"/>
        <v>#VALUE!</v>
      </c>
    </row>
    <row r="123" spans="1:42">
      <c r="A123" s="57" t="str">
        <f>'[4]TS BYDem'!A62</f>
        <v>*</v>
      </c>
      <c r="B123" s="185" t="s">
        <v>288</v>
      </c>
      <c r="C123" s="185" t="s">
        <v>137</v>
      </c>
      <c r="D123" s="186" t="str">
        <f>'[4]TS BYDem'!D62</f>
        <v>IISS</v>
      </c>
      <c r="E123" s="185" t="s">
        <v>137</v>
      </c>
      <c r="F123" s="185" t="s">
        <v>137</v>
      </c>
      <c r="G123" s="185" t="s">
        <v>137</v>
      </c>
      <c r="H123" s="185" t="s">
        <v>137</v>
      </c>
      <c r="I123" s="185">
        <v>0</v>
      </c>
      <c r="J123" s="185" t="str">
        <f>INDEX('[4]TS BYDem'!$J$10:$J$203,MATCH(D123,'[4]TS BYDem'!$D$10:$D$203,0))</f>
        <v/>
      </c>
      <c r="K123" s="185" t="e">
        <f t="shared" ca="1" si="47"/>
        <v>#VALUE!</v>
      </c>
      <c r="L123" s="185" t="e">
        <f t="shared" ca="1" si="47"/>
        <v>#VALUE!</v>
      </c>
      <c r="M123" s="185" t="e">
        <f t="shared" ca="1" si="47"/>
        <v>#VALUE!</v>
      </c>
      <c r="N123" s="185" t="e">
        <f t="shared" ca="1" si="47"/>
        <v>#VALUE!</v>
      </c>
      <c r="O123" s="185" t="e">
        <f t="shared" ca="1" si="47"/>
        <v>#VALUE!</v>
      </c>
      <c r="P123" s="185" t="e">
        <f t="shared" ca="1" si="47"/>
        <v>#VALUE!</v>
      </c>
      <c r="Q123" s="185" t="e">
        <f t="shared" ca="1" si="47"/>
        <v>#VALUE!</v>
      </c>
      <c r="R123" s="185" t="e">
        <f t="shared" ca="1" si="47"/>
        <v>#VALUE!</v>
      </c>
      <c r="S123" s="185" t="e">
        <f t="shared" ca="1" si="47"/>
        <v>#VALUE!</v>
      </c>
      <c r="T123" s="185" t="e">
        <f t="shared" ca="1" si="47"/>
        <v>#VALUE!</v>
      </c>
      <c r="U123" s="185" t="e">
        <f t="shared" ca="1" si="47"/>
        <v>#VALUE!</v>
      </c>
      <c r="V123" s="185" t="e">
        <f t="shared" ca="1" si="47"/>
        <v>#VALUE!</v>
      </c>
      <c r="W123" s="185" t="e">
        <f t="shared" ca="1" si="47"/>
        <v>#VALUE!</v>
      </c>
      <c r="X123" s="185" t="e">
        <f t="shared" ca="1" si="47"/>
        <v>#VALUE!</v>
      </c>
      <c r="Y123" s="185" t="e">
        <f t="shared" ca="1" si="47"/>
        <v>#VALUE!</v>
      </c>
      <c r="Z123" s="185" t="e">
        <f t="shared" ca="1" si="47"/>
        <v>#VALUE!</v>
      </c>
      <c r="AA123" s="185" t="e">
        <f t="shared" ca="1" si="48"/>
        <v>#VALUE!</v>
      </c>
      <c r="AB123" s="185" t="e">
        <f t="shared" ca="1" si="48"/>
        <v>#VALUE!</v>
      </c>
      <c r="AC123" s="185" t="e">
        <f t="shared" ca="1" si="48"/>
        <v>#VALUE!</v>
      </c>
      <c r="AD123" s="185" t="e">
        <f t="shared" ca="1" si="48"/>
        <v>#VALUE!</v>
      </c>
      <c r="AE123" s="185" t="e">
        <f t="shared" ca="1" si="48"/>
        <v>#VALUE!</v>
      </c>
      <c r="AF123" s="185" t="e">
        <f t="shared" ca="1" si="48"/>
        <v>#VALUE!</v>
      </c>
      <c r="AG123" s="185" t="e">
        <f t="shared" ca="1" si="48"/>
        <v>#VALUE!</v>
      </c>
      <c r="AH123" s="185" t="e">
        <f t="shared" ca="1" si="48"/>
        <v>#VALUE!</v>
      </c>
      <c r="AI123" s="185" t="e">
        <f t="shared" ca="1" si="48"/>
        <v>#VALUE!</v>
      </c>
      <c r="AJ123" s="185" t="e">
        <f t="shared" ca="1" si="48"/>
        <v>#VALUE!</v>
      </c>
      <c r="AK123" s="185" t="e">
        <f t="shared" ca="1" si="48"/>
        <v>#VALUE!</v>
      </c>
      <c r="AL123" s="185" t="e">
        <f t="shared" ca="1" si="48"/>
        <v>#VALUE!</v>
      </c>
      <c r="AM123" s="185" t="e">
        <f t="shared" ca="1" si="48"/>
        <v>#VALUE!</v>
      </c>
      <c r="AN123" s="185" t="e">
        <f t="shared" ca="1" si="48"/>
        <v>#VALUE!</v>
      </c>
      <c r="AO123" s="185" t="e">
        <f t="shared" ca="1" si="48"/>
        <v>#VALUE!</v>
      </c>
      <c r="AP123" s="185" t="e">
        <f t="shared" ca="1" si="48"/>
        <v>#VALUE!</v>
      </c>
    </row>
    <row r="124" spans="1:42">
      <c r="A124" s="57" t="str">
        <f>'[4]TS BYDem'!A63</f>
        <v>*</v>
      </c>
      <c r="B124" s="185" t="s">
        <v>288</v>
      </c>
      <c r="C124" s="185" t="s">
        <v>137</v>
      </c>
      <c r="D124" s="186" t="str">
        <f>'[4]TS BYDem'!D63</f>
        <v>IISS</v>
      </c>
      <c r="E124" s="185" t="s">
        <v>137</v>
      </c>
      <c r="F124" s="185" t="s">
        <v>137</v>
      </c>
      <c r="G124" s="185" t="s">
        <v>137</v>
      </c>
      <c r="H124" s="185" t="s">
        <v>137</v>
      </c>
      <c r="I124" s="185">
        <v>0</v>
      </c>
      <c r="J124" s="185" t="str">
        <f>INDEX('[4]TS BYDem'!$J$10:$J$203,MATCH(D124,'[4]TS BYDem'!$D$10:$D$203,0))</f>
        <v/>
      </c>
      <c r="K124" s="185" t="e">
        <f t="shared" ca="1" si="47"/>
        <v>#VALUE!</v>
      </c>
      <c r="L124" s="185" t="e">
        <f t="shared" ca="1" si="47"/>
        <v>#VALUE!</v>
      </c>
      <c r="M124" s="185" t="e">
        <f t="shared" ca="1" si="47"/>
        <v>#VALUE!</v>
      </c>
      <c r="N124" s="185" t="e">
        <f t="shared" ca="1" si="47"/>
        <v>#VALUE!</v>
      </c>
      <c r="O124" s="185" t="e">
        <f t="shared" ca="1" si="47"/>
        <v>#VALUE!</v>
      </c>
      <c r="P124" s="185" t="e">
        <f t="shared" ca="1" si="47"/>
        <v>#VALUE!</v>
      </c>
      <c r="Q124" s="185" t="e">
        <f t="shared" ca="1" si="47"/>
        <v>#VALUE!</v>
      </c>
      <c r="R124" s="185" t="e">
        <f t="shared" ca="1" si="47"/>
        <v>#VALUE!</v>
      </c>
      <c r="S124" s="185" t="e">
        <f t="shared" ca="1" si="47"/>
        <v>#VALUE!</v>
      </c>
      <c r="T124" s="185" t="e">
        <f t="shared" ca="1" si="47"/>
        <v>#VALUE!</v>
      </c>
      <c r="U124" s="185" t="e">
        <f t="shared" ca="1" si="47"/>
        <v>#VALUE!</v>
      </c>
      <c r="V124" s="185" t="e">
        <f t="shared" ca="1" si="47"/>
        <v>#VALUE!</v>
      </c>
      <c r="W124" s="185" t="e">
        <f t="shared" ca="1" si="47"/>
        <v>#VALUE!</v>
      </c>
      <c r="X124" s="185" t="e">
        <f t="shared" ca="1" si="47"/>
        <v>#VALUE!</v>
      </c>
      <c r="Y124" s="185" t="e">
        <f t="shared" ca="1" si="47"/>
        <v>#VALUE!</v>
      </c>
      <c r="Z124" s="185" t="e">
        <f t="shared" ca="1" si="47"/>
        <v>#VALUE!</v>
      </c>
      <c r="AA124" s="185" t="e">
        <f t="shared" ca="1" si="48"/>
        <v>#VALUE!</v>
      </c>
      <c r="AB124" s="185" t="e">
        <f t="shared" ca="1" si="48"/>
        <v>#VALUE!</v>
      </c>
      <c r="AC124" s="185" t="e">
        <f t="shared" ca="1" si="48"/>
        <v>#VALUE!</v>
      </c>
      <c r="AD124" s="185" t="e">
        <f t="shared" ca="1" si="48"/>
        <v>#VALUE!</v>
      </c>
      <c r="AE124" s="185" t="e">
        <f t="shared" ca="1" si="48"/>
        <v>#VALUE!</v>
      </c>
      <c r="AF124" s="185" t="e">
        <f t="shared" ca="1" si="48"/>
        <v>#VALUE!</v>
      </c>
      <c r="AG124" s="185" t="e">
        <f t="shared" ca="1" si="48"/>
        <v>#VALUE!</v>
      </c>
      <c r="AH124" s="185" t="e">
        <f t="shared" ca="1" si="48"/>
        <v>#VALUE!</v>
      </c>
      <c r="AI124" s="185" t="e">
        <f t="shared" ca="1" si="48"/>
        <v>#VALUE!</v>
      </c>
      <c r="AJ124" s="185" t="e">
        <f t="shared" ca="1" si="48"/>
        <v>#VALUE!</v>
      </c>
      <c r="AK124" s="185" t="e">
        <f t="shared" ca="1" si="48"/>
        <v>#VALUE!</v>
      </c>
      <c r="AL124" s="185" t="e">
        <f t="shared" ca="1" si="48"/>
        <v>#VALUE!</v>
      </c>
      <c r="AM124" s="185" t="e">
        <f t="shared" ca="1" si="48"/>
        <v>#VALUE!</v>
      </c>
      <c r="AN124" s="185" t="e">
        <f t="shared" ca="1" si="48"/>
        <v>#VALUE!</v>
      </c>
      <c r="AO124" s="185" t="e">
        <f t="shared" ca="1" si="48"/>
        <v>#VALUE!</v>
      </c>
      <c r="AP124" s="185" t="e">
        <f t="shared" ca="1" si="48"/>
        <v>#VALUE!</v>
      </c>
    </row>
    <row r="125" spans="1:42">
      <c r="A125" s="57" t="str">
        <f>'[4]TS BYDem'!A64</f>
        <v>*</v>
      </c>
      <c r="B125" s="185" t="s">
        <v>288</v>
      </c>
      <c r="C125" s="185" t="s">
        <v>137</v>
      </c>
      <c r="D125" s="186" t="str">
        <f>'[4]TS BYDem'!D64</f>
        <v>IISS</v>
      </c>
      <c r="E125" s="185" t="s">
        <v>137</v>
      </c>
      <c r="F125" s="185" t="s">
        <v>137</v>
      </c>
      <c r="G125" s="185" t="s">
        <v>137</v>
      </c>
      <c r="H125" s="185" t="s">
        <v>137</v>
      </c>
      <c r="I125" s="185">
        <v>0</v>
      </c>
      <c r="J125" s="185" t="str">
        <f>INDEX('[4]TS BYDem'!$J$10:$J$203,MATCH(D125,'[4]TS BYDem'!$D$10:$D$203,0))</f>
        <v/>
      </c>
      <c r="K125" s="185" t="e">
        <f t="shared" ca="1" si="47"/>
        <v>#VALUE!</v>
      </c>
      <c r="L125" s="185" t="e">
        <f t="shared" ca="1" si="47"/>
        <v>#VALUE!</v>
      </c>
      <c r="M125" s="185" t="e">
        <f t="shared" ca="1" si="47"/>
        <v>#VALUE!</v>
      </c>
      <c r="N125" s="185" t="e">
        <f t="shared" ca="1" si="47"/>
        <v>#VALUE!</v>
      </c>
      <c r="O125" s="185" t="e">
        <f t="shared" ca="1" si="47"/>
        <v>#VALUE!</v>
      </c>
      <c r="P125" s="185" t="e">
        <f t="shared" ca="1" si="47"/>
        <v>#VALUE!</v>
      </c>
      <c r="Q125" s="185" t="e">
        <f t="shared" ca="1" si="47"/>
        <v>#VALUE!</v>
      </c>
      <c r="R125" s="185" t="e">
        <f t="shared" ca="1" si="47"/>
        <v>#VALUE!</v>
      </c>
      <c r="S125" s="185" t="e">
        <f t="shared" ca="1" si="47"/>
        <v>#VALUE!</v>
      </c>
      <c r="T125" s="185" t="e">
        <f t="shared" ca="1" si="47"/>
        <v>#VALUE!</v>
      </c>
      <c r="U125" s="185" t="e">
        <f t="shared" ca="1" si="47"/>
        <v>#VALUE!</v>
      </c>
      <c r="V125" s="185" t="e">
        <f t="shared" ca="1" si="47"/>
        <v>#VALUE!</v>
      </c>
      <c r="W125" s="185" t="e">
        <f t="shared" ca="1" si="47"/>
        <v>#VALUE!</v>
      </c>
      <c r="X125" s="185" t="e">
        <f t="shared" ca="1" si="47"/>
        <v>#VALUE!</v>
      </c>
      <c r="Y125" s="185" t="e">
        <f t="shared" ca="1" si="47"/>
        <v>#VALUE!</v>
      </c>
      <c r="Z125" s="185" t="e">
        <f t="shared" ca="1" si="47"/>
        <v>#VALUE!</v>
      </c>
      <c r="AA125" s="185" t="e">
        <f t="shared" ca="1" si="48"/>
        <v>#VALUE!</v>
      </c>
      <c r="AB125" s="185" t="e">
        <f t="shared" ca="1" si="48"/>
        <v>#VALUE!</v>
      </c>
      <c r="AC125" s="185" t="e">
        <f t="shared" ca="1" si="48"/>
        <v>#VALUE!</v>
      </c>
      <c r="AD125" s="185" t="e">
        <f t="shared" ca="1" si="48"/>
        <v>#VALUE!</v>
      </c>
      <c r="AE125" s="185" t="e">
        <f t="shared" ca="1" si="48"/>
        <v>#VALUE!</v>
      </c>
      <c r="AF125" s="185" t="e">
        <f t="shared" ca="1" si="48"/>
        <v>#VALUE!</v>
      </c>
      <c r="AG125" s="185" t="e">
        <f t="shared" ca="1" si="48"/>
        <v>#VALUE!</v>
      </c>
      <c r="AH125" s="185" t="e">
        <f t="shared" ca="1" si="48"/>
        <v>#VALUE!</v>
      </c>
      <c r="AI125" s="185" t="e">
        <f t="shared" ca="1" si="48"/>
        <v>#VALUE!</v>
      </c>
      <c r="AJ125" s="185" t="e">
        <f t="shared" ca="1" si="48"/>
        <v>#VALUE!</v>
      </c>
      <c r="AK125" s="185" t="e">
        <f t="shared" ca="1" si="48"/>
        <v>#VALUE!</v>
      </c>
      <c r="AL125" s="185" t="e">
        <f t="shared" ca="1" si="48"/>
        <v>#VALUE!</v>
      </c>
      <c r="AM125" s="185" t="e">
        <f t="shared" ca="1" si="48"/>
        <v>#VALUE!</v>
      </c>
      <c r="AN125" s="185" t="e">
        <f t="shared" ca="1" si="48"/>
        <v>#VALUE!</v>
      </c>
      <c r="AO125" s="185" t="e">
        <f t="shared" ca="1" si="48"/>
        <v>#VALUE!</v>
      </c>
      <c r="AP125" s="185" t="e">
        <f t="shared" ca="1" si="48"/>
        <v>#VALUE!</v>
      </c>
    </row>
    <row r="126" spans="1:42">
      <c r="A126" s="57" t="str">
        <f>'[4]TS BYDem'!A65</f>
        <v>*</v>
      </c>
      <c r="B126" s="185" t="s">
        <v>288</v>
      </c>
      <c r="C126" s="185" t="s">
        <v>137</v>
      </c>
      <c r="D126" s="186" t="str">
        <f>'[4]TS BYDem'!D65</f>
        <v>IISS</v>
      </c>
      <c r="E126" s="185" t="s">
        <v>137</v>
      </c>
      <c r="F126" s="185" t="s">
        <v>137</v>
      </c>
      <c r="G126" s="185" t="s">
        <v>137</v>
      </c>
      <c r="H126" s="185" t="s">
        <v>137</v>
      </c>
      <c r="I126" s="185">
        <v>0</v>
      </c>
      <c r="J126" s="185" t="str">
        <f>INDEX('[4]TS BYDem'!$J$10:$J$203,MATCH(D126,'[4]TS BYDem'!$D$10:$D$203,0))</f>
        <v/>
      </c>
      <c r="K126" s="185" t="e">
        <f t="shared" ca="1" si="47"/>
        <v>#VALUE!</v>
      </c>
      <c r="L126" s="185" t="e">
        <f t="shared" ca="1" si="47"/>
        <v>#VALUE!</v>
      </c>
      <c r="M126" s="185" t="e">
        <f t="shared" ca="1" si="47"/>
        <v>#VALUE!</v>
      </c>
      <c r="N126" s="185" t="e">
        <f t="shared" ca="1" si="47"/>
        <v>#VALUE!</v>
      </c>
      <c r="O126" s="185" t="e">
        <f t="shared" ca="1" si="47"/>
        <v>#VALUE!</v>
      </c>
      <c r="P126" s="185" t="e">
        <f t="shared" ca="1" si="47"/>
        <v>#VALUE!</v>
      </c>
      <c r="Q126" s="185" t="e">
        <f t="shared" ca="1" si="47"/>
        <v>#VALUE!</v>
      </c>
      <c r="R126" s="185" t="e">
        <f t="shared" ca="1" si="47"/>
        <v>#VALUE!</v>
      </c>
      <c r="S126" s="185" t="e">
        <f t="shared" ca="1" si="47"/>
        <v>#VALUE!</v>
      </c>
      <c r="T126" s="185" t="e">
        <f t="shared" ca="1" si="47"/>
        <v>#VALUE!</v>
      </c>
      <c r="U126" s="185" t="e">
        <f t="shared" ca="1" si="47"/>
        <v>#VALUE!</v>
      </c>
      <c r="V126" s="185" t="e">
        <f t="shared" ca="1" si="47"/>
        <v>#VALUE!</v>
      </c>
      <c r="W126" s="185" t="e">
        <f t="shared" ca="1" si="47"/>
        <v>#VALUE!</v>
      </c>
      <c r="X126" s="185" t="e">
        <f t="shared" ca="1" si="47"/>
        <v>#VALUE!</v>
      </c>
      <c r="Y126" s="185" t="e">
        <f t="shared" ca="1" si="47"/>
        <v>#VALUE!</v>
      </c>
      <c r="Z126" s="185" t="e">
        <f t="shared" ca="1" si="47"/>
        <v>#VALUE!</v>
      </c>
      <c r="AA126" s="185" t="e">
        <f t="shared" ca="1" si="48"/>
        <v>#VALUE!</v>
      </c>
      <c r="AB126" s="185" t="e">
        <f t="shared" ca="1" si="48"/>
        <v>#VALUE!</v>
      </c>
      <c r="AC126" s="185" t="e">
        <f t="shared" ca="1" si="48"/>
        <v>#VALUE!</v>
      </c>
      <c r="AD126" s="185" t="e">
        <f t="shared" ca="1" si="48"/>
        <v>#VALUE!</v>
      </c>
      <c r="AE126" s="185" t="e">
        <f t="shared" ca="1" si="48"/>
        <v>#VALUE!</v>
      </c>
      <c r="AF126" s="185" t="e">
        <f t="shared" ca="1" si="48"/>
        <v>#VALUE!</v>
      </c>
      <c r="AG126" s="185" t="e">
        <f t="shared" ca="1" si="48"/>
        <v>#VALUE!</v>
      </c>
      <c r="AH126" s="185" t="e">
        <f t="shared" ca="1" si="48"/>
        <v>#VALUE!</v>
      </c>
      <c r="AI126" s="185" t="e">
        <f t="shared" ca="1" si="48"/>
        <v>#VALUE!</v>
      </c>
      <c r="AJ126" s="185" t="e">
        <f t="shared" ca="1" si="48"/>
        <v>#VALUE!</v>
      </c>
      <c r="AK126" s="185" t="e">
        <f t="shared" ca="1" si="48"/>
        <v>#VALUE!</v>
      </c>
      <c r="AL126" s="185" t="e">
        <f t="shared" ca="1" si="48"/>
        <v>#VALUE!</v>
      </c>
      <c r="AM126" s="185" t="e">
        <f t="shared" ca="1" si="48"/>
        <v>#VALUE!</v>
      </c>
      <c r="AN126" s="185" t="e">
        <f t="shared" ca="1" si="48"/>
        <v>#VALUE!</v>
      </c>
      <c r="AO126" s="185" t="e">
        <f t="shared" ca="1" si="48"/>
        <v>#VALUE!</v>
      </c>
      <c r="AP126" s="185" t="e">
        <f t="shared" ca="1" si="48"/>
        <v>#VALUE!</v>
      </c>
    </row>
    <row r="127" spans="1:42">
      <c r="A127" s="57" t="str">
        <f>'[4]TS BYDem'!A66</f>
        <v>*</v>
      </c>
      <c r="B127" s="185" t="s">
        <v>288</v>
      </c>
      <c r="C127" s="185" t="s">
        <v>137</v>
      </c>
      <c r="D127" s="186" t="str">
        <f>'[4]TS BYDem'!D66</f>
        <v>IISS</v>
      </c>
      <c r="E127" s="185" t="s">
        <v>137</v>
      </c>
      <c r="F127" s="185" t="s">
        <v>137</v>
      </c>
      <c r="G127" s="185" t="s">
        <v>137</v>
      </c>
      <c r="H127" s="185" t="s">
        <v>137</v>
      </c>
      <c r="I127" s="185">
        <v>0</v>
      </c>
      <c r="J127" s="185" t="str">
        <f>INDEX('[4]TS BYDem'!$J$10:$J$203,MATCH(D127,'[4]TS BYDem'!$D$10:$D$203,0))</f>
        <v/>
      </c>
      <c r="K127" s="185" t="e">
        <f t="shared" ca="1" si="47"/>
        <v>#VALUE!</v>
      </c>
      <c r="L127" s="185" t="e">
        <f t="shared" ca="1" si="47"/>
        <v>#VALUE!</v>
      </c>
      <c r="M127" s="185" t="e">
        <f t="shared" ca="1" si="47"/>
        <v>#VALUE!</v>
      </c>
      <c r="N127" s="185" t="e">
        <f t="shared" ca="1" si="47"/>
        <v>#VALUE!</v>
      </c>
      <c r="O127" s="185" t="e">
        <f t="shared" ca="1" si="47"/>
        <v>#VALUE!</v>
      </c>
      <c r="P127" s="185" t="e">
        <f t="shared" ca="1" si="47"/>
        <v>#VALUE!</v>
      </c>
      <c r="Q127" s="185" t="e">
        <f t="shared" ca="1" si="47"/>
        <v>#VALUE!</v>
      </c>
      <c r="R127" s="185" t="e">
        <f t="shared" ca="1" si="47"/>
        <v>#VALUE!</v>
      </c>
      <c r="S127" s="185" t="e">
        <f t="shared" ca="1" si="47"/>
        <v>#VALUE!</v>
      </c>
      <c r="T127" s="185" t="e">
        <f t="shared" ca="1" si="47"/>
        <v>#VALUE!</v>
      </c>
      <c r="U127" s="185" t="e">
        <f t="shared" ca="1" si="47"/>
        <v>#VALUE!</v>
      </c>
      <c r="V127" s="185" t="e">
        <f t="shared" ca="1" si="47"/>
        <v>#VALUE!</v>
      </c>
      <c r="W127" s="185" t="e">
        <f t="shared" ca="1" si="47"/>
        <v>#VALUE!</v>
      </c>
      <c r="X127" s="185" t="e">
        <f t="shared" ca="1" si="47"/>
        <v>#VALUE!</v>
      </c>
      <c r="Y127" s="185" t="e">
        <f t="shared" ca="1" si="47"/>
        <v>#VALUE!</v>
      </c>
      <c r="Z127" s="185" t="e">
        <f t="shared" ca="1" si="47"/>
        <v>#VALUE!</v>
      </c>
      <c r="AA127" s="185" t="e">
        <f t="shared" ca="1" si="48"/>
        <v>#VALUE!</v>
      </c>
      <c r="AB127" s="185" t="e">
        <f t="shared" ca="1" si="48"/>
        <v>#VALUE!</v>
      </c>
      <c r="AC127" s="185" t="e">
        <f t="shared" ca="1" si="48"/>
        <v>#VALUE!</v>
      </c>
      <c r="AD127" s="185" t="e">
        <f t="shared" ca="1" si="48"/>
        <v>#VALUE!</v>
      </c>
      <c r="AE127" s="185" t="e">
        <f t="shared" ca="1" si="48"/>
        <v>#VALUE!</v>
      </c>
      <c r="AF127" s="185" t="e">
        <f t="shared" ca="1" si="48"/>
        <v>#VALUE!</v>
      </c>
      <c r="AG127" s="185" t="e">
        <f t="shared" ca="1" si="48"/>
        <v>#VALUE!</v>
      </c>
      <c r="AH127" s="185" t="e">
        <f t="shared" ca="1" si="48"/>
        <v>#VALUE!</v>
      </c>
      <c r="AI127" s="185" t="e">
        <f t="shared" ca="1" si="48"/>
        <v>#VALUE!</v>
      </c>
      <c r="AJ127" s="185" t="e">
        <f t="shared" ca="1" si="48"/>
        <v>#VALUE!</v>
      </c>
      <c r="AK127" s="185" t="e">
        <f t="shared" ca="1" si="48"/>
        <v>#VALUE!</v>
      </c>
      <c r="AL127" s="185" t="e">
        <f t="shared" ca="1" si="48"/>
        <v>#VALUE!</v>
      </c>
      <c r="AM127" s="185" t="e">
        <f t="shared" ca="1" si="48"/>
        <v>#VALUE!</v>
      </c>
      <c r="AN127" s="185" t="e">
        <f t="shared" ca="1" si="48"/>
        <v>#VALUE!</v>
      </c>
      <c r="AO127" s="185" t="e">
        <f t="shared" ca="1" si="48"/>
        <v>#VALUE!</v>
      </c>
      <c r="AP127" s="185" t="e">
        <f t="shared" ca="1" si="48"/>
        <v>#VALUE!</v>
      </c>
    </row>
    <row r="128" spans="1:42">
      <c r="A128" s="57" t="str">
        <f>'[4]TS BYDem'!A67</f>
        <v>*</v>
      </c>
      <c r="B128" s="185" t="s">
        <v>288</v>
      </c>
      <c r="C128" s="185" t="s">
        <v>137</v>
      </c>
      <c r="D128" s="186" t="str">
        <f>'[4]TS BYDem'!D67</f>
        <v>IISS</v>
      </c>
      <c r="E128" s="185" t="s">
        <v>137</v>
      </c>
      <c r="F128" s="185" t="s">
        <v>137</v>
      </c>
      <c r="G128" s="185" t="s">
        <v>137</v>
      </c>
      <c r="H128" s="185" t="s">
        <v>137</v>
      </c>
      <c r="I128" s="185">
        <v>0</v>
      </c>
      <c r="J128" s="185" t="str">
        <f>INDEX('[4]TS BYDem'!$J$10:$J$203,MATCH(D128,'[4]TS BYDem'!$D$10:$D$203,0))</f>
        <v/>
      </c>
      <c r="K128" s="185" t="e">
        <f t="shared" ca="1" si="47"/>
        <v>#VALUE!</v>
      </c>
      <c r="L128" s="185" t="e">
        <f t="shared" ca="1" si="47"/>
        <v>#VALUE!</v>
      </c>
      <c r="M128" s="185" t="e">
        <f t="shared" ca="1" si="47"/>
        <v>#VALUE!</v>
      </c>
      <c r="N128" s="185" t="e">
        <f t="shared" ca="1" si="47"/>
        <v>#VALUE!</v>
      </c>
      <c r="O128" s="185" t="e">
        <f t="shared" ca="1" si="47"/>
        <v>#VALUE!</v>
      </c>
      <c r="P128" s="185" t="e">
        <f t="shared" ca="1" si="47"/>
        <v>#VALUE!</v>
      </c>
      <c r="Q128" s="185" t="e">
        <f t="shared" ca="1" si="47"/>
        <v>#VALUE!</v>
      </c>
      <c r="R128" s="185" t="e">
        <f t="shared" ca="1" si="47"/>
        <v>#VALUE!</v>
      </c>
      <c r="S128" s="185" t="e">
        <f t="shared" ca="1" si="47"/>
        <v>#VALUE!</v>
      </c>
      <c r="T128" s="185" t="e">
        <f t="shared" ca="1" si="47"/>
        <v>#VALUE!</v>
      </c>
      <c r="U128" s="185" t="e">
        <f t="shared" ca="1" si="47"/>
        <v>#VALUE!</v>
      </c>
      <c r="V128" s="185" t="e">
        <f t="shared" ca="1" si="47"/>
        <v>#VALUE!</v>
      </c>
      <c r="W128" s="185" t="e">
        <f t="shared" ca="1" si="47"/>
        <v>#VALUE!</v>
      </c>
      <c r="X128" s="185" t="e">
        <f t="shared" ca="1" si="47"/>
        <v>#VALUE!</v>
      </c>
      <c r="Y128" s="185" t="e">
        <f t="shared" ca="1" si="47"/>
        <v>#VALUE!</v>
      </c>
      <c r="Z128" s="185" t="e">
        <f t="shared" ref="Z128:AO132" ca="1" si="49">Z$112/Y$112*Y128</f>
        <v>#VALUE!</v>
      </c>
      <c r="AA128" s="185" t="e">
        <f t="shared" ca="1" si="48"/>
        <v>#VALUE!</v>
      </c>
      <c r="AB128" s="185" t="e">
        <f t="shared" ca="1" si="48"/>
        <v>#VALUE!</v>
      </c>
      <c r="AC128" s="185" t="e">
        <f t="shared" ca="1" si="48"/>
        <v>#VALUE!</v>
      </c>
      <c r="AD128" s="185" t="e">
        <f t="shared" ca="1" si="48"/>
        <v>#VALUE!</v>
      </c>
      <c r="AE128" s="185" t="e">
        <f t="shared" ca="1" si="48"/>
        <v>#VALUE!</v>
      </c>
      <c r="AF128" s="185" t="e">
        <f t="shared" ca="1" si="48"/>
        <v>#VALUE!</v>
      </c>
      <c r="AG128" s="185" t="e">
        <f t="shared" ca="1" si="48"/>
        <v>#VALUE!</v>
      </c>
      <c r="AH128" s="185" t="e">
        <f t="shared" ca="1" si="48"/>
        <v>#VALUE!</v>
      </c>
      <c r="AI128" s="185" t="e">
        <f t="shared" ca="1" si="48"/>
        <v>#VALUE!</v>
      </c>
      <c r="AJ128" s="185" t="e">
        <f t="shared" ca="1" si="48"/>
        <v>#VALUE!</v>
      </c>
      <c r="AK128" s="185" t="e">
        <f t="shared" ca="1" si="48"/>
        <v>#VALUE!</v>
      </c>
      <c r="AL128" s="185" t="e">
        <f t="shared" ca="1" si="48"/>
        <v>#VALUE!</v>
      </c>
      <c r="AM128" s="185" t="e">
        <f t="shared" ca="1" si="48"/>
        <v>#VALUE!</v>
      </c>
      <c r="AN128" s="185" t="e">
        <f t="shared" ca="1" si="48"/>
        <v>#VALUE!</v>
      </c>
      <c r="AO128" s="185" t="e">
        <f t="shared" ca="1" si="48"/>
        <v>#VALUE!</v>
      </c>
      <c r="AP128" s="185" t="e">
        <f t="shared" ref="AP128:AP132" ca="1" si="50">AP$112/AO$112*AO128</f>
        <v>#VALUE!</v>
      </c>
    </row>
    <row r="129" spans="1:42">
      <c r="A129" s="57" t="str">
        <f>'[4]TS BYDem'!A68</f>
        <v>*</v>
      </c>
      <c r="B129" s="185" t="s">
        <v>288</v>
      </c>
      <c r="C129" s="185" t="s">
        <v>137</v>
      </c>
      <c r="D129" s="186">
        <f>'[4]TS BYDem'!D68</f>
        <v>0</v>
      </c>
      <c r="E129" s="185" t="s">
        <v>137</v>
      </c>
      <c r="F129" s="185" t="s">
        <v>137</v>
      </c>
      <c r="G129" s="185" t="s">
        <v>137</v>
      </c>
      <c r="H129" s="185" t="s">
        <v>137</v>
      </c>
      <c r="I129" s="185">
        <v>0</v>
      </c>
      <c r="J129" s="185" t="str">
        <f>INDEX('[4]TS BYDem'!$J$10:$J$203,MATCH(D129,'[4]TS BYDem'!$D$10:$D$203,0))</f>
        <v/>
      </c>
      <c r="K129" s="185" t="e">
        <f t="shared" ref="K129:Z132" ca="1" si="51">K$112/J$112*J129</f>
        <v>#VALUE!</v>
      </c>
      <c r="L129" s="185" t="e">
        <f t="shared" ca="1" si="51"/>
        <v>#VALUE!</v>
      </c>
      <c r="M129" s="185" t="e">
        <f t="shared" ca="1" si="51"/>
        <v>#VALUE!</v>
      </c>
      <c r="N129" s="185" t="e">
        <f t="shared" ca="1" si="51"/>
        <v>#VALUE!</v>
      </c>
      <c r="O129" s="185" t="e">
        <f t="shared" ca="1" si="51"/>
        <v>#VALUE!</v>
      </c>
      <c r="P129" s="185" t="e">
        <f t="shared" ca="1" si="51"/>
        <v>#VALUE!</v>
      </c>
      <c r="Q129" s="185" t="e">
        <f t="shared" ca="1" si="51"/>
        <v>#VALUE!</v>
      </c>
      <c r="R129" s="185" t="e">
        <f t="shared" ca="1" si="51"/>
        <v>#VALUE!</v>
      </c>
      <c r="S129" s="185" t="e">
        <f t="shared" ca="1" si="51"/>
        <v>#VALUE!</v>
      </c>
      <c r="T129" s="185" t="e">
        <f t="shared" ca="1" si="51"/>
        <v>#VALUE!</v>
      </c>
      <c r="U129" s="185" t="e">
        <f t="shared" ca="1" si="51"/>
        <v>#VALUE!</v>
      </c>
      <c r="V129" s="185" t="e">
        <f t="shared" ca="1" si="51"/>
        <v>#VALUE!</v>
      </c>
      <c r="W129" s="185" t="e">
        <f t="shared" ca="1" si="51"/>
        <v>#VALUE!</v>
      </c>
      <c r="X129" s="185" t="e">
        <f t="shared" ca="1" si="51"/>
        <v>#VALUE!</v>
      </c>
      <c r="Y129" s="185" t="e">
        <f t="shared" ca="1" si="51"/>
        <v>#VALUE!</v>
      </c>
      <c r="Z129" s="185" t="e">
        <f t="shared" ca="1" si="49"/>
        <v>#VALUE!</v>
      </c>
      <c r="AA129" s="185" t="e">
        <f t="shared" ca="1" si="49"/>
        <v>#VALUE!</v>
      </c>
      <c r="AB129" s="185" t="e">
        <f t="shared" ca="1" si="49"/>
        <v>#VALUE!</v>
      </c>
      <c r="AC129" s="185" t="e">
        <f t="shared" ca="1" si="49"/>
        <v>#VALUE!</v>
      </c>
      <c r="AD129" s="185" t="e">
        <f t="shared" ca="1" si="49"/>
        <v>#VALUE!</v>
      </c>
      <c r="AE129" s="185" t="e">
        <f t="shared" ca="1" si="49"/>
        <v>#VALUE!</v>
      </c>
      <c r="AF129" s="185" t="e">
        <f t="shared" ca="1" si="49"/>
        <v>#VALUE!</v>
      </c>
      <c r="AG129" s="185" t="e">
        <f t="shared" ca="1" si="49"/>
        <v>#VALUE!</v>
      </c>
      <c r="AH129" s="185" t="e">
        <f t="shared" ca="1" si="49"/>
        <v>#VALUE!</v>
      </c>
      <c r="AI129" s="185" t="e">
        <f t="shared" ca="1" si="49"/>
        <v>#VALUE!</v>
      </c>
      <c r="AJ129" s="185" t="e">
        <f t="shared" ca="1" si="49"/>
        <v>#VALUE!</v>
      </c>
      <c r="AK129" s="185" t="e">
        <f t="shared" ca="1" si="49"/>
        <v>#VALUE!</v>
      </c>
      <c r="AL129" s="185" t="e">
        <f t="shared" ca="1" si="49"/>
        <v>#VALUE!</v>
      </c>
      <c r="AM129" s="185" t="e">
        <f t="shared" ca="1" si="49"/>
        <v>#VALUE!</v>
      </c>
      <c r="AN129" s="185" t="e">
        <f t="shared" ca="1" si="49"/>
        <v>#VALUE!</v>
      </c>
      <c r="AO129" s="185" t="e">
        <f t="shared" ca="1" si="49"/>
        <v>#VALUE!</v>
      </c>
      <c r="AP129" s="185" t="e">
        <f t="shared" ca="1" si="50"/>
        <v>#VALUE!</v>
      </c>
    </row>
    <row r="130" spans="1:42">
      <c r="A130" s="57" t="str">
        <f>'[4]TS BYDem'!A69</f>
        <v>*</v>
      </c>
      <c r="B130" s="185" t="s">
        <v>288</v>
      </c>
      <c r="C130" s="185" t="s">
        <v>137</v>
      </c>
      <c r="D130" s="186" t="str">
        <f>'[4]TS BYDem'!D69</f>
        <v>IIST</v>
      </c>
      <c r="E130" s="185" t="s">
        <v>137</v>
      </c>
      <c r="F130" s="185" t="s">
        <v>137</v>
      </c>
      <c r="G130" s="185" t="s">
        <v>137</v>
      </c>
      <c r="H130" s="185" t="s">
        <v>137</v>
      </c>
      <c r="I130" s="185">
        <v>0</v>
      </c>
      <c r="J130" s="185" t="str">
        <f>INDEX('[4]TS BYDem'!$J$10:$J$203,MATCH(D130,'[4]TS BYDem'!$D$10:$D$203,0))</f>
        <v/>
      </c>
      <c r="K130" s="185" t="e">
        <f t="shared" ca="1" si="51"/>
        <v>#VALUE!</v>
      </c>
      <c r="L130" s="185" t="e">
        <f t="shared" ca="1" si="51"/>
        <v>#VALUE!</v>
      </c>
      <c r="M130" s="185" t="e">
        <f t="shared" ca="1" si="51"/>
        <v>#VALUE!</v>
      </c>
      <c r="N130" s="185" t="e">
        <f t="shared" ca="1" si="51"/>
        <v>#VALUE!</v>
      </c>
      <c r="O130" s="185" t="e">
        <f t="shared" ca="1" si="51"/>
        <v>#VALUE!</v>
      </c>
      <c r="P130" s="185" t="e">
        <f t="shared" ca="1" si="51"/>
        <v>#VALUE!</v>
      </c>
      <c r="Q130" s="185" t="e">
        <f t="shared" ca="1" si="51"/>
        <v>#VALUE!</v>
      </c>
      <c r="R130" s="185" t="e">
        <f t="shared" ca="1" si="51"/>
        <v>#VALUE!</v>
      </c>
      <c r="S130" s="185" t="e">
        <f t="shared" ca="1" si="51"/>
        <v>#VALUE!</v>
      </c>
      <c r="T130" s="185" t="e">
        <f t="shared" ca="1" si="51"/>
        <v>#VALUE!</v>
      </c>
      <c r="U130" s="185" t="e">
        <f t="shared" ca="1" si="51"/>
        <v>#VALUE!</v>
      </c>
      <c r="V130" s="185" t="e">
        <f t="shared" ca="1" si="51"/>
        <v>#VALUE!</v>
      </c>
      <c r="W130" s="185" t="e">
        <f t="shared" ca="1" si="51"/>
        <v>#VALUE!</v>
      </c>
      <c r="X130" s="185" t="e">
        <f t="shared" ca="1" si="51"/>
        <v>#VALUE!</v>
      </c>
      <c r="Y130" s="185" t="e">
        <f t="shared" ca="1" si="51"/>
        <v>#VALUE!</v>
      </c>
      <c r="Z130" s="185" t="e">
        <f t="shared" ca="1" si="49"/>
        <v>#VALUE!</v>
      </c>
      <c r="AA130" s="185" t="e">
        <f t="shared" ca="1" si="49"/>
        <v>#VALUE!</v>
      </c>
      <c r="AB130" s="185" t="e">
        <f t="shared" ca="1" si="49"/>
        <v>#VALUE!</v>
      </c>
      <c r="AC130" s="185" t="e">
        <f t="shared" ca="1" si="49"/>
        <v>#VALUE!</v>
      </c>
      <c r="AD130" s="185" t="e">
        <f t="shared" ca="1" si="49"/>
        <v>#VALUE!</v>
      </c>
      <c r="AE130" s="185" t="e">
        <f t="shared" ca="1" si="49"/>
        <v>#VALUE!</v>
      </c>
      <c r="AF130" s="185" t="e">
        <f t="shared" ca="1" si="49"/>
        <v>#VALUE!</v>
      </c>
      <c r="AG130" s="185" t="e">
        <f t="shared" ca="1" si="49"/>
        <v>#VALUE!</v>
      </c>
      <c r="AH130" s="185" t="e">
        <f t="shared" ca="1" si="49"/>
        <v>#VALUE!</v>
      </c>
      <c r="AI130" s="185" t="e">
        <f t="shared" ca="1" si="49"/>
        <v>#VALUE!</v>
      </c>
      <c r="AJ130" s="185" t="e">
        <f t="shared" ca="1" si="49"/>
        <v>#VALUE!</v>
      </c>
      <c r="AK130" s="185" t="e">
        <f t="shared" ca="1" si="49"/>
        <v>#VALUE!</v>
      </c>
      <c r="AL130" s="185" t="e">
        <f t="shared" ca="1" si="49"/>
        <v>#VALUE!</v>
      </c>
      <c r="AM130" s="185" t="e">
        <f t="shared" ca="1" si="49"/>
        <v>#VALUE!</v>
      </c>
      <c r="AN130" s="185" t="e">
        <f t="shared" ca="1" si="49"/>
        <v>#VALUE!</v>
      </c>
      <c r="AO130" s="185" t="e">
        <f t="shared" ca="1" si="49"/>
        <v>#VALUE!</v>
      </c>
      <c r="AP130" s="185" t="e">
        <f t="shared" ca="1" si="50"/>
        <v>#VALUE!</v>
      </c>
    </row>
    <row r="131" spans="1:42">
      <c r="A131" s="57" t="str">
        <f>'[4]TS BYDem'!A70</f>
        <v>*</v>
      </c>
      <c r="B131" s="185" t="s">
        <v>288</v>
      </c>
      <c r="C131" s="185" t="s">
        <v>137</v>
      </c>
      <c r="D131" s="186" t="str">
        <f>'[4]TS BYDem'!D70</f>
        <v>Useful Energy Service</v>
      </c>
      <c r="E131" s="185" t="s">
        <v>137</v>
      </c>
      <c r="F131" s="185" t="s">
        <v>137</v>
      </c>
      <c r="G131" s="185" t="s">
        <v>137</v>
      </c>
      <c r="H131" s="185" t="s">
        <v>137</v>
      </c>
      <c r="I131" s="185">
        <v>0</v>
      </c>
      <c r="J131" s="185" t="str">
        <f>INDEX('[4]TS BYDem'!$J$10:$J$203,MATCH(D131,'[4]TS BYDem'!$D$10:$D$203,0))</f>
        <v/>
      </c>
      <c r="K131" s="185" t="e">
        <f t="shared" ca="1" si="51"/>
        <v>#VALUE!</v>
      </c>
      <c r="L131" s="185" t="e">
        <f t="shared" ca="1" si="51"/>
        <v>#VALUE!</v>
      </c>
      <c r="M131" s="185" t="e">
        <f t="shared" ca="1" si="51"/>
        <v>#VALUE!</v>
      </c>
      <c r="N131" s="185" t="e">
        <f t="shared" ca="1" si="51"/>
        <v>#VALUE!</v>
      </c>
      <c r="O131" s="185" t="e">
        <f t="shared" ca="1" si="51"/>
        <v>#VALUE!</v>
      </c>
      <c r="P131" s="185" t="e">
        <f t="shared" ca="1" si="51"/>
        <v>#VALUE!</v>
      </c>
      <c r="Q131" s="185" t="e">
        <f t="shared" ca="1" si="51"/>
        <v>#VALUE!</v>
      </c>
      <c r="R131" s="185" t="e">
        <f t="shared" ca="1" si="51"/>
        <v>#VALUE!</v>
      </c>
      <c r="S131" s="185" t="e">
        <f t="shared" ca="1" si="51"/>
        <v>#VALUE!</v>
      </c>
      <c r="T131" s="185" t="e">
        <f t="shared" ca="1" si="51"/>
        <v>#VALUE!</v>
      </c>
      <c r="U131" s="185" t="e">
        <f t="shared" ca="1" si="51"/>
        <v>#VALUE!</v>
      </c>
      <c r="V131" s="185" t="e">
        <f t="shared" ca="1" si="51"/>
        <v>#VALUE!</v>
      </c>
      <c r="W131" s="185" t="e">
        <f t="shared" ca="1" si="51"/>
        <v>#VALUE!</v>
      </c>
      <c r="X131" s="185" t="e">
        <f t="shared" ca="1" si="51"/>
        <v>#VALUE!</v>
      </c>
      <c r="Y131" s="185" t="e">
        <f t="shared" ca="1" si="51"/>
        <v>#VALUE!</v>
      </c>
      <c r="Z131" s="185" t="e">
        <f t="shared" ca="1" si="49"/>
        <v>#VALUE!</v>
      </c>
      <c r="AA131" s="185" t="e">
        <f t="shared" ca="1" si="49"/>
        <v>#VALUE!</v>
      </c>
      <c r="AB131" s="185" t="e">
        <f t="shared" ca="1" si="49"/>
        <v>#VALUE!</v>
      </c>
      <c r="AC131" s="185" t="e">
        <f t="shared" ca="1" si="49"/>
        <v>#VALUE!</v>
      </c>
      <c r="AD131" s="185" t="e">
        <f t="shared" ca="1" si="49"/>
        <v>#VALUE!</v>
      </c>
      <c r="AE131" s="185" t="e">
        <f t="shared" ca="1" si="49"/>
        <v>#VALUE!</v>
      </c>
      <c r="AF131" s="185" t="e">
        <f t="shared" ca="1" si="49"/>
        <v>#VALUE!</v>
      </c>
      <c r="AG131" s="185" t="e">
        <f t="shared" ca="1" si="49"/>
        <v>#VALUE!</v>
      </c>
      <c r="AH131" s="185" t="e">
        <f t="shared" ca="1" si="49"/>
        <v>#VALUE!</v>
      </c>
      <c r="AI131" s="185" t="e">
        <f t="shared" ca="1" si="49"/>
        <v>#VALUE!</v>
      </c>
      <c r="AJ131" s="185" t="e">
        <f t="shared" ca="1" si="49"/>
        <v>#VALUE!</v>
      </c>
      <c r="AK131" s="185" t="e">
        <f t="shared" ca="1" si="49"/>
        <v>#VALUE!</v>
      </c>
      <c r="AL131" s="185" t="e">
        <f t="shared" ca="1" si="49"/>
        <v>#VALUE!</v>
      </c>
      <c r="AM131" s="185" t="e">
        <f t="shared" ca="1" si="49"/>
        <v>#VALUE!</v>
      </c>
      <c r="AN131" s="185" t="e">
        <f t="shared" ca="1" si="49"/>
        <v>#VALUE!</v>
      </c>
      <c r="AO131" s="185" t="e">
        <f t="shared" ca="1" si="49"/>
        <v>#VALUE!</v>
      </c>
      <c r="AP131" s="185" t="e">
        <f t="shared" ca="1" si="50"/>
        <v>#VALUE!</v>
      </c>
    </row>
    <row r="132" spans="1:42">
      <c r="A132" s="57" t="str">
        <f>'[4]TS BYDem'!A71</f>
        <v>*</v>
      </c>
      <c r="B132" s="185" t="s">
        <v>288</v>
      </c>
      <c r="C132" s="185" t="s">
        <v>137</v>
      </c>
      <c r="D132" s="186">
        <f>'[4]TS BYDem'!D71</f>
        <v>0</v>
      </c>
      <c r="E132" s="185" t="s">
        <v>137</v>
      </c>
      <c r="F132" s="185" t="s">
        <v>137</v>
      </c>
      <c r="G132" s="185" t="s">
        <v>137</v>
      </c>
      <c r="H132" s="185" t="s">
        <v>137</v>
      </c>
      <c r="I132" s="185">
        <v>0</v>
      </c>
      <c r="J132" s="185" t="str">
        <f>INDEX('[4]TS BYDem'!$J$10:$J$203,MATCH(D132,'[4]TS BYDem'!$D$10:$D$203,0))</f>
        <v/>
      </c>
      <c r="K132" s="185" t="e">
        <f t="shared" ca="1" si="51"/>
        <v>#VALUE!</v>
      </c>
      <c r="L132" s="185" t="e">
        <f t="shared" ca="1" si="51"/>
        <v>#VALUE!</v>
      </c>
      <c r="M132" s="185" t="e">
        <f t="shared" ca="1" si="51"/>
        <v>#VALUE!</v>
      </c>
      <c r="N132" s="185" t="e">
        <f t="shared" ca="1" si="51"/>
        <v>#VALUE!</v>
      </c>
      <c r="O132" s="185" t="e">
        <f t="shared" ca="1" si="51"/>
        <v>#VALUE!</v>
      </c>
      <c r="P132" s="185" t="e">
        <f t="shared" ca="1" si="51"/>
        <v>#VALUE!</v>
      </c>
      <c r="Q132" s="185" t="e">
        <f t="shared" ca="1" si="51"/>
        <v>#VALUE!</v>
      </c>
      <c r="R132" s="185" t="e">
        <f t="shared" ca="1" si="51"/>
        <v>#VALUE!</v>
      </c>
      <c r="S132" s="185" t="e">
        <f t="shared" ca="1" si="51"/>
        <v>#VALUE!</v>
      </c>
      <c r="T132" s="185" t="e">
        <f t="shared" ca="1" si="51"/>
        <v>#VALUE!</v>
      </c>
      <c r="U132" s="185" t="e">
        <f t="shared" ca="1" si="51"/>
        <v>#VALUE!</v>
      </c>
      <c r="V132" s="185" t="e">
        <f t="shared" ca="1" si="51"/>
        <v>#VALUE!</v>
      </c>
      <c r="W132" s="185" t="e">
        <f t="shared" ca="1" si="51"/>
        <v>#VALUE!</v>
      </c>
      <c r="X132" s="185" t="e">
        <f t="shared" ca="1" si="51"/>
        <v>#VALUE!</v>
      </c>
      <c r="Y132" s="185" t="e">
        <f t="shared" ca="1" si="51"/>
        <v>#VALUE!</v>
      </c>
      <c r="Z132" s="185" t="e">
        <f t="shared" ca="1" si="51"/>
        <v>#VALUE!</v>
      </c>
      <c r="AA132" s="185" t="e">
        <f t="shared" ca="1" si="49"/>
        <v>#VALUE!</v>
      </c>
      <c r="AB132" s="185" t="e">
        <f t="shared" ca="1" si="49"/>
        <v>#VALUE!</v>
      </c>
      <c r="AC132" s="185" t="e">
        <f t="shared" ca="1" si="49"/>
        <v>#VALUE!</v>
      </c>
      <c r="AD132" s="185" t="e">
        <f t="shared" ca="1" si="49"/>
        <v>#VALUE!</v>
      </c>
      <c r="AE132" s="185" t="e">
        <f t="shared" ca="1" si="49"/>
        <v>#VALUE!</v>
      </c>
      <c r="AF132" s="185" t="e">
        <f t="shared" ca="1" si="49"/>
        <v>#VALUE!</v>
      </c>
      <c r="AG132" s="185" t="e">
        <f t="shared" ca="1" si="49"/>
        <v>#VALUE!</v>
      </c>
      <c r="AH132" s="185" t="e">
        <f t="shared" ca="1" si="49"/>
        <v>#VALUE!</v>
      </c>
      <c r="AI132" s="185" t="e">
        <f t="shared" ca="1" si="49"/>
        <v>#VALUE!</v>
      </c>
      <c r="AJ132" s="185" t="e">
        <f t="shared" ca="1" si="49"/>
        <v>#VALUE!</v>
      </c>
      <c r="AK132" s="185" t="e">
        <f t="shared" ca="1" si="49"/>
        <v>#VALUE!</v>
      </c>
      <c r="AL132" s="185" t="e">
        <f t="shared" ca="1" si="49"/>
        <v>#VALUE!</v>
      </c>
      <c r="AM132" s="185" t="e">
        <f t="shared" ca="1" si="49"/>
        <v>#VALUE!</v>
      </c>
      <c r="AN132" s="185" t="e">
        <f t="shared" ca="1" si="49"/>
        <v>#VALUE!</v>
      </c>
      <c r="AO132" s="185" t="e">
        <f t="shared" ca="1" si="49"/>
        <v>#VALUE!</v>
      </c>
      <c r="AP132" s="185" t="e">
        <f t="shared" ca="1" si="50"/>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52">SUMIF($B$10:$B$22,$D133,K$10:K$22)*SUMIF($B$10:$B$22,$D133,K$41:K$53)</f>
        <v>54.390999999999998</v>
      </c>
      <c r="L133" s="5">
        <f t="shared" ca="1" si="52"/>
        <v>55.515000000000001</v>
      </c>
      <c r="M133" s="5">
        <f t="shared" ca="1" si="52"/>
        <v>56.133000000000003</v>
      </c>
      <c r="N133" s="5">
        <f t="shared" ca="1" si="52"/>
        <v>56.734999999999999</v>
      </c>
      <c r="O133" s="5">
        <f t="shared" ca="1" si="52"/>
        <v>57.222000000000001</v>
      </c>
      <c r="P133" s="5">
        <f t="shared" ca="1" si="52"/>
        <v>57.87</v>
      </c>
      <c r="Q133" s="5">
        <f t="shared" ca="1" si="52"/>
        <v>57.747999999999998</v>
      </c>
      <c r="R133" s="5">
        <f t="shared" ca="1" si="52"/>
        <v>53.228999999999999</v>
      </c>
      <c r="S133" s="5">
        <f t="shared" ca="1" si="52"/>
        <v>57.267470255829323</v>
      </c>
      <c r="T133" s="3">
        <f t="shared" ca="1" si="52"/>
        <v>57.602923833475174</v>
      </c>
      <c r="U133" s="5">
        <f t="shared" ca="1" si="52"/>
        <v>57.756677523846598</v>
      </c>
      <c r="V133" s="5">
        <f t="shared" ca="1" si="52"/>
        <v>58.024802312471671</v>
      </c>
      <c r="W133" s="5">
        <f t="shared" ca="1" si="52"/>
        <v>58.304948470014523</v>
      </c>
      <c r="X133" s="5">
        <f t="shared" ca="1" si="52"/>
        <v>59.212815989817877</v>
      </c>
      <c r="Y133" s="5">
        <f t="shared" ca="1" si="52"/>
        <v>60.152749961257761</v>
      </c>
      <c r="Z133" s="5">
        <f t="shared" ca="1" si="52"/>
        <v>61.386436245093208</v>
      </c>
      <c r="AA133" s="5">
        <f t="shared" ca="1" si="52"/>
        <v>62.425457656662381</v>
      </c>
      <c r="AB133" s="5">
        <f ca="1">SUMIF($B$10:$B$22,$D133,AB$10:AB$22)*SUMIF($B$10:$B$22,$D133,AB$40:AB$53)</f>
        <v>63.646676829543487</v>
      </c>
      <c r="AC133" s="5">
        <f t="shared" ca="1" si="52"/>
        <v>65.290777953517676</v>
      </c>
      <c r="AD133" s="5">
        <f t="shared" ca="1" si="52"/>
        <v>66.991152630233486</v>
      </c>
      <c r="AE133" s="5">
        <f t="shared" ca="1" si="52"/>
        <v>68.808863003161775</v>
      </c>
      <c r="AF133" s="5">
        <f t="shared" ca="1" si="52"/>
        <v>70.977376090023682</v>
      </c>
      <c r="AG133" s="5">
        <f t="shared" ca="1" si="52"/>
        <v>73.187104569601033</v>
      </c>
      <c r="AH133" s="5">
        <f t="shared" ca="1" si="52"/>
        <v>75.556674492623884</v>
      </c>
      <c r="AI133" s="5">
        <f t="shared" ca="1" si="52"/>
        <v>78.199002222718477</v>
      </c>
      <c r="AJ133" s="5">
        <f t="shared" ca="1" si="52"/>
        <v>80.870839696829179</v>
      </c>
      <c r="AK133" s="5">
        <f t="shared" ca="1" si="52"/>
        <v>83.680628626524765</v>
      </c>
      <c r="AL133" s="5">
        <f t="shared" ca="1" si="52"/>
        <v>86.63140187656191</v>
      </c>
      <c r="AM133" s="5">
        <f t="shared" ca="1" si="52"/>
        <v>102.44415406499965</v>
      </c>
      <c r="AN133" s="5">
        <f t="shared" ca="1" si="52"/>
        <v>122.80472131462678</v>
      </c>
      <c r="AO133" s="5">
        <f t="shared" ca="1" si="52"/>
        <v>158.22007157582721</v>
      </c>
      <c r="AP133" s="5">
        <f t="shared" ca="1" si="52"/>
        <v>194.39339101389123</v>
      </c>
    </row>
    <row r="134" spans="1:42">
      <c r="A134" s="57" t="str">
        <f>'[4]TS BYDem'!A73</f>
        <v/>
      </c>
      <c r="B134" s="185" t="s">
        <v>288</v>
      </c>
      <c r="C134" s="185" t="s">
        <v>137</v>
      </c>
      <c r="D134" s="186" t="str">
        <f>'[4]TS BYDem'!D73</f>
        <v>ICPK</v>
      </c>
      <c r="E134" s="185" t="s">
        <v>137</v>
      </c>
      <c r="F134" s="185" t="s">
        <v>137</v>
      </c>
      <c r="G134" s="185" t="s">
        <v>137</v>
      </c>
      <c r="H134" s="185" t="s">
        <v>137</v>
      </c>
      <c r="I134" s="185">
        <v>0</v>
      </c>
      <c r="J134" s="185">
        <f>INDEX('[4]TS BYDem'!$J$10:$J$203,MATCH(D134,'[4]TS BYDem'!$D$10:$D$203,0))</f>
        <v>0.55647663194961794</v>
      </c>
      <c r="K134" s="185">
        <f ca="1">K$133/J$133*J134</f>
        <v>0.57313365118957349</v>
      </c>
      <c r="L134" s="185">
        <f t="shared" ref="L134:AA134" ca="1" si="53">L$133/K$133*K134</f>
        <v>0.5849775633062303</v>
      </c>
      <c r="M134" s="192">
        <f t="shared" ref="M134:M142" si="54">O134</f>
        <v>0.80918000000000012</v>
      </c>
      <c r="N134" s="192">
        <f t="shared" ref="N134:N142" si="55">O134</f>
        <v>0.80918000000000012</v>
      </c>
      <c r="O134" s="192">
        <f>INDEX('[4]TS BYDem'!$O$10:$O$203,MATCH(D134,'[4]TS BYDem'!$D$10:$D$203,0))</f>
        <v>0.80918000000000012</v>
      </c>
      <c r="P134" s="185">
        <f t="shared" ca="1" si="53"/>
        <v>0.81834340987732002</v>
      </c>
      <c r="Q134" s="185">
        <f t="shared" ca="1" si="53"/>
        <v>0.81661819999300989</v>
      </c>
      <c r="R134" s="185">
        <f t="shared" ca="1" si="53"/>
        <v>0.75271472895040392</v>
      </c>
      <c r="S134" s="185">
        <f t="shared" ca="1" si="53"/>
        <v>0.80982299782622047</v>
      </c>
      <c r="T134" s="185">
        <f t="shared" ca="1" si="53"/>
        <v>0.81456666854656357</v>
      </c>
      <c r="U134" s="185">
        <f t="shared" ca="1" si="53"/>
        <v>0.81674090941851407</v>
      </c>
      <c r="V134" s="185">
        <f t="shared" ca="1" si="53"/>
        <v>0.82053247938215812</v>
      </c>
      <c r="W134" s="185">
        <f t="shared" ca="1" si="53"/>
        <v>0.8244940443005554</v>
      </c>
      <c r="X134" s="185">
        <f t="shared" ca="1" si="53"/>
        <v>0.83733225756948126</v>
      </c>
      <c r="Y134" s="185">
        <f t="shared" ca="1" si="53"/>
        <v>0.8506239246033096</v>
      </c>
      <c r="Z134" s="185">
        <f t="shared" ca="1" si="53"/>
        <v>0.86806956207061181</v>
      </c>
      <c r="AA134" s="185">
        <f t="shared" ca="1" si="53"/>
        <v>0.88276243099888319</v>
      </c>
      <c r="AB134" s="185">
        <f t="shared" ref="AA134:AP149" ca="1" si="56">AB$133/AA$133*AA134</f>
        <v>0.90003177024448688</v>
      </c>
      <c r="AC134" s="185">
        <f t="shared" ca="1" si="56"/>
        <v>0.92328111048945283</v>
      </c>
      <c r="AD134" s="185">
        <f t="shared" ca="1" si="56"/>
        <v>0.94732621868044398</v>
      </c>
      <c r="AE134" s="185">
        <f t="shared" ca="1" si="56"/>
        <v>0.97303057853445318</v>
      </c>
      <c r="AF134" s="185">
        <f t="shared" ca="1" si="56"/>
        <v>1.0036956622369961</v>
      </c>
      <c r="AG134" s="185">
        <f t="shared" ca="1" si="56"/>
        <v>1.0349435754714933</v>
      </c>
      <c r="AH134" s="185">
        <f t="shared" ca="1" si="56"/>
        <v>1.0684518168875856</v>
      </c>
      <c r="AI134" s="185">
        <f t="shared" ca="1" si="56"/>
        <v>1.1058171440805873</v>
      </c>
      <c r="AJ134" s="185">
        <f t="shared" ca="1" si="56"/>
        <v>1.1435997704708025</v>
      </c>
      <c r="AK134" s="185">
        <f t="shared" ca="1" si="56"/>
        <v>1.1833331773096245</v>
      </c>
      <c r="AL134" s="185">
        <f t="shared" ca="1" si="56"/>
        <v>1.2250602525335776</v>
      </c>
      <c r="AM134" s="185">
        <f t="shared" ca="1" si="56"/>
        <v>1.4486694031371925</v>
      </c>
      <c r="AN134" s="185">
        <f t="shared" ca="1" si="56"/>
        <v>1.73658950042588</v>
      </c>
      <c r="AO134" s="185">
        <f t="shared" ca="1" si="56"/>
        <v>2.2374002572040101</v>
      </c>
      <c r="AP134" s="185">
        <f t="shared" ca="1" si="56"/>
        <v>2.7489295050963007</v>
      </c>
    </row>
    <row r="135" spans="1:42">
      <c r="A135" s="57" t="str">
        <f>'[4]TS BYDem'!A74</f>
        <v/>
      </c>
      <c r="B135" s="185" t="s">
        <v>288</v>
      </c>
      <c r="C135" s="185" t="s">
        <v>137</v>
      </c>
      <c r="D135" s="186" t="str">
        <f>'[4]TS BYDem'!D74</f>
        <v>ICPA</v>
      </c>
      <c r="E135" s="185" t="s">
        <v>137</v>
      </c>
      <c r="F135" s="185" t="s">
        <v>137</v>
      </c>
      <c r="G135" s="185" t="s">
        <v>137</v>
      </c>
      <c r="H135" s="185" t="s">
        <v>137</v>
      </c>
      <c r="I135" s="185">
        <v>0</v>
      </c>
      <c r="J135" s="185">
        <f>INDEX('[4]TS BYDem'!$J$10:$J$203,MATCH(D135,'[4]TS BYDem'!$D$10:$D$203,0))</f>
        <v>0.2086787369811067</v>
      </c>
      <c r="K135" s="185">
        <f t="shared" ref="K135:Z150" ca="1" si="57">K$133/J$133*J135</f>
        <v>0.21492511919609003</v>
      </c>
      <c r="L135" s="185">
        <f t="shared" ca="1" si="57"/>
        <v>0.21936658623983632</v>
      </c>
      <c r="M135" s="192">
        <f t="shared" si="54"/>
        <v>0.30344250000000006</v>
      </c>
      <c r="N135" s="192">
        <f t="shared" si="55"/>
        <v>0.30344250000000006</v>
      </c>
      <c r="O135" s="192">
        <f>INDEX('[4]TS BYDem'!$O$10:$O$203,MATCH(D135,'[4]TS BYDem'!$D$10:$D$203,0))</f>
        <v>0.30344250000000006</v>
      </c>
      <c r="P135" s="185">
        <f t="shared" ca="1" si="57"/>
        <v>0.30687877870399505</v>
      </c>
      <c r="Q135" s="185">
        <f t="shared" ca="1" si="57"/>
        <v>0.30623182499737872</v>
      </c>
      <c r="R135" s="185">
        <f t="shared" ca="1" si="57"/>
        <v>0.2822680233564015</v>
      </c>
      <c r="S135" s="185">
        <f t="shared" ca="1" si="57"/>
        <v>0.30368362418483269</v>
      </c>
      <c r="T135" s="185">
        <f t="shared" ca="1" si="57"/>
        <v>0.30546250070496134</v>
      </c>
      <c r="U135" s="185">
        <f t="shared" ca="1" si="57"/>
        <v>0.30627784103194278</v>
      </c>
      <c r="V135" s="185">
        <f t="shared" ca="1" si="57"/>
        <v>0.30769967976830931</v>
      </c>
      <c r="W135" s="185">
        <f t="shared" ca="1" si="57"/>
        <v>0.30918526661270829</v>
      </c>
      <c r="X135" s="185">
        <f t="shared" ca="1" si="57"/>
        <v>0.31399959658855547</v>
      </c>
      <c r="Y135" s="185">
        <f t="shared" ca="1" si="57"/>
        <v>0.3189839717262411</v>
      </c>
      <c r="Z135" s="185">
        <f t="shared" ca="1" si="57"/>
        <v>0.3255260857764794</v>
      </c>
      <c r="AA135" s="185">
        <f t="shared" ca="1" si="56"/>
        <v>0.33103591162458113</v>
      </c>
      <c r="AB135" s="185">
        <f t="shared" ca="1" si="56"/>
        <v>0.3375119138416825</v>
      </c>
      <c r="AC135" s="185">
        <f t="shared" ca="1" si="56"/>
        <v>0.34623041643354469</v>
      </c>
      <c r="AD135" s="185">
        <f t="shared" ca="1" si="56"/>
        <v>0.35524733200516639</v>
      </c>
      <c r="AE135" s="185">
        <f t="shared" ca="1" si="56"/>
        <v>0.36488646695041982</v>
      </c>
      <c r="AF135" s="185">
        <f t="shared" ca="1" si="56"/>
        <v>0.37638587333887347</v>
      </c>
      <c r="AG135" s="185">
        <f t="shared" ca="1" si="56"/>
        <v>0.38810384080180993</v>
      </c>
      <c r="AH135" s="185">
        <f t="shared" ca="1" si="56"/>
        <v>0.40066943133284455</v>
      </c>
      <c r="AI135" s="185">
        <f t="shared" ca="1" si="56"/>
        <v>0.41468142903022021</v>
      </c>
      <c r="AJ135" s="185">
        <f t="shared" ca="1" si="56"/>
        <v>0.42884991392655092</v>
      </c>
      <c r="AK135" s="185">
        <f t="shared" ca="1" si="56"/>
        <v>0.44374994149110919</v>
      </c>
      <c r="AL135" s="185">
        <f t="shared" ca="1" si="56"/>
        <v>0.45939759470009167</v>
      </c>
      <c r="AM135" s="185">
        <f t="shared" ca="1" si="56"/>
        <v>0.54325102617644727</v>
      </c>
      <c r="AN135" s="185">
        <f t="shared" ca="1" si="56"/>
        <v>0.65122106265970514</v>
      </c>
      <c r="AO135" s="185">
        <f t="shared" ca="1" si="56"/>
        <v>0.83902509645150403</v>
      </c>
      <c r="AP135" s="185">
        <f t="shared" ca="1" si="56"/>
        <v>1.0308485644111129</v>
      </c>
    </row>
    <row r="136" spans="1:42">
      <c r="A136" s="57" t="str">
        <f>'[4]TS BYDem'!A75</f>
        <v/>
      </c>
      <c r="B136" s="185" t="s">
        <v>288</v>
      </c>
      <c r="C136" s="185" t="s">
        <v>137</v>
      </c>
      <c r="D136" s="186" t="str">
        <f>'[4]TS BYDem'!D75</f>
        <v>ICPL</v>
      </c>
      <c r="E136" s="185" t="s">
        <v>137</v>
      </c>
      <c r="F136" s="185" t="s">
        <v>137</v>
      </c>
      <c r="G136" s="185" t="s">
        <v>137</v>
      </c>
      <c r="H136" s="185" t="s">
        <v>137</v>
      </c>
      <c r="I136" s="185">
        <v>0</v>
      </c>
      <c r="J136" s="185">
        <f>INDEX('[4]TS BYDem'!$J$10:$J$203,MATCH(D136,'[4]TS BYDem'!$D$10:$D$203,0))</f>
        <v>0.3338859791697707</v>
      </c>
      <c r="K136" s="185">
        <f t="shared" ca="1" si="57"/>
        <v>0.34388019071374404</v>
      </c>
      <c r="L136" s="185">
        <f t="shared" ca="1" si="57"/>
        <v>0.35098653798373813</v>
      </c>
      <c r="M136" s="192">
        <f t="shared" si="54"/>
        <v>0.48550800000000005</v>
      </c>
      <c r="N136" s="192">
        <f t="shared" si="55"/>
        <v>0.48550800000000005</v>
      </c>
      <c r="O136" s="192">
        <f>INDEX('[4]TS BYDem'!$O$10:$O$203,MATCH(D136,'[4]TS BYDem'!$D$10:$D$203,0))</f>
        <v>0.48550800000000005</v>
      </c>
      <c r="P136" s="185">
        <f t="shared" ca="1" si="57"/>
        <v>0.49100604592639202</v>
      </c>
      <c r="Q136" s="185">
        <f t="shared" ca="1" si="57"/>
        <v>0.48997091999580589</v>
      </c>
      <c r="R136" s="185">
        <f t="shared" ca="1" si="57"/>
        <v>0.45162883737024234</v>
      </c>
      <c r="S136" s="185">
        <f t="shared" ca="1" si="57"/>
        <v>0.48589379869573224</v>
      </c>
      <c r="T136" s="185">
        <f t="shared" ca="1" si="57"/>
        <v>0.48874000112793808</v>
      </c>
      <c r="U136" s="185">
        <f t="shared" ca="1" si="57"/>
        <v>0.49004454565110833</v>
      </c>
      <c r="V136" s="185">
        <f t="shared" ca="1" si="57"/>
        <v>0.49231948762929478</v>
      </c>
      <c r="W136" s="185">
        <f t="shared" ca="1" si="57"/>
        <v>0.49469642658033314</v>
      </c>
      <c r="X136" s="185">
        <f t="shared" ca="1" si="57"/>
        <v>0.5023993545416886</v>
      </c>
      <c r="Y136" s="185">
        <f t="shared" ca="1" si="57"/>
        <v>0.51037435476198567</v>
      </c>
      <c r="Z136" s="185">
        <f t="shared" ca="1" si="57"/>
        <v>0.52084173724236693</v>
      </c>
      <c r="AA136" s="185">
        <f t="shared" ca="1" si="56"/>
        <v>0.52965745859932978</v>
      </c>
      <c r="AB136" s="185">
        <f t="shared" ca="1" si="56"/>
        <v>0.54001906214669204</v>
      </c>
      <c r="AC136" s="185">
        <f t="shared" ca="1" si="56"/>
        <v>0.55396866629367159</v>
      </c>
      <c r="AD136" s="185">
        <f t="shared" ca="1" si="56"/>
        <v>0.56839573120826625</v>
      </c>
      <c r="AE136" s="185">
        <f t="shared" ca="1" si="56"/>
        <v>0.58381834712067171</v>
      </c>
      <c r="AF136" s="185">
        <f t="shared" ca="1" si="56"/>
        <v>0.60221739734219748</v>
      </c>
      <c r="AG136" s="185">
        <f t="shared" ca="1" si="56"/>
        <v>0.62096614528289584</v>
      </c>
      <c r="AH136" s="185">
        <f t="shared" ca="1" si="56"/>
        <v>0.64107109013255126</v>
      </c>
      <c r="AI136" s="185">
        <f t="shared" ca="1" si="56"/>
        <v>0.66349028644835228</v>
      </c>
      <c r="AJ136" s="185">
        <f t="shared" ca="1" si="56"/>
        <v>0.68615986228248138</v>
      </c>
      <c r="AK136" s="185">
        <f t="shared" ca="1" si="56"/>
        <v>0.70999990638577459</v>
      </c>
      <c r="AL136" s="185">
        <f t="shared" ca="1" si="56"/>
        <v>0.73503615152014656</v>
      </c>
      <c r="AM136" s="185">
        <f t="shared" ca="1" si="56"/>
        <v>0.86920164188231552</v>
      </c>
      <c r="AN136" s="185">
        <f t="shared" ca="1" si="56"/>
        <v>1.0419537002555281</v>
      </c>
      <c r="AO136" s="185">
        <f t="shared" ca="1" si="56"/>
        <v>1.3424401543224063</v>
      </c>
      <c r="AP136" s="185">
        <f t="shared" ca="1" si="56"/>
        <v>1.6493577030577806</v>
      </c>
    </row>
    <row r="137" spans="1:42">
      <c r="A137" s="57" t="str">
        <f>'[4]TS BYDem'!A76</f>
        <v/>
      </c>
      <c r="B137" s="185" t="s">
        <v>288</v>
      </c>
      <c r="C137" s="185" t="s">
        <v>137</v>
      </c>
      <c r="D137" s="186" t="str">
        <f>'[4]TS BYDem'!D76</f>
        <v>ICPC</v>
      </c>
      <c r="E137" s="185" t="s">
        <v>137</v>
      </c>
      <c r="F137" s="185" t="s">
        <v>137</v>
      </c>
      <c r="G137" s="185" t="s">
        <v>137</v>
      </c>
      <c r="H137" s="185" t="s">
        <v>137</v>
      </c>
      <c r="I137" s="185">
        <v>0</v>
      </c>
      <c r="J137" s="185">
        <f>INDEX('[4]TS BYDem'!$J$10:$J$203,MATCH(D137,'[4]TS BYDem'!$D$10:$D$203,0))</f>
        <v>2.7823831597480893</v>
      </c>
      <c r="K137" s="185">
        <f ca="1">K$133/J$133*J137</f>
        <v>2.8656682559478672</v>
      </c>
      <c r="L137" s="185">
        <f t="shared" ca="1" si="57"/>
        <v>2.9248878165311512</v>
      </c>
      <c r="M137" s="192">
        <f t="shared" si="54"/>
        <v>4.0459000000000005</v>
      </c>
      <c r="N137" s="192">
        <f t="shared" si="55"/>
        <v>4.0459000000000005</v>
      </c>
      <c r="O137" s="192">
        <f>INDEX('[4]TS BYDem'!$O$10:$O$203,MATCH(D137,'[4]TS BYDem'!$D$10:$D$203,0))</f>
        <v>4.0459000000000005</v>
      </c>
      <c r="P137" s="185">
        <f t="shared" ca="1" si="57"/>
        <v>4.0917170493866006</v>
      </c>
      <c r="Q137" s="185">
        <f t="shared" ca="1" si="57"/>
        <v>4.0830909999650498</v>
      </c>
      <c r="R137" s="185">
        <f t="shared" ca="1" si="57"/>
        <v>3.7635736447520198</v>
      </c>
      <c r="S137" s="185">
        <f t="shared" ca="1" si="57"/>
        <v>4.0491149891311027</v>
      </c>
      <c r="T137" s="185">
        <f t="shared" ca="1" si="57"/>
        <v>4.0728333427328183</v>
      </c>
      <c r="U137" s="185">
        <f t="shared" ca="1" si="57"/>
        <v>4.0837045470925704</v>
      </c>
      <c r="V137" s="185">
        <f t="shared" ca="1" si="57"/>
        <v>4.1026623969107909</v>
      </c>
      <c r="W137" s="185">
        <f t="shared" ca="1" si="57"/>
        <v>4.1224702215027769</v>
      </c>
      <c r="X137" s="185">
        <f t="shared" ca="1" si="57"/>
        <v>4.1866612878474063</v>
      </c>
      <c r="Y137" s="185">
        <f t="shared" ca="1" si="57"/>
        <v>4.2531196230165484</v>
      </c>
      <c r="Z137" s="185">
        <f t="shared" ca="1" si="57"/>
        <v>4.3403478103530597</v>
      </c>
      <c r="AA137" s="185">
        <f t="shared" ca="1" si="56"/>
        <v>4.4138121549944165</v>
      </c>
      <c r="AB137" s="185">
        <f t="shared" ca="1" si="56"/>
        <v>4.5001588512224346</v>
      </c>
      <c r="AC137" s="185">
        <f t="shared" ca="1" si="56"/>
        <v>4.6164055524472642</v>
      </c>
      <c r="AD137" s="185">
        <f t="shared" ca="1" si="56"/>
        <v>4.7366310934022202</v>
      </c>
      <c r="AE137" s="185">
        <f t="shared" ca="1" si="56"/>
        <v>4.865152892672266</v>
      </c>
      <c r="AF137" s="185">
        <f t="shared" ca="1" si="56"/>
        <v>5.0184783111849809</v>
      </c>
      <c r="AG137" s="185">
        <f t="shared" ca="1" si="56"/>
        <v>5.1747178773574669</v>
      </c>
      <c r="AH137" s="185">
        <f t="shared" ca="1" si="56"/>
        <v>5.342259084437929</v>
      </c>
      <c r="AI137" s="185">
        <f t="shared" ca="1" si="56"/>
        <v>5.5290857204029376</v>
      </c>
      <c r="AJ137" s="185">
        <f t="shared" ca="1" si="56"/>
        <v>5.7179988523540137</v>
      </c>
      <c r="AK137" s="185">
        <f t="shared" ca="1" si="56"/>
        <v>5.9166658865481239</v>
      </c>
      <c r="AL137" s="185">
        <f t="shared" ca="1" si="56"/>
        <v>6.1253012626678904</v>
      </c>
      <c r="AM137" s="185">
        <f t="shared" ca="1" si="56"/>
        <v>7.2433470156859654</v>
      </c>
      <c r="AN137" s="185">
        <f t="shared" ca="1" si="56"/>
        <v>8.6829475021294034</v>
      </c>
      <c r="AO137" s="185">
        <f t="shared" ca="1" si="56"/>
        <v>11.187001286020056</v>
      </c>
      <c r="AP137" s="185">
        <f t="shared" ca="1" si="56"/>
        <v>13.744647525481509</v>
      </c>
    </row>
    <row r="138" spans="1:42">
      <c r="A138" s="57" t="str">
        <f>'[4]TS BYDem'!A77</f>
        <v/>
      </c>
      <c r="B138" s="185" t="s">
        <v>288</v>
      </c>
      <c r="C138" s="185" t="s">
        <v>137</v>
      </c>
      <c r="D138" s="186" t="str">
        <f>'[4]TS BYDem'!D77</f>
        <v>ICPH</v>
      </c>
      <c r="E138" s="185" t="s">
        <v>137</v>
      </c>
      <c r="F138" s="185" t="s">
        <v>137</v>
      </c>
      <c r="G138" s="185" t="s">
        <v>137</v>
      </c>
      <c r="H138" s="185" t="s">
        <v>137</v>
      </c>
      <c r="I138" s="185">
        <v>0</v>
      </c>
      <c r="J138" s="185">
        <f>INDEX('[4]TS BYDem'!$J$10:$J$203,MATCH(D138,'[4]TS BYDem'!$D$10:$D$203,0))</f>
        <v>0.5008289687546561</v>
      </c>
      <c r="K138" s="185">
        <f t="shared" ref="K138:O153" ca="1" si="58">K$133/J$133*J138</f>
        <v>0.51582028607061614</v>
      </c>
      <c r="L138" s="185">
        <f t="shared" ca="1" si="57"/>
        <v>0.52647980697560726</v>
      </c>
      <c r="M138" s="192">
        <f t="shared" si="54"/>
        <v>0.72826200000000008</v>
      </c>
      <c r="N138" s="192">
        <f t="shared" si="55"/>
        <v>0.72826200000000008</v>
      </c>
      <c r="O138" s="192">
        <f>INDEX('[4]TS BYDem'!$O$10:$O$203,MATCH(D138,'[4]TS BYDem'!$D$10:$D$203,0))</f>
        <v>0.72826200000000008</v>
      </c>
      <c r="P138" s="185">
        <f t="shared" ca="1" si="57"/>
        <v>0.736509068889588</v>
      </c>
      <c r="Q138" s="185">
        <f t="shared" ca="1" si="57"/>
        <v>0.73495637999370889</v>
      </c>
      <c r="R138" s="185">
        <f t="shared" ca="1" si="57"/>
        <v>0.67744325605536349</v>
      </c>
      <c r="S138" s="185">
        <f t="shared" ca="1" si="57"/>
        <v>0.7288406980435983</v>
      </c>
      <c r="T138" s="185">
        <f t="shared" ca="1" si="57"/>
        <v>0.7331100016919071</v>
      </c>
      <c r="U138" s="185">
        <f t="shared" ca="1" si="57"/>
        <v>0.73506681847666255</v>
      </c>
      <c r="V138" s="185">
        <f t="shared" ca="1" si="57"/>
        <v>0.73847923144394223</v>
      </c>
      <c r="W138" s="185">
        <f t="shared" ca="1" si="57"/>
        <v>0.74204463987049973</v>
      </c>
      <c r="X138" s="185">
        <f t="shared" ca="1" si="57"/>
        <v>0.75359903181253296</v>
      </c>
      <c r="Y138" s="185">
        <f t="shared" ca="1" si="57"/>
        <v>0.76556153214297851</v>
      </c>
      <c r="Z138" s="185">
        <f t="shared" ca="1" si="57"/>
        <v>0.78126260586355045</v>
      </c>
      <c r="AA138" s="185">
        <f t="shared" ca="1" si="56"/>
        <v>0.79448618789899461</v>
      </c>
      <c r="AB138" s="185">
        <f t="shared" ca="1" si="56"/>
        <v>0.81002859322003795</v>
      </c>
      <c r="AC138" s="185">
        <f t="shared" ca="1" si="56"/>
        <v>0.83095299944050727</v>
      </c>
      <c r="AD138" s="185">
        <f t="shared" ca="1" si="56"/>
        <v>0.85259359681239932</v>
      </c>
      <c r="AE138" s="185">
        <f t="shared" ca="1" si="56"/>
        <v>0.87572752068100757</v>
      </c>
      <c r="AF138" s="185">
        <f t="shared" ca="1" si="56"/>
        <v>0.90332609601329628</v>
      </c>
      <c r="AG138" s="185">
        <f t="shared" ca="1" si="56"/>
        <v>0.93144921792434376</v>
      </c>
      <c r="AH138" s="185">
        <f t="shared" ca="1" si="56"/>
        <v>0.96160663519882683</v>
      </c>
      <c r="AI138" s="185">
        <f t="shared" ca="1" si="56"/>
        <v>0.99523542967252843</v>
      </c>
      <c r="AJ138" s="185">
        <f t="shared" ca="1" si="56"/>
        <v>1.0292397934237221</v>
      </c>
      <c r="AK138" s="185">
        <f t="shared" ca="1" si="56"/>
        <v>1.0649998595786618</v>
      </c>
      <c r="AL138" s="185">
        <f t="shared" ca="1" si="56"/>
        <v>1.1025542272802198</v>
      </c>
      <c r="AM138" s="185">
        <f t="shared" ca="1" si="56"/>
        <v>1.3038024628234732</v>
      </c>
      <c r="AN138" s="185">
        <f t="shared" ca="1" si="56"/>
        <v>1.562930550383292</v>
      </c>
      <c r="AO138" s="185">
        <f t="shared" ca="1" si="56"/>
        <v>2.0136602314836094</v>
      </c>
      <c r="AP138" s="185">
        <f t="shared" ca="1" si="56"/>
        <v>2.4740365545866707</v>
      </c>
    </row>
    <row r="139" spans="1:42">
      <c r="A139" s="57" t="str">
        <f>'[4]TS BYDem'!A78</f>
        <v/>
      </c>
      <c r="B139" s="185" t="s">
        <v>288</v>
      </c>
      <c r="C139" s="185" t="s">
        <v>137</v>
      </c>
      <c r="D139" s="186" t="str">
        <f>'[4]TS BYDem'!D78</f>
        <v>ICPP</v>
      </c>
      <c r="E139" s="185" t="s">
        <v>137</v>
      </c>
      <c r="F139" s="185" t="s">
        <v>137</v>
      </c>
      <c r="G139" s="185" t="s">
        <v>137</v>
      </c>
      <c r="H139" s="185" t="s">
        <v>137</v>
      </c>
      <c r="I139" s="185">
        <v>0</v>
      </c>
      <c r="J139" s="185">
        <f>INDEX('[4]TS BYDem'!$J$10:$J$203,MATCH(D139,'[4]TS BYDem'!$D$10:$D$203,0))</f>
        <v>7.7906728472946494</v>
      </c>
      <c r="K139" s="185">
        <f t="shared" ca="1" si="58"/>
        <v>8.0238711166540284</v>
      </c>
      <c r="L139" s="185">
        <f t="shared" ca="1" si="57"/>
        <v>8.1896858862872239</v>
      </c>
      <c r="M139" s="192">
        <f t="shared" si="54"/>
        <v>11.328520000000001</v>
      </c>
      <c r="N139" s="192">
        <f t="shared" si="55"/>
        <v>11.328520000000001</v>
      </c>
      <c r="O139" s="192">
        <f>INDEX('[4]TS BYDem'!$O$10:$O$203,MATCH(D139,'[4]TS BYDem'!$D$10:$D$203,0))</f>
        <v>11.328520000000001</v>
      </c>
      <c r="P139" s="185">
        <f t="shared" ca="1" si="57"/>
        <v>11.45680773828248</v>
      </c>
      <c r="Q139" s="185">
        <f t="shared" ca="1" si="57"/>
        <v>11.432654799902137</v>
      </c>
      <c r="R139" s="185">
        <f t="shared" ca="1" si="57"/>
        <v>10.538006205305654</v>
      </c>
      <c r="S139" s="185">
        <f t="shared" ca="1" si="57"/>
        <v>11.337521969567085</v>
      </c>
      <c r="T139" s="185">
        <f t="shared" ca="1" si="57"/>
        <v>11.403933359651889</v>
      </c>
      <c r="U139" s="185">
        <f t="shared" ca="1" si="57"/>
        <v>11.434372731859195</v>
      </c>
      <c r="V139" s="185">
        <f t="shared" ca="1" si="57"/>
        <v>11.487454711350212</v>
      </c>
      <c r="W139" s="185">
        <f t="shared" ca="1" si="57"/>
        <v>11.542916620207773</v>
      </c>
      <c r="X139" s="185">
        <f t="shared" ca="1" si="57"/>
        <v>11.722651605972736</v>
      </c>
      <c r="Y139" s="185">
        <f t="shared" ca="1" si="57"/>
        <v>11.908734944446334</v>
      </c>
      <c r="Z139" s="185">
        <f t="shared" ca="1" si="57"/>
        <v>12.152973868988564</v>
      </c>
      <c r="AA139" s="185">
        <f t="shared" ca="1" si="56"/>
        <v>12.358674033984363</v>
      </c>
      <c r="AB139" s="185">
        <f t="shared" ca="1" si="56"/>
        <v>12.600444783422814</v>
      </c>
      <c r="AC139" s="185">
        <f t="shared" ca="1" si="56"/>
        <v>12.925935546852337</v>
      </c>
      <c r="AD139" s="185">
        <f t="shared" ca="1" si="56"/>
        <v>13.262567061526212</v>
      </c>
      <c r="AE139" s="185">
        <f t="shared" ca="1" si="56"/>
        <v>13.62242809948234</v>
      </c>
      <c r="AF139" s="185">
        <f t="shared" ca="1" si="56"/>
        <v>14.051739271317942</v>
      </c>
      <c r="AG139" s="185">
        <f t="shared" ca="1" si="56"/>
        <v>14.489210056600902</v>
      </c>
      <c r="AH139" s="185">
        <f t="shared" ca="1" si="56"/>
        <v>14.958325436426195</v>
      </c>
      <c r="AI139" s="185">
        <f t="shared" ca="1" si="56"/>
        <v>15.48144001712822</v>
      </c>
      <c r="AJ139" s="185">
        <f t="shared" ca="1" si="56"/>
        <v>16.010396786591233</v>
      </c>
      <c r="AK139" s="185">
        <f t="shared" ca="1" si="56"/>
        <v>16.56666448233474</v>
      </c>
      <c r="AL139" s="185">
        <f t="shared" ca="1" si="56"/>
        <v>17.150843535470084</v>
      </c>
      <c r="AM139" s="185">
        <f t="shared" ca="1" si="56"/>
        <v>20.281371643920693</v>
      </c>
      <c r="AN139" s="185">
        <f t="shared" ca="1" si="56"/>
        <v>24.312253005962319</v>
      </c>
      <c r="AO139" s="185">
        <f t="shared" ca="1" si="56"/>
        <v>31.323603600856142</v>
      </c>
      <c r="AP139" s="185">
        <f t="shared" ca="1" si="56"/>
        <v>38.485013071348206</v>
      </c>
    </row>
    <row r="140" spans="1:42">
      <c r="A140" s="57" t="str">
        <f>'[4]TS BYDem'!A79</f>
        <v/>
      </c>
      <c r="B140" s="185" t="s">
        <v>288</v>
      </c>
      <c r="C140" s="185" t="s">
        <v>137</v>
      </c>
      <c r="D140" s="186" t="str">
        <f>'[4]TS BYDem'!D79</f>
        <v>ICPF</v>
      </c>
      <c r="E140" s="185" t="s">
        <v>137</v>
      </c>
      <c r="F140" s="185" t="s">
        <v>137</v>
      </c>
      <c r="G140" s="185" t="s">
        <v>137</v>
      </c>
      <c r="H140" s="185" t="s">
        <v>137</v>
      </c>
      <c r="I140" s="185">
        <v>0</v>
      </c>
      <c r="J140" s="185">
        <f>INDEX('[4]TS BYDem'!$J$10:$J$203,MATCH(D140,'[4]TS BYDem'!$D$10:$D$203,0))</f>
        <v>1.7807252222387775</v>
      </c>
      <c r="K140" s="185">
        <f t="shared" ca="1" si="58"/>
        <v>1.8340276838066354</v>
      </c>
      <c r="L140" s="185">
        <f t="shared" ca="1" si="57"/>
        <v>1.8719282025799371</v>
      </c>
      <c r="M140" s="192">
        <f t="shared" si="54"/>
        <v>2.5893760000000006</v>
      </c>
      <c r="N140" s="192">
        <f t="shared" si="55"/>
        <v>2.5893760000000006</v>
      </c>
      <c r="O140" s="192">
        <f>INDEX('[4]TS BYDem'!$O$10:$O$203,MATCH(D140,'[4]TS BYDem'!$D$10:$D$203,0))</f>
        <v>2.5893760000000006</v>
      </c>
      <c r="P140" s="185">
        <f t="shared" ca="1" si="57"/>
        <v>2.6186989116074244</v>
      </c>
      <c r="Q140" s="185">
        <f t="shared" ca="1" si="57"/>
        <v>2.613178239977632</v>
      </c>
      <c r="R140" s="185">
        <f t="shared" ca="1" si="57"/>
        <v>2.4086871326412931</v>
      </c>
      <c r="S140" s="185">
        <f t="shared" ca="1" si="57"/>
        <v>2.5914335930439059</v>
      </c>
      <c r="T140" s="185">
        <f t="shared" ca="1" si="57"/>
        <v>2.6066133393490039</v>
      </c>
      <c r="U140" s="185">
        <f t="shared" ca="1" si="57"/>
        <v>2.6135709101392455</v>
      </c>
      <c r="V140" s="185">
        <f t="shared" ca="1" si="57"/>
        <v>2.6257039340229067</v>
      </c>
      <c r="W140" s="185">
        <f t="shared" ca="1" si="57"/>
        <v>2.6383809417617781</v>
      </c>
      <c r="X140" s="185">
        <f t="shared" ca="1" si="57"/>
        <v>2.6794632242223408</v>
      </c>
      <c r="Y140" s="185">
        <f t="shared" ca="1" si="57"/>
        <v>2.7219965587305914</v>
      </c>
      <c r="Z140" s="185">
        <f t="shared" ca="1" si="57"/>
        <v>2.7778225986259586</v>
      </c>
      <c r="AA140" s="185">
        <f t="shared" ca="1" si="56"/>
        <v>2.8248397791964268</v>
      </c>
      <c r="AB140" s="185">
        <f t="shared" ca="1" si="56"/>
        <v>2.8801016647823587</v>
      </c>
      <c r="AC140" s="185">
        <f t="shared" ca="1" si="56"/>
        <v>2.9544995535662495</v>
      </c>
      <c r="AD140" s="185">
        <f t="shared" ca="1" si="56"/>
        <v>3.0314438997774213</v>
      </c>
      <c r="AE140" s="185">
        <f t="shared" ca="1" si="56"/>
        <v>3.1136978513102505</v>
      </c>
      <c r="AF140" s="185">
        <f t="shared" ca="1" si="56"/>
        <v>3.2118261191583883</v>
      </c>
      <c r="AG140" s="185">
        <f t="shared" ca="1" si="56"/>
        <v>3.3118194415087792</v>
      </c>
      <c r="AH140" s="185">
        <f t="shared" ca="1" si="56"/>
        <v>3.4190458140402749</v>
      </c>
      <c r="AI140" s="185">
        <f t="shared" ca="1" si="56"/>
        <v>3.5386148610578805</v>
      </c>
      <c r="AJ140" s="185">
        <f t="shared" ca="1" si="56"/>
        <v>3.6595192655065691</v>
      </c>
      <c r="AK140" s="185">
        <f t="shared" ca="1" si="56"/>
        <v>3.7866661673907998</v>
      </c>
      <c r="AL140" s="185">
        <f t="shared" ca="1" si="56"/>
        <v>3.92019280810745</v>
      </c>
      <c r="AM140" s="185">
        <f t="shared" ca="1" si="56"/>
        <v>4.6357420900390176</v>
      </c>
      <c r="AN140" s="185">
        <f t="shared" ca="1" si="56"/>
        <v>5.5570864013628185</v>
      </c>
      <c r="AO140" s="185">
        <f t="shared" ca="1" si="56"/>
        <v>7.1596808230528364</v>
      </c>
      <c r="AP140" s="185">
        <f t="shared" ca="1" si="56"/>
        <v>8.7965744163081663</v>
      </c>
    </row>
    <row r="141" spans="1:42">
      <c r="A141" s="57" t="str">
        <f>'[4]TS BYDem'!A80</f>
        <v/>
      </c>
      <c r="B141" s="185" t="s">
        <v>288</v>
      </c>
      <c r="C141" s="185" t="s">
        <v>137</v>
      </c>
      <c r="D141" s="186" t="str">
        <f>'[4]TS BYDem'!D80</f>
        <v>ICPO</v>
      </c>
      <c r="E141" s="185" t="s">
        <v>137</v>
      </c>
      <c r="F141" s="185" t="s">
        <v>137</v>
      </c>
      <c r="G141" s="185" t="s">
        <v>137</v>
      </c>
      <c r="H141" s="185" t="s">
        <v>137</v>
      </c>
      <c r="I141" s="185">
        <v>0</v>
      </c>
      <c r="J141" s="185">
        <f>INDEX('[4]TS BYDem'!$J$10:$J$203,MATCH(D141,'[4]TS BYDem'!$D$10:$D$203,0))</f>
        <v>4.4518130555969435</v>
      </c>
      <c r="K141" s="185">
        <f t="shared" ca="1" si="58"/>
        <v>4.5850692095165879</v>
      </c>
      <c r="L141" s="185">
        <f t="shared" ca="1" si="57"/>
        <v>4.6798205064498424</v>
      </c>
      <c r="M141" s="192">
        <f t="shared" si="54"/>
        <v>6.473440000000001</v>
      </c>
      <c r="N141" s="192">
        <f t="shared" si="55"/>
        <v>6.473440000000001</v>
      </c>
      <c r="O141" s="192">
        <f>INDEX('[4]TS BYDem'!$O$10:$O$203,MATCH(D141,'[4]TS BYDem'!$D$10:$D$203,0))</f>
        <v>6.473440000000001</v>
      </c>
      <c r="P141" s="185">
        <f t="shared" ca="1" si="57"/>
        <v>6.5467472790185601</v>
      </c>
      <c r="Q141" s="185">
        <f t="shared" ca="1" si="57"/>
        <v>6.5329455999440791</v>
      </c>
      <c r="R141" s="185">
        <f t="shared" ca="1" si="57"/>
        <v>6.0217178316032314</v>
      </c>
      <c r="S141" s="185">
        <f t="shared" ca="1" si="57"/>
        <v>6.4785839826097638</v>
      </c>
      <c r="T141" s="185">
        <f t="shared" ca="1" si="57"/>
        <v>6.5165333483725085</v>
      </c>
      <c r="U141" s="185">
        <f t="shared" ca="1" si="57"/>
        <v>6.5339272753481126</v>
      </c>
      <c r="V141" s="185">
        <f t="shared" ca="1" si="57"/>
        <v>6.564259835057265</v>
      </c>
      <c r="W141" s="185">
        <f t="shared" ca="1" si="57"/>
        <v>6.5959523544044432</v>
      </c>
      <c r="X141" s="185">
        <f t="shared" ca="1" si="57"/>
        <v>6.6986580605558501</v>
      </c>
      <c r="Y141" s="185">
        <f t="shared" ca="1" si="57"/>
        <v>6.8049913968264768</v>
      </c>
      <c r="Z141" s="185">
        <f t="shared" ca="1" si="57"/>
        <v>6.9445564965648945</v>
      </c>
      <c r="AA141" s="185">
        <f t="shared" ca="1" si="56"/>
        <v>7.0620994479910655</v>
      </c>
      <c r="AB141" s="185">
        <f t="shared" ca="1" si="56"/>
        <v>7.2002541619558951</v>
      </c>
      <c r="AC141" s="185">
        <f t="shared" ca="1" si="56"/>
        <v>7.3862488839156226</v>
      </c>
      <c r="AD141" s="185">
        <f t="shared" ca="1" si="56"/>
        <v>7.5786097494435518</v>
      </c>
      <c r="AE141" s="185">
        <f t="shared" ca="1" si="56"/>
        <v>7.7842446282756255</v>
      </c>
      <c r="AF141" s="185">
        <f t="shared" ca="1" si="56"/>
        <v>8.0295652978959691</v>
      </c>
      <c r="AG141" s="185">
        <f t="shared" ca="1" si="56"/>
        <v>8.2795486037719463</v>
      </c>
      <c r="AH141" s="185">
        <f t="shared" ca="1" si="56"/>
        <v>8.5476145351006849</v>
      </c>
      <c r="AI141" s="185">
        <f t="shared" ca="1" si="56"/>
        <v>8.8465371526446983</v>
      </c>
      <c r="AJ141" s="185">
        <f t="shared" ca="1" si="56"/>
        <v>9.1487981637664202</v>
      </c>
      <c r="AK141" s="185">
        <f t="shared" ca="1" si="56"/>
        <v>9.4666654184769961</v>
      </c>
      <c r="AL141" s="185">
        <f t="shared" ca="1" si="56"/>
        <v>9.8004820202686211</v>
      </c>
      <c r="AM141" s="185">
        <f t="shared" ca="1" si="56"/>
        <v>11.58935522509754</v>
      </c>
      <c r="AN141" s="185">
        <f t="shared" ca="1" si="56"/>
        <v>13.89271600340704</v>
      </c>
      <c r="AO141" s="185">
        <f t="shared" ca="1" si="56"/>
        <v>17.899202057632081</v>
      </c>
      <c r="AP141" s="185">
        <f t="shared" ca="1" si="56"/>
        <v>21.991436040770406</v>
      </c>
    </row>
    <row r="142" spans="1:42">
      <c r="A142" s="57" t="str">
        <f>'[4]TS BYDem'!A81</f>
        <v/>
      </c>
      <c r="B142" s="185" t="s">
        <v>288</v>
      </c>
      <c r="C142" s="185" t="s">
        <v>137</v>
      </c>
      <c r="D142" s="186" t="str">
        <f>'[4]TS BYDem'!D81</f>
        <v>ICPE</v>
      </c>
      <c r="E142" s="185" t="s">
        <v>137</v>
      </c>
      <c r="F142" s="185" t="s">
        <v>137</v>
      </c>
      <c r="G142" s="185" t="s">
        <v>137</v>
      </c>
      <c r="H142" s="185" t="s">
        <v>137</v>
      </c>
      <c r="I142" s="185">
        <v>0</v>
      </c>
      <c r="J142" s="185">
        <f>INDEX('[4]TS BYDem'!$J$10:$J$203,MATCH(D142,'[4]TS BYDem'!$D$10:$D$203,0))</f>
        <v>1.6916889611268384</v>
      </c>
      <c r="K142" s="185">
        <f t="shared" ca="1" si="58"/>
        <v>1.7423262996163034</v>
      </c>
      <c r="L142" s="185">
        <f t="shared" ca="1" si="57"/>
        <v>1.7783317924509401</v>
      </c>
      <c r="M142" s="192">
        <f t="shared" si="54"/>
        <v>2.4599072000000004</v>
      </c>
      <c r="N142" s="192">
        <f t="shared" si="55"/>
        <v>2.4599072000000004</v>
      </c>
      <c r="O142" s="192">
        <f>INDEX('[4]TS BYDem'!$O$10:$O$203,MATCH(D142,'[4]TS BYDem'!$D$10:$D$203,0))</f>
        <v>2.4599072000000004</v>
      </c>
      <c r="P142" s="185">
        <f t="shared" ca="1" si="57"/>
        <v>2.4877639660270532</v>
      </c>
      <c r="Q142" s="185">
        <f t="shared" ca="1" si="57"/>
        <v>2.4825193279787503</v>
      </c>
      <c r="R142" s="185">
        <f t="shared" ca="1" si="57"/>
        <v>2.2882527760092284</v>
      </c>
      <c r="S142" s="185">
        <f t="shared" ca="1" si="57"/>
        <v>2.4618619133917106</v>
      </c>
      <c r="T142" s="185">
        <f t="shared" ca="1" si="57"/>
        <v>2.4762826723815534</v>
      </c>
      <c r="U142" s="185">
        <f t="shared" ca="1" si="57"/>
        <v>2.4828923646322827</v>
      </c>
      <c r="V142" s="185">
        <f t="shared" ca="1" si="57"/>
        <v>2.4944187373217606</v>
      </c>
      <c r="W142" s="185">
        <f t="shared" ca="1" si="57"/>
        <v>2.5064618946736883</v>
      </c>
      <c r="X142" s="185">
        <f t="shared" ca="1" si="57"/>
        <v>2.5454900630112229</v>
      </c>
      <c r="Y142" s="185">
        <f t="shared" ca="1" si="57"/>
        <v>2.5858967307940612</v>
      </c>
      <c r="Z142" s="185">
        <f t="shared" ca="1" si="57"/>
        <v>2.6389314686946599</v>
      </c>
      <c r="AA142" s="185">
        <f t="shared" ca="1" si="56"/>
        <v>2.6835977902366048</v>
      </c>
      <c r="AB142" s="185">
        <f t="shared" ca="1" si="56"/>
        <v>2.7360965815432401</v>
      </c>
      <c r="AC142" s="185">
        <f t="shared" ca="1" si="56"/>
        <v>2.8067745758879363</v>
      </c>
      <c r="AD142" s="185">
        <f t="shared" ca="1" si="56"/>
        <v>2.8798717047885494</v>
      </c>
      <c r="AE142" s="185">
        <f t="shared" ca="1" si="56"/>
        <v>2.958012958744737</v>
      </c>
      <c r="AF142" s="185">
        <f t="shared" ca="1" si="56"/>
        <v>3.0512348132004679</v>
      </c>
      <c r="AG142" s="185">
        <f t="shared" ca="1" si="56"/>
        <v>3.1462284694333391</v>
      </c>
      <c r="AH142" s="185">
        <f t="shared" ca="1" si="56"/>
        <v>3.2480935233382597</v>
      </c>
      <c r="AI142" s="185">
        <f t="shared" ca="1" si="56"/>
        <v>3.3616841180049848</v>
      </c>
      <c r="AJ142" s="185">
        <f t="shared" ca="1" si="56"/>
        <v>3.4765433022312391</v>
      </c>
      <c r="AK142" s="185">
        <f t="shared" ca="1" si="56"/>
        <v>3.5973328590212583</v>
      </c>
      <c r="AL142" s="185">
        <f t="shared" ca="1" si="56"/>
        <v>3.7241831677020762</v>
      </c>
      <c r="AM142" s="185">
        <f t="shared" ca="1" si="56"/>
        <v>4.4039549855370659</v>
      </c>
      <c r="AN142" s="185">
        <f t="shared" ca="1" si="56"/>
        <v>5.2792320812946762</v>
      </c>
      <c r="AO142" s="185">
        <f t="shared" ca="1" si="56"/>
        <v>6.8016967819001923</v>
      </c>
      <c r="AP142" s="185">
        <f t="shared" ca="1" si="56"/>
        <v>8.356745695492755</v>
      </c>
    </row>
    <row r="143" spans="1:42">
      <c r="A143" s="57" t="str">
        <f>'[4]TS BYDem'!A82</f>
        <v>*</v>
      </c>
      <c r="B143" s="185" t="s">
        <v>288</v>
      </c>
      <c r="C143" s="185" t="s">
        <v>137</v>
      </c>
      <c r="D143" s="186" t="str">
        <f>'[4]TS BYDem'!D82</f>
        <v xml:space="preserve"> </v>
      </c>
      <c r="E143" s="185" t="s">
        <v>137</v>
      </c>
      <c r="F143" s="185" t="s">
        <v>137</v>
      </c>
      <c r="G143" s="185" t="s">
        <v>137</v>
      </c>
      <c r="H143" s="185" t="s">
        <v>137</v>
      </c>
      <c r="I143" s="185">
        <v>0</v>
      </c>
      <c r="J143" s="185" t="str">
        <f>INDEX('[4]TS BYDem'!$J$10:$J$203,MATCH(D143,'[4]TS BYDem'!$D$10:$D$203,0))</f>
        <v/>
      </c>
      <c r="K143" s="185" t="e">
        <f t="shared" ca="1" si="58"/>
        <v>#VALUE!</v>
      </c>
      <c r="L143" s="185" t="e">
        <f t="shared" ca="1" si="57"/>
        <v>#VALUE!</v>
      </c>
      <c r="M143" s="185" t="e">
        <f t="shared" ca="1" si="57"/>
        <v>#VALUE!</v>
      </c>
      <c r="N143" s="185" t="e">
        <f t="shared" ca="1" si="57"/>
        <v>#VALUE!</v>
      </c>
      <c r="O143" s="185" t="e">
        <f t="shared" ca="1" si="57"/>
        <v>#VALUE!</v>
      </c>
      <c r="P143" s="185" t="e">
        <f t="shared" ca="1" si="57"/>
        <v>#VALUE!</v>
      </c>
      <c r="Q143" s="185" t="e">
        <f t="shared" ca="1" si="57"/>
        <v>#VALUE!</v>
      </c>
      <c r="R143" s="185" t="e">
        <f t="shared" ca="1" si="57"/>
        <v>#VALUE!</v>
      </c>
      <c r="S143" s="185" t="e">
        <f t="shared" ca="1" si="57"/>
        <v>#VALUE!</v>
      </c>
      <c r="T143" s="185" t="e">
        <f t="shared" ca="1" si="57"/>
        <v>#VALUE!</v>
      </c>
      <c r="U143" s="185" t="e">
        <f t="shared" ca="1" si="57"/>
        <v>#VALUE!</v>
      </c>
      <c r="V143" s="185" t="e">
        <f t="shared" ca="1" si="57"/>
        <v>#VALUE!</v>
      </c>
      <c r="W143" s="185" t="e">
        <f t="shared" ca="1" si="57"/>
        <v>#VALUE!</v>
      </c>
      <c r="X143" s="185" t="e">
        <f t="shared" ca="1" si="57"/>
        <v>#VALUE!</v>
      </c>
      <c r="Y143" s="185" t="e">
        <f t="shared" ca="1" si="57"/>
        <v>#VALUE!</v>
      </c>
      <c r="Z143" s="185" t="e">
        <f t="shared" ca="1" si="57"/>
        <v>#VALUE!</v>
      </c>
      <c r="AA143" s="185" t="e">
        <f t="shared" ca="1" si="56"/>
        <v>#VALUE!</v>
      </c>
      <c r="AB143" s="185" t="e">
        <f t="shared" ca="1" si="56"/>
        <v>#VALUE!</v>
      </c>
      <c r="AC143" s="185" t="e">
        <f t="shared" ca="1" si="56"/>
        <v>#VALUE!</v>
      </c>
      <c r="AD143" s="185" t="e">
        <f t="shared" ca="1" si="56"/>
        <v>#VALUE!</v>
      </c>
      <c r="AE143" s="185" t="e">
        <f t="shared" ca="1" si="56"/>
        <v>#VALUE!</v>
      </c>
      <c r="AF143" s="185" t="e">
        <f t="shared" ca="1" si="56"/>
        <v>#VALUE!</v>
      </c>
      <c r="AG143" s="185" t="e">
        <f t="shared" ca="1" si="56"/>
        <v>#VALUE!</v>
      </c>
      <c r="AH143" s="185" t="e">
        <f t="shared" ca="1" si="56"/>
        <v>#VALUE!</v>
      </c>
      <c r="AI143" s="185" t="e">
        <f t="shared" ca="1" si="56"/>
        <v>#VALUE!</v>
      </c>
      <c r="AJ143" s="185" t="e">
        <f t="shared" ca="1" si="56"/>
        <v>#VALUE!</v>
      </c>
      <c r="AK143" s="185" t="e">
        <f t="shared" ca="1" si="56"/>
        <v>#VALUE!</v>
      </c>
      <c r="AL143" s="185" t="e">
        <f t="shared" ca="1" si="56"/>
        <v>#VALUE!</v>
      </c>
      <c r="AM143" s="185" t="e">
        <f t="shared" ca="1" si="56"/>
        <v>#VALUE!</v>
      </c>
      <c r="AN143" s="185" t="e">
        <f t="shared" ca="1" si="56"/>
        <v>#VALUE!</v>
      </c>
      <c r="AO143" s="185" t="e">
        <f t="shared" ca="1" si="56"/>
        <v>#VALUE!</v>
      </c>
      <c r="AP143" s="185" t="e">
        <f t="shared" ca="1" si="56"/>
        <v>#VALUE!</v>
      </c>
    </row>
    <row r="144" spans="1:42">
      <c r="A144" s="57" t="str">
        <f>'[4]TS BYDem'!A83</f>
        <v/>
      </c>
      <c r="B144" s="185" t="s">
        <v>288</v>
      </c>
      <c r="C144" s="185" t="s">
        <v>137</v>
      </c>
      <c r="D144" s="186" t="str">
        <f>'[4]TS BYDem'!D83</f>
        <v>ICPS</v>
      </c>
      <c r="E144" s="185" t="s">
        <v>137</v>
      </c>
      <c r="F144" s="185" t="s">
        <v>137</v>
      </c>
      <c r="G144" s="185" t="s">
        <v>137</v>
      </c>
      <c r="H144" s="185" t="s">
        <v>137</v>
      </c>
      <c r="I144" s="185">
        <v>0</v>
      </c>
      <c r="J144" s="185">
        <f>INDEX('[4]TS BYDem'!$J$10:$J$203,MATCH(D144,'[4]TS BYDem'!$D$10:$D$203,0))</f>
        <v>27.288197120140854</v>
      </c>
      <c r="K144" s="185">
        <f t="shared" ca="1" si="58"/>
        <v>28.105014931270503</v>
      </c>
      <c r="L144" s="185">
        <f t="shared" ca="1" si="57"/>
        <v>28.68581022429229</v>
      </c>
      <c r="M144" s="192">
        <f t="shared" ref="M144" si="59">O144</f>
        <v>19.307168400000002</v>
      </c>
      <c r="N144" s="192">
        <f t="shared" ref="N144" si="60">O144</f>
        <v>19.307168400000002</v>
      </c>
      <c r="O144" s="192">
        <f>INDEX('[4]TS BYDem'!$O$10:$O$203,MATCH(D144,'[4]TS BYDem'!$D$10:$D$203,0))</f>
        <v>19.307168400000002</v>
      </c>
      <c r="P144" s="185">
        <f t="shared" ca="1" si="57"/>
        <v>19.525808872601448</v>
      </c>
      <c r="Q144" s="185">
        <f t="shared" ca="1" si="57"/>
        <v>19.484645079920313</v>
      </c>
      <c r="R144" s="185">
        <f t="shared" ca="1" si="57"/>
        <v>17.959897710034607</v>
      </c>
      <c r="S144" s="185">
        <f t="shared" ca="1" si="57"/>
        <v>19.322510434296042</v>
      </c>
      <c r="T144" s="185">
        <f t="shared" ca="1" si="57"/>
        <v>19.435695200889153</v>
      </c>
      <c r="U144" s="185">
        <f t="shared" ca="1" si="57"/>
        <v>19.487572947072834</v>
      </c>
      <c r="V144" s="185">
        <f t="shared" ca="1" si="57"/>
        <v>19.578040432414117</v>
      </c>
      <c r="W144" s="185">
        <f t="shared" ca="1" si="57"/>
        <v>19.672564025442895</v>
      </c>
      <c r="X144" s="185">
        <f t="shared" ca="1" si="57"/>
        <v>19.978885913698001</v>
      </c>
      <c r="Y144" s="185">
        <f t="shared" ca="1" si="57"/>
        <v>20.296027283651352</v>
      </c>
      <c r="Z144" s="185">
        <f t="shared" ca="1" si="57"/>
        <v>20.712283073990402</v>
      </c>
      <c r="AA144" s="185">
        <f t="shared" ca="1" si="56"/>
        <v>21.062857352491182</v>
      </c>
      <c r="AB144" s="185">
        <f t="shared" ca="1" si="56"/>
        <v>21.474906638152717</v>
      </c>
      <c r="AC144" s="185">
        <f t="shared" ca="1" si="56"/>
        <v>22.02963973498958</v>
      </c>
      <c r="AD144" s="185">
        <f t="shared" ca="1" si="56"/>
        <v>22.603359986404204</v>
      </c>
      <c r="AE144" s="185">
        <f t="shared" ca="1" si="56"/>
        <v>23.216670256449873</v>
      </c>
      <c r="AF144" s="185">
        <f t="shared" ca="1" si="56"/>
        <v>23.948344216563932</v>
      </c>
      <c r="AG144" s="185">
        <f t="shared" ca="1" si="56"/>
        <v>24.693924585538728</v>
      </c>
      <c r="AH144" s="185">
        <f t="shared" ca="1" si="56"/>
        <v>25.493436758118808</v>
      </c>
      <c r="AI144" s="185">
        <f t="shared" ca="1" si="56"/>
        <v>26.384979634161695</v>
      </c>
      <c r="AJ144" s="185">
        <f t="shared" ca="1" si="56"/>
        <v>27.286479337948453</v>
      </c>
      <c r="AK144" s="185">
        <f t="shared" ca="1" si="56"/>
        <v>28.234524985323386</v>
      </c>
      <c r="AL144" s="185">
        <f t="shared" ca="1" si="56"/>
        <v>29.230139889532996</v>
      </c>
      <c r="AM144" s="185">
        <f t="shared" ca="1" si="56"/>
        <v>34.565491142016938</v>
      </c>
      <c r="AN144" s="185">
        <f t="shared" ca="1" si="56"/>
        <v>41.435312200492277</v>
      </c>
      <c r="AO144" s="185">
        <f t="shared" ca="1" si="56"/>
        <v>53.38473954378648</v>
      </c>
      <c r="AP144" s="185">
        <f t="shared" ca="1" si="56"/>
        <v>65.58991185474548</v>
      </c>
    </row>
    <row r="145" spans="1:42">
      <c r="A145" s="57" t="str">
        <f>'[4]TS BYDem'!A84</f>
        <v>*</v>
      </c>
      <c r="B145" s="185" t="s">
        <v>288</v>
      </c>
      <c r="C145" s="185" t="s">
        <v>137</v>
      </c>
      <c r="D145" s="186" t="str">
        <f>'[4]TS BYDem'!D84</f>
        <v>ICPS</v>
      </c>
      <c r="E145" s="185" t="s">
        <v>137</v>
      </c>
      <c r="F145" s="185" t="s">
        <v>137</v>
      </c>
      <c r="G145" s="185" t="s">
        <v>137</v>
      </c>
      <c r="H145" s="185" t="s">
        <v>137</v>
      </c>
      <c r="I145" s="185">
        <v>0</v>
      </c>
      <c r="J145" s="185">
        <f>INDEX('[4]TS BYDem'!$J$10:$J$203,MATCH(D145,'[4]TS BYDem'!$D$10:$D$203,0))</f>
        <v>27.288197120140854</v>
      </c>
      <c r="K145" s="185">
        <f t="shared" ca="1" si="58"/>
        <v>28.105014931270503</v>
      </c>
      <c r="L145" s="185">
        <f t="shared" ca="1" si="57"/>
        <v>28.68581022429229</v>
      </c>
      <c r="M145" s="185">
        <f t="shared" ca="1" si="57"/>
        <v>29.005144291096087</v>
      </c>
      <c r="N145" s="185">
        <f t="shared" ca="1" si="57"/>
        <v>29.316210809244769</v>
      </c>
      <c r="O145" s="185">
        <f t="shared" ca="1" si="57"/>
        <v>29.567854321434812</v>
      </c>
      <c r="P145" s="185">
        <f t="shared" ca="1" si="57"/>
        <v>29.902690041966945</v>
      </c>
      <c r="Q145" s="185">
        <f t="shared" ca="1" si="57"/>
        <v>29.839649983471698</v>
      </c>
      <c r="R145" s="185">
        <f t="shared" ca="1" si="57"/>
        <v>27.504584210192824</v>
      </c>
      <c r="S145" s="185">
        <f t="shared" ca="1" si="57"/>
        <v>29.591349793461653</v>
      </c>
      <c r="T145" s="185">
        <f t="shared" ca="1" si="57"/>
        <v>29.764685966881611</v>
      </c>
      <c r="U145" s="185">
        <f t="shared" ca="1" si="57"/>
        <v>29.844133849134682</v>
      </c>
      <c r="V145" s="185">
        <f t="shared" ca="1" si="57"/>
        <v>29.982679770109687</v>
      </c>
      <c r="W145" s="185">
        <f t="shared" ca="1" si="57"/>
        <v>30.127437394361493</v>
      </c>
      <c r="X145" s="185">
        <f t="shared" ca="1" si="57"/>
        <v>30.596552325134759</v>
      </c>
      <c r="Y145" s="185">
        <f t="shared" ca="1" si="57"/>
        <v>31.082236690226896</v>
      </c>
      <c r="Z145" s="185">
        <f t="shared" ca="1" si="57"/>
        <v>31.719709276274198</v>
      </c>
      <c r="AA145" s="185">
        <f t="shared" ca="1" si="56"/>
        <v>32.256594280890063</v>
      </c>
      <c r="AB145" s="185">
        <f t="shared" ca="1" si="56"/>
        <v>32.887624839037137</v>
      </c>
      <c r="AC145" s="185">
        <f t="shared" ca="1" si="56"/>
        <v>33.737167716311198</v>
      </c>
      <c r="AD145" s="185">
        <f t="shared" ca="1" si="56"/>
        <v>34.61578836454072</v>
      </c>
      <c r="AE145" s="185">
        <f t="shared" ca="1" si="56"/>
        <v>35.555038923858895</v>
      </c>
      <c r="AF145" s="185">
        <f t="shared" ca="1" si="56"/>
        <v>36.675556889789092</v>
      </c>
      <c r="AG145" s="185">
        <f t="shared" ca="1" si="56"/>
        <v>37.817371747257702</v>
      </c>
      <c r="AH145" s="185">
        <f t="shared" ca="1" si="56"/>
        <v>39.041780161650649</v>
      </c>
      <c r="AI145" s="185">
        <f t="shared" ca="1" si="56"/>
        <v>40.407128478607845</v>
      </c>
      <c r="AJ145" s="185">
        <f t="shared" ca="1" si="56"/>
        <v>41.787725123343357</v>
      </c>
      <c r="AK145" s="185">
        <f t="shared" ca="1" si="56"/>
        <v>43.239604291272116</v>
      </c>
      <c r="AL145" s="185">
        <f t="shared" ca="1" si="56"/>
        <v>44.764333129702877</v>
      </c>
      <c r="AM145" s="185">
        <f t="shared" ca="1" si="56"/>
        <v>52.935126760276376</v>
      </c>
      <c r="AN145" s="185">
        <f t="shared" ca="1" si="56"/>
        <v>63.45587553415271</v>
      </c>
      <c r="AO145" s="185">
        <f t="shared" ca="1" si="56"/>
        <v>81.755758748052315</v>
      </c>
      <c r="AP145" s="185">
        <f t="shared" ca="1" si="56"/>
        <v>100.44730115250171</v>
      </c>
    </row>
    <row r="146" spans="1:42">
      <c r="A146" s="57" t="str">
        <f>'[4]TS BYDem'!A85</f>
        <v>*</v>
      </c>
      <c r="B146" s="185" t="s">
        <v>288</v>
      </c>
      <c r="C146" s="185" t="s">
        <v>137</v>
      </c>
      <c r="D146" s="186" t="str">
        <f>'[4]TS BYDem'!D85</f>
        <v>ICPS</v>
      </c>
      <c r="E146" s="185" t="s">
        <v>137</v>
      </c>
      <c r="F146" s="185" t="s">
        <v>137</v>
      </c>
      <c r="G146" s="185" t="s">
        <v>137</v>
      </c>
      <c r="H146" s="185" t="s">
        <v>137</v>
      </c>
      <c r="I146" s="185">
        <v>0</v>
      </c>
      <c r="J146" s="185">
        <f>INDEX('[4]TS BYDem'!$J$10:$J$203,MATCH(D146,'[4]TS BYDem'!$D$10:$D$203,0))</f>
        <v>27.288197120140854</v>
      </c>
      <c r="K146" s="185">
        <f t="shared" ca="1" si="58"/>
        <v>28.105014931270503</v>
      </c>
      <c r="L146" s="185">
        <f t="shared" ca="1" si="57"/>
        <v>28.68581022429229</v>
      </c>
      <c r="M146" s="185">
        <f t="shared" ca="1" si="57"/>
        <v>29.005144291096087</v>
      </c>
      <c r="N146" s="185">
        <f t="shared" ca="1" si="57"/>
        <v>29.316210809244769</v>
      </c>
      <c r="O146" s="185">
        <f t="shared" ca="1" si="57"/>
        <v>29.567854321434812</v>
      </c>
      <c r="P146" s="185">
        <f t="shared" ca="1" si="57"/>
        <v>29.902690041966945</v>
      </c>
      <c r="Q146" s="185">
        <f t="shared" ca="1" si="57"/>
        <v>29.839649983471698</v>
      </c>
      <c r="R146" s="185">
        <f t="shared" ca="1" si="57"/>
        <v>27.504584210192824</v>
      </c>
      <c r="S146" s="185">
        <f t="shared" ca="1" si="57"/>
        <v>29.591349793461653</v>
      </c>
      <c r="T146" s="185">
        <f t="shared" ca="1" si="57"/>
        <v>29.764685966881611</v>
      </c>
      <c r="U146" s="185">
        <f t="shared" ca="1" si="57"/>
        <v>29.844133849134682</v>
      </c>
      <c r="V146" s="185">
        <f t="shared" ca="1" si="57"/>
        <v>29.982679770109687</v>
      </c>
      <c r="W146" s="185">
        <f t="shared" ca="1" si="57"/>
        <v>30.127437394361493</v>
      </c>
      <c r="X146" s="185">
        <f t="shared" ca="1" si="57"/>
        <v>30.596552325134759</v>
      </c>
      <c r="Y146" s="185">
        <f t="shared" ca="1" si="57"/>
        <v>31.082236690226896</v>
      </c>
      <c r="Z146" s="185">
        <f t="shared" ca="1" si="57"/>
        <v>31.719709276274198</v>
      </c>
      <c r="AA146" s="185">
        <f t="shared" ca="1" si="56"/>
        <v>32.256594280890063</v>
      </c>
      <c r="AB146" s="185">
        <f t="shared" ca="1" si="56"/>
        <v>32.887624839037137</v>
      </c>
      <c r="AC146" s="185">
        <f t="shared" ca="1" si="56"/>
        <v>33.737167716311198</v>
      </c>
      <c r="AD146" s="185">
        <f t="shared" ca="1" si="56"/>
        <v>34.61578836454072</v>
      </c>
      <c r="AE146" s="185">
        <f t="shared" ca="1" si="56"/>
        <v>35.555038923858895</v>
      </c>
      <c r="AF146" s="185">
        <f t="shared" ca="1" si="56"/>
        <v>36.675556889789092</v>
      </c>
      <c r="AG146" s="185">
        <f t="shared" ca="1" si="56"/>
        <v>37.817371747257702</v>
      </c>
      <c r="AH146" s="185">
        <f t="shared" ca="1" si="56"/>
        <v>39.041780161650649</v>
      </c>
      <c r="AI146" s="185">
        <f t="shared" ca="1" si="56"/>
        <v>40.407128478607845</v>
      </c>
      <c r="AJ146" s="185">
        <f t="shared" ca="1" si="56"/>
        <v>41.787725123343357</v>
      </c>
      <c r="AK146" s="185">
        <f t="shared" ca="1" si="56"/>
        <v>43.239604291272116</v>
      </c>
      <c r="AL146" s="185">
        <f t="shared" ca="1" si="56"/>
        <v>44.764333129702877</v>
      </c>
      <c r="AM146" s="185">
        <f t="shared" ca="1" si="56"/>
        <v>52.935126760276376</v>
      </c>
      <c r="AN146" s="185">
        <f t="shared" ca="1" si="56"/>
        <v>63.45587553415271</v>
      </c>
      <c r="AO146" s="185">
        <f t="shared" ca="1" si="56"/>
        <v>81.755758748052315</v>
      </c>
      <c r="AP146" s="185">
        <f t="shared" ca="1" si="56"/>
        <v>100.44730115250171</v>
      </c>
    </row>
    <row r="147" spans="1:42">
      <c r="A147" s="57" t="str">
        <f>'[4]TS BYDem'!A86</f>
        <v>*</v>
      </c>
      <c r="B147" s="185" t="s">
        <v>288</v>
      </c>
      <c r="C147" s="185" t="s">
        <v>137</v>
      </c>
      <c r="D147" s="186" t="str">
        <f>'[4]TS BYDem'!D86</f>
        <v>ICPS</v>
      </c>
      <c r="E147" s="185" t="s">
        <v>137</v>
      </c>
      <c r="F147" s="185" t="s">
        <v>137</v>
      </c>
      <c r="G147" s="185" t="s">
        <v>137</v>
      </c>
      <c r="H147" s="185" t="s">
        <v>137</v>
      </c>
      <c r="I147" s="185">
        <v>0</v>
      </c>
      <c r="J147" s="185">
        <f>INDEX('[4]TS BYDem'!$J$10:$J$203,MATCH(D147,'[4]TS BYDem'!$D$10:$D$203,0))</f>
        <v>27.288197120140854</v>
      </c>
      <c r="K147" s="185">
        <f t="shared" ca="1" si="58"/>
        <v>28.105014931270503</v>
      </c>
      <c r="L147" s="185">
        <f t="shared" ca="1" si="57"/>
        <v>28.68581022429229</v>
      </c>
      <c r="M147" s="185">
        <f t="shared" ca="1" si="57"/>
        <v>29.005144291096087</v>
      </c>
      <c r="N147" s="185">
        <f t="shared" ca="1" si="57"/>
        <v>29.316210809244769</v>
      </c>
      <c r="O147" s="185">
        <f t="shared" ca="1" si="57"/>
        <v>29.567854321434812</v>
      </c>
      <c r="P147" s="185">
        <f t="shared" ca="1" si="57"/>
        <v>29.902690041966945</v>
      </c>
      <c r="Q147" s="185">
        <f t="shared" ca="1" si="57"/>
        <v>29.839649983471698</v>
      </c>
      <c r="R147" s="185">
        <f t="shared" ca="1" si="57"/>
        <v>27.504584210192824</v>
      </c>
      <c r="S147" s="185">
        <f t="shared" ca="1" si="57"/>
        <v>29.591349793461653</v>
      </c>
      <c r="T147" s="185">
        <f t="shared" ca="1" si="57"/>
        <v>29.764685966881611</v>
      </c>
      <c r="U147" s="185">
        <f t="shared" ca="1" si="57"/>
        <v>29.844133849134682</v>
      </c>
      <c r="V147" s="185">
        <f t="shared" ca="1" si="57"/>
        <v>29.982679770109687</v>
      </c>
      <c r="W147" s="185">
        <f t="shared" ca="1" si="57"/>
        <v>30.127437394361493</v>
      </c>
      <c r="X147" s="185">
        <f t="shared" ca="1" si="57"/>
        <v>30.596552325134759</v>
      </c>
      <c r="Y147" s="185">
        <f t="shared" ca="1" si="57"/>
        <v>31.082236690226896</v>
      </c>
      <c r="Z147" s="185">
        <f t="shared" ca="1" si="57"/>
        <v>31.719709276274198</v>
      </c>
      <c r="AA147" s="185">
        <f t="shared" ca="1" si="56"/>
        <v>32.256594280890063</v>
      </c>
      <c r="AB147" s="185">
        <f t="shared" ca="1" si="56"/>
        <v>32.887624839037137</v>
      </c>
      <c r="AC147" s="185">
        <f t="shared" ca="1" si="56"/>
        <v>33.737167716311198</v>
      </c>
      <c r="AD147" s="185">
        <f t="shared" ca="1" si="56"/>
        <v>34.61578836454072</v>
      </c>
      <c r="AE147" s="185">
        <f t="shared" ca="1" si="56"/>
        <v>35.555038923858895</v>
      </c>
      <c r="AF147" s="185">
        <f t="shared" ca="1" si="56"/>
        <v>36.675556889789092</v>
      </c>
      <c r="AG147" s="185">
        <f t="shared" ca="1" si="56"/>
        <v>37.817371747257702</v>
      </c>
      <c r="AH147" s="185">
        <f t="shared" ca="1" si="56"/>
        <v>39.041780161650649</v>
      </c>
      <c r="AI147" s="185">
        <f t="shared" ca="1" si="56"/>
        <v>40.407128478607845</v>
      </c>
      <c r="AJ147" s="185">
        <f t="shared" ca="1" si="56"/>
        <v>41.787725123343357</v>
      </c>
      <c r="AK147" s="185">
        <f t="shared" ca="1" si="56"/>
        <v>43.239604291272116</v>
      </c>
      <c r="AL147" s="185">
        <f t="shared" ca="1" si="56"/>
        <v>44.764333129702877</v>
      </c>
      <c r="AM147" s="185">
        <f t="shared" ca="1" si="56"/>
        <v>52.935126760276376</v>
      </c>
      <c r="AN147" s="185">
        <f t="shared" ca="1" si="56"/>
        <v>63.45587553415271</v>
      </c>
      <c r="AO147" s="185">
        <f t="shared" ca="1" si="56"/>
        <v>81.755758748052315</v>
      </c>
      <c r="AP147" s="185">
        <f t="shared" ca="1" si="56"/>
        <v>100.44730115250171</v>
      </c>
    </row>
    <row r="148" spans="1:42">
      <c r="A148" s="57" t="str">
        <f>'[4]TS BYDem'!A87</f>
        <v>*</v>
      </c>
      <c r="B148" s="185" t="s">
        <v>288</v>
      </c>
      <c r="C148" s="185" t="s">
        <v>137</v>
      </c>
      <c r="D148" s="186" t="str">
        <f>'[4]TS BYDem'!D87</f>
        <v>ICPS</v>
      </c>
      <c r="E148" s="185" t="s">
        <v>137</v>
      </c>
      <c r="F148" s="185" t="s">
        <v>137</v>
      </c>
      <c r="G148" s="185" t="s">
        <v>137</v>
      </c>
      <c r="H148" s="185" t="s">
        <v>137</v>
      </c>
      <c r="I148" s="185">
        <v>0</v>
      </c>
      <c r="J148" s="185">
        <f>INDEX('[4]TS BYDem'!$J$10:$J$203,MATCH(D148,'[4]TS BYDem'!$D$10:$D$203,0))</f>
        <v>27.288197120140854</v>
      </c>
      <c r="K148" s="185">
        <f t="shared" ca="1" si="58"/>
        <v>28.105014931270503</v>
      </c>
      <c r="L148" s="185">
        <f t="shared" ca="1" si="57"/>
        <v>28.68581022429229</v>
      </c>
      <c r="M148" s="185">
        <f t="shared" ca="1" si="57"/>
        <v>29.005144291096087</v>
      </c>
      <c r="N148" s="185">
        <f t="shared" ca="1" si="57"/>
        <v>29.316210809244769</v>
      </c>
      <c r="O148" s="185">
        <f t="shared" ca="1" si="57"/>
        <v>29.567854321434812</v>
      </c>
      <c r="P148" s="185">
        <f t="shared" ca="1" si="57"/>
        <v>29.902690041966945</v>
      </c>
      <c r="Q148" s="185">
        <f t="shared" ca="1" si="57"/>
        <v>29.839649983471698</v>
      </c>
      <c r="R148" s="185">
        <f t="shared" ca="1" si="57"/>
        <v>27.504584210192824</v>
      </c>
      <c r="S148" s="185">
        <f t="shared" ca="1" si="57"/>
        <v>29.591349793461653</v>
      </c>
      <c r="T148" s="185">
        <f t="shared" ca="1" si="57"/>
        <v>29.764685966881611</v>
      </c>
      <c r="U148" s="185">
        <f t="shared" ca="1" si="57"/>
        <v>29.844133849134682</v>
      </c>
      <c r="V148" s="185">
        <f t="shared" ca="1" si="57"/>
        <v>29.982679770109687</v>
      </c>
      <c r="W148" s="185">
        <f t="shared" ca="1" si="57"/>
        <v>30.127437394361493</v>
      </c>
      <c r="X148" s="185">
        <f t="shared" ca="1" si="57"/>
        <v>30.596552325134759</v>
      </c>
      <c r="Y148" s="185">
        <f t="shared" ca="1" si="57"/>
        <v>31.082236690226896</v>
      </c>
      <c r="Z148" s="185">
        <f t="shared" ca="1" si="57"/>
        <v>31.719709276274198</v>
      </c>
      <c r="AA148" s="185">
        <f t="shared" ca="1" si="56"/>
        <v>32.256594280890063</v>
      </c>
      <c r="AB148" s="185">
        <f t="shared" ca="1" si="56"/>
        <v>32.887624839037137</v>
      </c>
      <c r="AC148" s="185">
        <f t="shared" ca="1" si="56"/>
        <v>33.737167716311198</v>
      </c>
      <c r="AD148" s="185">
        <f t="shared" ca="1" si="56"/>
        <v>34.61578836454072</v>
      </c>
      <c r="AE148" s="185">
        <f t="shared" ca="1" si="56"/>
        <v>35.555038923858895</v>
      </c>
      <c r="AF148" s="185">
        <f t="shared" ca="1" si="56"/>
        <v>36.675556889789092</v>
      </c>
      <c r="AG148" s="185">
        <f t="shared" ca="1" si="56"/>
        <v>37.817371747257702</v>
      </c>
      <c r="AH148" s="185">
        <f t="shared" ca="1" si="56"/>
        <v>39.041780161650649</v>
      </c>
      <c r="AI148" s="185">
        <f t="shared" ca="1" si="56"/>
        <v>40.407128478607845</v>
      </c>
      <c r="AJ148" s="185">
        <f t="shared" ca="1" si="56"/>
        <v>41.787725123343357</v>
      </c>
      <c r="AK148" s="185">
        <f t="shared" ca="1" si="56"/>
        <v>43.239604291272116</v>
      </c>
      <c r="AL148" s="185">
        <f t="shared" ca="1" si="56"/>
        <v>44.764333129702877</v>
      </c>
      <c r="AM148" s="185">
        <f t="shared" ca="1" si="56"/>
        <v>52.935126760276376</v>
      </c>
      <c r="AN148" s="185">
        <f t="shared" ca="1" si="56"/>
        <v>63.45587553415271</v>
      </c>
      <c r="AO148" s="185">
        <f t="shared" ca="1" si="56"/>
        <v>81.755758748052315</v>
      </c>
      <c r="AP148" s="185">
        <f t="shared" ca="1" si="56"/>
        <v>100.44730115250171</v>
      </c>
    </row>
    <row r="149" spans="1:42">
      <c r="A149" s="57" t="str">
        <f>'[4]TS BYDem'!A88</f>
        <v>*</v>
      </c>
      <c r="B149" s="185" t="s">
        <v>288</v>
      </c>
      <c r="C149" s="185" t="s">
        <v>137</v>
      </c>
      <c r="D149" s="186" t="str">
        <f>'[4]TS BYDem'!D88</f>
        <v>ICPS</v>
      </c>
      <c r="E149" s="185" t="s">
        <v>137</v>
      </c>
      <c r="F149" s="185" t="s">
        <v>137</v>
      </c>
      <c r="G149" s="185" t="s">
        <v>137</v>
      </c>
      <c r="H149" s="185" t="s">
        <v>137</v>
      </c>
      <c r="I149" s="185">
        <v>0</v>
      </c>
      <c r="J149" s="185">
        <f>INDEX('[4]TS BYDem'!$J$10:$J$203,MATCH(D149,'[4]TS BYDem'!$D$10:$D$203,0))</f>
        <v>27.288197120140854</v>
      </c>
      <c r="K149" s="185">
        <f t="shared" ca="1" si="58"/>
        <v>28.105014931270503</v>
      </c>
      <c r="L149" s="185">
        <f t="shared" ca="1" si="57"/>
        <v>28.68581022429229</v>
      </c>
      <c r="M149" s="185">
        <f t="shared" ca="1" si="57"/>
        <v>29.005144291096087</v>
      </c>
      <c r="N149" s="185">
        <f t="shared" ca="1" si="57"/>
        <v>29.316210809244769</v>
      </c>
      <c r="O149" s="185">
        <f t="shared" ca="1" si="57"/>
        <v>29.567854321434812</v>
      </c>
      <c r="P149" s="185">
        <f t="shared" ca="1" si="57"/>
        <v>29.902690041966945</v>
      </c>
      <c r="Q149" s="185">
        <f t="shared" ca="1" si="57"/>
        <v>29.839649983471698</v>
      </c>
      <c r="R149" s="185">
        <f t="shared" ca="1" si="57"/>
        <v>27.504584210192824</v>
      </c>
      <c r="S149" s="185">
        <f t="shared" ca="1" si="57"/>
        <v>29.591349793461653</v>
      </c>
      <c r="T149" s="185">
        <f t="shared" ca="1" si="57"/>
        <v>29.764685966881611</v>
      </c>
      <c r="U149" s="185">
        <f t="shared" ca="1" si="57"/>
        <v>29.844133849134682</v>
      </c>
      <c r="V149" s="185">
        <f t="shared" ca="1" si="57"/>
        <v>29.982679770109687</v>
      </c>
      <c r="W149" s="185">
        <f t="shared" ca="1" si="57"/>
        <v>30.127437394361493</v>
      </c>
      <c r="X149" s="185">
        <f t="shared" ca="1" si="57"/>
        <v>30.596552325134759</v>
      </c>
      <c r="Y149" s="185">
        <f t="shared" ca="1" si="57"/>
        <v>31.082236690226896</v>
      </c>
      <c r="Z149" s="185">
        <f t="shared" ca="1" si="57"/>
        <v>31.719709276274198</v>
      </c>
      <c r="AA149" s="185">
        <f t="shared" ca="1" si="56"/>
        <v>32.256594280890063</v>
      </c>
      <c r="AB149" s="185">
        <f t="shared" ca="1" si="56"/>
        <v>32.887624839037137</v>
      </c>
      <c r="AC149" s="185">
        <f t="shared" ca="1" si="56"/>
        <v>33.737167716311198</v>
      </c>
      <c r="AD149" s="185">
        <f t="shared" ca="1" si="56"/>
        <v>34.61578836454072</v>
      </c>
      <c r="AE149" s="185">
        <f t="shared" ca="1" si="56"/>
        <v>35.555038923858895</v>
      </c>
      <c r="AF149" s="185">
        <f t="shared" ca="1" si="56"/>
        <v>36.675556889789092</v>
      </c>
      <c r="AG149" s="185">
        <f t="shared" ca="1" si="56"/>
        <v>37.817371747257702</v>
      </c>
      <c r="AH149" s="185">
        <f t="shared" ca="1" si="56"/>
        <v>39.041780161650649</v>
      </c>
      <c r="AI149" s="185">
        <f t="shared" ca="1" si="56"/>
        <v>40.407128478607845</v>
      </c>
      <c r="AJ149" s="185">
        <f t="shared" ca="1" si="56"/>
        <v>41.787725123343357</v>
      </c>
      <c r="AK149" s="185">
        <f t="shared" ca="1" si="56"/>
        <v>43.239604291272116</v>
      </c>
      <c r="AL149" s="185">
        <f t="shared" ca="1" si="56"/>
        <v>44.764333129702877</v>
      </c>
      <c r="AM149" s="185">
        <f t="shared" ca="1" si="56"/>
        <v>52.935126760276376</v>
      </c>
      <c r="AN149" s="185">
        <f t="shared" ca="1" si="56"/>
        <v>63.45587553415271</v>
      </c>
      <c r="AO149" s="185">
        <f t="shared" ca="1" si="56"/>
        <v>81.755758748052315</v>
      </c>
      <c r="AP149" s="185">
        <f t="shared" ca="1" si="56"/>
        <v>100.44730115250171</v>
      </c>
    </row>
    <row r="150" spans="1:42">
      <c r="A150" s="57" t="str">
        <f>'[4]TS BYDem'!A89</f>
        <v>*</v>
      </c>
      <c r="B150" s="185" t="s">
        <v>288</v>
      </c>
      <c r="C150" s="185" t="s">
        <v>137</v>
      </c>
      <c r="D150" s="186">
        <f>'[4]TS BYDem'!D89</f>
        <v>0</v>
      </c>
      <c r="E150" s="185" t="s">
        <v>137</v>
      </c>
      <c r="F150" s="185" t="s">
        <v>137</v>
      </c>
      <c r="G150" s="185" t="s">
        <v>137</v>
      </c>
      <c r="H150" s="185" t="s">
        <v>137</v>
      </c>
      <c r="I150" s="185">
        <v>0</v>
      </c>
      <c r="J150" s="185" t="str">
        <f>INDEX('[4]TS BYDem'!$J$10:$J$203,MATCH(D150,'[4]TS BYDem'!$D$10:$D$203,0))</f>
        <v/>
      </c>
      <c r="K150" s="185" t="e">
        <f t="shared" ca="1" si="58"/>
        <v>#VALUE!</v>
      </c>
      <c r="L150" s="185" t="e">
        <f t="shared" ca="1" si="57"/>
        <v>#VALUE!</v>
      </c>
      <c r="M150" s="185" t="e">
        <f t="shared" ca="1" si="57"/>
        <v>#VALUE!</v>
      </c>
      <c r="N150" s="185" t="e">
        <f t="shared" ca="1" si="57"/>
        <v>#VALUE!</v>
      </c>
      <c r="O150" s="185" t="e">
        <f t="shared" ca="1" si="57"/>
        <v>#VALUE!</v>
      </c>
      <c r="P150" s="185" t="e">
        <f t="shared" ca="1" si="57"/>
        <v>#VALUE!</v>
      </c>
      <c r="Q150" s="185" t="e">
        <f t="shared" ca="1" si="57"/>
        <v>#VALUE!</v>
      </c>
      <c r="R150" s="185" t="e">
        <f t="shared" ca="1" si="57"/>
        <v>#VALUE!</v>
      </c>
      <c r="S150" s="185" t="e">
        <f t="shared" ca="1" si="57"/>
        <v>#VALUE!</v>
      </c>
      <c r="T150" s="185" t="e">
        <f t="shared" ca="1" si="57"/>
        <v>#VALUE!</v>
      </c>
      <c r="U150" s="185" t="e">
        <f t="shared" ca="1" si="57"/>
        <v>#VALUE!</v>
      </c>
      <c r="V150" s="185" t="e">
        <f t="shared" ca="1" si="57"/>
        <v>#VALUE!</v>
      </c>
      <c r="W150" s="185" t="e">
        <f t="shared" ca="1" si="57"/>
        <v>#VALUE!</v>
      </c>
      <c r="X150" s="185" t="e">
        <f t="shared" ca="1" si="57"/>
        <v>#VALUE!</v>
      </c>
      <c r="Y150" s="185" t="e">
        <f t="shared" ca="1" si="57"/>
        <v>#VALUE!</v>
      </c>
      <c r="Z150" s="185" t="e">
        <f t="shared" ca="1" si="57"/>
        <v>#VALUE!</v>
      </c>
      <c r="AA150" s="185" t="e">
        <f t="shared" ref="AA150:AP153" ca="1" si="61">AA$133/Z$133*Z150</f>
        <v>#VALUE!</v>
      </c>
      <c r="AB150" s="185" t="e">
        <f t="shared" ca="1" si="61"/>
        <v>#VALUE!</v>
      </c>
      <c r="AC150" s="185" t="e">
        <f t="shared" ca="1" si="61"/>
        <v>#VALUE!</v>
      </c>
      <c r="AD150" s="185" t="e">
        <f t="shared" ca="1" si="61"/>
        <v>#VALUE!</v>
      </c>
      <c r="AE150" s="185" t="e">
        <f t="shared" ca="1" si="61"/>
        <v>#VALUE!</v>
      </c>
      <c r="AF150" s="185" t="e">
        <f t="shared" ca="1" si="61"/>
        <v>#VALUE!</v>
      </c>
      <c r="AG150" s="185" t="e">
        <f t="shared" ca="1" si="61"/>
        <v>#VALUE!</v>
      </c>
      <c r="AH150" s="185" t="e">
        <f t="shared" ca="1" si="61"/>
        <v>#VALUE!</v>
      </c>
      <c r="AI150" s="185" t="e">
        <f t="shared" ca="1" si="61"/>
        <v>#VALUE!</v>
      </c>
      <c r="AJ150" s="185" t="e">
        <f t="shared" ca="1" si="61"/>
        <v>#VALUE!</v>
      </c>
      <c r="AK150" s="185" t="e">
        <f t="shared" ca="1" si="61"/>
        <v>#VALUE!</v>
      </c>
      <c r="AL150" s="185" t="e">
        <f t="shared" ca="1" si="61"/>
        <v>#VALUE!</v>
      </c>
      <c r="AM150" s="185" t="e">
        <f t="shared" ca="1" si="61"/>
        <v>#VALUE!</v>
      </c>
      <c r="AN150" s="185" t="e">
        <f t="shared" ca="1" si="61"/>
        <v>#VALUE!</v>
      </c>
      <c r="AO150" s="185" t="e">
        <f t="shared" ca="1" si="61"/>
        <v>#VALUE!</v>
      </c>
      <c r="AP150" s="185" t="e">
        <f t="shared" ca="1" si="61"/>
        <v>#VALUE!</v>
      </c>
    </row>
    <row r="151" spans="1:42">
      <c r="A151" s="57" t="str">
        <f>'[4]TS BYDem'!A90</f>
        <v/>
      </c>
      <c r="B151" s="185" t="s">
        <v>288</v>
      </c>
      <c r="C151" s="185" t="s">
        <v>137</v>
      </c>
      <c r="D151" s="186" t="str">
        <f>'[4]TS BYDem'!D90</f>
        <v>ICPT</v>
      </c>
      <c r="E151" s="185" t="s">
        <v>137</v>
      </c>
      <c r="F151" s="185" t="s">
        <v>137</v>
      </c>
      <c r="G151" s="185" t="s">
        <v>137</v>
      </c>
      <c r="H151" s="185" t="s">
        <v>137</v>
      </c>
      <c r="I151" s="185">
        <v>0</v>
      </c>
      <c r="J151" s="185">
        <f>INDEX('[4]TS BYDem'!$J$10:$J$203,MATCH(D151,'[4]TS BYDem'!$D$10:$D$203,0))</f>
        <v>39.004000030517574</v>
      </c>
      <c r="K151" s="185">
        <f t="shared" ca="1" si="58"/>
        <v>40.171507058921208</v>
      </c>
      <c r="L151" s="185">
        <f t="shared" ca="1" si="58"/>
        <v>41.001658626905382</v>
      </c>
      <c r="M151" s="192">
        <f t="shared" ref="M151" si="62">O151</f>
        <v>0</v>
      </c>
      <c r="N151" s="192">
        <f t="shared" ref="N151" si="63">O151</f>
        <v>0</v>
      </c>
      <c r="O151" s="192">
        <f>INDEX('[4]TS BYDem'!$O$10:$O$203,MATCH(D151,'[4]TS BYDem'!$D$10:$D$203,0))</f>
        <v>0</v>
      </c>
      <c r="P151" s="185">
        <f t="shared" ref="P151:Z153" ca="1" si="64">P$133/O$133*O151</f>
        <v>0</v>
      </c>
      <c r="Q151" s="185">
        <f t="shared" ca="1" si="64"/>
        <v>0</v>
      </c>
      <c r="R151" s="185">
        <f t="shared" ca="1" si="64"/>
        <v>0</v>
      </c>
      <c r="S151" s="185">
        <f t="shared" ca="1" si="64"/>
        <v>0</v>
      </c>
      <c r="T151" s="185">
        <f t="shared" ca="1" si="64"/>
        <v>0</v>
      </c>
      <c r="U151" s="185">
        <f t="shared" ca="1" si="64"/>
        <v>0</v>
      </c>
      <c r="V151" s="185">
        <f t="shared" ca="1" si="64"/>
        <v>0</v>
      </c>
      <c r="W151" s="185">
        <f t="shared" ca="1" si="64"/>
        <v>0</v>
      </c>
      <c r="X151" s="185">
        <f t="shared" ca="1" si="64"/>
        <v>0</v>
      </c>
      <c r="Y151" s="185">
        <f t="shared" ca="1" si="64"/>
        <v>0</v>
      </c>
      <c r="Z151" s="185">
        <f t="shared" ca="1" si="64"/>
        <v>0</v>
      </c>
      <c r="AA151" s="185">
        <f t="shared" ca="1" si="61"/>
        <v>0</v>
      </c>
      <c r="AB151" s="185">
        <f t="shared" ca="1" si="61"/>
        <v>0</v>
      </c>
      <c r="AC151" s="185">
        <f t="shared" ca="1" si="61"/>
        <v>0</v>
      </c>
      <c r="AD151" s="185">
        <f t="shared" ca="1" si="61"/>
        <v>0</v>
      </c>
      <c r="AE151" s="185">
        <f t="shared" ca="1" si="61"/>
        <v>0</v>
      </c>
      <c r="AF151" s="185">
        <f t="shared" ca="1" si="61"/>
        <v>0</v>
      </c>
      <c r="AG151" s="185">
        <f t="shared" ca="1" si="61"/>
        <v>0</v>
      </c>
      <c r="AH151" s="185">
        <f t="shared" ca="1" si="61"/>
        <v>0</v>
      </c>
      <c r="AI151" s="185">
        <f t="shared" ca="1" si="61"/>
        <v>0</v>
      </c>
      <c r="AJ151" s="185">
        <f t="shared" ca="1" si="61"/>
        <v>0</v>
      </c>
      <c r="AK151" s="185">
        <f t="shared" ca="1" si="61"/>
        <v>0</v>
      </c>
      <c r="AL151" s="185">
        <f t="shared" ca="1" si="61"/>
        <v>0</v>
      </c>
      <c r="AM151" s="185">
        <f t="shared" ca="1" si="61"/>
        <v>0</v>
      </c>
      <c r="AN151" s="185">
        <f t="shared" ca="1" si="61"/>
        <v>0</v>
      </c>
      <c r="AO151" s="185">
        <f t="shared" ca="1" si="61"/>
        <v>0</v>
      </c>
      <c r="AP151" s="185">
        <f t="shared" ca="1" si="61"/>
        <v>0</v>
      </c>
    </row>
    <row r="152" spans="1:42">
      <c r="A152" s="57" t="str">
        <f>'[4]TS BYDem'!A91</f>
        <v>*</v>
      </c>
      <c r="B152" s="185" t="s">
        <v>288</v>
      </c>
      <c r="C152" s="185" t="s">
        <v>137</v>
      </c>
      <c r="D152" s="186" t="str">
        <f>'[4]TS BYDem'!D91</f>
        <v>Useful Energy Service</v>
      </c>
      <c r="E152" s="185" t="s">
        <v>137</v>
      </c>
      <c r="F152" s="185" t="s">
        <v>137</v>
      </c>
      <c r="G152" s="185" t="s">
        <v>137</v>
      </c>
      <c r="H152" s="185" t="s">
        <v>137</v>
      </c>
      <c r="I152" s="185">
        <v>0</v>
      </c>
      <c r="J152" s="185" t="str">
        <f>INDEX('[4]TS BYDem'!$J$10:$J$203,MATCH(D152,'[4]TS BYDem'!$D$10:$D$203,0))</f>
        <v/>
      </c>
      <c r="K152" s="185" t="e">
        <f t="shared" ca="1" si="58"/>
        <v>#VALUE!</v>
      </c>
      <c r="L152" s="185" t="e">
        <f t="shared" ca="1" si="58"/>
        <v>#VALUE!</v>
      </c>
      <c r="M152" s="185" t="e">
        <f t="shared" ca="1" si="58"/>
        <v>#VALUE!</v>
      </c>
      <c r="N152" s="185" t="e">
        <f t="shared" ca="1" si="58"/>
        <v>#VALUE!</v>
      </c>
      <c r="O152" s="185" t="e">
        <f t="shared" ca="1" si="58"/>
        <v>#VALUE!</v>
      </c>
      <c r="P152" s="185" t="e">
        <f t="shared" ca="1" si="64"/>
        <v>#VALUE!</v>
      </c>
      <c r="Q152" s="185" t="e">
        <f t="shared" ca="1" si="64"/>
        <v>#VALUE!</v>
      </c>
      <c r="R152" s="185" t="e">
        <f t="shared" ca="1" si="64"/>
        <v>#VALUE!</v>
      </c>
      <c r="S152" s="185" t="e">
        <f t="shared" ca="1" si="64"/>
        <v>#VALUE!</v>
      </c>
      <c r="T152" s="185" t="e">
        <f t="shared" ca="1" si="64"/>
        <v>#VALUE!</v>
      </c>
      <c r="U152" s="185" t="e">
        <f t="shared" ca="1" si="64"/>
        <v>#VALUE!</v>
      </c>
      <c r="V152" s="185" t="e">
        <f t="shared" ca="1" si="64"/>
        <v>#VALUE!</v>
      </c>
      <c r="W152" s="185" t="e">
        <f t="shared" ca="1" si="64"/>
        <v>#VALUE!</v>
      </c>
      <c r="X152" s="185" t="e">
        <f t="shared" ca="1" si="64"/>
        <v>#VALUE!</v>
      </c>
      <c r="Y152" s="185" t="e">
        <f t="shared" ca="1" si="64"/>
        <v>#VALUE!</v>
      </c>
      <c r="Z152" s="185" t="e">
        <f t="shared" ca="1" si="64"/>
        <v>#VALUE!</v>
      </c>
      <c r="AA152" s="185" t="e">
        <f t="shared" ca="1" si="61"/>
        <v>#VALUE!</v>
      </c>
      <c r="AB152" s="185" t="e">
        <f t="shared" ca="1" si="61"/>
        <v>#VALUE!</v>
      </c>
      <c r="AC152" s="185" t="e">
        <f t="shared" ca="1" si="61"/>
        <v>#VALUE!</v>
      </c>
      <c r="AD152" s="185" t="e">
        <f t="shared" ca="1" si="61"/>
        <v>#VALUE!</v>
      </c>
      <c r="AE152" s="185" t="e">
        <f t="shared" ca="1" si="61"/>
        <v>#VALUE!</v>
      </c>
      <c r="AF152" s="185" t="e">
        <f t="shared" ca="1" si="61"/>
        <v>#VALUE!</v>
      </c>
      <c r="AG152" s="185" t="e">
        <f t="shared" ca="1" si="61"/>
        <v>#VALUE!</v>
      </c>
      <c r="AH152" s="185" t="e">
        <f t="shared" ca="1" si="61"/>
        <v>#VALUE!</v>
      </c>
      <c r="AI152" s="185" t="e">
        <f t="shared" ca="1" si="61"/>
        <v>#VALUE!</v>
      </c>
      <c r="AJ152" s="185" t="e">
        <f t="shared" ca="1" si="61"/>
        <v>#VALUE!</v>
      </c>
      <c r="AK152" s="185" t="e">
        <f t="shared" ca="1" si="61"/>
        <v>#VALUE!</v>
      </c>
      <c r="AL152" s="185" t="e">
        <f t="shared" ca="1" si="61"/>
        <v>#VALUE!</v>
      </c>
      <c r="AM152" s="185" t="e">
        <f t="shared" ca="1" si="61"/>
        <v>#VALUE!</v>
      </c>
      <c r="AN152" s="185" t="e">
        <f t="shared" ca="1" si="61"/>
        <v>#VALUE!</v>
      </c>
      <c r="AO152" s="185" t="e">
        <f t="shared" ca="1" si="61"/>
        <v>#VALUE!</v>
      </c>
      <c r="AP152" s="185" t="e">
        <f t="shared" ca="1" si="61"/>
        <v>#VALUE!</v>
      </c>
    </row>
    <row r="153" spans="1:42">
      <c r="A153" s="57" t="str">
        <f>'[4]TS BYDem'!A92</f>
        <v>*</v>
      </c>
      <c r="B153" s="185" t="s">
        <v>288</v>
      </c>
      <c r="C153" s="185" t="s">
        <v>137</v>
      </c>
      <c r="D153" s="186">
        <f>'[4]TS BYDem'!D92</f>
        <v>0</v>
      </c>
      <c r="E153" s="185" t="s">
        <v>137</v>
      </c>
      <c r="F153" s="185" t="s">
        <v>137</v>
      </c>
      <c r="G153" s="185" t="s">
        <v>137</v>
      </c>
      <c r="H153" s="185" t="s">
        <v>137</v>
      </c>
      <c r="I153" s="185">
        <v>0</v>
      </c>
      <c r="J153" s="185" t="str">
        <f>INDEX('[4]TS BYDem'!$J$10:$J$203,MATCH(D153,'[4]TS BYDem'!$D$10:$D$203,0))</f>
        <v/>
      </c>
      <c r="K153" s="185" t="e">
        <f t="shared" ca="1" si="58"/>
        <v>#VALUE!</v>
      </c>
      <c r="L153" s="185" t="e">
        <f t="shared" ca="1" si="58"/>
        <v>#VALUE!</v>
      </c>
      <c r="M153" s="185" t="e">
        <f t="shared" ca="1" si="58"/>
        <v>#VALUE!</v>
      </c>
      <c r="N153" s="185" t="e">
        <f t="shared" ca="1" si="58"/>
        <v>#VALUE!</v>
      </c>
      <c r="O153" s="185" t="e">
        <f t="shared" ca="1" si="58"/>
        <v>#VALUE!</v>
      </c>
      <c r="P153" s="185" t="e">
        <f t="shared" ca="1" si="64"/>
        <v>#VALUE!</v>
      </c>
      <c r="Q153" s="185" t="e">
        <f t="shared" ca="1" si="64"/>
        <v>#VALUE!</v>
      </c>
      <c r="R153" s="185" t="e">
        <f t="shared" ca="1" si="64"/>
        <v>#VALUE!</v>
      </c>
      <c r="S153" s="185" t="e">
        <f t="shared" ca="1" si="64"/>
        <v>#VALUE!</v>
      </c>
      <c r="T153" s="185" t="e">
        <f t="shared" ca="1" si="64"/>
        <v>#VALUE!</v>
      </c>
      <c r="U153" s="185" t="e">
        <f t="shared" ca="1" si="64"/>
        <v>#VALUE!</v>
      </c>
      <c r="V153" s="185" t="e">
        <f t="shared" ca="1" si="64"/>
        <v>#VALUE!</v>
      </c>
      <c r="W153" s="185" t="e">
        <f t="shared" ca="1" si="64"/>
        <v>#VALUE!</v>
      </c>
      <c r="X153" s="185" t="e">
        <f t="shared" ca="1" si="64"/>
        <v>#VALUE!</v>
      </c>
      <c r="Y153" s="185" t="e">
        <f t="shared" ca="1" si="64"/>
        <v>#VALUE!</v>
      </c>
      <c r="Z153" s="185" t="e">
        <f t="shared" ca="1" si="64"/>
        <v>#VALUE!</v>
      </c>
      <c r="AA153" s="185" t="e">
        <f t="shared" ca="1" si="61"/>
        <v>#VALUE!</v>
      </c>
      <c r="AB153" s="185" t="e">
        <f t="shared" ca="1" si="61"/>
        <v>#VALUE!</v>
      </c>
      <c r="AC153" s="185" t="e">
        <f t="shared" ca="1" si="61"/>
        <v>#VALUE!</v>
      </c>
      <c r="AD153" s="185" t="e">
        <f t="shared" ca="1" si="61"/>
        <v>#VALUE!</v>
      </c>
      <c r="AE153" s="185" t="e">
        <f t="shared" ca="1" si="61"/>
        <v>#VALUE!</v>
      </c>
      <c r="AF153" s="185" t="e">
        <f t="shared" ca="1" si="61"/>
        <v>#VALUE!</v>
      </c>
      <c r="AG153" s="185" t="e">
        <f t="shared" ca="1" si="61"/>
        <v>#VALUE!</v>
      </c>
      <c r="AH153" s="185" t="e">
        <f t="shared" ca="1" si="61"/>
        <v>#VALUE!</v>
      </c>
      <c r="AI153" s="185" t="e">
        <f t="shared" ca="1" si="61"/>
        <v>#VALUE!</v>
      </c>
      <c r="AJ153" s="185" t="e">
        <f t="shared" ca="1" si="61"/>
        <v>#VALUE!</v>
      </c>
      <c r="AK153" s="185" t="e">
        <f t="shared" ca="1" si="61"/>
        <v>#VALUE!</v>
      </c>
      <c r="AL153" s="185" t="e">
        <f t="shared" ca="1" si="61"/>
        <v>#VALUE!</v>
      </c>
      <c r="AM153" s="185" t="e">
        <f t="shared" ca="1" si="61"/>
        <v>#VALUE!</v>
      </c>
      <c r="AN153" s="185" t="e">
        <f t="shared" ca="1" si="61"/>
        <v>#VALUE!</v>
      </c>
      <c r="AO153" s="185" t="e">
        <f t="shared" ca="1" si="61"/>
        <v>#VALUE!</v>
      </c>
      <c r="AP153" s="185" t="e">
        <f t="shared" ca="1" si="61"/>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65">SUMIF($B$10:$B$22,$D154,K$10:K$22)*SUMIF($B$10:$B$22,$D154,K$41:K$53)</f>
        <v>8.5809999999999995</v>
      </c>
      <c r="L154" s="5">
        <f t="shared" ca="1" si="65"/>
        <v>7.8769999999999998</v>
      </c>
      <c r="M154" s="5">
        <f t="shared" ca="1" si="65"/>
        <v>7.9880000000000004</v>
      </c>
      <c r="N154" s="5">
        <f t="shared" ca="1" si="65"/>
        <v>7.7750000000000004</v>
      </c>
      <c r="O154" s="5">
        <f t="shared" ca="1" si="65"/>
        <v>7.4850000000000003</v>
      </c>
      <c r="P154" s="5">
        <f t="shared" ca="1" si="65"/>
        <v>7.3470000000000004</v>
      </c>
      <c r="Q154" s="5">
        <f t="shared" ca="1" si="65"/>
        <v>7.0549999999999997</v>
      </c>
      <c r="R154" s="5">
        <f t="shared" ca="1" si="65"/>
        <v>5.7949999999999999</v>
      </c>
      <c r="S154" s="5">
        <f t="shared" ca="1" si="65"/>
        <v>6.5837289209082881</v>
      </c>
      <c r="T154" s="5">
        <f t="shared" ca="1" si="65"/>
        <v>6.5212364539339207</v>
      </c>
      <c r="U154" s="5">
        <f t="shared" ca="1" si="65"/>
        <v>6.4295076388673262</v>
      </c>
      <c r="V154" s="5">
        <f t="shared" ca="1" si="65"/>
        <v>6.32298113207949</v>
      </c>
      <c r="W154" s="5">
        <f t="shared" ca="1" si="65"/>
        <v>6.2913679633738067</v>
      </c>
      <c r="X154" s="5">
        <f t="shared" ca="1" si="65"/>
        <v>6.3474214857533946</v>
      </c>
      <c r="Y154" s="5">
        <f t="shared" ca="1" si="65"/>
        <v>6.4012427260498939</v>
      </c>
      <c r="Z154" s="5">
        <f t="shared" ca="1" si="65"/>
        <v>6.6994975890785788</v>
      </c>
      <c r="AA154" s="5">
        <f t="shared" ca="1" si="65"/>
        <v>6.7486119416167796</v>
      </c>
      <c r="AB154" s="5">
        <f ca="1">SUMIF($B$10:$B$22,$D154,AB$10:AB$22)*SUMIF($B$10:$B$22,$D154,AB$40:AB$53)</f>
        <v>6.7842739979523508</v>
      </c>
      <c r="AC154" s="5">
        <f t="shared" ca="1" si="65"/>
        <v>6.7946428712067801</v>
      </c>
      <c r="AD154" s="5">
        <f t="shared" ca="1" si="65"/>
        <v>6.817969602068402</v>
      </c>
      <c r="AE154" s="5">
        <f t="shared" ca="1" si="65"/>
        <v>6.833010604917086</v>
      </c>
      <c r="AF154" s="5">
        <f t="shared" ca="1" si="65"/>
        <v>6.9269240757111472</v>
      </c>
      <c r="AG154" s="5">
        <f t="shared" ca="1" si="65"/>
        <v>7.0370934599964698</v>
      </c>
      <c r="AH154" s="5">
        <f t="shared" ca="1" si="65"/>
        <v>7.1605368278161174</v>
      </c>
      <c r="AI154" s="5">
        <f t="shared" ca="1" si="65"/>
        <v>7.2471464939878469</v>
      </c>
      <c r="AJ154" s="5">
        <f t="shared" ca="1" si="65"/>
        <v>7.3458258342195775</v>
      </c>
      <c r="AK154" s="5">
        <f t="shared" ca="1" si="65"/>
        <v>7.4508422566441928</v>
      </c>
      <c r="AL154" s="5">
        <f t="shared" ca="1" si="65"/>
        <v>7.5640900137292002</v>
      </c>
      <c r="AM154" s="5">
        <f t="shared" ca="1" si="65"/>
        <v>8.2496442171446134</v>
      </c>
      <c r="AN154" s="5">
        <f t="shared" ca="1" si="65"/>
        <v>9.5354619435772161</v>
      </c>
      <c r="AO154" s="5">
        <f t="shared" ca="1" si="65"/>
        <v>11.406789952922395</v>
      </c>
      <c r="AP154" s="5">
        <f t="shared" ca="1" si="65"/>
        <v>13.378161882770428</v>
      </c>
    </row>
    <row r="155" spans="1:42">
      <c r="A155" s="57" t="str">
        <f>'[4]TS BYDem'!A94</f>
        <v/>
      </c>
      <c r="B155" s="185" t="s">
        <v>288</v>
      </c>
      <c r="C155" s="185" t="s">
        <v>137</v>
      </c>
      <c r="D155" s="186" t="str">
        <f>'[4]TS BYDem'!D94</f>
        <v>INFK</v>
      </c>
      <c r="E155" s="185" t="s">
        <v>137</v>
      </c>
      <c r="F155" s="185" t="s">
        <v>137</v>
      </c>
      <c r="G155" s="185" t="s">
        <v>137</v>
      </c>
      <c r="H155" s="185" t="s">
        <v>137</v>
      </c>
      <c r="I155" s="185">
        <v>0</v>
      </c>
      <c r="J155" s="185">
        <f>INDEX('[4]TS BYDem'!$J$10:$J$203,MATCH(D155,'[4]TS BYDem'!$D$10:$D$203,0))</f>
        <v>0.66789588210349726</v>
      </c>
      <c r="K155" s="185">
        <f ca="1">K$154/J$154*J155</f>
        <v>0.56675326204661181</v>
      </c>
      <c r="L155" s="185">
        <f t="shared" ref="L155:AP164" ca="1" si="66">L$154/K$154*K155</f>
        <v>0.52025584956778481</v>
      </c>
      <c r="M155" s="192">
        <f t="shared" ref="M155:M163" si="67">O155</f>
        <v>0.16707000000000002</v>
      </c>
      <c r="N155" s="192">
        <f t="shared" ref="N155:N163" si="68">O155</f>
        <v>0.16707000000000002</v>
      </c>
      <c r="O155" s="192">
        <f>INDEX('[4]TS BYDem'!$O$10:$O$203,MATCH(D155,'[4]TS BYDem'!$D$10:$D$203,0))</f>
        <v>0.16707000000000002</v>
      </c>
      <c r="P155" s="185">
        <f t="shared" ca="1" si="66"/>
        <v>0.16398975150300604</v>
      </c>
      <c r="Q155" s="185">
        <f t="shared" ca="1" si="66"/>
        <v>0.15747212424849702</v>
      </c>
      <c r="R155" s="185">
        <f t="shared" ca="1" si="66"/>
        <v>0.12934811623246498</v>
      </c>
      <c r="S155" s="185">
        <f t="shared" ca="1" si="66"/>
        <v>0.14695305154524357</v>
      </c>
      <c r="T155" s="185">
        <f t="shared" ca="1" si="66"/>
        <v>0.14555817960704617</v>
      </c>
      <c r="U155" s="185">
        <f t="shared" ca="1" si="66"/>
        <v>0.14351073363066996</v>
      </c>
      <c r="V155" s="185">
        <f t="shared" ca="1" si="66"/>
        <v>0.14113299368557392</v>
      </c>
      <c r="W155" s="185">
        <f t="shared" ca="1" si="66"/>
        <v>0.14042736748708914</v>
      </c>
      <c r="X155" s="185">
        <f t="shared" ca="1" si="66"/>
        <v>0.14167851805274814</v>
      </c>
      <c r="Y155" s="185">
        <f t="shared" ca="1" si="66"/>
        <v>0.14287984265078904</v>
      </c>
      <c r="Z155" s="185">
        <f t="shared" ca="1" si="66"/>
        <v>0.14953708245923292</v>
      </c>
      <c r="AA155" s="185">
        <f t="shared" ca="1" si="66"/>
        <v>0.15063334630406353</v>
      </c>
      <c r="AB155" s="185">
        <f t="shared" ca="1" si="66"/>
        <v>0.15142934627092844</v>
      </c>
      <c r="AC155" s="185">
        <f t="shared" ca="1" si="66"/>
        <v>0.15166078617134493</v>
      </c>
      <c r="AD155" s="185">
        <f t="shared" ca="1" si="66"/>
        <v>0.15218145376320213</v>
      </c>
      <c r="AE155" s="185">
        <f t="shared" ca="1" si="66"/>
        <v>0.15251717859231767</v>
      </c>
      <c r="AF155" s="185">
        <f t="shared" ca="1" si="66"/>
        <v>0.15461338748551257</v>
      </c>
      <c r="AG155" s="185">
        <f t="shared" ca="1" si="66"/>
        <v>0.15707243879246632</v>
      </c>
      <c r="AH155" s="185">
        <f t="shared" ca="1" si="66"/>
        <v>0.15982777392428041</v>
      </c>
      <c r="AI155" s="185">
        <f t="shared" ca="1" si="66"/>
        <v>0.16176095721450229</v>
      </c>
      <c r="AJ155" s="185">
        <f t="shared" ca="1" si="66"/>
        <v>0.16396354336981495</v>
      </c>
      <c r="AK155" s="185">
        <f t="shared" ca="1" si="66"/>
        <v>0.16630757726353312</v>
      </c>
      <c r="AL155" s="185">
        <f t="shared" ca="1" si="66"/>
        <v>0.16883533982548266</v>
      </c>
      <c r="AM155" s="185">
        <f t="shared" ca="1" si="66"/>
        <v>0.18413734927967276</v>
      </c>
      <c r="AN155" s="185">
        <f t="shared" ca="1" si="66"/>
        <v>0.21283762550613833</v>
      </c>
      <c r="AO155" s="185">
        <f t="shared" ca="1" si="66"/>
        <v>0.25460686672474875</v>
      </c>
      <c r="AP155" s="185">
        <f t="shared" ca="1" si="66"/>
        <v>0.29860915240540481</v>
      </c>
    </row>
    <row r="156" spans="1:42">
      <c r="A156" s="57" t="str">
        <f>'[4]TS BYDem'!A95</f>
        <v/>
      </c>
      <c r="B156" s="185" t="s">
        <v>288</v>
      </c>
      <c r="C156" s="185" t="s">
        <v>137</v>
      </c>
      <c r="D156" s="186" t="str">
        <f>'[4]TS BYDem'!D95</f>
        <v>INFA</v>
      </c>
      <c r="E156" s="185" t="s">
        <v>137</v>
      </c>
      <c r="F156" s="185" t="s">
        <v>137</v>
      </c>
      <c r="G156" s="185" t="s">
        <v>137</v>
      </c>
      <c r="H156" s="185" t="s">
        <v>137</v>
      </c>
      <c r="I156" s="185">
        <v>0</v>
      </c>
      <c r="J156" s="185">
        <f>INDEX('[4]TS BYDem'!$J$10:$J$203,MATCH(D156,'[4]TS BYDem'!$D$10:$D$203,0))</f>
        <v>0</v>
      </c>
      <c r="K156" s="185">
        <f t="shared" ref="K156:N172" ca="1" si="69">K$154/J$154*J156</f>
        <v>0</v>
      </c>
      <c r="L156" s="185">
        <f t="shared" ca="1" si="66"/>
        <v>0</v>
      </c>
      <c r="M156" s="192">
        <f t="shared" si="67"/>
        <v>0</v>
      </c>
      <c r="N156" s="192">
        <f t="shared" si="68"/>
        <v>0</v>
      </c>
      <c r="O156" s="192">
        <f>INDEX('[4]TS BYDem'!$O$10:$O$203,MATCH(D156,'[4]TS BYDem'!$D$10:$D$203,0))</f>
        <v>0</v>
      </c>
      <c r="P156" s="185">
        <f t="shared" ca="1" si="66"/>
        <v>0</v>
      </c>
      <c r="Q156" s="185">
        <f t="shared" ca="1" si="66"/>
        <v>0</v>
      </c>
      <c r="R156" s="185">
        <f t="shared" ca="1" si="66"/>
        <v>0</v>
      </c>
      <c r="S156" s="185">
        <f t="shared" ca="1" si="66"/>
        <v>0</v>
      </c>
      <c r="T156" s="185">
        <f t="shared" ca="1" si="66"/>
        <v>0</v>
      </c>
      <c r="U156" s="185">
        <f t="shared" ca="1" si="66"/>
        <v>0</v>
      </c>
      <c r="V156" s="185">
        <f t="shared" ca="1" si="66"/>
        <v>0</v>
      </c>
      <c r="W156" s="185">
        <f t="shared" ca="1" si="66"/>
        <v>0</v>
      </c>
      <c r="X156" s="185">
        <f t="shared" ca="1" si="66"/>
        <v>0</v>
      </c>
      <c r="Y156" s="185">
        <f t="shared" ca="1" si="66"/>
        <v>0</v>
      </c>
      <c r="Z156" s="185">
        <f t="shared" ca="1" si="66"/>
        <v>0</v>
      </c>
      <c r="AA156" s="185">
        <f t="shared" ca="1" si="66"/>
        <v>0</v>
      </c>
      <c r="AB156" s="185">
        <f t="shared" ca="1" si="66"/>
        <v>0</v>
      </c>
      <c r="AC156" s="185">
        <f t="shared" ca="1" si="66"/>
        <v>0</v>
      </c>
      <c r="AD156" s="185">
        <f t="shared" ca="1" si="66"/>
        <v>0</v>
      </c>
      <c r="AE156" s="185">
        <f t="shared" ca="1" si="66"/>
        <v>0</v>
      </c>
      <c r="AF156" s="185">
        <f t="shared" ca="1" si="66"/>
        <v>0</v>
      </c>
      <c r="AG156" s="185">
        <f t="shared" ca="1" si="66"/>
        <v>0</v>
      </c>
      <c r="AH156" s="185">
        <f t="shared" ca="1" si="66"/>
        <v>0</v>
      </c>
      <c r="AI156" s="185">
        <f t="shared" ca="1" si="66"/>
        <v>0</v>
      </c>
      <c r="AJ156" s="185">
        <f t="shared" ca="1" si="66"/>
        <v>0</v>
      </c>
      <c r="AK156" s="185">
        <f t="shared" ca="1" si="66"/>
        <v>0</v>
      </c>
      <c r="AL156" s="185">
        <f t="shared" ca="1" si="66"/>
        <v>0</v>
      </c>
      <c r="AM156" s="185">
        <f t="shared" ca="1" si="66"/>
        <v>0</v>
      </c>
      <c r="AN156" s="185">
        <f t="shared" ca="1" si="66"/>
        <v>0</v>
      </c>
      <c r="AO156" s="185">
        <f t="shared" ca="1" si="66"/>
        <v>0</v>
      </c>
      <c r="AP156" s="185">
        <f t="shared" ca="1" si="66"/>
        <v>0</v>
      </c>
    </row>
    <row r="157" spans="1:42">
      <c r="A157" s="57" t="str">
        <f>'[4]TS BYDem'!A96</f>
        <v/>
      </c>
      <c r="B157" s="185" t="s">
        <v>288</v>
      </c>
      <c r="C157" s="185" t="s">
        <v>137</v>
      </c>
      <c r="D157" s="186" t="str">
        <f>'[4]TS BYDem'!D96</f>
        <v>INFL</v>
      </c>
      <c r="E157" s="185" t="s">
        <v>137</v>
      </c>
      <c r="F157" s="185" t="s">
        <v>137</v>
      </c>
      <c r="G157" s="185" t="s">
        <v>137</v>
      </c>
      <c r="H157" s="185" t="s">
        <v>137</v>
      </c>
      <c r="I157" s="185">
        <v>0</v>
      </c>
      <c r="J157" s="185">
        <f>INDEX('[4]TS BYDem'!$J$10:$J$203,MATCH(D157,'[4]TS BYDem'!$D$10:$D$203,0))</f>
        <v>0.20036876463104916</v>
      </c>
      <c r="K157" s="185">
        <f t="shared" ca="1" si="69"/>
        <v>0.17002597861398352</v>
      </c>
      <c r="L157" s="185">
        <f t="shared" ca="1" si="66"/>
        <v>0.15607675487033543</v>
      </c>
      <c r="M157" s="192">
        <f t="shared" si="67"/>
        <v>5.0121000000000006E-2</v>
      </c>
      <c r="N157" s="192">
        <f t="shared" si="68"/>
        <v>5.0121000000000006E-2</v>
      </c>
      <c r="O157" s="192">
        <f>INDEX('[4]TS BYDem'!$O$10:$O$203,MATCH(D157,'[4]TS BYDem'!$D$10:$D$203,0))</f>
        <v>5.0121000000000006E-2</v>
      </c>
      <c r="P157" s="185">
        <f t="shared" ca="1" si="66"/>
        <v>4.9196925450901804E-2</v>
      </c>
      <c r="Q157" s="185">
        <f t="shared" ca="1" si="66"/>
        <v>4.7241637274549095E-2</v>
      </c>
      <c r="R157" s="185">
        <f t="shared" ca="1" si="66"/>
        <v>3.8804434869739481E-2</v>
      </c>
      <c r="S157" s="185">
        <f t="shared" ca="1" si="66"/>
        <v>4.4085915463573058E-2</v>
      </c>
      <c r="T157" s="185">
        <f t="shared" ca="1" si="66"/>
        <v>4.3667453882113842E-2</v>
      </c>
      <c r="U157" s="185">
        <f t="shared" ca="1" si="66"/>
        <v>4.3053220089200983E-2</v>
      </c>
      <c r="V157" s="185">
        <f t="shared" ca="1" si="66"/>
        <v>4.2339898105672173E-2</v>
      </c>
      <c r="W157" s="185">
        <f t="shared" ca="1" si="66"/>
        <v>4.2128210246126743E-2</v>
      </c>
      <c r="X157" s="185">
        <f t="shared" ca="1" si="66"/>
        <v>4.2503555415824443E-2</v>
      </c>
      <c r="Y157" s="185">
        <f t="shared" ca="1" si="66"/>
        <v>4.2863952795236714E-2</v>
      </c>
      <c r="Z157" s="185">
        <f t="shared" ca="1" si="66"/>
        <v>4.4861124737769875E-2</v>
      </c>
      <c r="AA157" s="185">
        <f t="shared" ca="1" si="66"/>
        <v>4.5190003891219063E-2</v>
      </c>
      <c r="AB157" s="185">
        <f t="shared" ca="1" si="66"/>
        <v>4.542880388127854E-2</v>
      </c>
      <c r="AC157" s="185">
        <f t="shared" ca="1" si="66"/>
        <v>4.5498235851403494E-2</v>
      </c>
      <c r="AD157" s="185">
        <f t="shared" ca="1" si="66"/>
        <v>4.5654436128960654E-2</v>
      </c>
      <c r="AE157" s="185">
        <f t="shared" ca="1" si="66"/>
        <v>4.5755153577695315E-2</v>
      </c>
      <c r="AF157" s="185">
        <f t="shared" ca="1" si="66"/>
        <v>4.6384016245653789E-2</v>
      </c>
      <c r="AG157" s="185">
        <f t="shared" ca="1" si="66"/>
        <v>4.7121731637739916E-2</v>
      </c>
      <c r="AH157" s="185">
        <f t="shared" ca="1" si="66"/>
        <v>4.7948332177284142E-2</v>
      </c>
      <c r="AI157" s="185">
        <f t="shared" ca="1" si="66"/>
        <v>4.852828716435071E-2</v>
      </c>
      <c r="AJ157" s="185">
        <f t="shared" ca="1" si="66"/>
        <v>4.9189063010944507E-2</v>
      </c>
      <c r="AK157" s="185">
        <f t="shared" ca="1" si="66"/>
        <v>4.9892273179059955E-2</v>
      </c>
      <c r="AL157" s="185">
        <f t="shared" ca="1" si="66"/>
        <v>5.0650601947644813E-2</v>
      </c>
      <c r="AM157" s="185">
        <f t="shared" ca="1" si="66"/>
        <v>5.5241204783901848E-2</v>
      </c>
      <c r="AN157" s="185">
        <f t="shared" ca="1" si="66"/>
        <v>6.3851287651841518E-2</v>
      </c>
      <c r="AO157" s="185">
        <f t="shared" ca="1" si="66"/>
        <v>7.6382060017424647E-2</v>
      </c>
      <c r="AP157" s="185">
        <f t="shared" ca="1" si="66"/>
        <v>8.9582745721621462E-2</v>
      </c>
    </row>
    <row r="158" spans="1:42">
      <c r="A158" s="57" t="str">
        <f>'[4]TS BYDem'!A97</f>
        <v/>
      </c>
      <c r="B158" s="185" t="s">
        <v>288</v>
      </c>
      <c r="C158" s="185" t="s">
        <v>137</v>
      </c>
      <c r="D158" s="186" t="str">
        <f>'[4]TS BYDem'!D97</f>
        <v>INFC</v>
      </c>
      <c r="E158" s="185" t="s">
        <v>137</v>
      </c>
      <c r="F158" s="185" t="s">
        <v>137</v>
      </c>
      <c r="G158" s="185" t="s">
        <v>137</v>
      </c>
      <c r="H158" s="185" t="s">
        <v>137</v>
      </c>
      <c r="I158" s="185">
        <v>0</v>
      </c>
      <c r="J158" s="185">
        <f>INDEX('[4]TS BYDem'!$J$10:$J$203,MATCH(D158,'[4]TS BYDem'!$D$10:$D$203,0))</f>
        <v>0</v>
      </c>
      <c r="K158" s="185">
        <f t="shared" ca="1" si="69"/>
        <v>0</v>
      </c>
      <c r="L158" s="185">
        <f t="shared" ca="1" si="66"/>
        <v>0</v>
      </c>
      <c r="M158" s="192">
        <f t="shared" si="67"/>
        <v>0</v>
      </c>
      <c r="N158" s="192">
        <f t="shared" si="68"/>
        <v>0</v>
      </c>
      <c r="O158" s="192">
        <f>INDEX('[4]TS BYDem'!$O$10:$O$203,MATCH(D158,'[4]TS BYDem'!$D$10:$D$203,0))</f>
        <v>0</v>
      </c>
      <c r="P158" s="185">
        <f t="shared" ca="1" si="66"/>
        <v>0</v>
      </c>
      <c r="Q158" s="185">
        <f t="shared" ca="1" si="66"/>
        <v>0</v>
      </c>
      <c r="R158" s="185">
        <f t="shared" ca="1" si="66"/>
        <v>0</v>
      </c>
      <c r="S158" s="185">
        <f t="shared" ca="1" si="66"/>
        <v>0</v>
      </c>
      <c r="T158" s="185">
        <f t="shared" ca="1" si="66"/>
        <v>0</v>
      </c>
      <c r="U158" s="185">
        <f t="shared" ca="1" si="66"/>
        <v>0</v>
      </c>
      <c r="V158" s="185">
        <f t="shared" ca="1" si="66"/>
        <v>0</v>
      </c>
      <c r="W158" s="185">
        <f t="shared" ca="1" si="66"/>
        <v>0</v>
      </c>
      <c r="X158" s="185">
        <f t="shared" ca="1" si="66"/>
        <v>0</v>
      </c>
      <c r="Y158" s="185">
        <f t="shared" ca="1" si="66"/>
        <v>0</v>
      </c>
      <c r="Z158" s="185">
        <f t="shared" ca="1" si="66"/>
        <v>0</v>
      </c>
      <c r="AA158" s="185">
        <f t="shared" ca="1" si="66"/>
        <v>0</v>
      </c>
      <c r="AB158" s="185">
        <f t="shared" ca="1" si="66"/>
        <v>0</v>
      </c>
      <c r="AC158" s="185">
        <f t="shared" ca="1" si="66"/>
        <v>0</v>
      </c>
      <c r="AD158" s="185">
        <f t="shared" ca="1" si="66"/>
        <v>0</v>
      </c>
      <c r="AE158" s="185">
        <f t="shared" ca="1" si="66"/>
        <v>0</v>
      </c>
      <c r="AF158" s="185">
        <f t="shared" ca="1" si="66"/>
        <v>0</v>
      </c>
      <c r="AG158" s="185">
        <f t="shared" ca="1" si="66"/>
        <v>0</v>
      </c>
      <c r="AH158" s="185">
        <f t="shared" ca="1" si="66"/>
        <v>0</v>
      </c>
      <c r="AI158" s="185">
        <f t="shared" ca="1" si="66"/>
        <v>0</v>
      </c>
      <c r="AJ158" s="185">
        <f t="shared" ca="1" si="66"/>
        <v>0</v>
      </c>
      <c r="AK158" s="185">
        <f t="shared" ca="1" si="66"/>
        <v>0</v>
      </c>
      <c r="AL158" s="185">
        <f t="shared" ca="1" si="66"/>
        <v>0</v>
      </c>
      <c r="AM158" s="185">
        <f t="shared" ca="1" si="66"/>
        <v>0</v>
      </c>
      <c r="AN158" s="185">
        <f t="shared" ca="1" si="66"/>
        <v>0</v>
      </c>
      <c r="AO158" s="185">
        <f t="shared" ca="1" si="66"/>
        <v>0</v>
      </c>
      <c r="AP158" s="185">
        <f t="shared" ca="1" si="66"/>
        <v>0</v>
      </c>
    </row>
    <row r="159" spans="1:42">
      <c r="A159" s="57" t="str">
        <f>'[4]TS BYDem'!A98</f>
        <v/>
      </c>
      <c r="B159" s="185" t="s">
        <v>288</v>
      </c>
      <c r="C159" s="185" t="s">
        <v>137</v>
      </c>
      <c r="D159" s="186" t="str">
        <f>'[4]TS BYDem'!D98</f>
        <v>INFH</v>
      </c>
      <c r="E159" s="185" t="s">
        <v>137</v>
      </c>
      <c r="F159" s="185" t="s">
        <v>137</v>
      </c>
      <c r="G159" s="185" t="s">
        <v>137</v>
      </c>
      <c r="H159" s="185" t="s">
        <v>137</v>
      </c>
      <c r="I159" s="185">
        <v>0</v>
      </c>
      <c r="J159" s="185">
        <f>INDEX('[4]TS BYDem'!$J$10:$J$203,MATCH(D159,'[4]TS BYDem'!$D$10:$D$203,0))</f>
        <v>0.60110629389314751</v>
      </c>
      <c r="K159" s="185">
        <f t="shared" ca="1" si="69"/>
        <v>0.5100779358419506</v>
      </c>
      <c r="L159" s="185">
        <f t="shared" ca="1" si="66"/>
        <v>0.46823026461100631</v>
      </c>
      <c r="M159" s="192">
        <f t="shared" si="67"/>
        <v>0.15036300000000002</v>
      </c>
      <c r="N159" s="192">
        <f t="shared" si="68"/>
        <v>0.15036300000000002</v>
      </c>
      <c r="O159" s="192">
        <f>INDEX('[4]TS BYDem'!$O$10:$O$203,MATCH(D159,'[4]TS BYDem'!$D$10:$D$203,0))</f>
        <v>0.15036300000000002</v>
      </c>
      <c r="P159" s="185">
        <f t="shared" ca="1" si="66"/>
        <v>0.14759077635270543</v>
      </c>
      <c r="Q159" s="185">
        <f t="shared" ca="1" si="66"/>
        <v>0.1417249118236473</v>
      </c>
      <c r="R159" s="185">
        <f t="shared" ca="1" si="66"/>
        <v>0.11641330460921845</v>
      </c>
      <c r="S159" s="185">
        <f t="shared" ca="1" si="66"/>
        <v>0.13225774639071919</v>
      </c>
      <c r="T159" s="185">
        <f t="shared" ca="1" si="66"/>
        <v>0.13100236164634152</v>
      </c>
      <c r="U159" s="185">
        <f t="shared" ca="1" si="66"/>
        <v>0.12915966026760292</v>
      </c>
      <c r="V159" s="185">
        <f t="shared" ca="1" si="66"/>
        <v>0.12701969431701648</v>
      </c>
      <c r="W159" s="185">
        <f t="shared" ca="1" si="66"/>
        <v>0.12638463073838019</v>
      </c>
      <c r="X159" s="185">
        <f t="shared" ca="1" si="66"/>
        <v>0.12751066624747329</v>
      </c>
      <c r="Y159" s="185">
        <f t="shared" ca="1" si="66"/>
        <v>0.12859185838571011</v>
      </c>
      <c r="Z159" s="185">
        <f t="shared" ca="1" si="66"/>
        <v>0.1345833742133096</v>
      </c>
      <c r="AA159" s="185">
        <f t="shared" ca="1" si="66"/>
        <v>0.13557001167365715</v>
      </c>
      <c r="AB159" s="185">
        <f t="shared" ca="1" si="66"/>
        <v>0.13628641164383556</v>
      </c>
      <c r="AC159" s="185">
        <f t="shared" ca="1" si="66"/>
        <v>0.13649470755421042</v>
      </c>
      <c r="AD159" s="185">
        <f t="shared" ca="1" si="66"/>
        <v>0.13696330838688192</v>
      </c>
      <c r="AE159" s="185">
        <f t="shared" ca="1" si="66"/>
        <v>0.1372654607330859</v>
      </c>
      <c r="AF159" s="185">
        <f t="shared" ca="1" si="66"/>
        <v>0.13915204873696133</v>
      </c>
      <c r="AG159" s="185">
        <f t="shared" ca="1" si="66"/>
        <v>0.14136519491321969</v>
      </c>
      <c r="AH159" s="185">
        <f t="shared" ca="1" si="66"/>
        <v>0.14384499653185237</v>
      </c>
      <c r="AI159" s="185">
        <f t="shared" ca="1" si="66"/>
        <v>0.14558486149305208</v>
      </c>
      <c r="AJ159" s="185">
        <f t="shared" ca="1" si="66"/>
        <v>0.14756718903283347</v>
      </c>
      <c r="AK159" s="185">
        <f t="shared" ca="1" si="66"/>
        <v>0.14967681953717982</v>
      </c>
      <c r="AL159" s="185">
        <f t="shared" ca="1" si="66"/>
        <v>0.15195180584293438</v>
      </c>
      <c r="AM159" s="185">
        <f t="shared" ca="1" si="66"/>
        <v>0.16572361435170549</v>
      </c>
      <c r="AN159" s="185">
        <f t="shared" ca="1" si="66"/>
        <v>0.19155386295552451</v>
      </c>
      <c r="AO159" s="185">
        <f t="shared" ca="1" si="66"/>
        <v>0.22914618005227391</v>
      </c>
      <c r="AP159" s="185">
        <f t="shared" ca="1" si="66"/>
        <v>0.26874823716486435</v>
      </c>
    </row>
    <row r="160" spans="1:42">
      <c r="A160" s="57" t="str">
        <f>'[4]TS BYDem'!A99</f>
        <v/>
      </c>
      <c r="B160" s="185" t="s">
        <v>288</v>
      </c>
      <c r="C160" s="185" t="s">
        <v>137</v>
      </c>
      <c r="D160" s="186" t="str">
        <f>'[4]TS BYDem'!D99</f>
        <v>INFP</v>
      </c>
      <c r="E160" s="185" t="s">
        <v>137</v>
      </c>
      <c r="F160" s="185" t="s">
        <v>137</v>
      </c>
      <c r="G160" s="185" t="s">
        <v>137</v>
      </c>
      <c r="H160" s="185" t="s">
        <v>137</v>
      </c>
      <c r="I160" s="185">
        <v>0</v>
      </c>
      <c r="J160" s="185">
        <f>INDEX('[4]TS BYDem'!$J$10:$J$203,MATCH(D160,'[4]TS BYDem'!$D$10:$D$203,0))</f>
        <v>0</v>
      </c>
      <c r="K160" s="185">
        <f t="shared" ca="1" si="69"/>
        <v>0</v>
      </c>
      <c r="L160" s="185">
        <f t="shared" ca="1" si="66"/>
        <v>0</v>
      </c>
      <c r="M160" s="192">
        <f t="shared" si="67"/>
        <v>0</v>
      </c>
      <c r="N160" s="192">
        <f t="shared" si="68"/>
        <v>0</v>
      </c>
      <c r="O160" s="192">
        <f>INDEX('[4]TS BYDem'!$O$10:$O$203,MATCH(D160,'[4]TS BYDem'!$D$10:$D$203,0))</f>
        <v>0</v>
      </c>
      <c r="P160" s="185">
        <f t="shared" ca="1" si="66"/>
        <v>0</v>
      </c>
      <c r="Q160" s="185">
        <f t="shared" ca="1" si="66"/>
        <v>0</v>
      </c>
      <c r="R160" s="185">
        <f t="shared" ca="1" si="66"/>
        <v>0</v>
      </c>
      <c r="S160" s="185">
        <f t="shared" ca="1" si="66"/>
        <v>0</v>
      </c>
      <c r="T160" s="185">
        <f t="shared" ca="1" si="66"/>
        <v>0</v>
      </c>
      <c r="U160" s="185">
        <f t="shared" ca="1" si="66"/>
        <v>0</v>
      </c>
      <c r="V160" s="185">
        <f t="shared" ca="1" si="66"/>
        <v>0</v>
      </c>
      <c r="W160" s="185">
        <f t="shared" ca="1" si="66"/>
        <v>0</v>
      </c>
      <c r="X160" s="185">
        <f t="shared" ca="1" si="66"/>
        <v>0</v>
      </c>
      <c r="Y160" s="185">
        <f t="shared" ca="1" si="66"/>
        <v>0</v>
      </c>
      <c r="Z160" s="185">
        <f t="shared" ca="1" si="66"/>
        <v>0</v>
      </c>
      <c r="AA160" s="185">
        <f t="shared" ca="1" si="66"/>
        <v>0</v>
      </c>
      <c r="AB160" s="185">
        <f t="shared" ca="1" si="66"/>
        <v>0</v>
      </c>
      <c r="AC160" s="185">
        <f t="shared" ca="1" si="66"/>
        <v>0</v>
      </c>
      <c r="AD160" s="185">
        <f t="shared" ca="1" si="66"/>
        <v>0</v>
      </c>
      <c r="AE160" s="185">
        <f t="shared" ca="1" si="66"/>
        <v>0</v>
      </c>
      <c r="AF160" s="185">
        <f t="shared" ca="1" si="66"/>
        <v>0</v>
      </c>
      <c r="AG160" s="185">
        <f t="shared" ca="1" si="66"/>
        <v>0</v>
      </c>
      <c r="AH160" s="185">
        <f t="shared" ca="1" si="66"/>
        <v>0</v>
      </c>
      <c r="AI160" s="185">
        <f t="shared" ca="1" si="66"/>
        <v>0</v>
      </c>
      <c r="AJ160" s="185">
        <f t="shared" ca="1" si="66"/>
        <v>0</v>
      </c>
      <c r="AK160" s="185">
        <f t="shared" ca="1" si="66"/>
        <v>0</v>
      </c>
      <c r="AL160" s="185">
        <f t="shared" ca="1" si="66"/>
        <v>0</v>
      </c>
      <c r="AM160" s="185">
        <f t="shared" ca="1" si="66"/>
        <v>0</v>
      </c>
      <c r="AN160" s="185">
        <f t="shared" ca="1" si="66"/>
        <v>0</v>
      </c>
      <c r="AO160" s="185">
        <f t="shared" ca="1" si="66"/>
        <v>0</v>
      </c>
      <c r="AP160" s="185">
        <f t="shared" ca="1" si="66"/>
        <v>0</v>
      </c>
    </row>
    <row r="161" spans="1:42">
      <c r="A161" s="57" t="str">
        <f>'[4]TS BYDem'!A100</f>
        <v/>
      </c>
      <c r="B161" s="185" t="s">
        <v>288</v>
      </c>
      <c r="C161" s="185" t="s">
        <v>137</v>
      </c>
      <c r="D161" s="186" t="str">
        <f>'[4]TS BYDem'!D100</f>
        <v>INFF</v>
      </c>
      <c r="E161" s="185" t="s">
        <v>137</v>
      </c>
      <c r="F161" s="185" t="s">
        <v>137</v>
      </c>
      <c r="G161" s="185" t="s">
        <v>137</v>
      </c>
      <c r="H161" s="185" t="s">
        <v>137</v>
      </c>
      <c r="I161" s="185">
        <v>0</v>
      </c>
      <c r="J161" s="185">
        <f>INDEX('[4]TS BYDem'!$J$10:$J$203,MATCH(D161,'[4]TS BYDem'!$D$10:$D$203,0))</f>
        <v>0</v>
      </c>
      <c r="K161" s="185">
        <f t="shared" ca="1" si="69"/>
        <v>0</v>
      </c>
      <c r="L161" s="185">
        <f t="shared" ca="1" si="66"/>
        <v>0</v>
      </c>
      <c r="M161" s="192">
        <f t="shared" si="67"/>
        <v>0</v>
      </c>
      <c r="N161" s="192">
        <f t="shared" si="68"/>
        <v>0</v>
      </c>
      <c r="O161" s="192">
        <f>INDEX('[4]TS BYDem'!$O$10:$O$203,MATCH(D161,'[4]TS BYDem'!$D$10:$D$203,0))</f>
        <v>0</v>
      </c>
      <c r="P161" s="185">
        <f t="shared" ca="1" si="66"/>
        <v>0</v>
      </c>
      <c r="Q161" s="185">
        <f t="shared" ca="1" si="66"/>
        <v>0</v>
      </c>
      <c r="R161" s="185">
        <f t="shared" ca="1" si="66"/>
        <v>0</v>
      </c>
      <c r="S161" s="185">
        <f t="shared" ca="1" si="66"/>
        <v>0</v>
      </c>
      <c r="T161" s="185">
        <f t="shared" ca="1" si="66"/>
        <v>0</v>
      </c>
      <c r="U161" s="185">
        <f t="shared" ca="1" si="66"/>
        <v>0</v>
      </c>
      <c r="V161" s="185">
        <f t="shared" ca="1" si="66"/>
        <v>0</v>
      </c>
      <c r="W161" s="185">
        <f t="shared" ca="1" si="66"/>
        <v>0</v>
      </c>
      <c r="X161" s="185">
        <f t="shared" ca="1" si="66"/>
        <v>0</v>
      </c>
      <c r="Y161" s="185">
        <f t="shared" ca="1" si="66"/>
        <v>0</v>
      </c>
      <c r="Z161" s="185">
        <f t="shared" ca="1" si="66"/>
        <v>0</v>
      </c>
      <c r="AA161" s="185">
        <f t="shared" ca="1" si="66"/>
        <v>0</v>
      </c>
      <c r="AB161" s="185">
        <f t="shared" ca="1" si="66"/>
        <v>0</v>
      </c>
      <c r="AC161" s="185">
        <f t="shared" ca="1" si="66"/>
        <v>0</v>
      </c>
      <c r="AD161" s="185">
        <f t="shared" ca="1" si="66"/>
        <v>0</v>
      </c>
      <c r="AE161" s="185">
        <f t="shared" ca="1" si="66"/>
        <v>0</v>
      </c>
      <c r="AF161" s="185">
        <f t="shared" ca="1" si="66"/>
        <v>0</v>
      </c>
      <c r="AG161" s="185">
        <f t="shared" ca="1" si="66"/>
        <v>0</v>
      </c>
      <c r="AH161" s="185">
        <f t="shared" ca="1" si="66"/>
        <v>0</v>
      </c>
      <c r="AI161" s="185">
        <f t="shared" ca="1" si="66"/>
        <v>0</v>
      </c>
      <c r="AJ161" s="185">
        <f t="shared" ca="1" si="66"/>
        <v>0</v>
      </c>
      <c r="AK161" s="185">
        <f t="shared" ca="1" si="66"/>
        <v>0</v>
      </c>
      <c r="AL161" s="185">
        <f t="shared" ca="1" si="66"/>
        <v>0</v>
      </c>
      <c r="AM161" s="185">
        <f t="shared" ca="1" si="66"/>
        <v>0</v>
      </c>
      <c r="AN161" s="185">
        <f t="shared" ca="1" si="66"/>
        <v>0</v>
      </c>
      <c r="AO161" s="185">
        <f t="shared" ca="1" si="66"/>
        <v>0</v>
      </c>
      <c r="AP161" s="185">
        <f t="shared" ca="1" si="66"/>
        <v>0</v>
      </c>
    </row>
    <row r="162" spans="1:42">
      <c r="A162" s="57" t="str">
        <f>'[4]TS BYDem'!A101</f>
        <v/>
      </c>
      <c r="B162" s="185" t="s">
        <v>288</v>
      </c>
      <c r="C162" s="185" t="s">
        <v>137</v>
      </c>
      <c r="D162" s="186" t="str">
        <f>'[4]TS BYDem'!D101</f>
        <v>INFO</v>
      </c>
      <c r="E162" s="185" t="s">
        <v>137</v>
      </c>
      <c r="F162" s="185" t="s">
        <v>137</v>
      </c>
      <c r="G162" s="185" t="s">
        <v>137</v>
      </c>
      <c r="H162" s="185" t="s">
        <v>137</v>
      </c>
      <c r="I162" s="185">
        <v>0</v>
      </c>
      <c r="J162" s="185">
        <f>INDEX('[4]TS BYDem'!$J$10:$J$203,MATCH(D162,'[4]TS BYDem'!$D$10:$D$203,0))</f>
        <v>3.7402169397795855</v>
      </c>
      <c r="K162" s="185">
        <f t="shared" ca="1" si="69"/>
        <v>3.1738182674610265</v>
      </c>
      <c r="L162" s="185">
        <f t="shared" ca="1" si="66"/>
        <v>2.9134327575795953</v>
      </c>
      <c r="M162" s="192">
        <f t="shared" si="67"/>
        <v>0.9355920000000002</v>
      </c>
      <c r="N162" s="192">
        <f t="shared" si="68"/>
        <v>0.9355920000000002</v>
      </c>
      <c r="O162" s="192">
        <f>INDEX('[4]TS BYDem'!$O$10:$O$203,MATCH(D162,'[4]TS BYDem'!$D$10:$D$203,0))</f>
        <v>0.9355920000000002</v>
      </c>
      <c r="P162" s="185">
        <f t="shared" ca="1" si="66"/>
        <v>0.91834260841683379</v>
      </c>
      <c r="Q162" s="185">
        <f t="shared" ca="1" si="66"/>
        <v>0.88184389579158329</v>
      </c>
      <c r="R162" s="185">
        <f t="shared" ca="1" si="66"/>
        <v>0.7243494509018038</v>
      </c>
      <c r="S162" s="185">
        <f t="shared" ca="1" si="66"/>
        <v>0.8229370886533639</v>
      </c>
      <c r="T162" s="185">
        <f t="shared" ca="1" si="66"/>
        <v>0.81512580579945848</v>
      </c>
      <c r="U162" s="185">
        <f t="shared" ca="1" si="66"/>
        <v>0.80366010833175172</v>
      </c>
      <c r="V162" s="185">
        <f t="shared" ca="1" si="66"/>
        <v>0.79034476463921388</v>
      </c>
      <c r="W162" s="185">
        <f t="shared" ca="1" si="66"/>
        <v>0.78639325792769921</v>
      </c>
      <c r="X162" s="185">
        <f t="shared" ca="1" si="66"/>
        <v>0.7933997010953896</v>
      </c>
      <c r="Y162" s="185">
        <f t="shared" ca="1" si="66"/>
        <v>0.80012711884441867</v>
      </c>
      <c r="Z162" s="185">
        <f t="shared" ca="1" si="66"/>
        <v>0.83740766177170434</v>
      </c>
      <c r="AA162" s="185">
        <f t="shared" ca="1" si="66"/>
        <v>0.84354673930275581</v>
      </c>
      <c r="AB162" s="185">
        <f t="shared" ca="1" si="66"/>
        <v>0.8480043391171993</v>
      </c>
      <c r="AC162" s="185">
        <f t="shared" ca="1" si="66"/>
        <v>0.84930040255953176</v>
      </c>
      <c r="AD162" s="185">
        <f t="shared" ca="1" si="66"/>
        <v>0.85221614107393218</v>
      </c>
      <c r="AE162" s="185">
        <f t="shared" ca="1" si="66"/>
        <v>0.85409620011697907</v>
      </c>
      <c r="AF162" s="185">
        <f t="shared" ca="1" si="66"/>
        <v>0.86583496991887055</v>
      </c>
      <c r="AG162" s="185">
        <f t="shared" ca="1" si="66"/>
        <v>0.87960565723781148</v>
      </c>
      <c r="AH162" s="185">
        <f t="shared" ca="1" si="66"/>
        <v>0.89503553397597035</v>
      </c>
      <c r="AI162" s="185">
        <f t="shared" ca="1" si="66"/>
        <v>0.9058613604012129</v>
      </c>
      <c r="AJ162" s="185">
        <f t="shared" ca="1" si="66"/>
        <v>0.91819584287096379</v>
      </c>
      <c r="AK162" s="185">
        <f t="shared" ca="1" si="66"/>
        <v>0.93132243267578552</v>
      </c>
      <c r="AL162" s="185">
        <f t="shared" ca="1" si="66"/>
        <v>0.94547790302270285</v>
      </c>
      <c r="AM162" s="185">
        <f t="shared" ca="1" si="66"/>
        <v>1.0311691559661675</v>
      </c>
      <c r="AN162" s="185">
        <f t="shared" ca="1" si="66"/>
        <v>1.1918907028343748</v>
      </c>
      <c r="AO162" s="185">
        <f t="shared" ca="1" si="66"/>
        <v>1.4257984536585933</v>
      </c>
      <c r="AP162" s="185">
        <f t="shared" ca="1" si="66"/>
        <v>1.6722112534702673</v>
      </c>
    </row>
    <row r="163" spans="1:42">
      <c r="A163" s="57" t="str">
        <f>'[4]TS BYDem'!A102</f>
        <v/>
      </c>
      <c r="B163" s="185" t="s">
        <v>288</v>
      </c>
      <c r="C163" s="185" t="s">
        <v>137</v>
      </c>
      <c r="D163" s="186" t="str">
        <f>'[4]TS BYDem'!D102</f>
        <v>INFE</v>
      </c>
      <c r="E163" s="185" t="s">
        <v>137</v>
      </c>
      <c r="F163" s="185" t="s">
        <v>137</v>
      </c>
      <c r="G163" s="185" t="s">
        <v>137</v>
      </c>
      <c r="H163" s="185" t="s">
        <v>137</v>
      </c>
      <c r="I163" s="185">
        <v>0</v>
      </c>
      <c r="J163" s="185">
        <f>INDEX('[4]TS BYDem'!$J$10:$J$203,MATCH(D163,'[4]TS BYDem'!$D$10:$D$203,0))</f>
        <v>45.684078335879221</v>
      </c>
      <c r="K163" s="185">
        <f t="shared" ca="1" si="69"/>
        <v>38.765923123988252</v>
      </c>
      <c r="L163" s="185">
        <f t="shared" ca="1" si="66"/>
        <v>35.585500110436485</v>
      </c>
      <c r="M163" s="192">
        <f t="shared" si="67"/>
        <v>11.427588</v>
      </c>
      <c r="N163" s="192">
        <f t="shared" si="68"/>
        <v>11.427588</v>
      </c>
      <c r="O163" s="192">
        <f>INDEX('[4]TS BYDem'!$O$10:$O$203,MATCH(D163,'[4]TS BYDem'!$D$10:$D$203,0))</f>
        <v>11.427588</v>
      </c>
      <c r="P163" s="185">
        <f t="shared" ca="1" si="66"/>
        <v>11.216899002805611</v>
      </c>
      <c r="Q163" s="185">
        <f t="shared" ca="1" si="66"/>
        <v>10.771093298597194</v>
      </c>
      <c r="R163" s="185">
        <f t="shared" ca="1" si="66"/>
        <v>8.8474111503006014</v>
      </c>
      <c r="S163" s="185">
        <f t="shared" ca="1" si="66"/>
        <v>10.051588725694657</v>
      </c>
      <c r="T163" s="185">
        <f t="shared" ca="1" si="66"/>
        <v>9.9561794851219556</v>
      </c>
      <c r="U163" s="185">
        <f t="shared" ca="1" si="66"/>
        <v>9.8161341803378228</v>
      </c>
      <c r="V163" s="185">
        <f t="shared" ca="1" si="66"/>
        <v>9.6534967680932535</v>
      </c>
      <c r="W163" s="185">
        <f t="shared" ca="1" si="66"/>
        <v>9.6052319361168959</v>
      </c>
      <c r="X163" s="185">
        <f t="shared" ca="1" si="66"/>
        <v>9.6908106348079723</v>
      </c>
      <c r="Y163" s="185">
        <f t="shared" ca="1" si="66"/>
        <v>9.7729812373139708</v>
      </c>
      <c r="Z163" s="185">
        <f t="shared" ca="1" si="66"/>
        <v>10.228336440211532</v>
      </c>
      <c r="AA163" s="185">
        <f t="shared" ca="1" si="66"/>
        <v>10.303320887197946</v>
      </c>
      <c r="AB163" s="185">
        <f t="shared" ca="1" si="66"/>
        <v>10.357767284931507</v>
      </c>
      <c r="AC163" s="185">
        <f t="shared" ca="1" si="66"/>
        <v>10.373597774119995</v>
      </c>
      <c r="AD163" s="185">
        <f t="shared" ca="1" si="66"/>
        <v>10.409211437403028</v>
      </c>
      <c r="AE163" s="185">
        <f t="shared" ca="1" si="66"/>
        <v>10.432175015714531</v>
      </c>
      <c r="AF163" s="185">
        <f t="shared" ca="1" si="66"/>
        <v>10.575555704009062</v>
      </c>
      <c r="AG163" s="185">
        <f t="shared" ca="1" si="66"/>
        <v>10.743754813404699</v>
      </c>
      <c r="AH163" s="185">
        <f t="shared" ca="1" si="66"/>
        <v>10.932219736420784</v>
      </c>
      <c r="AI163" s="185">
        <f t="shared" ca="1" si="66"/>
        <v>11.064449473471962</v>
      </c>
      <c r="AJ163" s="185">
        <f t="shared" ca="1" si="66"/>
        <v>11.215106366495347</v>
      </c>
      <c r="AK163" s="185">
        <f t="shared" ca="1" si="66"/>
        <v>11.37543828482567</v>
      </c>
      <c r="AL163" s="185">
        <f t="shared" ca="1" si="66"/>
        <v>11.548337244063017</v>
      </c>
      <c r="AM163" s="185">
        <f t="shared" ca="1" si="66"/>
        <v>12.594994690729621</v>
      </c>
      <c r="AN163" s="185">
        <f t="shared" ca="1" si="66"/>
        <v>14.558093584619867</v>
      </c>
      <c r="AO163" s="185">
        <f t="shared" ca="1" si="66"/>
        <v>17.415109683972823</v>
      </c>
      <c r="AP163" s="185">
        <f t="shared" ca="1" si="66"/>
        <v>20.424866024529699</v>
      </c>
    </row>
    <row r="164" spans="1:42">
      <c r="A164" s="57" t="str">
        <f>'[4]TS BYDem'!A103</f>
        <v>*</v>
      </c>
      <c r="B164" s="185" t="s">
        <v>288</v>
      </c>
      <c r="C164" s="185" t="s">
        <v>137</v>
      </c>
      <c r="D164" s="186" t="str">
        <f>'[4]TS BYDem'!D103</f>
        <v xml:space="preserve"> </v>
      </c>
      <c r="E164" s="185" t="s">
        <v>137</v>
      </c>
      <c r="F164" s="185" t="s">
        <v>137</v>
      </c>
      <c r="G164" s="185" t="s">
        <v>137</v>
      </c>
      <c r="H164" s="185" t="s">
        <v>137</v>
      </c>
      <c r="I164" s="185">
        <v>0</v>
      </c>
      <c r="J164" s="185" t="str">
        <f>INDEX('[4]TS BYDem'!$J$10:$J$203,MATCH(D164,'[4]TS BYDem'!$D$10:$D$203,0))</f>
        <v/>
      </c>
      <c r="K164" s="185" t="e">
        <f t="shared" ca="1" si="69"/>
        <v>#VALUE!</v>
      </c>
      <c r="L164" s="185" t="e">
        <f t="shared" ca="1" si="66"/>
        <v>#VALUE!</v>
      </c>
      <c r="M164" s="185" t="e">
        <f t="shared" ca="1" si="66"/>
        <v>#VALUE!</v>
      </c>
      <c r="N164" s="185" t="e">
        <f t="shared" ca="1" si="66"/>
        <v>#VALUE!</v>
      </c>
      <c r="O164" s="185" t="e">
        <f t="shared" ref="O164:AD172" ca="1" si="70">O$154/N$154*N164</f>
        <v>#VALUE!</v>
      </c>
      <c r="P164" s="185" t="e">
        <f t="shared" ca="1" si="70"/>
        <v>#VALUE!</v>
      </c>
      <c r="Q164" s="185" t="e">
        <f t="shared" ca="1" si="70"/>
        <v>#VALUE!</v>
      </c>
      <c r="R164" s="185" t="e">
        <f t="shared" ca="1" si="70"/>
        <v>#VALUE!</v>
      </c>
      <c r="S164" s="185" t="e">
        <f t="shared" ca="1" si="70"/>
        <v>#VALUE!</v>
      </c>
      <c r="T164" s="185" t="e">
        <f t="shared" ca="1" si="70"/>
        <v>#VALUE!</v>
      </c>
      <c r="U164" s="185" t="e">
        <f t="shared" ca="1" si="70"/>
        <v>#VALUE!</v>
      </c>
      <c r="V164" s="185" t="e">
        <f t="shared" ca="1" si="70"/>
        <v>#VALUE!</v>
      </c>
      <c r="W164" s="185" t="e">
        <f t="shared" ca="1" si="70"/>
        <v>#VALUE!</v>
      </c>
      <c r="X164" s="185" t="e">
        <f t="shared" ca="1" si="70"/>
        <v>#VALUE!</v>
      </c>
      <c r="Y164" s="185" t="e">
        <f t="shared" ca="1" si="70"/>
        <v>#VALUE!</v>
      </c>
      <c r="Z164" s="185" t="e">
        <f t="shared" ca="1" si="70"/>
        <v>#VALUE!</v>
      </c>
      <c r="AA164" s="185" t="e">
        <f t="shared" ca="1" si="70"/>
        <v>#VALUE!</v>
      </c>
      <c r="AB164" s="185" t="e">
        <f t="shared" ca="1" si="70"/>
        <v>#VALUE!</v>
      </c>
      <c r="AC164" s="185" t="e">
        <f t="shared" ca="1" si="70"/>
        <v>#VALUE!</v>
      </c>
      <c r="AD164" s="185" t="e">
        <f t="shared" ca="1" si="70"/>
        <v>#VALUE!</v>
      </c>
      <c r="AE164" s="185" t="e">
        <f t="shared" ref="AE164:AP172" ca="1" si="71">AE$154/AD$154*AD164</f>
        <v>#VALUE!</v>
      </c>
      <c r="AF164" s="185" t="e">
        <f t="shared" ca="1" si="71"/>
        <v>#VALUE!</v>
      </c>
      <c r="AG164" s="185" t="e">
        <f t="shared" ca="1" si="71"/>
        <v>#VALUE!</v>
      </c>
      <c r="AH164" s="185" t="e">
        <f t="shared" ca="1" si="71"/>
        <v>#VALUE!</v>
      </c>
      <c r="AI164" s="185" t="e">
        <f t="shared" ca="1" si="71"/>
        <v>#VALUE!</v>
      </c>
      <c r="AJ164" s="185" t="e">
        <f t="shared" ca="1" si="71"/>
        <v>#VALUE!</v>
      </c>
      <c r="AK164" s="185" t="e">
        <f t="shared" ca="1" si="71"/>
        <v>#VALUE!</v>
      </c>
      <c r="AL164" s="185" t="e">
        <f t="shared" ca="1" si="71"/>
        <v>#VALUE!</v>
      </c>
      <c r="AM164" s="185" t="e">
        <f t="shared" ca="1" si="71"/>
        <v>#VALUE!</v>
      </c>
      <c r="AN164" s="185" t="e">
        <f t="shared" ca="1" si="71"/>
        <v>#VALUE!</v>
      </c>
      <c r="AO164" s="185" t="e">
        <f t="shared" ca="1" si="71"/>
        <v>#VALUE!</v>
      </c>
      <c r="AP164" s="185" t="e">
        <f t="shared" ca="1" si="71"/>
        <v>#VALUE!</v>
      </c>
    </row>
    <row r="165" spans="1:42">
      <c r="A165" s="57" t="str">
        <f>'[4]TS BYDem'!A104</f>
        <v/>
      </c>
      <c r="B165" s="185" t="s">
        <v>288</v>
      </c>
      <c r="C165" s="185" t="s">
        <v>137</v>
      </c>
      <c r="D165" s="186" t="str">
        <f>'[4]TS BYDem'!D104</f>
        <v>INFS</v>
      </c>
      <c r="E165" s="185" t="s">
        <v>137</v>
      </c>
      <c r="F165" s="185" t="s">
        <v>137</v>
      </c>
      <c r="G165" s="185" t="s">
        <v>137</v>
      </c>
      <c r="H165" s="185" t="s">
        <v>137</v>
      </c>
      <c r="I165" s="185">
        <v>0</v>
      </c>
      <c r="J165" s="185">
        <f>INDEX('[4]TS BYDem'!$J$10:$J$203,MATCH(D165,'[4]TS BYDem'!$D$10:$D$203,0))</f>
        <v>2.487856608</v>
      </c>
      <c r="K165" s="185">
        <f t="shared" ca="1" si="69"/>
        <v>2.1111087609157093</v>
      </c>
      <c r="L165" s="185">
        <f t="shared" ca="1" si="69"/>
        <v>1.9379097668958214</v>
      </c>
      <c r="M165" s="192">
        <f t="shared" ref="M165" si="72">O165</f>
        <v>0.65368000000000004</v>
      </c>
      <c r="N165" s="192">
        <f t="shared" ref="N165" si="73">O165</f>
        <v>0.65368000000000004</v>
      </c>
      <c r="O165" s="192">
        <f>INDEX('[4]TS BYDem'!$O$10:$O$203,MATCH(D165,'[4]TS BYDem'!$D$10:$D$203,0))</f>
        <v>0.65368000000000004</v>
      </c>
      <c r="P165" s="185">
        <f t="shared" ca="1" si="70"/>
        <v>0.64162818436873748</v>
      </c>
      <c r="Q165" s="185">
        <f t="shared" ca="1" si="70"/>
        <v>0.61612724114896456</v>
      </c>
      <c r="R165" s="185">
        <f t="shared" ca="1" si="70"/>
        <v>0.50608892451569809</v>
      </c>
      <c r="S165" s="185">
        <f t="shared" ca="1" si="70"/>
        <v>0.57497019652896864</v>
      </c>
      <c r="T165" s="185">
        <f t="shared" ca="1" si="70"/>
        <v>0.56951260457014374</v>
      </c>
      <c r="U165" s="185">
        <f t="shared" ca="1" si="70"/>
        <v>0.56150174393784835</v>
      </c>
      <c r="V165" s="185">
        <f t="shared" ca="1" si="70"/>
        <v>0.55219857133169292</v>
      </c>
      <c r="W165" s="185">
        <f t="shared" ca="1" si="70"/>
        <v>0.5494377301667589</v>
      </c>
      <c r="X165" s="185">
        <f t="shared" ca="1" si="70"/>
        <v>0.55433299623343746</v>
      </c>
      <c r="Y165" s="185">
        <f t="shared" ca="1" si="70"/>
        <v>0.55903331264720046</v>
      </c>
      <c r="Z165" s="185">
        <f t="shared" ca="1" si="70"/>
        <v>0.58508050554828139</v>
      </c>
      <c r="AA165" s="185">
        <f t="shared" ca="1" si="70"/>
        <v>0.58936976005291342</v>
      </c>
      <c r="AB165" s="185">
        <f t="shared" ca="1" si="70"/>
        <v>0.59248419866152213</v>
      </c>
      <c r="AC165" s="185">
        <f t="shared" ca="1" si="70"/>
        <v>0.59338973307287224</v>
      </c>
      <c r="AD165" s="185">
        <f t="shared" ca="1" si="70"/>
        <v>0.59542690307015012</v>
      </c>
      <c r="AE165" s="185">
        <f t="shared" ca="1" si="71"/>
        <v>0.59674046389074165</v>
      </c>
      <c r="AF165" s="185">
        <f t="shared" ca="1" si="71"/>
        <v>0.60494211487119087</v>
      </c>
      <c r="AG165" s="185">
        <f t="shared" ca="1" si="71"/>
        <v>0.61456342724522284</v>
      </c>
      <c r="AH165" s="185">
        <f t="shared" ca="1" si="71"/>
        <v>0.62534398311380623</v>
      </c>
      <c r="AI165" s="185">
        <f t="shared" ca="1" si="71"/>
        <v>0.63290777824849376</v>
      </c>
      <c r="AJ165" s="185">
        <f t="shared" ca="1" si="71"/>
        <v>0.64152564212593899</v>
      </c>
      <c r="AK165" s="185">
        <f t="shared" ca="1" si="71"/>
        <v>0.65069693604852052</v>
      </c>
      <c r="AL165" s="185">
        <f t="shared" ca="1" si="71"/>
        <v>0.66058708886766915</v>
      </c>
      <c r="AM165" s="185">
        <f t="shared" ca="1" si="71"/>
        <v>0.72045790672853582</v>
      </c>
      <c r="AN165" s="185">
        <f t="shared" ca="1" si="71"/>
        <v>0.83275093697762914</v>
      </c>
      <c r="AO165" s="185">
        <f t="shared" ca="1" si="71"/>
        <v>0.99617774968955386</v>
      </c>
      <c r="AP165" s="185">
        <f t="shared" ca="1" si="71"/>
        <v>1.1683415977995153</v>
      </c>
    </row>
    <row r="166" spans="1:42">
      <c r="A166" s="57" t="str">
        <f>'[4]TS BYDem'!A105</f>
        <v>*</v>
      </c>
      <c r="B166" s="185" t="s">
        <v>288</v>
      </c>
      <c r="C166" s="185" t="s">
        <v>137</v>
      </c>
      <c r="D166" s="186" t="str">
        <f>'[4]TS BYDem'!D105</f>
        <v>INFS</v>
      </c>
      <c r="E166" s="185" t="s">
        <v>137</v>
      </c>
      <c r="F166" s="185" t="s">
        <v>137</v>
      </c>
      <c r="G166" s="185" t="s">
        <v>137</v>
      </c>
      <c r="H166" s="185" t="s">
        <v>137</v>
      </c>
      <c r="I166" s="185">
        <v>0</v>
      </c>
      <c r="J166" s="185">
        <f>INDEX('[4]TS BYDem'!$J$10:$J$203,MATCH(D166,'[4]TS BYDem'!$D$10:$D$203,0))</f>
        <v>2.487856608</v>
      </c>
      <c r="K166" s="185">
        <f t="shared" ca="1" si="69"/>
        <v>2.1111087609157093</v>
      </c>
      <c r="L166" s="185">
        <f t="shared" ca="1" si="69"/>
        <v>1.9379097668958214</v>
      </c>
      <c r="M166" s="185">
        <f t="shared" ca="1" si="69"/>
        <v>1.965218131009753</v>
      </c>
      <c r="N166" s="185">
        <f t="shared" ca="1" si="69"/>
        <v>1.9128155944668037</v>
      </c>
      <c r="O166" s="185">
        <f t="shared" ca="1" si="70"/>
        <v>1.8414694179529292</v>
      </c>
      <c r="P166" s="185">
        <f t="shared" ca="1" si="70"/>
        <v>1.8075184787842578</v>
      </c>
      <c r="Q166" s="185">
        <f t="shared" ca="1" si="70"/>
        <v>1.735680259673736</v>
      </c>
      <c r="R166" s="185">
        <f t="shared" ca="1" si="70"/>
        <v>1.4256934237858683</v>
      </c>
      <c r="S166" s="185">
        <f t="shared" ca="1" si="70"/>
        <v>1.6197375369331799</v>
      </c>
      <c r="T166" s="185">
        <f t="shared" ca="1" si="70"/>
        <v>1.6043630590726949</v>
      </c>
      <c r="U166" s="185">
        <f t="shared" ca="1" si="70"/>
        <v>1.5817958168963164</v>
      </c>
      <c r="V166" s="185">
        <f t="shared" ca="1" si="70"/>
        <v>1.5555880273904839</v>
      </c>
      <c r="W166" s="185">
        <f t="shared" ca="1" si="70"/>
        <v>1.5478105145813854</v>
      </c>
      <c r="X166" s="185">
        <f t="shared" ca="1" si="70"/>
        <v>1.5616008749328283</v>
      </c>
      <c r="Y166" s="185">
        <f t="shared" ca="1" si="70"/>
        <v>1.5748420463479653</v>
      </c>
      <c r="Z166" s="185">
        <f t="shared" ca="1" si="70"/>
        <v>1.6482190949816411</v>
      </c>
      <c r="AA166" s="185">
        <f t="shared" ca="1" si="70"/>
        <v>1.6603022717594174</v>
      </c>
      <c r="AB166" s="185">
        <f t="shared" ca="1" si="70"/>
        <v>1.6690758971599877</v>
      </c>
      <c r="AC166" s="185">
        <f t="shared" ca="1" si="70"/>
        <v>1.6716268608201963</v>
      </c>
      <c r="AD166" s="185">
        <f t="shared" ca="1" si="70"/>
        <v>1.6773657334324201</v>
      </c>
      <c r="AE166" s="185">
        <f t="shared" ca="1" si="71"/>
        <v>1.6810661404813441</v>
      </c>
      <c r="AF166" s="185">
        <f t="shared" ca="1" si="71"/>
        <v>1.7041708544961844</v>
      </c>
      <c r="AG166" s="185">
        <f t="shared" ca="1" si="71"/>
        <v>1.7312748694535827</v>
      </c>
      <c r="AH166" s="185">
        <f t="shared" ca="1" si="71"/>
        <v>1.7616445670740228</v>
      </c>
      <c r="AI166" s="185">
        <f t="shared" ca="1" si="71"/>
        <v>1.7829523895929744</v>
      </c>
      <c r="AJ166" s="185">
        <f t="shared" ca="1" si="71"/>
        <v>1.8072296089945112</v>
      </c>
      <c r="AK166" s="185">
        <f t="shared" ca="1" si="71"/>
        <v>1.8330658855847257</v>
      </c>
      <c r="AL166" s="185">
        <f t="shared" ca="1" si="71"/>
        <v>1.8609272458150268</v>
      </c>
      <c r="AM166" s="185">
        <f t="shared" ca="1" si="71"/>
        <v>2.0295881810105598</v>
      </c>
      <c r="AN166" s="185">
        <f t="shared" ca="1" si="71"/>
        <v>2.3459267274751427</v>
      </c>
      <c r="AO166" s="185">
        <f t="shared" ca="1" si="71"/>
        <v>2.8063132739237573</v>
      </c>
      <c r="AP166" s="185">
        <f t="shared" ca="1" si="71"/>
        <v>3.2913127555838773</v>
      </c>
    </row>
    <row r="167" spans="1:42">
      <c r="A167" s="57" t="str">
        <f>'[4]TS BYDem'!A106</f>
        <v>*</v>
      </c>
      <c r="B167" s="185" t="s">
        <v>288</v>
      </c>
      <c r="C167" s="185" t="s">
        <v>137</v>
      </c>
      <c r="D167" s="186" t="str">
        <f>'[4]TS BYDem'!D106</f>
        <v>INFS</v>
      </c>
      <c r="E167" s="185" t="s">
        <v>137</v>
      </c>
      <c r="F167" s="185" t="s">
        <v>137</v>
      </c>
      <c r="G167" s="185" t="s">
        <v>137</v>
      </c>
      <c r="H167" s="185" t="s">
        <v>137</v>
      </c>
      <c r="I167" s="185">
        <v>0</v>
      </c>
      <c r="J167" s="185">
        <f>INDEX('[4]TS BYDem'!$J$10:$J$203,MATCH(D167,'[4]TS BYDem'!$D$10:$D$203,0))</f>
        <v>2.487856608</v>
      </c>
      <c r="K167" s="185">
        <f t="shared" ca="1" si="69"/>
        <v>2.1111087609157093</v>
      </c>
      <c r="L167" s="185">
        <f t="shared" ca="1" si="69"/>
        <v>1.9379097668958214</v>
      </c>
      <c r="M167" s="185">
        <f t="shared" ca="1" si="69"/>
        <v>1.965218131009753</v>
      </c>
      <c r="N167" s="185">
        <f t="shared" ca="1" si="69"/>
        <v>1.9128155944668037</v>
      </c>
      <c r="O167" s="185">
        <f t="shared" ca="1" si="70"/>
        <v>1.8414694179529292</v>
      </c>
      <c r="P167" s="185">
        <f t="shared" ca="1" si="70"/>
        <v>1.8075184787842578</v>
      </c>
      <c r="Q167" s="185">
        <f t="shared" ca="1" si="70"/>
        <v>1.735680259673736</v>
      </c>
      <c r="R167" s="185">
        <f t="shared" ca="1" si="70"/>
        <v>1.4256934237858683</v>
      </c>
      <c r="S167" s="185">
        <f t="shared" ca="1" si="70"/>
        <v>1.6197375369331799</v>
      </c>
      <c r="T167" s="185">
        <f t="shared" ca="1" si="70"/>
        <v>1.6043630590726949</v>
      </c>
      <c r="U167" s="185">
        <f t="shared" ca="1" si="70"/>
        <v>1.5817958168963164</v>
      </c>
      <c r="V167" s="185">
        <f t="shared" ca="1" si="70"/>
        <v>1.5555880273904839</v>
      </c>
      <c r="W167" s="185">
        <f t="shared" ca="1" si="70"/>
        <v>1.5478105145813854</v>
      </c>
      <c r="X167" s="185">
        <f t="shared" ca="1" si="70"/>
        <v>1.5616008749328283</v>
      </c>
      <c r="Y167" s="185">
        <f t="shared" ca="1" si="70"/>
        <v>1.5748420463479653</v>
      </c>
      <c r="Z167" s="185">
        <f t="shared" ca="1" si="70"/>
        <v>1.6482190949816411</v>
      </c>
      <c r="AA167" s="185">
        <f t="shared" ca="1" si="70"/>
        <v>1.6603022717594174</v>
      </c>
      <c r="AB167" s="185">
        <f t="shared" ca="1" si="70"/>
        <v>1.6690758971599877</v>
      </c>
      <c r="AC167" s="185">
        <f t="shared" ca="1" si="70"/>
        <v>1.6716268608201963</v>
      </c>
      <c r="AD167" s="185">
        <f t="shared" ca="1" si="70"/>
        <v>1.6773657334324201</v>
      </c>
      <c r="AE167" s="185">
        <f t="shared" ca="1" si="71"/>
        <v>1.6810661404813441</v>
      </c>
      <c r="AF167" s="185">
        <f t="shared" ca="1" si="71"/>
        <v>1.7041708544961844</v>
      </c>
      <c r="AG167" s="185">
        <f t="shared" ca="1" si="71"/>
        <v>1.7312748694535827</v>
      </c>
      <c r="AH167" s="185">
        <f t="shared" ca="1" si="71"/>
        <v>1.7616445670740228</v>
      </c>
      <c r="AI167" s="185">
        <f t="shared" ca="1" si="71"/>
        <v>1.7829523895929744</v>
      </c>
      <c r="AJ167" s="185">
        <f t="shared" ca="1" si="71"/>
        <v>1.8072296089945112</v>
      </c>
      <c r="AK167" s="185">
        <f t="shared" ca="1" si="71"/>
        <v>1.8330658855847257</v>
      </c>
      <c r="AL167" s="185">
        <f t="shared" ca="1" si="71"/>
        <v>1.8609272458150268</v>
      </c>
      <c r="AM167" s="185">
        <f t="shared" ca="1" si="71"/>
        <v>2.0295881810105598</v>
      </c>
      <c r="AN167" s="185">
        <f t="shared" ca="1" si="71"/>
        <v>2.3459267274751427</v>
      </c>
      <c r="AO167" s="185">
        <f t="shared" ca="1" si="71"/>
        <v>2.8063132739237573</v>
      </c>
      <c r="AP167" s="185">
        <f t="shared" ca="1" si="71"/>
        <v>3.2913127555838773</v>
      </c>
    </row>
    <row r="168" spans="1:42">
      <c r="A168" s="57" t="str">
        <f>'[4]TS BYDem'!A107</f>
        <v>*</v>
      </c>
      <c r="B168" s="185" t="s">
        <v>288</v>
      </c>
      <c r="C168" s="185" t="s">
        <v>137</v>
      </c>
      <c r="D168" s="186" t="str">
        <f>'[4]TS BYDem'!D107</f>
        <v>INFS</v>
      </c>
      <c r="E168" s="185" t="s">
        <v>137</v>
      </c>
      <c r="F168" s="185" t="s">
        <v>137</v>
      </c>
      <c r="G168" s="185" t="s">
        <v>137</v>
      </c>
      <c r="H168" s="185" t="s">
        <v>137</v>
      </c>
      <c r="I168" s="185">
        <v>0</v>
      </c>
      <c r="J168" s="185">
        <f>INDEX('[4]TS BYDem'!$J$10:$J$203,MATCH(D168,'[4]TS BYDem'!$D$10:$D$203,0))</f>
        <v>2.487856608</v>
      </c>
      <c r="K168" s="185">
        <f t="shared" ca="1" si="69"/>
        <v>2.1111087609157093</v>
      </c>
      <c r="L168" s="185">
        <f t="shared" ca="1" si="69"/>
        <v>1.9379097668958214</v>
      </c>
      <c r="M168" s="185">
        <f t="shared" ca="1" si="69"/>
        <v>1.965218131009753</v>
      </c>
      <c r="N168" s="185">
        <f t="shared" ca="1" si="69"/>
        <v>1.9128155944668037</v>
      </c>
      <c r="O168" s="185">
        <f t="shared" ca="1" si="70"/>
        <v>1.8414694179529292</v>
      </c>
      <c r="P168" s="185">
        <f t="shared" ca="1" si="70"/>
        <v>1.8075184787842578</v>
      </c>
      <c r="Q168" s="185">
        <f t="shared" ca="1" si="70"/>
        <v>1.735680259673736</v>
      </c>
      <c r="R168" s="185">
        <f t="shared" ca="1" si="70"/>
        <v>1.4256934237858683</v>
      </c>
      <c r="S168" s="185">
        <f t="shared" ca="1" si="70"/>
        <v>1.6197375369331799</v>
      </c>
      <c r="T168" s="185">
        <f t="shared" ca="1" si="70"/>
        <v>1.6043630590726949</v>
      </c>
      <c r="U168" s="185">
        <f t="shared" ca="1" si="70"/>
        <v>1.5817958168963164</v>
      </c>
      <c r="V168" s="185">
        <f t="shared" ca="1" si="70"/>
        <v>1.5555880273904839</v>
      </c>
      <c r="W168" s="185">
        <f t="shared" ca="1" si="70"/>
        <v>1.5478105145813854</v>
      </c>
      <c r="X168" s="185">
        <f t="shared" ca="1" si="70"/>
        <v>1.5616008749328283</v>
      </c>
      <c r="Y168" s="185">
        <f t="shared" ca="1" si="70"/>
        <v>1.5748420463479653</v>
      </c>
      <c r="Z168" s="185">
        <f t="shared" ca="1" si="70"/>
        <v>1.6482190949816411</v>
      </c>
      <c r="AA168" s="185">
        <f t="shared" ca="1" si="70"/>
        <v>1.6603022717594174</v>
      </c>
      <c r="AB168" s="185">
        <f t="shared" ca="1" si="70"/>
        <v>1.6690758971599877</v>
      </c>
      <c r="AC168" s="185">
        <f t="shared" ca="1" si="70"/>
        <v>1.6716268608201963</v>
      </c>
      <c r="AD168" s="185">
        <f t="shared" ca="1" si="70"/>
        <v>1.6773657334324201</v>
      </c>
      <c r="AE168" s="185">
        <f t="shared" ca="1" si="71"/>
        <v>1.6810661404813441</v>
      </c>
      <c r="AF168" s="185">
        <f t="shared" ca="1" si="71"/>
        <v>1.7041708544961844</v>
      </c>
      <c r="AG168" s="185">
        <f t="shared" ca="1" si="71"/>
        <v>1.7312748694535827</v>
      </c>
      <c r="AH168" s="185">
        <f t="shared" ca="1" si="71"/>
        <v>1.7616445670740228</v>
      </c>
      <c r="AI168" s="185">
        <f t="shared" ca="1" si="71"/>
        <v>1.7829523895929744</v>
      </c>
      <c r="AJ168" s="185">
        <f t="shared" ca="1" si="71"/>
        <v>1.8072296089945112</v>
      </c>
      <c r="AK168" s="185">
        <f t="shared" ca="1" si="71"/>
        <v>1.8330658855847257</v>
      </c>
      <c r="AL168" s="185">
        <f t="shared" ca="1" si="71"/>
        <v>1.8609272458150268</v>
      </c>
      <c r="AM168" s="185">
        <f t="shared" ca="1" si="71"/>
        <v>2.0295881810105598</v>
      </c>
      <c r="AN168" s="185">
        <f t="shared" ca="1" si="71"/>
        <v>2.3459267274751427</v>
      </c>
      <c r="AO168" s="185">
        <f t="shared" ca="1" si="71"/>
        <v>2.8063132739237573</v>
      </c>
      <c r="AP168" s="185">
        <f t="shared" ca="1" si="71"/>
        <v>3.2913127555838773</v>
      </c>
    </row>
    <row r="169" spans="1:42">
      <c r="A169" s="57" t="str">
        <f>'[4]TS BYDem'!A108</f>
        <v>*</v>
      </c>
      <c r="B169" s="185" t="s">
        <v>288</v>
      </c>
      <c r="C169" s="185" t="s">
        <v>137</v>
      </c>
      <c r="D169" s="186" t="str">
        <f>'[4]TS BYDem'!D108</f>
        <v>INFS</v>
      </c>
      <c r="E169" s="185" t="s">
        <v>137</v>
      </c>
      <c r="F169" s="185" t="s">
        <v>137</v>
      </c>
      <c r="G169" s="185" t="s">
        <v>137</v>
      </c>
      <c r="H169" s="185" t="s">
        <v>137</v>
      </c>
      <c r="I169" s="185">
        <v>0</v>
      </c>
      <c r="J169" s="185">
        <f>INDEX('[4]TS BYDem'!$J$10:$J$203,MATCH(D169,'[4]TS BYDem'!$D$10:$D$203,0))</f>
        <v>2.487856608</v>
      </c>
      <c r="K169" s="185">
        <f t="shared" ca="1" si="69"/>
        <v>2.1111087609157093</v>
      </c>
      <c r="L169" s="185">
        <f t="shared" ca="1" si="69"/>
        <v>1.9379097668958214</v>
      </c>
      <c r="M169" s="185">
        <f t="shared" ca="1" si="69"/>
        <v>1.965218131009753</v>
      </c>
      <c r="N169" s="185">
        <f t="shared" ca="1" si="69"/>
        <v>1.9128155944668037</v>
      </c>
      <c r="O169" s="185">
        <f t="shared" ca="1" si="70"/>
        <v>1.8414694179529292</v>
      </c>
      <c r="P169" s="185">
        <f t="shared" ca="1" si="70"/>
        <v>1.8075184787842578</v>
      </c>
      <c r="Q169" s="185">
        <f t="shared" ca="1" si="70"/>
        <v>1.735680259673736</v>
      </c>
      <c r="R169" s="185">
        <f t="shared" ca="1" si="70"/>
        <v>1.4256934237858683</v>
      </c>
      <c r="S169" s="185">
        <f t="shared" ca="1" si="70"/>
        <v>1.6197375369331799</v>
      </c>
      <c r="T169" s="185">
        <f t="shared" ca="1" si="70"/>
        <v>1.6043630590726949</v>
      </c>
      <c r="U169" s="185">
        <f t="shared" ca="1" si="70"/>
        <v>1.5817958168963164</v>
      </c>
      <c r="V169" s="185">
        <f t="shared" ca="1" si="70"/>
        <v>1.5555880273904839</v>
      </c>
      <c r="W169" s="185">
        <f t="shared" ca="1" si="70"/>
        <v>1.5478105145813854</v>
      </c>
      <c r="X169" s="185">
        <f t="shared" ca="1" si="70"/>
        <v>1.5616008749328283</v>
      </c>
      <c r="Y169" s="185">
        <f t="shared" ca="1" si="70"/>
        <v>1.5748420463479653</v>
      </c>
      <c r="Z169" s="185">
        <f t="shared" ca="1" si="70"/>
        <v>1.6482190949816411</v>
      </c>
      <c r="AA169" s="185">
        <f t="shared" ca="1" si="70"/>
        <v>1.6603022717594174</v>
      </c>
      <c r="AB169" s="185">
        <f t="shared" ca="1" si="70"/>
        <v>1.6690758971599877</v>
      </c>
      <c r="AC169" s="185">
        <f t="shared" ca="1" si="70"/>
        <v>1.6716268608201963</v>
      </c>
      <c r="AD169" s="185">
        <f t="shared" ca="1" si="70"/>
        <v>1.6773657334324201</v>
      </c>
      <c r="AE169" s="185">
        <f t="shared" ca="1" si="71"/>
        <v>1.6810661404813441</v>
      </c>
      <c r="AF169" s="185">
        <f t="shared" ca="1" si="71"/>
        <v>1.7041708544961844</v>
      </c>
      <c r="AG169" s="185">
        <f t="shared" ca="1" si="71"/>
        <v>1.7312748694535827</v>
      </c>
      <c r="AH169" s="185">
        <f t="shared" ca="1" si="71"/>
        <v>1.7616445670740228</v>
      </c>
      <c r="AI169" s="185">
        <f t="shared" ca="1" si="71"/>
        <v>1.7829523895929744</v>
      </c>
      <c r="AJ169" s="185">
        <f t="shared" ca="1" si="71"/>
        <v>1.8072296089945112</v>
      </c>
      <c r="AK169" s="185">
        <f t="shared" ca="1" si="71"/>
        <v>1.8330658855847257</v>
      </c>
      <c r="AL169" s="185">
        <f t="shared" ca="1" si="71"/>
        <v>1.8609272458150268</v>
      </c>
      <c r="AM169" s="185">
        <f t="shared" ca="1" si="71"/>
        <v>2.0295881810105598</v>
      </c>
      <c r="AN169" s="185">
        <f t="shared" ca="1" si="71"/>
        <v>2.3459267274751427</v>
      </c>
      <c r="AO169" s="185">
        <f t="shared" ca="1" si="71"/>
        <v>2.8063132739237573</v>
      </c>
      <c r="AP169" s="185">
        <f t="shared" ca="1" si="71"/>
        <v>3.2913127555838773</v>
      </c>
    </row>
    <row r="170" spans="1:42">
      <c r="A170" s="57" t="str">
        <f>'[4]TS BYDem'!A109</f>
        <v>*</v>
      </c>
      <c r="B170" s="185" t="s">
        <v>288</v>
      </c>
      <c r="C170" s="185" t="s">
        <v>137</v>
      </c>
      <c r="D170" s="186" t="str">
        <f>'[4]TS BYDem'!D109</f>
        <v>INFS</v>
      </c>
      <c r="E170" s="185" t="s">
        <v>137</v>
      </c>
      <c r="F170" s="185" t="s">
        <v>137</v>
      </c>
      <c r="G170" s="185" t="s">
        <v>137</v>
      </c>
      <c r="H170" s="185" t="s">
        <v>137</v>
      </c>
      <c r="I170" s="185">
        <v>0</v>
      </c>
      <c r="J170" s="185">
        <f>INDEX('[4]TS BYDem'!$J$10:$J$203,MATCH(D170,'[4]TS BYDem'!$D$10:$D$203,0))</f>
        <v>2.487856608</v>
      </c>
      <c r="K170" s="185">
        <f t="shared" ca="1" si="69"/>
        <v>2.1111087609157093</v>
      </c>
      <c r="L170" s="185">
        <f t="shared" ca="1" si="69"/>
        <v>1.9379097668958214</v>
      </c>
      <c r="M170" s="185">
        <f t="shared" ca="1" si="69"/>
        <v>1.965218131009753</v>
      </c>
      <c r="N170" s="185">
        <f t="shared" ca="1" si="69"/>
        <v>1.9128155944668037</v>
      </c>
      <c r="O170" s="185">
        <f t="shared" ca="1" si="70"/>
        <v>1.8414694179529292</v>
      </c>
      <c r="P170" s="185">
        <f t="shared" ca="1" si="70"/>
        <v>1.8075184787842578</v>
      </c>
      <c r="Q170" s="185">
        <f t="shared" ca="1" si="70"/>
        <v>1.735680259673736</v>
      </c>
      <c r="R170" s="185">
        <f t="shared" ca="1" si="70"/>
        <v>1.4256934237858683</v>
      </c>
      <c r="S170" s="185">
        <f t="shared" ca="1" si="70"/>
        <v>1.6197375369331799</v>
      </c>
      <c r="T170" s="185">
        <f t="shared" ca="1" si="70"/>
        <v>1.6043630590726949</v>
      </c>
      <c r="U170" s="185">
        <f t="shared" ca="1" si="70"/>
        <v>1.5817958168963164</v>
      </c>
      <c r="V170" s="185">
        <f t="shared" ca="1" si="70"/>
        <v>1.5555880273904839</v>
      </c>
      <c r="W170" s="185">
        <f t="shared" ca="1" si="70"/>
        <v>1.5478105145813854</v>
      </c>
      <c r="X170" s="185">
        <f t="shared" ca="1" si="70"/>
        <v>1.5616008749328283</v>
      </c>
      <c r="Y170" s="185">
        <f t="shared" ca="1" si="70"/>
        <v>1.5748420463479653</v>
      </c>
      <c r="Z170" s="185">
        <f t="shared" ca="1" si="70"/>
        <v>1.6482190949816411</v>
      </c>
      <c r="AA170" s="185">
        <f t="shared" ca="1" si="70"/>
        <v>1.6603022717594174</v>
      </c>
      <c r="AB170" s="185">
        <f t="shared" ca="1" si="70"/>
        <v>1.6690758971599877</v>
      </c>
      <c r="AC170" s="185">
        <f t="shared" ca="1" si="70"/>
        <v>1.6716268608201963</v>
      </c>
      <c r="AD170" s="185">
        <f t="shared" ca="1" si="70"/>
        <v>1.6773657334324201</v>
      </c>
      <c r="AE170" s="185">
        <f t="shared" ca="1" si="71"/>
        <v>1.6810661404813441</v>
      </c>
      <c r="AF170" s="185">
        <f t="shared" ca="1" si="71"/>
        <v>1.7041708544961844</v>
      </c>
      <c r="AG170" s="185">
        <f t="shared" ca="1" si="71"/>
        <v>1.7312748694535827</v>
      </c>
      <c r="AH170" s="185">
        <f t="shared" ca="1" si="71"/>
        <v>1.7616445670740228</v>
      </c>
      <c r="AI170" s="185">
        <f t="shared" ca="1" si="71"/>
        <v>1.7829523895929744</v>
      </c>
      <c r="AJ170" s="185">
        <f t="shared" ca="1" si="71"/>
        <v>1.8072296089945112</v>
      </c>
      <c r="AK170" s="185">
        <f t="shared" ca="1" si="71"/>
        <v>1.8330658855847257</v>
      </c>
      <c r="AL170" s="185">
        <f t="shared" ca="1" si="71"/>
        <v>1.8609272458150268</v>
      </c>
      <c r="AM170" s="185">
        <f t="shared" ca="1" si="71"/>
        <v>2.0295881810105598</v>
      </c>
      <c r="AN170" s="185">
        <f t="shared" ca="1" si="71"/>
        <v>2.3459267274751427</v>
      </c>
      <c r="AO170" s="185">
        <f t="shared" ca="1" si="71"/>
        <v>2.8063132739237573</v>
      </c>
      <c r="AP170" s="185">
        <f t="shared" ca="1" si="71"/>
        <v>3.2913127555838773</v>
      </c>
    </row>
    <row r="171" spans="1:42">
      <c r="A171" s="57" t="str">
        <f>'[4]TS BYDem'!A110</f>
        <v>*</v>
      </c>
      <c r="B171" s="185" t="s">
        <v>288</v>
      </c>
      <c r="C171" s="185" t="s">
        <v>137</v>
      </c>
      <c r="D171" s="186" t="str">
        <f>'[4]TS BYDem'!D110</f>
        <v>Useful Energy Service</v>
      </c>
      <c r="E171" s="185" t="s">
        <v>137</v>
      </c>
      <c r="F171" s="185" t="s">
        <v>137</v>
      </c>
      <c r="G171" s="185" t="s">
        <v>137</v>
      </c>
      <c r="H171" s="185" t="s">
        <v>137</v>
      </c>
      <c r="I171" s="185">
        <v>0</v>
      </c>
      <c r="J171" s="185" t="str">
        <f>INDEX('[4]TS BYDem'!$J$10:$J$203,MATCH(D171,'[4]TS BYDem'!$D$10:$D$203,0))</f>
        <v/>
      </c>
      <c r="K171" s="185" t="e">
        <f t="shared" ca="1" si="69"/>
        <v>#VALUE!</v>
      </c>
      <c r="L171" s="185" t="e">
        <f t="shared" ca="1" si="69"/>
        <v>#VALUE!</v>
      </c>
      <c r="M171" s="185" t="e">
        <f t="shared" ca="1" si="69"/>
        <v>#VALUE!</v>
      </c>
      <c r="N171" s="185" t="e">
        <f t="shared" ca="1" si="69"/>
        <v>#VALUE!</v>
      </c>
      <c r="O171" s="185" t="e">
        <f t="shared" ca="1" si="70"/>
        <v>#VALUE!</v>
      </c>
      <c r="P171" s="185" t="e">
        <f t="shared" ca="1" si="70"/>
        <v>#VALUE!</v>
      </c>
      <c r="Q171" s="185" t="e">
        <f t="shared" ca="1" si="70"/>
        <v>#VALUE!</v>
      </c>
      <c r="R171" s="185" t="e">
        <f t="shared" ca="1" si="70"/>
        <v>#VALUE!</v>
      </c>
      <c r="S171" s="185" t="e">
        <f t="shared" ca="1" si="70"/>
        <v>#VALUE!</v>
      </c>
      <c r="T171" s="185" t="e">
        <f t="shared" ca="1" si="70"/>
        <v>#VALUE!</v>
      </c>
      <c r="U171" s="185" t="e">
        <f t="shared" ca="1" si="70"/>
        <v>#VALUE!</v>
      </c>
      <c r="V171" s="185" t="e">
        <f t="shared" ca="1" si="70"/>
        <v>#VALUE!</v>
      </c>
      <c r="W171" s="185" t="e">
        <f t="shared" ca="1" si="70"/>
        <v>#VALUE!</v>
      </c>
      <c r="X171" s="185" t="e">
        <f t="shared" ca="1" si="70"/>
        <v>#VALUE!</v>
      </c>
      <c r="Y171" s="185" t="e">
        <f t="shared" ca="1" si="70"/>
        <v>#VALUE!</v>
      </c>
      <c r="Z171" s="185" t="e">
        <f t="shared" ca="1" si="70"/>
        <v>#VALUE!</v>
      </c>
      <c r="AA171" s="185" t="e">
        <f t="shared" ca="1" si="70"/>
        <v>#VALUE!</v>
      </c>
      <c r="AB171" s="185" t="e">
        <f t="shared" ca="1" si="70"/>
        <v>#VALUE!</v>
      </c>
      <c r="AC171" s="185" t="e">
        <f t="shared" ca="1" si="70"/>
        <v>#VALUE!</v>
      </c>
      <c r="AD171" s="185" t="e">
        <f t="shared" ca="1" si="70"/>
        <v>#VALUE!</v>
      </c>
      <c r="AE171" s="185" t="e">
        <f t="shared" ca="1" si="71"/>
        <v>#VALUE!</v>
      </c>
      <c r="AF171" s="185" t="e">
        <f t="shared" ca="1" si="71"/>
        <v>#VALUE!</v>
      </c>
      <c r="AG171" s="185" t="e">
        <f t="shared" ca="1" si="71"/>
        <v>#VALUE!</v>
      </c>
      <c r="AH171" s="185" t="e">
        <f t="shared" ca="1" si="71"/>
        <v>#VALUE!</v>
      </c>
      <c r="AI171" s="185" t="e">
        <f t="shared" ca="1" si="71"/>
        <v>#VALUE!</v>
      </c>
      <c r="AJ171" s="185" t="e">
        <f t="shared" ca="1" si="71"/>
        <v>#VALUE!</v>
      </c>
      <c r="AK171" s="185" t="e">
        <f t="shared" ca="1" si="71"/>
        <v>#VALUE!</v>
      </c>
      <c r="AL171" s="185" t="e">
        <f t="shared" ca="1" si="71"/>
        <v>#VALUE!</v>
      </c>
      <c r="AM171" s="185" t="e">
        <f t="shared" ca="1" si="71"/>
        <v>#VALUE!</v>
      </c>
      <c r="AN171" s="185" t="e">
        <f t="shared" ca="1" si="71"/>
        <v>#VALUE!</v>
      </c>
      <c r="AO171" s="185" t="e">
        <f t="shared" ca="1" si="71"/>
        <v>#VALUE!</v>
      </c>
      <c r="AP171" s="185" t="e">
        <f t="shared" ca="1" si="71"/>
        <v>#VALUE!</v>
      </c>
    </row>
    <row r="172" spans="1:42">
      <c r="A172" s="57" t="str">
        <f>'[4]TS BYDem'!A111</f>
        <v>*</v>
      </c>
      <c r="B172" s="185" t="s">
        <v>288</v>
      </c>
      <c r="C172" s="185" t="s">
        <v>137</v>
      </c>
      <c r="D172" s="186">
        <f>'[4]TS BYDem'!D111</f>
        <v>0</v>
      </c>
      <c r="E172" s="185" t="s">
        <v>137</v>
      </c>
      <c r="F172" s="185" t="s">
        <v>137</v>
      </c>
      <c r="G172" s="185" t="s">
        <v>137</v>
      </c>
      <c r="H172" s="185" t="s">
        <v>137</v>
      </c>
      <c r="I172" s="185">
        <v>0</v>
      </c>
      <c r="J172" s="185" t="str">
        <f>INDEX('[4]TS BYDem'!$J$10:$J$203,MATCH(D172,'[4]TS BYDem'!$D$10:$D$203,0))</f>
        <v/>
      </c>
      <c r="K172" s="185" t="e">
        <f t="shared" ca="1" si="69"/>
        <v>#VALUE!</v>
      </c>
      <c r="L172" s="185" t="e">
        <f t="shared" ca="1" si="69"/>
        <v>#VALUE!</v>
      </c>
      <c r="M172" s="185" t="e">
        <f t="shared" ca="1" si="69"/>
        <v>#VALUE!</v>
      </c>
      <c r="N172" s="185" t="e">
        <f t="shared" ca="1" si="69"/>
        <v>#VALUE!</v>
      </c>
      <c r="O172" s="185" t="e">
        <f t="shared" ca="1" si="70"/>
        <v>#VALUE!</v>
      </c>
      <c r="P172" s="185" t="e">
        <f t="shared" ca="1" si="70"/>
        <v>#VALUE!</v>
      </c>
      <c r="Q172" s="185" t="e">
        <f t="shared" ca="1" si="70"/>
        <v>#VALUE!</v>
      </c>
      <c r="R172" s="185" t="e">
        <f t="shared" ca="1" si="70"/>
        <v>#VALUE!</v>
      </c>
      <c r="S172" s="185" t="e">
        <f t="shared" ca="1" si="70"/>
        <v>#VALUE!</v>
      </c>
      <c r="T172" s="185" t="e">
        <f t="shared" ca="1" si="70"/>
        <v>#VALUE!</v>
      </c>
      <c r="U172" s="185" t="e">
        <f t="shared" ca="1" si="70"/>
        <v>#VALUE!</v>
      </c>
      <c r="V172" s="185" t="e">
        <f t="shared" ca="1" si="70"/>
        <v>#VALUE!</v>
      </c>
      <c r="W172" s="185" t="e">
        <f t="shared" ca="1" si="70"/>
        <v>#VALUE!</v>
      </c>
      <c r="X172" s="185" t="e">
        <f t="shared" ca="1" si="70"/>
        <v>#VALUE!</v>
      </c>
      <c r="Y172" s="185" t="e">
        <f t="shared" ca="1" si="70"/>
        <v>#VALUE!</v>
      </c>
      <c r="Z172" s="185" t="e">
        <f t="shared" ca="1" si="70"/>
        <v>#VALUE!</v>
      </c>
      <c r="AA172" s="185" t="e">
        <f t="shared" ca="1" si="70"/>
        <v>#VALUE!</v>
      </c>
      <c r="AB172" s="185" t="e">
        <f t="shared" ca="1" si="70"/>
        <v>#VALUE!</v>
      </c>
      <c r="AC172" s="185" t="e">
        <f t="shared" ca="1" si="70"/>
        <v>#VALUE!</v>
      </c>
      <c r="AD172" s="185" t="e">
        <f t="shared" ca="1" si="70"/>
        <v>#VALUE!</v>
      </c>
      <c r="AE172" s="185" t="e">
        <f t="shared" ca="1" si="71"/>
        <v>#VALUE!</v>
      </c>
      <c r="AF172" s="185" t="e">
        <f t="shared" ca="1" si="71"/>
        <v>#VALUE!</v>
      </c>
      <c r="AG172" s="185" t="e">
        <f t="shared" ca="1" si="71"/>
        <v>#VALUE!</v>
      </c>
      <c r="AH172" s="185" t="e">
        <f t="shared" ca="1" si="71"/>
        <v>#VALUE!</v>
      </c>
      <c r="AI172" s="185" t="e">
        <f t="shared" ca="1" si="71"/>
        <v>#VALUE!</v>
      </c>
      <c r="AJ172" s="185" t="e">
        <f t="shared" ca="1" si="71"/>
        <v>#VALUE!</v>
      </c>
      <c r="AK172" s="185" t="e">
        <f t="shared" ca="1" si="71"/>
        <v>#VALUE!</v>
      </c>
      <c r="AL172" s="185" t="e">
        <f t="shared" ca="1" si="71"/>
        <v>#VALUE!</v>
      </c>
      <c r="AM172" s="185" t="e">
        <f t="shared" ca="1" si="71"/>
        <v>#VALUE!</v>
      </c>
      <c r="AN172" s="185" t="e">
        <f t="shared" ca="1" si="71"/>
        <v>#VALUE!</v>
      </c>
      <c r="AO172" s="185" t="e">
        <f t="shared" ca="1" si="71"/>
        <v>#VALUE!</v>
      </c>
      <c r="AP172" s="185" t="e">
        <f t="shared" ca="1" si="71"/>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74">SUMIF($B$10:$B$22,$D173,K$10:K$22)*SUMIF($B$10:$B$22,$D173,K$41:K$53)</f>
        <v>231.92</v>
      </c>
      <c r="L173" s="5">
        <f t="shared" ca="1" si="74"/>
        <v>236.16</v>
      </c>
      <c r="M173" s="5">
        <f t="shared" ca="1" si="74"/>
        <v>239.98400000000001</v>
      </c>
      <c r="N173" s="5">
        <f t="shared" ca="1" si="74"/>
        <v>242.88</v>
      </c>
      <c r="O173" s="5">
        <f t="shared" ca="1" si="74"/>
        <v>245.696</v>
      </c>
      <c r="P173" s="5">
        <f t="shared" ca="1" si="74"/>
        <v>249.024</v>
      </c>
      <c r="Q173" s="5">
        <f t="shared" ca="1" si="74"/>
        <v>249.28</v>
      </c>
      <c r="R173" s="5">
        <f t="shared" ca="1" si="74"/>
        <v>228.8</v>
      </c>
      <c r="S173" s="5">
        <f t="shared" ca="1" si="74"/>
        <v>234.0753013951485</v>
      </c>
      <c r="T173" s="5">
        <f t="shared" ca="1" si="74"/>
        <v>238.95021289952987</v>
      </c>
      <c r="U173" s="5">
        <f t="shared" ca="1" si="74"/>
        <v>243.31173723070989</v>
      </c>
      <c r="V173" s="5">
        <f t="shared" ca="1" si="74"/>
        <v>248.36584341081902</v>
      </c>
      <c r="W173" s="5">
        <f t="shared" ca="1" si="74"/>
        <v>253.43153585464481</v>
      </c>
      <c r="X173" s="5">
        <f t="shared" ca="1" si="74"/>
        <v>258.21190473671038</v>
      </c>
      <c r="Y173" s="5">
        <f t="shared" ca="1" si="74"/>
        <v>263.06156997301559</v>
      </c>
      <c r="Z173" s="5">
        <f t="shared" ca="1" si="74"/>
        <v>268.67668158818293</v>
      </c>
      <c r="AA173" s="5">
        <f t="shared" ca="1" si="74"/>
        <v>274.39490702333251</v>
      </c>
      <c r="AB173" s="5">
        <f ca="1">SUMIF($B$10:$B$22,$D173,AB$10:AB$22)*SUMIF($B$10:$B$22,$D173,AB$40:AB$53)</f>
        <v>280.33788901440289</v>
      </c>
      <c r="AC173" s="5">
        <f t="shared" ca="1" si="74"/>
        <v>287.523902502113</v>
      </c>
      <c r="AD173" s="5">
        <f t="shared" ca="1" si="74"/>
        <v>295.31925014203858</v>
      </c>
      <c r="AE173" s="5">
        <f t="shared" ca="1" si="74"/>
        <v>303.6961514577722</v>
      </c>
      <c r="AF173" s="5">
        <f t="shared" ca="1" si="74"/>
        <v>313.43842534242583</v>
      </c>
      <c r="AG173" s="5">
        <f t="shared" ca="1" si="74"/>
        <v>323.33266778185492</v>
      </c>
      <c r="AH173" s="5">
        <f t="shared" ca="1" si="74"/>
        <v>334.20911586799156</v>
      </c>
      <c r="AI173" s="5">
        <f t="shared" ca="1" si="74"/>
        <v>345.68005548187307</v>
      </c>
      <c r="AJ173" s="5">
        <f t="shared" ca="1" si="74"/>
        <v>357.36774742246206</v>
      </c>
      <c r="AK173" s="5">
        <f t="shared" ca="1" si="74"/>
        <v>369.65663693015779</v>
      </c>
      <c r="AL173" s="5">
        <f t="shared" ca="1" si="74"/>
        <v>382.64049425421717</v>
      </c>
      <c r="AM173" s="5">
        <f t="shared" ca="1" si="74"/>
        <v>454.97394814973069</v>
      </c>
      <c r="AN173" s="5">
        <f t="shared" ca="1" si="74"/>
        <v>545.4847038297155</v>
      </c>
      <c r="AO173" s="5">
        <f t="shared" ca="1" si="74"/>
        <v>705.29936310779885</v>
      </c>
      <c r="AP173" s="5">
        <f t="shared" ca="1" si="74"/>
        <v>868.14357268329331</v>
      </c>
    </row>
    <row r="174" spans="1:42">
      <c r="A174" s="57" t="str">
        <f>'[4]TS BYDem'!A113</f>
        <v>*</v>
      </c>
      <c r="B174" s="185" t="s">
        <v>288</v>
      </c>
      <c r="C174" s="185" t="s">
        <v>137</v>
      </c>
      <c r="D174" s="186" t="str">
        <f>'[4]TS BYDem'!D113</f>
        <v>INMK</v>
      </c>
      <c r="E174" s="185" t="s">
        <v>137</v>
      </c>
      <c r="F174" s="185" t="s">
        <v>137</v>
      </c>
      <c r="G174" s="185" t="s">
        <v>137</v>
      </c>
      <c r="H174" s="185" t="s">
        <v>137</v>
      </c>
      <c r="I174" s="185">
        <v>0</v>
      </c>
      <c r="J174" s="185" t="str">
        <f>INDEX('[4]TS BYDem'!$J$10:$J$203,MATCH(D174,'[4]TS BYDem'!$D$10:$D$203,0))</f>
        <v/>
      </c>
      <c r="K174" s="185" t="e">
        <f t="shared" ref="K174:Z189" ca="1" si="75">K$173/J$173*J174</f>
        <v>#VALUE!</v>
      </c>
      <c r="L174" s="185" t="e">
        <f t="shared" ca="1" si="75"/>
        <v>#VALUE!</v>
      </c>
      <c r="M174" s="185" t="e">
        <f t="shared" ca="1" si="75"/>
        <v>#VALUE!</v>
      </c>
      <c r="N174" s="185" t="e">
        <f t="shared" ca="1" si="75"/>
        <v>#VALUE!</v>
      </c>
      <c r="O174" s="185" t="e">
        <f t="shared" ca="1" si="75"/>
        <v>#VALUE!</v>
      </c>
      <c r="P174" s="185" t="e">
        <f t="shared" ca="1" si="75"/>
        <v>#VALUE!</v>
      </c>
      <c r="Q174" s="185" t="e">
        <f t="shared" ca="1" si="75"/>
        <v>#VALUE!</v>
      </c>
      <c r="R174" s="185" t="e">
        <f t="shared" ca="1" si="75"/>
        <v>#VALUE!</v>
      </c>
      <c r="S174" s="185" t="e">
        <f t="shared" ca="1" si="75"/>
        <v>#VALUE!</v>
      </c>
      <c r="T174" s="185" t="e">
        <f t="shared" ca="1" si="75"/>
        <v>#VALUE!</v>
      </c>
      <c r="U174" s="185" t="e">
        <f t="shared" ca="1" si="75"/>
        <v>#VALUE!</v>
      </c>
      <c r="V174" s="185" t="e">
        <f t="shared" ca="1" si="75"/>
        <v>#VALUE!</v>
      </c>
      <c r="W174" s="185" t="e">
        <f t="shared" ca="1" si="75"/>
        <v>#VALUE!</v>
      </c>
      <c r="X174" s="185" t="e">
        <f t="shared" ca="1" si="75"/>
        <v>#VALUE!</v>
      </c>
      <c r="Y174" s="185" t="e">
        <f t="shared" ca="1" si="75"/>
        <v>#VALUE!</v>
      </c>
      <c r="Z174" s="185" t="e">
        <f t="shared" ca="1" si="75"/>
        <v>#VALUE!</v>
      </c>
      <c r="AA174" s="185" t="e">
        <f t="shared" ref="AA174:AP189" ca="1" si="76">AA$173/Z$173*Z174</f>
        <v>#VALUE!</v>
      </c>
      <c r="AB174" s="185" t="e">
        <f t="shared" ca="1" si="76"/>
        <v>#VALUE!</v>
      </c>
      <c r="AC174" s="185" t="e">
        <f t="shared" ca="1" si="76"/>
        <v>#VALUE!</v>
      </c>
      <c r="AD174" s="185" t="e">
        <f t="shared" ca="1" si="76"/>
        <v>#VALUE!</v>
      </c>
      <c r="AE174" s="185" t="e">
        <f t="shared" ca="1" si="76"/>
        <v>#VALUE!</v>
      </c>
      <c r="AF174" s="185" t="e">
        <f t="shared" ca="1" si="76"/>
        <v>#VALUE!</v>
      </c>
      <c r="AG174" s="185" t="e">
        <f t="shared" ca="1" si="76"/>
        <v>#VALUE!</v>
      </c>
      <c r="AH174" s="185" t="e">
        <f t="shared" ca="1" si="76"/>
        <v>#VALUE!</v>
      </c>
      <c r="AI174" s="185" t="e">
        <f t="shared" ca="1" si="76"/>
        <v>#VALUE!</v>
      </c>
      <c r="AJ174" s="185" t="e">
        <f t="shared" ca="1" si="76"/>
        <v>#VALUE!</v>
      </c>
      <c r="AK174" s="185" t="e">
        <f t="shared" ca="1" si="76"/>
        <v>#VALUE!</v>
      </c>
      <c r="AL174" s="185" t="e">
        <f t="shared" ca="1" si="76"/>
        <v>#VALUE!</v>
      </c>
      <c r="AM174" s="185" t="e">
        <f t="shared" ca="1" si="76"/>
        <v>#VALUE!</v>
      </c>
      <c r="AN174" s="185" t="e">
        <f t="shared" ca="1" si="76"/>
        <v>#VALUE!</v>
      </c>
      <c r="AO174" s="185" t="e">
        <f t="shared" ca="1" si="76"/>
        <v>#VALUE!</v>
      </c>
      <c r="AP174" s="185" t="e">
        <f t="shared" ca="1" si="76"/>
        <v>#VALUE!</v>
      </c>
    </row>
    <row r="175" spans="1:42">
      <c r="A175" s="57" t="str">
        <f>'[4]TS BYDem'!A114</f>
        <v>*</v>
      </c>
      <c r="B175" s="185" t="s">
        <v>288</v>
      </c>
      <c r="C175" s="185" t="s">
        <v>137</v>
      </c>
      <c r="D175" s="186" t="str">
        <f>'[4]TS BYDem'!D114</f>
        <v>INMA</v>
      </c>
      <c r="E175" s="185" t="s">
        <v>137</v>
      </c>
      <c r="F175" s="185" t="s">
        <v>137</v>
      </c>
      <c r="G175" s="185" t="s">
        <v>137</v>
      </c>
      <c r="H175" s="185" t="s">
        <v>137</v>
      </c>
      <c r="I175" s="185">
        <v>0</v>
      </c>
      <c r="J175" s="185" t="str">
        <f>INDEX('[4]TS BYDem'!$J$10:$J$203,MATCH(D175,'[4]TS BYDem'!$D$10:$D$203,0))</f>
        <v/>
      </c>
      <c r="K175" s="185" t="e">
        <f t="shared" ca="1" si="75"/>
        <v>#VALUE!</v>
      </c>
      <c r="L175" s="185" t="e">
        <f t="shared" ca="1" si="75"/>
        <v>#VALUE!</v>
      </c>
      <c r="M175" s="185" t="e">
        <f t="shared" ca="1" si="75"/>
        <v>#VALUE!</v>
      </c>
      <c r="N175" s="185" t="e">
        <f t="shared" ca="1" si="75"/>
        <v>#VALUE!</v>
      </c>
      <c r="O175" s="185" t="e">
        <f t="shared" ca="1" si="75"/>
        <v>#VALUE!</v>
      </c>
      <c r="P175" s="185" t="e">
        <f t="shared" ca="1" si="75"/>
        <v>#VALUE!</v>
      </c>
      <c r="Q175" s="185" t="e">
        <f t="shared" ca="1" si="75"/>
        <v>#VALUE!</v>
      </c>
      <c r="R175" s="185" t="e">
        <f t="shared" ca="1" si="75"/>
        <v>#VALUE!</v>
      </c>
      <c r="S175" s="185" t="e">
        <f t="shared" ca="1" si="75"/>
        <v>#VALUE!</v>
      </c>
      <c r="T175" s="185" t="e">
        <f t="shared" ca="1" si="75"/>
        <v>#VALUE!</v>
      </c>
      <c r="U175" s="185" t="e">
        <f t="shared" ca="1" si="75"/>
        <v>#VALUE!</v>
      </c>
      <c r="V175" s="185" t="e">
        <f t="shared" ca="1" si="75"/>
        <v>#VALUE!</v>
      </c>
      <c r="W175" s="185" t="e">
        <f t="shared" ca="1" si="75"/>
        <v>#VALUE!</v>
      </c>
      <c r="X175" s="185" t="e">
        <f t="shared" ca="1" si="75"/>
        <v>#VALUE!</v>
      </c>
      <c r="Y175" s="185" t="e">
        <f t="shared" ca="1" si="75"/>
        <v>#VALUE!</v>
      </c>
      <c r="Z175" s="185" t="e">
        <f t="shared" ca="1" si="75"/>
        <v>#VALUE!</v>
      </c>
      <c r="AA175" s="185" t="e">
        <f t="shared" ca="1" si="76"/>
        <v>#VALUE!</v>
      </c>
      <c r="AB175" s="185" t="e">
        <f t="shared" ca="1" si="76"/>
        <v>#VALUE!</v>
      </c>
      <c r="AC175" s="185" t="e">
        <f t="shared" ca="1" si="76"/>
        <v>#VALUE!</v>
      </c>
      <c r="AD175" s="185" t="e">
        <f t="shared" ca="1" si="76"/>
        <v>#VALUE!</v>
      </c>
      <c r="AE175" s="185" t="e">
        <f t="shared" ca="1" si="76"/>
        <v>#VALUE!</v>
      </c>
      <c r="AF175" s="185" t="e">
        <f t="shared" ca="1" si="76"/>
        <v>#VALUE!</v>
      </c>
      <c r="AG175" s="185" t="e">
        <f t="shared" ca="1" si="76"/>
        <v>#VALUE!</v>
      </c>
      <c r="AH175" s="185" t="e">
        <f t="shared" ca="1" si="76"/>
        <v>#VALUE!</v>
      </c>
      <c r="AI175" s="185" t="e">
        <f t="shared" ca="1" si="76"/>
        <v>#VALUE!</v>
      </c>
      <c r="AJ175" s="185" t="e">
        <f t="shared" ca="1" si="76"/>
        <v>#VALUE!</v>
      </c>
      <c r="AK175" s="185" t="e">
        <f t="shared" ca="1" si="76"/>
        <v>#VALUE!</v>
      </c>
      <c r="AL175" s="185" t="e">
        <f t="shared" ca="1" si="76"/>
        <v>#VALUE!</v>
      </c>
      <c r="AM175" s="185" t="e">
        <f t="shared" ca="1" si="76"/>
        <v>#VALUE!</v>
      </c>
      <c r="AN175" s="185" t="e">
        <f t="shared" ca="1" si="76"/>
        <v>#VALUE!</v>
      </c>
      <c r="AO175" s="185" t="e">
        <f t="shared" ca="1" si="76"/>
        <v>#VALUE!</v>
      </c>
      <c r="AP175" s="185" t="e">
        <f t="shared" ca="1" si="76"/>
        <v>#VALUE!</v>
      </c>
    </row>
    <row r="176" spans="1:42">
      <c r="A176" s="57" t="str">
        <f>'[4]TS BYDem'!A115</f>
        <v>*</v>
      </c>
      <c r="B176" s="185" t="s">
        <v>288</v>
      </c>
      <c r="C176" s="185" t="s">
        <v>137</v>
      </c>
      <c r="D176" s="186" t="str">
        <f>'[4]TS BYDem'!D115</f>
        <v>INML</v>
      </c>
      <c r="E176" s="185" t="s">
        <v>137</v>
      </c>
      <c r="F176" s="185" t="s">
        <v>137</v>
      </c>
      <c r="G176" s="185" t="s">
        <v>137</v>
      </c>
      <c r="H176" s="185" t="s">
        <v>137</v>
      </c>
      <c r="I176" s="185">
        <v>0</v>
      </c>
      <c r="J176" s="185" t="str">
        <f>INDEX('[4]TS BYDem'!$J$10:$J$203,MATCH(D176,'[4]TS BYDem'!$D$10:$D$203,0))</f>
        <v/>
      </c>
      <c r="K176" s="185" t="e">
        <f t="shared" ca="1" si="75"/>
        <v>#VALUE!</v>
      </c>
      <c r="L176" s="185" t="e">
        <f t="shared" ca="1" si="75"/>
        <v>#VALUE!</v>
      </c>
      <c r="M176" s="185" t="e">
        <f t="shared" ca="1" si="75"/>
        <v>#VALUE!</v>
      </c>
      <c r="N176" s="185" t="e">
        <f t="shared" ca="1" si="75"/>
        <v>#VALUE!</v>
      </c>
      <c r="O176" s="185" t="e">
        <f t="shared" ca="1" si="75"/>
        <v>#VALUE!</v>
      </c>
      <c r="P176" s="185" t="e">
        <f t="shared" ca="1" si="75"/>
        <v>#VALUE!</v>
      </c>
      <c r="Q176" s="185" t="e">
        <f t="shared" ca="1" si="75"/>
        <v>#VALUE!</v>
      </c>
      <c r="R176" s="185" t="e">
        <f t="shared" ca="1" si="75"/>
        <v>#VALUE!</v>
      </c>
      <c r="S176" s="185" t="e">
        <f t="shared" ca="1" si="75"/>
        <v>#VALUE!</v>
      </c>
      <c r="T176" s="185" t="e">
        <f t="shared" ca="1" si="75"/>
        <v>#VALUE!</v>
      </c>
      <c r="U176" s="185" t="e">
        <f t="shared" ca="1" si="75"/>
        <v>#VALUE!</v>
      </c>
      <c r="V176" s="185" t="e">
        <f t="shared" ca="1" si="75"/>
        <v>#VALUE!</v>
      </c>
      <c r="W176" s="185" t="e">
        <f t="shared" ca="1" si="75"/>
        <v>#VALUE!</v>
      </c>
      <c r="X176" s="185" t="e">
        <f t="shared" ca="1" si="75"/>
        <v>#VALUE!</v>
      </c>
      <c r="Y176" s="185" t="e">
        <f t="shared" ca="1" si="75"/>
        <v>#VALUE!</v>
      </c>
      <c r="Z176" s="185" t="e">
        <f t="shared" ca="1" si="75"/>
        <v>#VALUE!</v>
      </c>
      <c r="AA176" s="185" t="e">
        <f t="shared" ca="1" si="76"/>
        <v>#VALUE!</v>
      </c>
      <c r="AB176" s="185" t="e">
        <f t="shared" ca="1" si="76"/>
        <v>#VALUE!</v>
      </c>
      <c r="AC176" s="185" t="e">
        <f t="shared" ca="1" si="76"/>
        <v>#VALUE!</v>
      </c>
      <c r="AD176" s="185" t="e">
        <f t="shared" ca="1" si="76"/>
        <v>#VALUE!</v>
      </c>
      <c r="AE176" s="185" t="e">
        <f t="shared" ca="1" si="76"/>
        <v>#VALUE!</v>
      </c>
      <c r="AF176" s="185" t="e">
        <f t="shared" ca="1" si="76"/>
        <v>#VALUE!</v>
      </c>
      <c r="AG176" s="185" t="e">
        <f t="shared" ca="1" si="76"/>
        <v>#VALUE!</v>
      </c>
      <c r="AH176" s="185" t="e">
        <f t="shared" ca="1" si="76"/>
        <v>#VALUE!</v>
      </c>
      <c r="AI176" s="185" t="e">
        <f t="shared" ca="1" si="76"/>
        <v>#VALUE!</v>
      </c>
      <c r="AJ176" s="185" t="e">
        <f t="shared" ca="1" si="76"/>
        <v>#VALUE!</v>
      </c>
      <c r="AK176" s="185" t="e">
        <f t="shared" ca="1" si="76"/>
        <v>#VALUE!</v>
      </c>
      <c r="AL176" s="185" t="e">
        <f t="shared" ca="1" si="76"/>
        <v>#VALUE!</v>
      </c>
      <c r="AM176" s="185" t="e">
        <f t="shared" ca="1" si="76"/>
        <v>#VALUE!</v>
      </c>
      <c r="AN176" s="185" t="e">
        <f t="shared" ca="1" si="76"/>
        <v>#VALUE!</v>
      </c>
      <c r="AO176" s="185" t="e">
        <f t="shared" ca="1" si="76"/>
        <v>#VALUE!</v>
      </c>
      <c r="AP176" s="185" t="e">
        <f t="shared" ca="1" si="76"/>
        <v>#VALUE!</v>
      </c>
    </row>
    <row r="177" spans="1:42">
      <c r="A177" s="57" t="str">
        <f>'[4]TS BYDem'!A116</f>
        <v>*</v>
      </c>
      <c r="B177" s="185" t="s">
        <v>288</v>
      </c>
      <c r="C177" s="185" t="s">
        <v>137</v>
      </c>
      <c r="D177" s="186" t="str">
        <f>'[4]TS BYDem'!D116</f>
        <v>INMC</v>
      </c>
      <c r="E177" s="185" t="s">
        <v>137</v>
      </c>
      <c r="F177" s="185" t="s">
        <v>137</v>
      </c>
      <c r="G177" s="185" t="s">
        <v>137</v>
      </c>
      <c r="H177" s="185" t="s">
        <v>137</v>
      </c>
      <c r="I177" s="185">
        <v>0</v>
      </c>
      <c r="J177" s="185" t="str">
        <f>INDEX('[4]TS BYDem'!$J$10:$J$203,MATCH(D177,'[4]TS BYDem'!$D$10:$D$203,0))</f>
        <v/>
      </c>
      <c r="K177" s="185" t="e">
        <f t="shared" ca="1" si="75"/>
        <v>#VALUE!</v>
      </c>
      <c r="L177" s="185" t="e">
        <f t="shared" ca="1" si="75"/>
        <v>#VALUE!</v>
      </c>
      <c r="M177" s="185" t="e">
        <f t="shared" ca="1" si="75"/>
        <v>#VALUE!</v>
      </c>
      <c r="N177" s="185" t="e">
        <f t="shared" ca="1" si="75"/>
        <v>#VALUE!</v>
      </c>
      <c r="O177" s="185" t="e">
        <f t="shared" ca="1" si="75"/>
        <v>#VALUE!</v>
      </c>
      <c r="P177" s="185" t="e">
        <f t="shared" ca="1" si="75"/>
        <v>#VALUE!</v>
      </c>
      <c r="Q177" s="185" t="e">
        <f t="shared" ca="1" si="75"/>
        <v>#VALUE!</v>
      </c>
      <c r="R177" s="185" t="e">
        <f t="shared" ca="1" si="75"/>
        <v>#VALUE!</v>
      </c>
      <c r="S177" s="185" t="e">
        <f t="shared" ca="1" si="75"/>
        <v>#VALUE!</v>
      </c>
      <c r="T177" s="185" t="e">
        <f t="shared" ca="1" si="75"/>
        <v>#VALUE!</v>
      </c>
      <c r="U177" s="185" t="e">
        <f t="shared" ca="1" si="75"/>
        <v>#VALUE!</v>
      </c>
      <c r="V177" s="185" t="e">
        <f t="shared" ca="1" si="75"/>
        <v>#VALUE!</v>
      </c>
      <c r="W177" s="185" t="e">
        <f t="shared" ca="1" si="75"/>
        <v>#VALUE!</v>
      </c>
      <c r="X177" s="185" t="e">
        <f t="shared" ca="1" si="75"/>
        <v>#VALUE!</v>
      </c>
      <c r="Y177" s="185" t="e">
        <f t="shared" ca="1" si="75"/>
        <v>#VALUE!</v>
      </c>
      <c r="Z177" s="185" t="e">
        <f t="shared" ca="1" si="75"/>
        <v>#VALUE!</v>
      </c>
      <c r="AA177" s="185" t="e">
        <f t="shared" ca="1" si="76"/>
        <v>#VALUE!</v>
      </c>
      <c r="AB177" s="185" t="e">
        <f t="shared" ca="1" si="76"/>
        <v>#VALUE!</v>
      </c>
      <c r="AC177" s="185" t="e">
        <f t="shared" ca="1" si="76"/>
        <v>#VALUE!</v>
      </c>
      <c r="AD177" s="185" t="e">
        <f t="shared" ca="1" si="76"/>
        <v>#VALUE!</v>
      </c>
      <c r="AE177" s="185" t="e">
        <f t="shared" ca="1" si="76"/>
        <v>#VALUE!</v>
      </c>
      <c r="AF177" s="185" t="e">
        <f t="shared" ca="1" si="76"/>
        <v>#VALUE!</v>
      </c>
      <c r="AG177" s="185" t="e">
        <f t="shared" ca="1" si="76"/>
        <v>#VALUE!</v>
      </c>
      <c r="AH177" s="185" t="e">
        <f t="shared" ca="1" si="76"/>
        <v>#VALUE!</v>
      </c>
      <c r="AI177" s="185" t="e">
        <f t="shared" ca="1" si="76"/>
        <v>#VALUE!</v>
      </c>
      <c r="AJ177" s="185" t="e">
        <f t="shared" ca="1" si="76"/>
        <v>#VALUE!</v>
      </c>
      <c r="AK177" s="185" t="e">
        <f t="shared" ca="1" si="76"/>
        <v>#VALUE!</v>
      </c>
      <c r="AL177" s="185" t="e">
        <f t="shared" ca="1" si="76"/>
        <v>#VALUE!</v>
      </c>
      <c r="AM177" s="185" t="e">
        <f t="shared" ca="1" si="76"/>
        <v>#VALUE!</v>
      </c>
      <c r="AN177" s="185" t="e">
        <f t="shared" ca="1" si="76"/>
        <v>#VALUE!</v>
      </c>
      <c r="AO177" s="185" t="e">
        <f t="shared" ca="1" si="76"/>
        <v>#VALUE!</v>
      </c>
      <c r="AP177" s="185" t="e">
        <f t="shared" ca="1" si="76"/>
        <v>#VALUE!</v>
      </c>
    </row>
    <row r="178" spans="1:42">
      <c r="A178" s="57" t="str">
        <f>'[4]TS BYDem'!A117</f>
        <v>*</v>
      </c>
      <c r="B178" s="185" t="s">
        <v>288</v>
      </c>
      <c r="C178" s="185" t="s">
        <v>137</v>
      </c>
      <c r="D178" s="186" t="str">
        <f>'[4]TS BYDem'!D117</f>
        <v>INMH</v>
      </c>
      <c r="E178" s="185" t="s">
        <v>137</v>
      </c>
      <c r="F178" s="185" t="s">
        <v>137</v>
      </c>
      <c r="G178" s="185" t="s">
        <v>137</v>
      </c>
      <c r="H178" s="185" t="s">
        <v>137</v>
      </c>
      <c r="I178" s="185">
        <v>0</v>
      </c>
      <c r="J178" s="185" t="str">
        <f>INDEX('[4]TS BYDem'!$J$10:$J$203,MATCH(D178,'[4]TS BYDem'!$D$10:$D$203,0))</f>
        <v/>
      </c>
      <c r="K178" s="185" t="e">
        <f t="shared" ca="1" si="75"/>
        <v>#VALUE!</v>
      </c>
      <c r="L178" s="185" t="e">
        <f t="shared" ca="1" si="75"/>
        <v>#VALUE!</v>
      </c>
      <c r="M178" s="185" t="e">
        <f t="shared" ca="1" si="75"/>
        <v>#VALUE!</v>
      </c>
      <c r="N178" s="185" t="e">
        <f t="shared" ca="1" si="75"/>
        <v>#VALUE!</v>
      </c>
      <c r="O178" s="185" t="e">
        <f t="shared" ca="1" si="75"/>
        <v>#VALUE!</v>
      </c>
      <c r="P178" s="185" t="e">
        <f t="shared" ca="1" si="75"/>
        <v>#VALUE!</v>
      </c>
      <c r="Q178" s="185" t="e">
        <f t="shared" ca="1" si="75"/>
        <v>#VALUE!</v>
      </c>
      <c r="R178" s="185" t="e">
        <f t="shared" ca="1" si="75"/>
        <v>#VALUE!</v>
      </c>
      <c r="S178" s="185" t="e">
        <f t="shared" ca="1" si="75"/>
        <v>#VALUE!</v>
      </c>
      <c r="T178" s="185" t="e">
        <f t="shared" ca="1" si="75"/>
        <v>#VALUE!</v>
      </c>
      <c r="U178" s="185" t="e">
        <f t="shared" ca="1" si="75"/>
        <v>#VALUE!</v>
      </c>
      <c r="V178" s="185" t="e">
        <f t="shared" ca="1" si="75"/>
        <v>#VALUE!</v>
      </c>
      <c r="W178" s="185" t="e">
        <f t="shared" ca="1" si="75"/>
        <v>#VALUE!</v>
      </c>
      <c r="X178" s="185" t="e">
        <f t="shared" ca="1" si="75"/>
        <v>#VALUE!</v>
      </c>
      <c r="Y178" s="185" t="e">
        <f t="shared" ca="1" si="75"/>
        <v>#VALUE!</v>
      </c>
      <c r="Z178" s="185" t="e">
        <f t="shared" ca="1" si="75"/>
        <v>#VALUE!</v>
      </c>
      <c r="AA178" s="185" t="e">
        <f t="shared" ca="1" si="76"/>
        <v>#VALUE!</v>
      </c>
      <c r="AB178" s="185" t="e">
        <f t="shared" ca="1" si="76"/>
        <v>#VALUE!</v>
      </c>
      <c r="AC178" s="185" t="e">
        <f t="shared" ca="1" si="76"/>
        <v>#VALUE!</v>
      </c>
      <c r="AD178" s="185" t="e">
        <f t="shared" ca="1" si="76"/>
        <v>#VALUE!</v>
      </c>
      <c r="AE178" s="185" t="e">
        <f t="shared" ca="1" si="76"/>
        <v>#VALUE!</v>
      </c>
      <c r="AF178" s="185" t="e">
        <f t="shared" ca="1" si="76"/>
        <v>#VALUE!</v>
      </c>
      <c r="AG178" s="185" t="e">
        <f t="shared" ca="1" si="76"/>
        <v>#VALUE!</v>
      </c>
      <c r="AH178" s="185" t="e">
        <f t="shared" ca="1" si="76"/>
        <v>#VALUE!</v>
      </c>
      <c r="AI178" s="185" t="e">
        <f t="shared" ca="1" si="76"/>
        <v>#VALUE!</v>
      </c>
      <c r="AJ178" s="185" t="e">
        <f t="shared" ca="1" si="76"/>
        <v>#VALUE!</v>
      </c>
      <c r="AK178" s="185" t="e">
        <f t="shared" ca="1" si="76"/>
        <v>#VALUE!</v>
      </c>
      <c r="AL178" s="185" t="e">
        <f t="shared" ca="1" si="76"/>
        <v>#VALUE!</v>
      </c>
      <c r="AM178" s="185" t="e">
        <f t="shared" ca="1" si="76"/>
        <v>#VALUE!</v>
      </c>
      <c r="AN178" s="185" t="e">
        <f t="shared" ca="1" si="76"/>
        <v>#VALUE!</v>
      </c>
      <c r="AO178" s="185" t="e">
        <f t="shared" ca="1" si="76"/>
        <v>#VALUE!</v>
      </c>
      <c r="AP178" s="185" t="e">
        <f t="shared" ca="1" si="76"/>
        <v>#VALUE!</v>
      </c>
    </row>
    <row r="179" spans="1:42">
      <c r="A179" s="57" t="str">
        <f>'[4]TS BYDem'!A118</f>
        <v>*</v>
      </c>
      <c r="B179" s="185" t="s">
        <v>288</v>
      </c>
      <c r="C179" s="185" t="s">
        <v>137</v>
      </c>
      <c r="D179" s="186" t="str">
        <f>'[4]TS BYDem'!D118</f>
        <v>INMP</v>
      </c>
      <c r="E179" s="185" t="s">
        <v>137</v>
      </c>
      <c r="F179" s="185" t="s">
        <v>137</v>
      </c>
      <c r="G179" s="185" t="s">
        <v>137</v>
      </c>
      <c r="H179" s="185" t="s">
        <v>137</v>
      </c>
      <c r="I179" s="185">
        <v>0</v>
      </c>
      <c r="J179" s="185" t="str">
        <f>INDEX('[4]TS BYDem'!$J$10:$J$203,MATCH(D179,'[4]TS BYDem'!$D$10:$D$203,0))</f>
        <v/>
      </c>
      <c r="K179" s="185" t="e">
        <f t="shared" ca="1" si="75"/>
        <v>#VALUE!</v>
      </c>
      <c r="L179" s="185" t="e">
        <f t="shared" ca="1" si="75"/>
        <v>#VALUE!</v>
      </c>
      <c r="M179" s="185" t="e">
        <f t="shared" ca="1" si="75"/>
        <v>#VALUE!</v>
      </c>
      <c r="N179" s="185" t="e">
        <f t="shared" ca="1" si="75"/>
        <v>#VALUE!</v>
      </c>
      <c r="O179" s="185" t="e">
        <f t="shared" ca="1" si="75"/>
        <v>#VALUE!</v>
      </c>
      <c r="P179" s="185" t="e">
        <f t="shared" ca="1" si="75"/>
        <v>#VALUE!</v>
      </c>
      <c r="Q179" s="185" t="e">
        <f t="shared" ca="1" si="75"/>
        <v>#VALUE!</v>
      </c>
      <c r="R179" s="185" t="e">
        <f t="shared" ca="1" si="75"/>
        <v>#VALUE!</v>
      </c>
      <c r="S179" s="185" t="e">
        <f t="shared" ca="1" si="75"/>
        <v>#VALUE!</v>
      </c>
      <c r="T179" s="185" t="e">
        <f t="shared" ca="1" si="75"/>
        <v>#VALUE!</v>
      </c>
      <c r="U179" s="185" t="e">
        <f t="shared" ca="1" si="75"/>
        <v>#VALUE!</v>
      </c>
      <c r="V179" s="185" t="e">
        <f t="shared" ca="1" si="75"/>
        <v>#VALUE!</v>
      </c>
      <c r="W179" s="185" t="e">
        <f t="shared" ca="1" si="75"/>
        <v>#VALUE!</v>
      </c>
      <c r="X179" s="185" t="e">
        <f t="shared" ca="1" si="75"/>
        <v>#VALUE!</v>
      </c>
      <c r="Y179" s="185" t="e">
        <f t="shared" ca="1" si="75"/>
        <v>#VALUE!</v>
      </c>
      <c r="Z179" s="185" t="e">
        <f t="shared" ca="1" si="75"/>
        <v>#VALUE!</v>
      </c>
      <c r="AA179" s="185" t="e">
        <f t="shared" ca="1" si="76"/>
        <v>#VALUE!</v>
      </c>
      <c r="AB179" s="185" t="e">
        <f t="shared" ca="1" si="76"/>
        <v>#VALUE!</v>
      </c>
      <c r="AC179" s="185" t="e">
        <f t="shared" ca="1" si="76"/>
        <v>#VALUE!</v>
      </c>
      <c r="AD179" s="185" t="e">
        <f t="shared" ca="1" si="76"/>
        <v>#VALUE!</v>
      </c>
      <c r="AE179" s="185" t="e">
        <f t="shared" ca="1" si="76"/>
        <v>#VALUE!</v>
      </c>
      <c r="AF179" s="185" t="e">
        <f t="shared" ca="1" si="76"/>
        <v>#VALUE!</v>
      </c>
      <c r="AG179" s="185" t="e">
        <f t="shared" ca="1" si="76"/>
        <v>#VALUE!</v>
      </c>
      <c r="AH179" s="185" t="e">
        <f t="shared" ca="1" si="76"/>
        <v>#VALUE!</v>
      </c>
      <c r="AI179" s="185" t="e">
        <f t="shared" ca="1" si="76"/>
        <v>#VALUE!</v>
      </c>
      <c r="AJ179" s="185" t="e">
        <f t="shared" ca="1" si="76"/>
        <v>#VALUE!</v>
      </c>
      <c r="AK179" s="185" t="e">
        <f t="shared" ca="1" si="76"/>
        <v>#VALUE!</v>
      </c>
      <c r="AL179" s="185" t="e">
        <f t="shared" ca="1" si="76"/>
        <v>#VALUE!</v>
      </c>
      <c r="AM179" s="185" t="e">
        <f t="shared" ca="1" si="76"/>
        <v>#VALUE!</v>
      </c>
      <c r="AN179" s="185" t="e">
        <f t="shared" ca="1" si="76"/>
        <v>#VALUE!</v>
      </c>
      <c r="AO179" s="185" t="e">
        <f t="shared" ca="1" si="76"/>
        <v>#VALUE!</v>
      </c>
      <c r="AP179" s="185" t="e">
        <f t="shared" ca="1" si="76"/>
        <v>#VALUE!</v>
      </c>
    </row>
    <row r="180" spans="1:42">
      <c r="A180" s="57" t="str">
        <f>'[4]TS BYDem'!A119</f>
        <v>*</v>
      </c>
      <c r="B180" s="185" t="s">
        <v>288</v>
      </c>
      <c r="C180" s="185" t="s">
        <v>137</v>
      </c>
      <c r="D180" s="186" t="str">
        <f>'[4]TS BYDem'!D119</f>
        <v>INMF</v>
      </c>
      <c r="E180" s="185" t="s">
        <v>137</v>
      </c>
      <c r="F180" s="185" t="s">
        <v>137</v>
      </c>
      <c r="G180" s="185" t="s">
        <v>137</v>
      </c>
      <c r="H180" s="185" t="s">
        <v>137</v>
      </c>
      <c r="I180" s="185">
        <v>0</v>
      </c>
      <c r="J180" s="185" t="str">
        <f>INDEX('[4]TS BYDem'!$J$10:$J$203,MATCH(D180,'[4]TS BYDem'!$D$10:$D$203,0))</f>
        <v/>
      </c>
      <c r="K180" s="185" t="e">
        <f t="shared" ca="1" si="75"/>
        <v>#VALUE!</v>
      </c>
      <c r="L180" s="185" t="e">
        <f t="shared" ca="1" si="75"/>
        <v>#VALUE!</v>
      </c>
      <c r="M180" s="185" t="e">
        <f t="shared" ca="1" si="75"/>
        <v>#VALUE!</v>
      </c>
      <c r="N180" s="185" t="e">
        <f t="shared" ca="1" si="75"/>
        <v>#VALUE!</v>
      </c>
      <c r="O180" s="185" t="e">
        <f t="shared" ca="1" si="75"/>
        <v>#VALUE!</v>
      </c>
      <c r="P180" s="185" t="e">
        <f t="shared" ca="1" si="75"/>
        <v>#VALUE!</v>
      </c>
      <c r="Q180" s="185" t="e">
        <f t="shared" ca="1" si="75"/>
        <v>#VALUE!</v>
      </c>
      <c r="R180" s="185" t="e">
        <f t="shared" ca="1" si="75"/>
        <v>#VALUE!</v>
      </c>
      <c r="S180" s="185" t="e">
        <f t="shared" ca="1" si="75"/>
        <v>#VALUE!</v>
      </c>
      <c r="T180" s="185" t="e">
        <f t="shared" ca="1" si="75"/>
        <v>#VALUE!</v>
      </c>
      <c r="U180" s="185" t="e">
        <f t="shared" ca="1" si="75"/>
        <v>#VALUE!</v>
      </c>
      <c r="V180" s="185" t="e">
        <f t="shared" ca="1" si="75"/>
        <v>#VALUE!</v>
      </c>
      <c r="W180" s="185" t="e">
        <f t="shared" ca="1" si="75"/>
        <v>#VALUE!</v>
      </c>
      <c r="X180" s="185" t="e">
        <f t="shared" ca="1" si="75"/>
        <v>#VALUE!</v>
      </c>
      <c r="Y180" s="185" t="e">
        <f t="shared" ca="1" si="75"/>
        <v>#VALUE!</v>
      </c>
      <c r="Z180" s="185" t="e">
        <f t="shared" ca="1" si="75"/>
        <v>#VALUE!</v>
      </c>
      <c r="AA180" s="185" t="e">
        <f t="shared" ca="1" si="76"/>
        <v>#VALUE!</v>
      </c>
      <c r="AB180" s="185" t="e">
        <f t="shared" ca="1" si="76"/>
        <v>#VALUE!</v>
      </c>
      <c r="AC180" s="185" t="e">
        <f t="shared" ca="1" si="76"/>
        <v>#VALUE!</v>
      </c>
      <c r="AD180" s="185" t="e">
        <f t="shared" ca="1" si="76"/>
        <v>#VALUE!</v>
      </c>
      <c r="AE180" s="185" t="e">
        <f t="shared" ca="1" si="76"/>
        <v>#VALUE!</v>
      </c>
      <c r="AF180" s="185" t="e">
        <f t="shared" ca="1" si="76"/>
        <v>#VALUE!</v>
      </c>
      <c r="AG180" s="185" t="e">
        <f t="shared" ca="1" si="76"/>
        <v>#VALUE!</v>
      </c>
      <c r="AH180" s="185" t="e">
        <f t="shared" ca="1" si="76"/>
        <v>#VALUE!</v>
      </c>
      <c r="AI180" s="185" t="e">
        <f t="shared" ca="1" si="76"/>
        <v>#VALUE!</v>
      </c>
      <c r="AJ180" s="185" t="e">
        <f t="shared" ca="1" si="76"/>
        <v>#VALUE!</v>
      </c>
      <c r="AK180" s="185" t="e">
        <f t="shared" ca="1" si="76"/>
        <v>#VALUE!</v>
      </c>
      <c r="AL180" s="185" t="e">
        <f t="shared" ca="1" si="76"/>
        <v>#VALUE!</v>
      </c>
      <c r="AM180" s="185" t="e">
        <f t="shared" ca="1" si="76"/>
        <v>#VALUE!</v>
      </c>
      <c r="AN180" s="185" t="e">
        <f t="shared" ca="1" si="76"/>
        <v>#VALUE!</v>
      </c>
      <c r="AO180" s="185" t="e">
        <f t="shared" ca="1" si="76"/>
        <v>#VALUE!</v>
      </c>
      <c r="AP180" s="185" t="e">
        <f t="shared" ca="1" si="76"/>
        <v>#VALUE!</v>
      </c>
    </row>
    <row r="181" spans="1:42">
      <c r="A181" s="57" t="str">
        <f>'[4]TS BYDem'!A120</f>
        <v>*</v>
      </c>
      <c r="B181" s="185" t="s">
        <v>288</v>
      </c>
      <c r="C181" s="185" t="s">
        <v>137</v>
      </c>
      <c r="D181" s="186" t="str">
        <f>'[4]TS BYDem'!D120</f>
        <v>INMO</v>
      </c>
      <c r="E181" s="185" t="s">
        <v>137</v>
      </c>
      <c r="F181" s="185" t="s">
        <v>137</v>
      </c>
      <c r="G181" s="185" t="s">
        <v>137</v>
      </c>
      <c r="H181" s="185" t="s">
        <v>137</v>
      </c>
      <c r="I181" s="185">
        <v>0</v>
      </c>
      <c r="J181" s="185" t="str">
        <f>INDEX('[4]TS BYDem'!$J$10:$J$203,MATCH(D181,'[4]TS BYDem'!$D$10:$D$203,0))</f>
        <v/>
      </c>
      <c r="K181" s="185" t="e">
        <f t="shared" ca="1" si="75"/>
        <v>#VALUE!</v>
      </c>
      <c r="L181" s="185" t="e">
        <f t="shared" ca="1" si="75"/>
        <v>#VALUE!</v>
      </c>
      <c r="M181" s="185" t="e">
        <f t="shared" ca="1" si="75"/>
        <v>#VALUE!</v>
      </c>
      <c r="N181" s="185" t="e">
        <f t="shared" ca="1" si="75"/>
        <v>#VALUE!</v>
      </c>
      <c r="O181" s="185" t="e">
        <f t="shared" ca="1" si="75"/>
        <v>#VALUE!</v>
      </c>
      <c r="P181" s="185" t="e">
        <f t="shared" ca="1" si="75"/>
        <v>#VALUE!</v>
      </c>
      <c r="Q181" s="185" t="e">
        <f t="shared" ca="1" si="75"/>
        <v>#VALUE!</v>
      </c>
      <c r="R181" s="185" t="e">
        <f t="shared" ca="1" si="75"/>
        <v>#VALUE!</v>
      </c>
      <c r="S181" s="185" t="e">
        <f t="shared" ca="1" si="75"/>
        <v>#VALUE!</v>
      </c>
      <c r="T181" s="185" t="e">
        <f t="shared" ca="1" si="75"/>
        <v>#VALUE!</v>
      </c>
      <c r="U181" s="185" t="e">
        <f t="shared" ca="1" si="75"/>
        <v>#VALUE!</v>
      </c>
      <c r="V181" s="185" t="e">
        <f t="shared" ca="1" si="75"/>
        <v>#VALUE!</v>
      </c>
      <c r="W181" s="185" t="e">
        <f t="shared" ca="1" si="75"/>
        <v>#VALUE!</v>
      </c>
      <c r="X181" s="185" t="e">
        <f t="shared" ca="1" si="75"/>
        <v>#VALUE!</v>
      </c>
      <c r="Y181" s="185" t="e">
        <f t="shared" ca="1" si="75"/>
        <v>#VALUE!</v>
      </c>
      <c r="Z181" s="185" t="e">
        <f t="shared" ca="1" si="75"/>
        <v>#VALUE!</v>
      </c>
      <c r="AA181" s="185" t="e">
        <f t="shared" ca="1" si="76"/>
        <v>#VALUE!</v>
      </c>
      <c r="AB181" s="185" t="e">
        <f t="shared" ca="1" si="76"/>
        <v>#VALUE!</v>
      </c>
      <c r="AC181" s="185" t="e">
        <f t="shared" ca="1" si="76"/>
        <v>#VALUE!</v>
      </c>
      <c r="AD181" s="185" t="e">
        <f t="shared" ca="1" si="76"/>
        <v>#VALUE!</v>
      </c>
      <c r="AE181" s="185" t="e">
        <f t="shared" ca="1" si="76"/>
        <v>#VALUE!</v>
      </c>
      <c r="AF181" s="185" t="e">
        <f t="shared" ca="1" si="76"/>
        <v>#VALUE!</v>
      </c>
      <c r="AG181" s="185" t="e">
        <f t="shared" ca="1" si="76"/>
        <v>#VALUE!</v>
      </c>
      <c r="AH181" s="185" t="e">
        <f t="shared" ca="1" si="76"/>
        <v>#VALUE!</v>
      </c>
      <c r="AI181" s="185" t="e">
        <f t="shared" ca="1" si="76"/>
        <v>#VALUE!</v>
      </c>
      <c r="AJ181" s="185" t="e">
        <f t="shared" ca="1" si="76"/>
        <v>#VALUE!</v>
      </c>
      <c r="AK181" s="185" t="e">
        <f t="shared" ca="1" si="76"/>
        <v>#VALUE!</v>
      </c>
      <c r="AL181" s="185" t="e">
        <f t="shared" ca="1" si="76"/>
        <v>#VALUE!</v>
      </c>
      <c r="AM181" s="185" t="e">
        <f t="shared" ca="1" si="76"/>
        <v>#VALUE!</v>
      </c>
      <c r="AN181" s="185" t="e">
        <f t="shared" ca="1" si="76"/>
        <v>#VALUE!</v>
      </c>
      <c r="AO181" s="185" t="e">
        <f t="shared" ca="1" si="76"/>
        <v>#VALUE!</v>
      </c>
      <c r="AP181" s="185" t="e">
        <f t="shared" ca="1" si="76"/>
        <v>#VALUE!</v>
      </c>
    </row>
    <row r="182" spans="1:42">
      <c r="A182" s="57" t="str">
        <f>'[4]TS BYDem'!A121</f>
        <v>*</v>
      </c>
      <c r="B182" s="185" t="s">
        <v>288</v>
      </c>
      <c r="C182" s="185" t="s">
        <v>137</v>
      </c>
      <c r="D182" s="186" t="str">
        <f>'[4]TS BYDem'!D121</f>
        <v>INME</v>
      </c>
      <c r="E182" s="185" t="s">
        <v>137</v>
      </c>
      <c r="F182" s="185" t="s">
        <v>137</v>
      </c>
      <c r="G182" s="185" t="s">
        <v>137</v>
      </c>
      <c r="H182" s="185" t="s">
        <v>137</v>
      </c>
      <c r="I182" s="185">
        <v>0</v>
      </c>
      <c r="J182" s="185" t="str">
        <f>INDEX('[4]TS BYDem'!$J$10:$J$203,MATCH(D182,'[4]TS BYDem'!$D$10:$D$203,0))</f>
        <v/>
      </c>
      <c r="K182" s="185" t="e">
        <f t="shared" ca="1" si="75"/>
        <v>#VALUE!</v>
      </c>
      <c r="L182" s="185" t="e">
        <f t="shared" ca="1" si="75"/>
        <v>#VALUE!</v>
      </c>
      <c r="M182" s="185" t="e">
        <f t="shared" ca="1" si="75"/>
        <v>#VALUE!</v>
      </c>
      <c r="N182" s="185" t="e">
        <f t="shared" ca="1" si="75"/>
        <v>#VALUE!</v>
      </c>
      <c r="O182" s="185" t="e">
        <f t="shared" ca="1" si="75"/>
        <v>#VALUE!</v>
      </c>
      <c r="P182" s="185" t="e">
        <f t="shared" ca="1" si="75"/>
        <v>#VALUE!</v>
      </c>
      <c r="Q182" s="185" t="e">
        <f t="shared" ca="1" si="75"/>
        <v>#VALUE!</v>
      </c>
      <c r="R182" s="185" t="e">
        <f t="shared" ca="1" si="75"/>
        <v>#VALUE!</v>
      </c>
      <c r="S182" s="185" t="e">
        <f t="shared" ca="1" si="75"/>
        <v>#VALUE!</v>
      </c>
      <c r="T182" s="185" t="e">
        <f t="shared" ca="1" si="75"/>
        <v>#VALUE!</v>
      </c>
      <c r="U182" s="185" t="e">
        <f t="shared" ca="1" si="75"/>
        <v>#VALUE!</v>
      </c>
      <c r="V182" s="185" t="e">
        <f t="shared" ca="1" si="75"/>
        <v>#VALUE!</v>
      </c>
      <c r="W182" s="185" t="e">
        <f t="shared" ca="1" si="75"/>
        <v>#VALUE!</v>
      </c>
      <c r="X182" s="185" t="e">
        <f t="shared" ca="1" si="75"/>
        <v>#VALUE!</v>
      </c>
      <c r="Y182" s="185" t="e">
        <f t="shared" ca="1" si="75"/>
        <v>#VALUE!</v>
      </c>
      <c r="Z182" s="185" t="e">
        <f t="shared" ca="1" si="75"/>
        <v>#VALUE!</v>
      </c>
      <c r="AA182" s="185" t="e">
        <f t="shared" ca="1" si="76"/>
        <v>#VALUE!</v>
      </c>
      <c r="AB182" s="185" t="e">
        <f t="shared" ca="1" si="76"/>
        <v>#VALUE!</v>
      </c>
      <c r="AC182" s="185" t="e">
        <f t="shared" ca="1" si="76"/>
        <v>#VALUE!</v>
      </c>
      <c r="AD182" s="185" t="e">
        <f t="shared" ca="1" si="76"/>
        <v>#VALUE!</v>
      </c>
      <c r="AE182" s="185" t="e">
        <f t="shared" ca="1" si="76"/>
        <v>#VALUE!</v>
      </c>
      <c r="AF182" s="185" t="e">
        <f t="shared" ca="1" si="76"/>
        <v>#VALUE!</v>
      </c>
      <c r="AG182" s="185" t="e">
        <f t="shared" ca="1" si="76"/>
        <v>#VALUE!</v>
      </c>
      <c r="AH182" s="185" t="e">
        <f t="shared" ca="1" si="76"/>
        <v>#VALUE!</v>
      </c>
      <c r="AI182" s="185" t="e">
        <f t="shared" ca="1" si="76"/>
        <v>#VALUE!</v>
      </c>
      <c r="AJ182" s="185" t="e">
        <f t="shared" ca="1" si="76"/>
        <v>#VALUE!</v>
      </c>
      <c r="AK182" s="185" t="e">
        <f t="shared" ca="1" si="76"/>
        <v>#VALUE!</v>
      </c>
      <c r="AL182" s="185" t="e">
        <f t="shared" ca="1" si="76"/>
        <v>#VALUE!</v>
      </c>
      <c r="AM182" s="185" t="e">
        <f t="shared" ca="1" si="76"/>
        <v>#VALUE!</v>
      </c>
      <c r="AN182" s="185" t="e">
        <f t="shared" ca="1" si="76"/>
        <v>#VALUE!</v>
      </c>
      <c r="AO182" s="185" t="e">
        <f t="shared" ca="1" si="76"/>
        <v>#VALUE!</v>
      </c>
      <c r="AP182" s="185" t="e">
        <f t="shared" ca="1" si="76"/>
        <v>#VALUE!</v>
      </c>
    </row>
    <row r="183" spans="1:42">
      <c r="A183" s="57" t="str">
        <f>'[4]TS BYDem'!A122</f>
        <v>*</v>
      </c>
      <c r="B183" s="185" t="s">
        <v>288</v>
      </c>
      <c r="C183" s="185" t="s">
        <v>137</v>
      </c>
      <c r="D183" s="186" t="str">
        <f>'[4]TS BYDem'!D122</f>
        <v xml:space="preserve"> </v>
      </c>
      <c r="E183" s="185" t="s">
        <v>137</v>
      </c>
      <c r="F183" s="185" t="s">
        <v>137</v>
      </c>
      <c r="G183" s="185" t="s">
        <v>137</v>
      </c>
      <c r="H183" s="185" t="s">
        <v>137</v>
      </c>
      <c r="I183" s="185">
        <v>0</v>
      </c>
      <c r="J183" s="185" t="str">
        <f>INDEX('[4]TS BYDem'!$J$10:$J$203,MATCH(D183,'[4]TS BYDem'!$D$10:$D$203,0))</f>
        <v/>
      </c>
      <c r="K183" s="185" t="e">
        <f t="shared" ca="1" si="75"/>
        <v>#VALUE!</v>
      </c>
      <c r="L183" s="185" t="e">
        <f t="shared" ca="1" si="75"/>
        <v>#VALUE!</v>
      </c>
      <c r="M183" s="185" t="e">
        <f t="shared" ca="1" si="75"/>
        <v>#VALUE!</v>
      </c>
      <c r="N183" s="185" t="e">
        <f t="shared" ca="1" si="75"/>
        <v>#VALUE!</v>
      </c>
      <c r="O183" s="185" t="e">
        <f t="shared" ca="1" si="75"/>
        <v>#VALUE!</v>
      </c>
      <c r="P183" s="185" t="e">
        <f t="shared" ca="1" si="75"/>
        <v>#VALUE!</v>
      </c>
      <c r="Q183" s="185" t="e">
        <f t="shared" ca="1" si="75"/>
        <v>#VALUE!</v>
      </c>
      <c r="R183" s="185" t="e">
        <f t="shared" ca="1" si="75"/>
        <v>#VALUE!</v>
      </c>
      <c r="S183" s="185" t="e">
        <f t="shared" ca="1" si="75"/>
        <v>#VALUE!</v>
      </c>
      <c r="T183" s="185" t="e">
        <f t="shared" ca="1" si="75"/>
        <v>#VALUE!</v>
      </c>
      <c r="U183" s="185" t="e">
        <f t="shared" ca="1" si="75"/>
        <v>#VALUE!</v>
      </c>
      <c r="V183" s="185" t="e">
        <f t="shared" ca="1" si="75"/>
        <v>#VALUE!</v>
      </c>
      <c r="W183" s="185" t="e">
        <f t="shared" ca="1" si="75"/>
        <v>#VALUE!</v>
      </c>
      <c r="X183" s="185" t="e">
        <f t="shared" ca="1" si="75"/>
        <v>#VALUE!</v>
      </c>
      <c r="Y183" s="185" t="e">
        <f t="shared" ca="1" si="75"/>
        <v>#VALUE!</v>
      </c>
      <c r="Z183" s="185" t="e">
        <f t="shared" ca="1" si="75"/>
        <v>#VALUE!</v>
      </c>
      <c r="AA183" s="185" t="e">
        <f t="shared" ca="1" si="76"/>
        <v>#VALUE!</v>
      </c>
      <c r="AB183" s="185" t="e">
        <f t="shared" ca="1" si="76"/>
        <v>#VALUE!</v>
      </c>
      <c r="AC183" s="185" t="e">
        <f t="shared" ca="1" si="76"/>
        <v>#VALUE!</v>
      </c>
      <c r="AD183" s="185" t="e">
        <f t="shared" ca="1" si="76"/>
        <v>#VALUE!</v>
      </c>
      <c r="AE183" s="185" t="e">
        <f t="shared" ca="1" si="76"/>
        <v>#VALUE!</v>
      </c>
      <c r="AF183" s="185" t="e">
        <f t="shared" ca="1" si="76"/>
        <v>#VALUE!</v>
      </c>
      <c r="AG183" s="185" t="e">
        <f t="shared" ca="1" si="76"/>
        <v>#VALUE!</v>
      </c>
      <c r="AH183" s="185" t="e">
        <f t="shared" ca="1" si="76"/>
        <v>#VALUE!</v>
      </c>
      <c r="AI183" s="185" t="e">
        <f t="shared" ca="1" si="76"/>
        <v>#VALUE!</v>
      </c>
      <c r="AJ183" s="185" t="e">
        <f t="shared" ca="1" si="76"/>
        <v>#VALUE!</v>
      </c>
      <c r="AK183" s="185" t="e">
        <f t="shared" ca="1" si="76"/>
        <v>#VALUE!</v>
      </c>
      <c r="AL183" s="185" t="e">
        <f t="shared" ca="1" si="76"/>
        <v>#VALUE!</v>
      </c>
      <c r="AM183" s="185" t="e">
        <f t="shared" ca="1" si="76"/>
        <v>#VALUE!</v>
      </c>
      <c r="AN183" s="185" t="e">
        <f t="shared" ca="1" si="76"/>
        <v>#VALUE!</v>
      </c>
      <c r="AO183" s="185" t="e">
        <f t="shared" ca="1" si="76"/>
        <v>#VALUE!</v>
      </c>
      <c r="AP183" s="185" t="e">
        <f t="shared" ca="1" si="76"/>
        <v>#VALUE!</v>
      </c>
    </row>
    <row r="184" spans="1:42">
      <c r="A184" s="57" t="str">
        <f>'[4]TS BYDem'!A123</f>
        <v>*</v>
      </c>
      <c r="B184" s="185" t="s">
        <v>288</v>
      </c>
      <c r="C184" s="185" t="s">
        <v>137</v>
      </c>
      <c r="D184" s="186" t="str">
        <f>'[4]TS BYDem'!D123</f>
        <v>INMS</v>
      </c>
      <c r="E184" s="185" t="s">
        <v>137</v>
      </c>
      <c r="F184" s="185" t="s">
        <v>137</v>
      </c>
      <c r="G184" s="185" t="s">
        <v>137</v>
      </c>
      <c r="H184" s="185" t="s">
        <v>137</v>
      </c>
      <c r="I184" s="185">
        <v>0</v>
      </c>
      <c r="J184" s="185" t="str">
        <f>INDEX('[4]TS BYDem'!$J$10:$J$203,MATCH(D184,'[4]TS BYDem'!$D$10:$D$203,0))</f>
        <v/>
      </c>
      <c r="K184" s="185" t="e">
        <f t="shared" ca="1" si="75"/>
        <v>#VALUE!</v>
      </c>
      <c r="L184" s="185" t="e">
        <f t="shared" ca="1" si="75"/>
        <v>#VALUE!</v>
      </c>
      <c r="M184" s="185" t="e">
        <f t="shared" ca="1" si="75"/>
        <v>#VALUE!</v>
      </c>
      <c r="N184" s="185" t="e">
        <f t="shared" ca="1" si="75"/>
        <v>#VALUE!</v>
      </c>
      <c r="O184" s="185" t="e">
        <f t="shared" ca="1" si="75"/>
        <v>#VALUE!</v>
      </c>
      <c r="P184" s="185" t="e">
        <f t="shared" ca="1" si="75"/>
        <v>#VALUE!</v>
      </c>
      <c r="Q184" s="185" t="e">
        <f t="shared" ca="1" si="75"/>
        <v>#VALUE!</v>
      </c>
      <c r="R184" s="185" t="e">
        <f t="shared" ca="1" si="75"/>
        <v>#VALUE!</v>
      </c>
      <c r="S184" s="185" t="e">
        <f t="shared" ca="1" si="75"/>
        <v>#VALUE!</v>
      </c>
      <c r="T184" s="185" t="e">
        <f t="shared" ca="1" si="75"/>
        <v>#VALUE!</v>
      </c>
      <c r="U184" s="185" t="e">
        <f t="shared" ca="1" si="75"/>
        <v>#VALUE!</v>
      </c>
      <c r="V184" s="185" t="e">
        <f t="shared" ca="1" si="75"/>
        <v>#VALUE!</v>
      </c>
      <c r="W184" s="185" t="e">
        <f t="shared" ca="1" si="75"/>
        <v>#VALUE!</v>
      </c>
      <c r="X184" s="185" t="e">
        <f t="shared" ca="1" si="75"/>
        <v>#VALUE!</v>
      </c>
      <c r="Y184" s="185" t="e">
        <f t="shared" ca="1" si="75"/>
        <v>#VALUE!</v>
      </c>
      <c r="Z184" s="185" t="e">
        <f t="shared" ca="1" si="75"/>
        <v>#VALUE!</v>
      </c>
      <c r="AA184" s="185" t="e">
        <f t="shared" ca="1" si="76"/>
        <v>#VALUE!</v>
      </c>
      <c r="AB184" s="185" t="e">
        <f t="shared" ca="1" si="76"/>
        <v>#VALUE!</v>
      </c>
      <c r="AC184" s="185" t="e">
        <f t="shared" ca="1" si="76"/>
        <v>#VALUE!</v>
      </c>
      <c r="AD184" s="185" t="e">
        <f t="shared" ca="1" si="76"/>
        <v>#VALUE!</v>
      </c>
      <c r="AE184" s="185" t="e">
        <f t="shared" ca="1" si="76"/>
        <v>#VALUE!</v>
      </c>
      <c r="AF184" s="185" t="e">
        <f t="shared" ca="1" si="76"/>
        <v>#VALUE!</v>
      </c>
      <c r="AG184" s="185" t="e">
        <f t="shared" ca="1" si="76"/>
        <v>#VALUE!</v>
      </c>
      <c r="AH184" s="185" t="e">
        <f t="shared" ca="1" si="76"/>
        <v>#VALUE!</v>
      </c>
      <c r="AI184" s="185" t="e">
        <f t="shared" ca="1" si="76"/>
        <v>#VALUE!</v>
      </c>
      <c r="AJ184" s="185" t="e">
        <f t="shared" ca="1" si="76"/>
        <v>#VALUE!</v>
      </c>
      <c r="AK184" s="185" t="e">
        <f t="shared" ca="1" si="76"/>
        <v>#VALUE!</v>
      </c>
      <c r="AL184" s="185" t="e">
        <f t="shared" ca="1" si="76"/>
        <v>#VALUE!</v>
      </c>
      <c r="AM184" s="185" t="e">
        <f t="shared" ca="1" si="76"/>
        <v>#VALUE!</v>
      </c>
      <c r="AN184" s="185" t="e">
        <f t="shared" ca="1" si="76"/>
        <v>#VALUE!</v>
      </c>
      <c r="AO184" s="185" t="e">
        <f t="shared" ca="1" si="76"/>
        <v>#VALUE!</v>
      </c>
      <c r="AP184" s="185" t="e">
        <f t="shared" ca="1" si="76"/>
        <v>#VALUE!</v>
      </c>
    </row>
    <row r="185" spans="1:42">
      <c r="A185" s="57" t="str">
        <f>'[4]TS BYDem'!A124</f>
        <v>*</v>
      </c>
      <c r="B185" s="185" t="s">
        <v>288</v>
      </c>
      <c r="C185" s="185" t="s">
        <v>137</v>
      </c>
      <c r="D185" s="186" t="str">
        <f>'[4]TS BYDem'!D124</f>
        <v>INMS</v>
      </c>
      <c r="E185" s="185" t="s">
        <v>137</v>
      </c>
      <c r="F185" s="185" t="s">
        <v>137</v>
      </c>
      <c r="G185" s="185" t="s">
        <v>137</v>
      </c>
      <c r="H185" s="185" t="s">
        <v>137</v>
      </c>
      <c r="I185" s="185">
        <v>0</v>
      </c>
      <c r="J185" s="185" t="str">
        <f>INDEX('[4]TS BYDem'!$J$10:$J$203,MATCH(D185,'[4]TS BYDem'!$D$10:$D$203,0))</f>
        <v/>
      </c>
      <c r="K185" s="185" t="e">
        <f t="shared" ca="1" si="75"/>
        <v>#VALUE!</v>
      </c>
      <c r="L185" s="185" t="e">
        <f t="shared" ca="1" si="75"/>
        <v>#VALUE!</v>
      </c>
      <c r="M185" s="185" t="e">
        <f t="shared" ca="1" si="75"/>
        <v>#VALUE!</v>
      </c>
      <c r="N185" s="185" t="e">
        <f t="shared" ca="1" si="75"/>
        <v>#VALUE!</v>
      </c>
      <c r="O185" s="185" t="e">
        <f t="shared" ca="1" si="75"/>
        <v>#VALUE!</v>
      </c>
      <c r="P185" s="185" t="e">
        <f t="shared" ca="1" si="75"/>
        <v>#VALUE!</v>
      </c>
      <c r="Q185" s="185" t="e">
        <f t="shared" ca="1" si="75"/>
        <v>#VALUE!</v>
      </c>
      <c r="R185" s="185" t="e">
        <f t="shared" ca="1" si="75"/>
        <v>#VALUE!</v>
      </c>
      <c r="S185" s="185" t="e">
        <f t="shared" ca="1" si="75"/>
        <v>#VALUE!</v>
      </c>
      <c r="T185" s="185" t="e">
        <f t="shared" ca="1" si="75"/>
        <v>#VALUE!</v>
      </c>
      <c r="U185" s="185" t="e">
        <f t="shared" ca="1" si="75"/>
        <v>#VALUE!</v>
      </c>
      <c r="V185" s="185" t="e">
        <f t="shared" ca="1" si="75"/>
        <v>#VALUE!</v>
      </c>
      <c r="W185" s="185" t="e">
        <f t="shared" ca="1" si="75"/>
        <v>#VALUE!</v>
      </c>
      <c r="X185" s="185" t="e">
        <f t="shared" ca="1" si="75"/>
        <v>#VALUE!</v>
      </c>
      <c r="Y185" s="185" t="e">
        <f t="shared" ca="1" si="75"/>
        <v>#VALUE!</v>
      </c>
      <c r="Z185" s="185" t="e">
        <f t="shared" ca="1" si="75"/>
        <v>#VALUE!</v>
      </c>
      <c r="AA185" s="185" t="e">
        <f t="shared" ca="1" si="76"/>
        <v>#VALUE!</v>
      </c>
      <c r="AB185" s="185" t="e">
        <f t="shared" ca="1" si="76"/>
        <v>#VALUE!</v>
      </c>
      <c r="AC185" s="185" t="e">
        <f t="shared" ca="1" si="76"/>
        <v>#VALUE!</v>
      </c>
      <c r="AD185" s="185" t="e">
        <f t="shared" ca="1" si="76"/>
        <v>#VALUE!</v>
      </c>
      <c r="AE185" s="185" t="e">
        <f t="shared" ca="1" si="76"/>
        <v>#VALUE!</v>
      </c>
      <c r="AF185" s="185" t="e">
        <f t="shared" ca="1" si="76"/>
        <v>#VALUE!</v>
      </c>
      <c r="AG185" s="185" t="e">
        <f t="shared" ca="1" si="76"/>
        <v>#VALUE!</v>
      </c>
      <c r="AH185" s="185" t="e">
        <f t="shared" ca="1" si="76"/>
        <v>#VALUE!</v>
      </c>
      <c r="AI185" s="185" t="e">
        <f t="shared" ca="1" si="76"/>
        <v>#VALUE!</v>
      </c>
      <c r="AJ185" s="185" t="e">
        <f t="shared" ca="1" si="76"/>
        <v>#VALUE!</v>
      </c>
      <c r="AK185" s="185" t="e">
        <f t="shared" ca="1" si="76"/>
        <v>#VALUE!</v>
      </c>
      <c r="AL185" s="185" t="e">
        <f t="shared" ca="1" si="76"/>
        <v>#VALUE!</v>
      </c>
      <c r="AM185" s="185" t="e">
        <f t="shared" ca="1" si="76"/>
        <v>#VALUE!</v>
      </c>
      <c r="AN185" s="185" t="e">
        <f t="shared" ca="1" si="76"/>
        <v>#VALUE!</v>
      </c>
      <c r="AO185" s="185" t="e">
        <f t="shared" ca="1" si="76"/>
        <v>#VALUE!</v>
      </c>
      <c r="AP185" s="185" t="e">
        <f t="shared" ca="1" si="76"/>
        <v>#VALUE!</v>
      </c>
    </row>
    <row r="186" spans="1:42">
      <c r="A186" s="57" t="str">
        <f>'[4]TS BYDem'!A125</f>
        <v>*</v>
      </c>
      <c r="B186" s="185" t="s">
        <v>288</v>
      </c>
      <c r="C186" s="185" t="s">
        <v>137</v>
      </c>
      <c r="D186" s="186" t="str">
        <f>'[4]TS BYDem'!D125</f>
        <v>INMS</v>
      </c>
      <c r="E186" s="185" t="s">
        <v>137</v>
      </c>
      <c r="F186" s="185" t="s">
        <v>137</v>
      </c>
      <c r="G186" s="185" t="s">
        <v>137</v>
      </c>
      <c r="H186" s="185" t="s">
        <v>137</v>
      </c>
      <c r="I186" s="185">
        <v>0</v>
      </c>
      <c r="J186" s="185" t="str">
        <f>INDEX('[4]TS BYDem'!$J$10:$J$203,MATCH(D186,'[4]TS BYDem'!$D$10:$D$203,0))</f>
        <v/>
      </c>
      <c r="K186" s="185" t="e">
        <f t="shared" ca="1" si="75"/>
        <v>#VALUE!</v>
      </c>
      <c r="L186" s="185" t="e">
        <f t="shared" ca="1" si="75"/>
        <v>#VALUE!</v>
      </c>
      <c r="M186" s="185" t="e">
        <f t="shared" ca="1" si="75"/>
        <v>#VALUE!</v>
      </c>
      <c r="N186" s="185" t="e">
        <f t="shared" ca="1" si="75"/>
        <v>#VALUE!</v>
      </c>
      <c r="O186" s="185" t="e">
        <f t="shared" ca="1" si="75"/>
        <v>#VALUE!</v>
      </c>
      <c r="P186" s="185" t="e">
        <f t="shared" ca="1" si="75"/>
        <v>#VALUE!</v>
      </c>
      <c r="Q186" s="185" t="e">
        <f t="shared" ca="1" si="75"/>
        <v>#VALUE!</v>
      </c>
      <c r="R186" s="185" t="e">
        <f t="shared" ca="1" si="75"/>
        <v>#VALUE!</v>
      </c>
      <c r="S186" s="185" t="e">
        <f t="shared" ca="1" si="75"/>
        <v>#VALUE!</v>
      </c>
      <c r="T186" s="185" t="e">
        <f t="shared" ca="1" si="75"/>
        <v>#VALUE!</v>
      </c>
      <c r="U186" s="185" t="e">
        <f t="shared" ca="1" si="75"/>
        <v>#VALUE!</v>
      </c>
      <c r="V186" s="185" t="e">
        <f t="shared" ca="1" si="75"/>
        <v>#VALUE!</v>
      </c>
      <c r="W186" s="185" t="e">
        <f t="shared" ca="1" si="75"/>
        <v>#VALUE!</v>
      </c>
      <c r="X186" s="185" t="e">
        <f t="shared" ca="1" si="75"/>
        <v>#VALUE!</v>
      </c>
      <c r="Y186" s="185" t="e">
        <f t="shared" ca="1" si="75"/>
        <v>#VALUE!</v>
      </c>
      <c r="Z186" s="185" t="e">
        <f t="shared" ca="1" si="75"/>
        <v>#VALUE!</v>
      </c>
      <c r="AA186" s="185" t="e">
        <f t="shared" ca="1" si="76"/>
        <v>#VALUE!</v>
      </c>
      <c r="AB186" s="185" t="e">
        <f t="shared" ca="1" si="76"/>
        <v>#VALUE!</v>
      </c>
      <c r="AC186" s="185" t="e">
        <f t="shared" ca="1" si="76"/>
        <v>#VALUE!</v>
      </c>
      <c r="AD186" s="185" t="e">
        <f t="shared" ca="1" si="76"/>
        <v>#VALUE!</v>
      </c>
      <c r="AE186" s="185" t="e">
        <f t="shared" ca="1" si="76"/>
        <v>#VALUE!</v>
      </c>
      <c r="AF186" s="185" t="e">
        <f t="shared" ca="1" si="76"/>
        <v>#VALUE!</v>
      </c>
      <c r="AG186" s="185" t="e">
        <f t="shared" ca="1" si="76"/>
        <v>#VALUE!</v>
      </c>
      <c r="AH186" s="185" t="e">
        <f t="shared" ca="1" si="76"/>
        <v>#VALUE!</v>
      </c>
      <c r="AI186" s="185" t="e">
        <f t="shared" ca="1" si="76"/>
        <v>#VALUE!</v>
      </c>
      <c r="AJ186" s="185" t="e">
        <f t="shared" ca="1" si="76"/>
        <v>#VALUE!</v>
      </c>
      <c r="AK186" s="185" t="e">
        <f t="shared" ca="1" si="76"/>
        <v>#VALUE!</v>
      </c>
      <c r="AL186" s="185" t="e">
        <f t="shared" ca="1" si="76"/>
        <v>#VALUE!</v>
      </c>
      <c r="AM186" s="185" t="e">
        <f t="shared" ca="1" si="76"/>
        <v>#VALUE!</v>
      </c>
      <c r="AN186" s="185" t="e">
        <f t="shared" ca="1" si="76"/>
        <v>#VALUE!</v>
      </c>
      <c r="AO186" s="185" t="e">
        <f t="shared" ca="1" si="76"/>
        <v>#VALUE!</v>
      </c>
      <c r="AP186" s="185" t="e">
        <f t="shared" ca="1" si="76"/>
        <v>#VALUE!</v>
      </c>
    </row>
    <row r="187" spans="1:42">
      <c r="A187" s="57" t="str">
        <f>'[4]TS BYDem'!A126</f>
        <v>*</v>
      </c>
      <c r="B187" s="185" t="s">
        <v>288</v>
      </c>
      <c r="C187" s="185" t="s">
        <v>137</v>
      </c>
      <c r="D187" s="186" t="str">
        <f>'[4]TS BYDem'!D126</f>
        <v>INMS</v>
      </c>
      <c r="E187" s="185" t="s">
        <v>137</v>
      </c>
      <c r="F187" s="185" t="s">
        <v>137</v>
      </c>
      <c r="G187" s="185" t="s">
        <v>137</v>
      </c>
      <c r="H187" s="185" t="s">
        <v>137</v>
      </c>
      <c r="I187" s="185">
        <v>0</v>
      </c>
      <c r="J187" s="185" t="str">
        <f>INDEX('[4]TS BYDem'!$J$10:$J$203,MATCH(D187,'[4]TS BYDem'!$D$10:$D$203,0))</f>
        <v/>
      </c>
      <c r="K187" s="185" t="e">
        <f t="shared" ca="1" si="75"/>
        <v>#VALUE!</v>
      </c>
      <c r="L187" s="185" t="e">
        <f t="shared" ca="1" si="75"/>
        <v>#VALUE!</v>
      </c>
      <c r="M187" s="185" t="e">
        <f t="shared" ca="1" si="75"/>
        <v>#VALUE!</v>
      </c>
      <c r="N187" s="185" t="e">
        <f t="shared" ca="1" si="75"/>
        <v>#VALUE!</v>
      </c>
      <c r="O187" s="185" t="e">
        <f t="shared" ca="1" si="75"/>
        <v>#VALUE!</v>
      </c>
      <c r="P187" s="185" t="e">
        <f t="shared" ca="1" si="75"/>
        <v>#VALUE!</v>
      </c>
      <c r="Q187" s="185" t="e">
        <f t="shared" ca="1" si="75"/>
        <v>#VALUE!</v>
      </c>
      <c r="R187" s="185" t="e">
        <f t="shared" ca="1" si="75"/>
        <v>#VALUE!</v>
      </c>
      <c r="S187" s="185" t="e">
        <f t="shared" ca="1" si="75"/>
        <v>#VALUE!</v>
      </c>
      <c r="T187" s="185" t="e">
        <f t="shared" ca="1" si="75"/>
        <v>#VALUE!</v>
      </c>
      <c r="U187" s="185" t="e">
        <f t="shared" ca="1" si="75"/>
        <v>#VALUE!</v>
      </c>
      <c r="V187" s="185" t="e">
        <f t="shared" ca="1" si="75"/>
        <v>#VALUE!</v>
      </c>
      <c r="W187" s="185" t="e">
        <f t="shared" ca="1" si="75"/>
        <v>#VALUE!</v>
      </c>
      <c r="X187" s="185" t="e">
        <f t="shared" ca="1" si="75"/>
        <v>#VALUE!</v>
      </c>
      <c r="Y187" s="185" t="e">
        <f t="shared" ca="1" si="75"/>
        <v>#VALUE!</v>
      </c>
      <c r="Z187" s="185" t="e">
        <f t="shared" ca="1" si="75"/>
        <v>#VALUE!</v>
      </c>
      <c r="AA187" s="185" t="e">
        <f t="shared" ca="1" si="76"/>
        <v>#VALUE!</v>
      </c>
      <c r="AB187" s="185" t="e">
        <f t="shared" ca="1" si="76"/>
        <v>#VALUE!</v>
      </c>
      <c r="AC187" s="185" t="e">
        <f t="shared" ca="1" si="76"/>
        <v>#VALUE!</v>
      </c>
      <c r="AD187" s="185" t="e">
        <f t="shared" ca="1" si="76"/>
        <v>#VALUE!</v>
      </c>
      <c r="AE187" s="185" t="e">
        <f t="shared" ca="1" si="76"/>
        <v>#VALUE!</v>
      </c>
      <c r="AF187" s="185" t="e">
        <f t="shared" ca="1" si="76"/>
        <v>#VALUE!</v>
      </c>
      <c r="AG187" s="185" t="e">
        <f t="shared" ca="1" si="76"/>
        <v>#VALUE!</v>
      </c>
      <c r="AH187" s="185" t="e">
        <f t="shared" ca="1" si="76"/>
        <v>#VALUE!</v>
      </c>
      <c r="AI187" s="185" t="e">
        <f t="shared" ca="1" si="76"/>
        <v>#VALUE!</v>
      </c>
      <c r="AJ187" s="185" t="e">
        <f t="shared" ca="1" si="76"/>
        <v>#VALUE!</v>
      </c>
      <c r="AK187" s="185" t="e">
        <f t="shared" ca="1" si="76"/>
        <v>#VALUE!</v>
      </c>
      <c r="AL187" s="185" t="e">
        <f t="shared" ca="1" si="76"/>
        <v>#VALUE!</v>
      </c>
      <c r="AM187" s="185" t="e">
        <f t="shared" ca="1" si="76"/>
        <v>#VALUE!</v>
      </c>
      <c r="AN187" s="185" t="e">
        <f t="shared" ca="1" si="76"/>
        <v>#VALUE!</v>
      </c>
      <c r="AO187" s="185" t="e">
        <f t="shared" ca="1" si="76"/>
        <v>#VALUE!</v>
      </c>
      <c r="AP187" s="185" t="e">
        <f t="shared" ca="1" si="76"/>
        <v>#VALUE!</v>
      </c>
    </row>
    <row r="188" spans="1:42">
      <c r="A188" s="57" t="str">
        <f>'[4]TS BYDem'!A127</f>
        <v>*</v>
      </c>
      <c r="B188" s="185" t="s">
        <v>288</v>
      </c>
      <c r="C188" s="185" t="s">
        <v>137</v>
      </c>
      <c r="D188" s="186" t="str">
        <f>'[4]TS BYDem'!D127</f>
        <v>INMS</v>
      </c>
      <c r="E188" s="185" t="s">
        <v>137</v>
      </c>
      <c r="F188" s="185" t="s">
        <v>137</v>
      </c>
      <c r="G188" s="185" t="s">
        <v>137</v>
      </c>
      <c r="H188" s="185" t="s">
        <v>137</v>
      </c>
      <c r="I188" s="185">
        <v>0</v>
      </c>
      <c r="J188" s="185" t="str">
        <f>INDEX('[4]TS BYDem'!$J$10:$J$203,MATCH(D188,'[4]TS BYDem'!$D$10:$D$203,0))</f>
        <v/>
      </c>
      <c r="K188" s="185" t="e">
        <f t="shared" ca="1" si="75"/>
        <v>#VALUE!</v>
      </c>
      <c r="L188" s="185" t="e">
        <f t="shared" ca="1" si="75"/>
        <v>#VALUE!</v>
      </c>
      <c r="M188" s="185" t="e">
        <f t="shared" ca="1" si="75"/>
        <v>#VALUE!</v>
      </c>
      <c r="N188" s="185" t="e">
        <f t="shared" ca="1" si="75"/>
        <v>#VALUE!</v>
      </c>
      <c r="O188" s="185" t="e">
        <f t="shared" ca="1" si="75"/>
        <v>#VALUE!</v>
      </c>
      <c r="P188" s="185" t="e">
        <f t="shared" ca="1" si="75"/>
        <v>#VALUE!</v>
      </c>
      <c r="Q188" s="185" t="e">
        <f t="shared" ca="1" si="75"/>
        <v>#VALUE!</v>
      </c>
      <c r="R188" s="185" t="e">
        <f t="shared" ca="1" si="75"/>
        <v>#VALUE!</v>
      </c>
      <c r="S188" s="185" t="e">
        <f t="shared" ca="1" si="75"/>
        <v>#VALUE!</v>
      </c>
      <c r="T188" s="185" t="e">
        <f t="shared" ca="1" si="75"/>
        <v>#VALUE!</v>
      </c>
      <c r="U188" s="185" t="e">
        <f t="shared" ca="1" si="75"/>
        <v>#VALUE!</v>
      </c>
      <c r="V188" s="185" t="e">
        <f t="shared" ca="1" si="75"/>
        <v>#VALUE!</v>
      </c>
      <c r="W188" s="185" t="e">
        <f t="shared" ca="1" si="75"/>
        <v>#VALUE!</v>
      </c>
      <c r="X188" s="185" t="e">
        <f t="shared" ca="1" si="75"/>
        <v>#VALUE!</v>
      </c>
      <c r="Y188" s="185" t="e">
        <f t="shared" ca="1" si="75"/>
        <v>#VALUE!</v>
      </c>
      <c r="Z188" s="185" t="e">
        <f t="shared" ca="1" si="75"/>
        <v>#VALUE!</v>
      </c>
      <c r="AA188" s="185" t="e">
        <f t="shared" ca="1" si="76"/>
        <v>#VALUE!</v>
      </c>
      <c r="AB188" s="185" t="e">
        <f t="shared" ca="1" si="76"/>
        <v>#VALUE!</v>
      </c>
      <c r="AC188" s="185" t="e">
        <f t="shared" ca="1" si="76"/>
        <v>#VALUE!</v>
      </c>
      <c r="AD188" s="185" t="e">
        <f t="shared" ca="1" si="76"/>
        <v>#VALUE!</v>
      </c>
      <c r="AE188" s="185" t="e">
        <f t="shared" ca="1" si="76"/>
        <v>#VALUE!</v>
      </c>
      <c r="AF188" s="185" t="e">
        <f t="shared" ca="1" si="76"/>
        <v>#VALUE!</v>
      </c>
      <c r="AG188" s="185" t="e">
        <f t="shared" ca="1" si="76"/>
        <v>#VALUE!</v>
      </c>
      <c r="AH188" s="185" t="e">
        <f t="shared" ca="1" si="76"/>
        <v>#VALUE!</v>
      </c>
      <c r="AI188" s="185" t="e">
        <f t="shared" ca="1" si="76"/>
        <v>#VALUE!</v>
      </c>
      <c r="AJ188" s="185" t="e">
        <f t="shared" ca="1" si="76"/>
        <v>#VALUE!</v>
      </c>
      <c r="AK188" s="185" t="e">
        <f t="shared" ca="1" si="76"/>
        <v>#VALUE!</v>
      </c>
      <c r="AL188" s="185" t="e">
        <f t="shared" ca="1" si="76"/>
        <v>#VALUE!</v>
      </c>
      <c r="AM188" s="185" t="e">
        <f t="shared" ca="1" si="76"/>
        <v>#VALUE!</v>
      </c>
      <c r="AN188" s="185" t="e">
        <f t="shared" ca="1" si="76"/>
        <v>#VALUE!</v>
      </c>
      <c r="AO188" s="185" t="e">
        <f t="shared" ca="1" si="76"/>
        <v>#VALUE!</v>
      </c>
      <c r="AP188" s="185" t="e">
        <f t="shared" ca="1" si="76"/>
        <v>#VALUE!</v>
      </c>
    </row>
    <row r="189" spans="1:42">
      <c r="A189" s="57" t="str">
        <f>'[4]TS BYDem'!A128</f>
        <v>*</v>
      </c>
      <c r="B189" s="185" t="s">
        <v>288</v>
      </c>
      <c r="C189" s="185" t="s">
        <v>137</v>
      </c>
      <c r="D189" s="186" t="str">
        <f>'[4]TS BYDem'!D128</f>
        <v>INMS</v>
      </c>
      <c r="E189" s="185" t="s">
        <v>137</v>
      </c>
      <c r="F189" s="185" t="s">
        <v>137</v>
      </c>
      <c r="G189" s="185" t="s">
        <v>137</v>
      </c>
      <c r="H189" s="185" t="s">
        <v>137</v>
      </c>
      <c r="I189" s="185">
        <v>0</v>
      </c>
      <c r="J189" s="185" t="str">
        <f>INDEX('[4]TS BYDem'!$J$10:$J$203,MATCH(D189,'[4]TS BYDem'!$D$10:$D$203,0))</f>
        <v/>
      </c>
      <c r="K189" s="185" t="e">
        <f t="shared" ca="1" si="75"/>
        <v>#VALUE!</v>
      </c>
      <c r="L189" s="185" t="e">
        <f t="shared" ca="1" si="75"/>
        <v>#VALUE!</v>
      </c>
      <c r="M189" s="185" t="e">
        <f t="shared" ca="1" si="75"/>
        <v>#VALUE!</v>
      </c>
      <c r="N189" s="185" t="e">
        <f t="shared" ca="1" si="75"/>
        <v>#VALUE!</v>
      </c>
      <c r="O189" s="185" t="e">
        <f t="shared" ca="1" si="75"/>
        <v>#VALUE!</v>
      </c>
      <c r="P189" s="185" t="e">
        <f t="shared" ca="1" si="75"/>
        <v>#VALUE!</v>
      </c>
      <c r="Q189" s="185" t="e">
        <f t="shared" ca="1" si="75"/>
        <v>#VALUE!</v>
      </c>
      <c r="R189" s="185" t="e">
        <f t="shared" ca="1" si="75"/>
        <v>#VALUE!</v>
      </c>
      <c r="S189" s="185" t="e">
        <f t="shared" ca="1" si="75"/>
        <v>#VALUE!</v>
      </c>
      <c r="T189" s="185" t="e">
        <f t="shared" ca="1" si="75"/>
        <v>#VALUE!</v>
      </c>
      <c r="U189" s="185" t="e">
        <f t="shared" ca="1" si="75"/>
        <v>#VALUE!</v>
      </c>
      <c r="V189" s="185" t="e">
        <f t="shared" ca="1" si="75"/>
        <v>#VALUE!</v>
      </c>
      <c r="W189" s="185" t="e">
        <f t="shared" ca="1" si="75"/>
        <v>#VALUE!</v>
      </c>
      <c r="X189" s="185" t="e">
        <f t="shared" ca="1" si="75"/>
        <v>#VALUE!</v>
      </c>
      <c r="Y189" s="185" t="e">
        <f t="shared" ca="1" si="75"/>
        <v>#VALUE!</v>
      </c>
      <c r="Z189" s="185" t="e">
        <f t="shared" ref="Z189:AO189" ca="1" si="77">Z$173/Y$173*Y189</f>
        <v>#VALUE!</v>
      </c>
      <c r="AA189" s="185" t="e">
        <f t="shared" ca="1" si="77"/>
        <v>#VALUE!</v>
      </c>
      <c r="AB189" s="185" t="e">
        <f t="shared" ca="1" si="77"/>
        <v>#VALUE!</v>
      </c>
      <c r="AC189" s="185" t="e">
        <f t="shared" ca="1" si="77"/>
        <v>#VALUE!</v>
      </c>
      <c r="AD189" s="185" t="e">
        <f t="shared" ca="1" si="77"/>
        <v>#VALUE!</v>
      </c>
      <c r="AE189" s="185" t="e">
        <f t="shared" ca="1" si="77"/>
        <v>#VALUE!</v>
      </c>
      <c r="AF189" s="185" t="e">
        <f t="shared" ca="1" si="77"/>
        <v>#VALUE!</v>
      </c>
      <c r="AG189" s="185" t="e">
        <f t="shared" ca="1" si="77"/>
        <v>#VALUE!</v>
      </c>
      <c r="AH189" s="185" t="e">
        <f t="shared" ca="1" si="77"/>
        <v>#VALUE!</v>
      </c>
      <c r="AI189" s="185" t="e">
        <f t="shared" ca="1" si="77"/>
        <v>#VALUE!</v>
      </c>
      <c r="AJ189" s="185" t="e">
        <f t="shared" ca="1" si="77"/>
        <v>#VALUE!</v>
      </c>
      <c r="AK189" s="185" t="e">
        <f t="shared" ca="1" si="77"/>
        <v>#VALUE!</v>
      </c>
      <c r="AL189" s="185" t="e">
        <f t="shared" ca="1" si="77"/>
        <v>#VALUE!</v>
      </c>
      <c r="AM189" s="185" t="e">
        <f t="shared" ca="1" si="77"/>
        <v>#VALUE!</v>
      </c>
      <c r="AN189" s="185" t="e">
        <f t="shared" ca="1" si="77"/>
        <v>#VALUE!</v>
      </c>
      <c r="AO189" s="185" t="e">
        <f t="shared" ca="1" si="77"/>
        <v>#VALUE!</v>
      </c>
      <c r="AP189" s="185" t="e">
        <f t="shared" ca="1" si="76"/>
        <v>#VALUE!</v>
      </c>
    </row>
    <row r="190" spans="1:42">
      <c r="A190" s="57" t="str">
        <f>'[4]TS BYDem'!A129</f>
        <v>*</v>
      </c>
      <c r="B190" s="185" t="s">
        <v>288</v>
      </c>
      <c r="C190" s="185" t="s">
        <v>137</v>
      </c>
      <c r="D190" s="186"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6">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78">SUMIF($B$10:$B$22,$D192,K$10:K$22)*SUMIF($B$10:$B$22,$D192,K$41:K$53)</f>
        <v>96.522000000000006</v>
      </c>
      <c r="L192" s="5">
        <f t="shared" ca="1" si="78"/>
        <v>99.097999999999999</v>
      </c>
      <c r="M192" s="5">
        <f t="shared" ca="1" si="78"/>
        <v>100.31</v>
      </c>
      <c r="N192" s="5">
        <f t="shared" ca="1" si="78"/>
        <v>102.387</v>
      </c>
      <c r="O192" s="5">
        <f t="shared" ca="1" si="78"/>
        <v>103.53100000000001</v>
      </c>
      <c r="P192" s="5">
        <f t="shared" ca="1" si="78"/>
        <v>105.003</v>
      </c>
      <c r="Q192" s="5">
        <f t="shared" ca="1" si="78"/>
        <v>104.664</v>
      </c>
      <c r="R192" s="5">
        <f t="shared" ca="1" si="78"/>
        <v>99.796999999999997</v>
      </c>
      <c r="S192" s="5">
        <f t="shared" ca="1" si="78"/>
        <v>104.70614102177923</v>
      </c>
      <c r="T192" s="5">
        <f t="shared" ca="1" si="78"/>
        <v>106.34910978314882</v>
      </c>
      <c r="U192" s="5">
        <f t="shared" ca="1" si="78"/>
        <v>107.40629639452578</v>
      </c>
      <c r="V192" s="5">
        <f t="shared" ca="1" si="78"/>
        <v>108.73255498160091</v>
      </c>
      <c r="W192" s="5">
        <f t="shared" ca="1" si="78"/>
        <v>109.99265351345163</v>
      </c>
      <c r="X192" s="5">
        <f t="shared" ca="1" si="78"/>
        <v>111.57938225888422</v>
      </c>
      <c r="Y192" s="5">
        <f t="shared" ca="1" si="78"/>
        <v>113.17577713615367</v>
      </c>
      <c r="Z192" s="5">
        <f t="shared" ca="1" si="78"/>
        <v>115.68883775857309</v>
      </c>
      <c r="AA192" s="5">
        <f t="shared" ca="1" si="78"/>
        <v>117.47765973912325</v>
      </c>
      <c r="AB192" s="5">
        <f ca="1">SUMIF($B$10:$B$22,$D192,AB$10:AB$22)*SUMIF($B$10:$B$22,$D192,AB$40:AB$53)</f>
        <v>119.17981986505738</v>
      </c>
      <c r="AC192" s="5">
        <f t="shared" ca="1" si="78"/>
        <v>121.32528093696421</v>
      </c>
      <c r="AD192" s="5">
        <f t="shared" ca="1" si="78"/>
        <v>123.61960113426926</v>
      </c>
      <c r="AE192" s="5">
        <f t="shared" ca="1" si="78"/>
        <v>126.07476981969002</v>
      </c>
      <c r="AF192" s="5">
        <f t="shared" ca="1" si="78"/>
        <v>129.17108860209561</v>
      </c>
      <c r="AG192" s="5">
        <f t="shared" ca="1" si="78"/>
        <v>132.25586909080812</v>
      </c>
      <c r="AH192" s="5">
        <f t="shared" ca="1" si="78"/>
        <v>135.60237283390546</v>
      </c>
      <c r="AI192" s="5">
        <f t="shared" ca="1" si="78"/>
        <v>139.04301407423895</v>
      </c>
      <c r="AJ192" s="5">
        <f t="shared" ca="1" si="78"/>
        <v>142.53683088845514</v>
      </c>
      <c r="AK192" s="5">
        <f t="shared" ca="1" si="78"/>
        <v>146.19829442561965</v>
      </c>
      <c r="AL192" s="5">
        <f t="shared" ca="1" si="78"/>
        <v>149.97778747285301</v>
      </c>
      <c r="AM192" s="5">
        <f t="shared" ca="1" si="78"/>
        <v>169.79198621647819</v>
      </c>
      <c r="AN192" s="5">
        <f t="shared" ca="1" si="78"/>
        <v>193.6009612271277</v>
      </c>
      <c r="AO192" s="5">
        <f t="shared" ca="1" si="78"/>
        <v>236.55833893690033</v>
      </c>
      <c r="AP192" s="5">
        <f t="shared" ca="1" si="78"/>
        <v>280.18151269117516</v>
      </c>
    </row>
    <row r="193" spans="1:42">
      <c r="A193" s="57" t="str">
        <f>'[4]TS BYDem'!A132</f>
        <v/>
      </c>
      <c r="B193" s="185" t="s">
        <v>288</v>
      </c>
      <c r="C193" s="185" t="s">
        <v>137</v>
      </c>
      <c r="D193" s="186" t="str">
        <f>'[4]TS BYDem'!D132</f>
        <v>IFBK</v>
      </c>
      <c r="E193" s="185" t="s">
        <v>137</v>
      </c>
      <c r="F193" s="185" t="s">
        <v>137</v>
      </c>
      <c r="G193" s="185" t="s">
        <v>137</v>
      </c>
      <c r="H193" s="185" t="s">
        <v>137</v>
      </c>
      <c r="I193" s="185">
        <v>0</v>
      </c>
      <c r="J193" s="185">
        <f>INDEX('[4]TS BYDem'!$J$10:$J$203,MATCH(D193,'[4]TS BYDem'!$D$10:$D$203,0))</f>
        <v>1.1176071642017353</v>
      </c>
      <c r="K193" s="185">
        <f t="shared" ref="K193:Z208" ca="1" si="79">K$192/J$192*J193</f>
        <v>1.1587245953220986</v>
      </c>
      <c r="L193" s="185">
        <f t="shared" ca="1" si="79"/>
        <v>1.1896488877896161</v>
      </c>
      <c r="M193" s="192">
        <f t="shared" ref="M193:M201" si="80">O193</f>
        <v>1.04664</v>
      </c>
      <c r="N193" s="192">
        <f t="shared" ref="N193:N201" si="81">O193</f>
        <v>1.04664</v>
      </c>
      <c r="O193" s="192">
        <f>INDEX('[4]TS BYDem'!$O$10:$O$203,MATCH(D193,'[4]TS BYDem'!$D$10:$D$203,0))</f>
        <v>1.04664</v>
      </c>
      <c r="P193" s="185">
        <f t="shared" ca="1" si="79"/>
        <v>1.0615210895287404</v>
      </c>
      <c r="Q193" s="185">
        <f t="shared" ca="1" si="79"/>
        <v>1.0580939907853688</v>
      </c>
      <c r="R193" s="185">
        <f t="shared" ca="1" si="79"/>
        <v>1.0088913666438073</v>
      </c>
      <c r="S193" s="185">
        <f t="shared" ca="1" si="79"/>
        <v>1.0585200127404839</v>
      </c>
      <c r="T193" s="185">
        <f t="shared" ca="1" si="79"/>
        <v>1.0751294999897123</v>
      </c>
      <c r="U193" s="185">
        <f t="shared" ca="1" si="79"/>
        <v>1.0858170601884121</v>
      </c>
      <c r="V193" s="185">
        <f t="shared" ca="1" si="79"/>
        <v>1.0992247862567039</v>
      </c>
      <c r="W193" s="185">
        <f t="shared" ca="1" si="79"/>
        <v>1.1119636714927805</v>
      </c>
      <c r="X193" s="185">
        <f t="shared" ca="1" si="79"/>
        <v>1.1280046039103133</v>
      </c>
      <c r="Y193" s="185">
        <f t="shared" ca="1" si="79"/>
        <v>1.1441432554672895</v>
      </c>
      <c r="Z193" s="185">
        <f t="shared" ca="1" si="79"/>
        <v>1.1695488805443104</v>
      </c>
      <c r="AA193" s="185">
        <f t="shared" ref="AA193:AP208" ca="1" si="82">AA$192/Z$192*Z193</f>
        <v>1.1876328615521536</v>
      </c>
      <c r="AB193" s="185">
        <f t="shared" ca="1" si="82"/>
        <v>1.204840740102614</v>
      </c>
      <c r="AC193" s="185">
        <f t="shared" ca="1" si="82"/>
        <v>1.2265301411158425</v>
      </c>
      <c r="AD193" s="185">
        <f t="shared" ca="1" si="82"/>
        <v>1.2497244239036778</v>
      </c>
      <c r="AE193" s="185">
        <f t="shared" ca="1" si="82"/>
        <v>1.2745447941590484</v>
      </c>
      <c r="AF193" s="185">
        <f t="shared" ca="1" si="82"/>
        <v>1.3058468301716146</v>
      </c>
      <c r="AG193" s="185">
        <f t="shared" ca="1" si="82"/>
        <v>1.337032220544605</v>
      </c>
      <c r="AH193" s="185">
        <f t="shared" ca="1" si="82"/>
        <v>1.3708634853607027</v>
      </c>
      <c r="AI193" s="185">
        <f t="shared" ca="1" si="82"/>
        <v>1.4056464271634732</v>
      </c>
      <c r="AJ193" s="185">
        <f t="shared" ca="1" si="82"/>
        <v>1.440966944017664</v>
      </c>
      <c r="AK193" s="185">
        <f t="shared" ca="1" si="82"/>
        <v>1.4779822746581279</v>
      </c>
      <c r="AL193" s="185">
        <f t="shared" ca="1" si="82"/>
        <v>1.5161908170556351</v>
      </c>
      <c r="AM193" s="185">
        <f t="shared" ca="1" si="82"/>
        <v>1.7165011876019243</v>
      </c>
      <c r="AN193" s="185">
        <f t="shared" ca="1" si="82"/>
        <v>1.9571964924395691</v>
      </c>
      <c r="AO193" s="185">
        <f t="shared" ca="1" si="82"/>
        <v>2.391471345441631</v>
      </c>
      <c r="AP193" s="185">
        <f t="shared" ca="1" si="82"/>
        <v>2.8324770208255665</v>
      </c>
    </row>
    <row r="194" spans="1:42">
      <c r="A194" s="57" t="str">
        <f>'[4]TS BYDem'!A133</f>
        <v/>
      </c>
      <c r="B194" s="185" t="s">
        <v>288</v>
      </c>
      <c r="C194" s="185" t="s">
        <v>137</v>
      </c>
      <c r="D194" s="186" t="str">
        <f>'[4]TS BYDem'!D133</f>
        <v>IFBA</v>
      </c>
      <c r="E194" s="185" t="s">
        <v>137</v>
      </c>
      <c r="F194" s="185" t="s">
        <v>137</v>
      </c>
      <c r="G194" s="185" t="s">
        <v>137</v>
      </c>
      <c r="H194" s="185" t="s">
        <v>137</v>
      </c>
      <c r="I194" s="185">
        <v>0</v>
      </c>
      <c r="J194" s="185">
        <f>INDEX('[4]TS BYDem'!$J$10:$J$203,MATCH(D194,'[4]TS BYDem'!$D$10:$D$203,0))</f>
        <v>3.1931633262906718E-2</v>
      </c>
      <c r="K194" s="185">
        <f t="shared" ca="1" si="79"/>
        <v>3.3106417009202811E-2</v>
      </c>
      <c r="L194" s="185">
        <f t="shared" ca="1" si="79"/>
        <v>3.3989968222560452E-2</v>
      </c>
      <c r="M194" s="192">
        <f t="shared" si="80"/>
        <v>2.9904000000000003E-2</v>
      </c>
      <c r="N194" s="192">
        <f t="shared" si="81"/>
        <v>2.9904000000000003E-2</v>
      </c>
      <c r="O194" s="192">
        <f>INDEX('[4]TS BYDem'!$O$10:$O$203,MATCH(D194,'[4]TS BYDem'!$D$10:$D$203,0))</f>
        <v>2.9904000000000003E-2</v>
      </c>
      <c r="P194" s="185">
        <f t="shared" ca="1" si="79"/>
        <v>3.0329173986535438E-2</v>
      </c>
      <c r="Q194" s="185">
        <f t="shared" ca="1" si="79"/>
        <v>3.0231256879581964E-2</v>
      </c>
      <c r="R194" s="185">
        <f t="shared" ca="1" si="79"/>
        <v>2.8825467618394492E-2</v>
      </c>
      <c r="S194" s="185">
        <f t="shared" ca="1" si="79"/>
        <v>3.0243428935442393E-2</v>
      </c>
      <c r="T194" s="185">
        <f t="shared" ca="1" si="79"/>
        <v>3.0717985713991775E-2</v>
      </c>
      <c r="U194" s="185">
        <f t="shared" ca="1" si="79"/>
        <v>3.102334457681177E-2</v>
      </c>
      <c r="V194" s="185">
        <f t="shared" ca="1" si="79"/>
        <v>3.1406422464477252E-2</v>
      </c>
      <c r="W194" s="185">
        <f t="shared" ca="1" si="79"/>
        <v>3.1770390614079436E-2</v>
      </c>
      <c r="X194" s="185">
        <f t="shared" ca="1" si="79"/>
        <v>3.2228702968866083E-2</v>
      </c>
      <c r="Y194" s="185">
        <f t="shared" ca="1" si="79"/>
        <v>3.2689807299065399E-2</v>
      </c>
      <c r="Z194" s="185">
        <f t="shared" ca="1" si="79"/>
        <v>3.3415682301266E-2</v>
      </c>
      <c r="AA194" s="185">
        <f t="shared" ca="1" si="82"/>
        <v>3.3932367472918668E-2</v>
      </c>
      <c r="AB194" s="185">
        <f t="shared" ca="1" si="82"/>
        <v>3.4424021145788963E-2</v>
      </c>
      <c r="AC194" s="185">
        <f t="shared" ca="1" si="82"/>
        <v>3.5043718317595493E-2</v>
      </c>
      <c r="AD194" s="185">
        <f t="shared" ca="1" si="82"/>
        <v>3.5706412111533643E-2</v>
      </c>
      <c r="AE194" s="185">
        <f t="shared" ca="1" si="82"/>
        <v>3.6415565547401378E-2</v>
      </c>
      <c r="AF194" s="185">
        <f t="shared" ca="1" si="82"/>
        <v>3.7309909433474703E-2</v>
      </c>
      <c r="AG194" s="185">
        <f t="shared" ca="1" si="82"/>
        <v>3.8200920586988714E-2</v>
      </c>
      <c r="AH194" s="185">
        <f t="shared" ca="1" si="82"/>
        <v>3.9167528153162934E-2</v>
      </c>
      <c r="AI194" s="185">
        <f t="shared" ca="1" si="82"/>
        <v>4.0161326490384952E-2</v>
      </c>
      <c r="AJ194" s="185">
        <f t="shared" ca="1" si="82"/>
        <v>4.1170484114790407E-2</v>
      </c>
      <c r="AK194" s="185">
        <f t="shared" ca="1" si="82"/>
        <v>4.2228064990232232E-2</v>
      </c>
      <c r="AL194" s="185">
        <f t="shared" ca="1" si="82"/>
        <v>4.3319737630161011E-2</v>
      </c>
      <c r="AM194" s="185">
        <f t="shared" ca="1" si="82"/>
        <v>4.9042891074340698E-2</v>
      </c>
      <c r="AN194" s="185">
        <f t="shared" ca="1" si="82"/>
        <v>5.5919899783987696E-2</v>
      </c>
      <c r="AO194" s="185">
        <f t="shared" ca="1" si="82"/>
        <v>6.8327752726903751E-2</v>
      </c>
      <c r="AP194" s="185">
        <f t="shared" ca="1" si="82"/>
        <v>8.0927914880730478E-2</v>
      </c>
    </row>
    <row r="195" spans="1:42">
      <c r="A195" s="57" t="str">
        <f>'[4]TS BYDem'!A134</f>
        <v/>
      </c>
      <c r="B195" s="185" t="s">
        <v>288</v>
      </c>
      <c r="C195" s="185" t="s">
        <v>137</v>
      </c>
      <c r="D195" s="186" t="str">
        <f>'[4]TS BYDem'!D134</f>
        <v>IFBL</v>
      </c>
      <c r="E195" s="185" t="s">
        <v>137</v>
      </c>
      <c r="F195" s="185" t="s">
        <v>137</v>
      </c>
      <c r="G195" s="185" t="s">
        <v>137</v>
      </c>
      <c r="H195" s="185" t="s">
        <v>137</v>
      </c>
      <c r="I195" s="185">
        <v>0</v>
      </c>
      <c r="J195" s="185">
        <f>INDEX('[4]TS BYDem'!$J$10:$J$203,MATCH(D195,'[4]TS BYDem'!$D$10:$D$203,0))</f>
        <v>0.23948724947180039</v>
      </c>
      <c r="K195" s="185">
        <f t="shared" ca="1" si="79"/>
        <v>0.24829812756902106</v>
      </c>
      <c r="L195" s="185">
        <f t="shared" ca="1" si="79"/>
        <v>0.25492476166920336</v>
      </c>
      <c r="M195" s="192">
        <f t="shared" si="80"/>
        <v>0.22428000000000001</v>
      </c>
      <c r="N195" s="192">
        <f t="shared" si="81"/>
        <v>0.22428000000000001</v>
      </c>
      <c r="O195" s="192">
        <f>INDEX('[4]TS BYDem'!$O$10:$O$203,MATCH(D195,'[4]TS BYDem'!$D$10:$D$203,0))</f>
        <v>0.22428000000000001</v>
      </c>
      <c r="P195" s="185">
        <f t="shared" ca="1" si="79"/>
        <v>0.22746880489901578</v>
      </c>
      <c r="Q195" s="185">
        <f t="shared" ca="1" si="79"/>
        <v>0.22673442659686471</v>
      </c>
      <c r="R195" s="185">
        <f t="shared" ca="1" si="79"/>
        <v>0.21619100713795869</v>
      </c>
      <c r="S195" s="185">
        <f t="shared" ca="1" si="79"/>
        <v>0.22682571701581797</v>
      </c>
      <c r="T195" s="185">
        <f t="shared" ca="1" si="79"/>
        <v>0.23038489285493835</v>
      </c>
      <c r="U195" s="185">
        <f t="shared" ca="1" si="79"/>
        <v>0.2326750843260883</v>
      </c>
      <c r="V195" s="185">
        <f t="shared" ca="1" si="79"/>
        <v>0.23554816848357943</v>
      </c>
      <c r="W195" s="185">
        <f t="shared" ca="1" si="79"/>
        <v>0.23827792960559582</v>
      </c>
      <c r="X195" s="185">
        <f t="shared" ca="1" si="79"/>
        <v>0.2417152722664957</v>
      </c>
      <c r="Y195" s="185">
        <f t="shared" ca="1" si="79"/>
        <v>0.24517355474299057</v>
      </c>
      <c r="Z195" s="185">
        <f t="shared" ca="1" si="79"/>
        <v>0.25061761725949505</v>
      </c>
      <c r="AA195" s="185">
        <f t="shared" ca="1" si="82"/>
        <v>0.25449275604689003</v>
      </c>
      <c r="AB195" s="185">
        <f t="shared" ca="1" si="82"/>
        <v>0.25818015859341725</v>
      </c>
      <c r="AC195" s="185">
        <f t="shared" ca="1" si="82"/>
        <v>0.26282788738196622</v>
      </c>
      <c r="AD195" s="185">
        <f t="shared" ca="1" si="82"/>
        <v>0.26779809083650236</v>
      </c>
      <c r="AE195" s="185">
        <f t="shared" ca="1" si="82"/>
        <v>0.27311674160551036</v>
      </c>
      <c r="AF195" s="185">
        <f t="shared" ca="1" si="82"/>
        <v>0.27982432075106028</v>
      </c>
      <c r="AG195" s="185">
        <f t="shared" ca="1" si="82"/>
        <v>0.28650690440241533</v>
      </c>
      <c r="AH195" s="185">
        <f t="shared" ca="1" si="82"/>
        <v>0.293756461148722</v>
      </c>
      <c r="AI195" s="185">
        <f t="shared" ca="1" si="82"/>
        <v>0.30120994867788714</v>
      </c>
      <c r="AJ195" s="185">
        <f t="shared" ca="1" si="82"/>
        <v>0.30877863086092805</v>
      </c>
      <c r="AK195" s="185">
        <f t="shared" ca="1" si="82"/>
        <v>0.31671048742674174</v>
      </c>
      <c r="AL195" s="185">
        <f t="shared" ca="1" si="82"/>
        <v>0.32489803222620756</v>
      </c>
      <c r="AM195" s="185">
        <f t="shared" ca="1" si="82"/>
        <v>0.36782168305755525</v>
      </c>
      <c r="AN195" s="185">
        <f t="shared" ca="1" si="82"/>
        <v>0.41939924837990772</v>
      </c>
      <c r="AO195" s="185">
        <f t="shared" ca="1" si="82"/>
        <v>0.51245814545177815</v>
      </c>
      <c r="AP195" s="185">
        <f t="shared" ca="1" si="82"/>
        <v>0.60695936160547859</v>
      </c>
    </row>
    <row r="196" spans="1:42">
      <c r="A196" s="57" t="str">
        <f>'[4]TS BYDem'!A135</f>
        <v/>
      </c>
      <c r="B196" s="185" t="s">
        <v>288</v>
      </c>
      <c r="C196" s="185" t="s">
        <v>137</v>
      </c>
      <c r="D196" s="186" t="str">
        <f>'[4]TS BYDem'!D135</f>
        <v>IFBC</v>
      </c>
      <c r="E196" s="185" t="s">
        <v>137</v>
      </c>
      <c r="F196" s="185" t="s">
        <v>137</v>
      </c>
      <c r="G196" s="185" t="s">
        <v>137</v>
      </c>
      <c r="H196" s="185" t="s">
        <v>137</v>
      </c>
      <c r="I196" s="185">
        <v>0</v>
      </c>
      <c r="J196" s="185">
        <f>INDEX('[4]TS BYDem'!$J$10:$J$203,MATCH(D196,'[4]TS BYDem'!$D$10:$D$203,0))</f>
        <v>7.3442756504685454</v>
      </c>
      <c r="K196" s="185">
        <f t="shared" ca="1" si="79"/>
        <v>7.6144759121166459</v>
      </c>
      <c r="L196" s="185">
        <f t="shared" ca="1" si="79"/>
        <v>7.8176926911889026</v>
      </c>
      <c r="M196" s="192">
        <f t="shared" si="80"/>
        <v>6.8779200000000005</v>
      </c>
      <c r="N196" s="192">
        <f t="shared" si="81"/>
        <v>6.8779200000000005</v>
      </c>
      <c r="O196" s="192">
        <f>INDEX('[4]TS BYDem'!$O$10:$O$203,MATCH(D196,'[4]TS BYDem'!$D$10:$D$203,0))</f>
        <v>6.8779200000000005</v>
      </c>
      <c r="P196" s="185">
        <f t="shared" ca="1" si="79"/>
        <v>6.9757100169031503</v>
      </c>
      <c r="Q196" s="185">
        <f t="shared" ca="1" si="79"/>
        <v>6.9531890823038518</v>
      </c>
      <c r="R196" s="185">
        <f t="shared" ca="1" si="79"/>
        <v>6.6298575522307335</v>
      </c>
      <c r="S196" s="185">
        <f t="shared" ca="1" si="79"/>
        <v>6.9559886551517511</v>
      </c>
      <c r="T196" s="185">
        <f t="shared" ca="1" si="79"/>
        <v>7.0651367142181094</v>
      </c>
      <c r="U196" s="185">
        <f t="shared" ca="1" si="79"/>
        <v>7.1353692526667079</v>
      </c>
      <c r="V196" s="185">
        <f t="shared" ca="1" si="79"/>
        <v>7.2234771668297686</v>
      </c>
      <c r="W196" s="185">
        <f t="shared" ca="1" si="79"/>
        <v>7.3071898412382712</v>
      </c>
      <c r="X196" s="185">
        <f t="shared" ca="1" si="79"/>
        <v>7.4126016828392007</v>
      </c>
      <c r="Y196" s="185">
        <f t="shared" ca="1" si="79"/>
        <v>7.5186556787850432</v>
      </c>
      <c r="Z196" s="185">
        <f t="shared" ca="1" si="79"/>
        <v>7.6856069292911808</v>
      </c>
      <c r="AA196" s="185">
        <f t="shared" ca="1" si="82"/>
        <v>7.8044445187712936</v>
      </c>
      <c r="AB196" s="185">
        <f t="shared" ca="1" si="82"/>
        <v>7.9175248635314608</v>
      </c>
      <c r="AC196" s="185">
        <f t="shared" ca="1" si="82"/>
        <v>8.0600552130469616</v>
      </c>
      <c r="AD196" s="185">
        <f t="shared" ca="1" si="82"/>
        <v>8.212474785652736</v>
      </c>
      <c r="AE196" s="185">
        <f t="shared" ca="1" si="82"/>
        <v>8.3755800759023149</v>
      </c>
      <c r="AF196" s="185">
        <f t="shared" ca="1" si="82"/>
        <v>8.5812791696991795</v>
      </c>
      <c r="AG196" s="185">
        <f t="shared" ca="1" si="82"/>
        <v>8.7862117350074023</v>
      </c>
      <c r="AH196" s="185">
        <f t="shared" ca="1" si="82"/>
        <v>9.008531475227473</v>
      </c>
      <c r="AI196" s="185">
        <f t="shared" ca="1" si="82"/>
        <v>9.2371050927885356</v>
      </c>
      <c r="AJ196" s="185">
        <f t="shared" ca="1" si="82"/>
        <v>9.4692113464017904</v>
      </c>
      <c r="AK196" s="185">
        <f t="shared" ca="1" si="82"/>
        <v>9.712454947753411</v>
      </c>
      <c r="AL196" s="185">
        <f t="shared" ca="1" si="82"/>
        <v>9.9635396549370299</v>
      </c>
      <c r="AM196" s="185">
        <f t="shared" ca="1" si="82"/>
        <v>11.279864947098359</v>
      </c>
      <c r="AN196" s="185">
        <f t="shared" ca="1" si="82"/>
        <v>12.861576950317167</v>
      </c>
      <c r="AO196" s="185">
        <f t="shared" ca="1" si="82"/>
        <v>15.715383127187858</v>
      </c>
      <c r="AP196" s="185">
        <f t="shared" ca="1" si="82"/>
        <v>18.613420422568005</v>
      </c>
    </row>
    <row r="197" spans="1:42">
      <c r="A197" s="57" t="str">
        <f>'[4]TS BYDem'!A136</f>
        <v/>
      </c>
      <c r="B197" s="185" t="s">
        <v>288</v>
      </c>
      <c r="C197" s="185" t="s">
        <v>137</v>
      </c>
      <c r="D197" s="186" t="str">
        <f>'[4]TS BYDem'!D136</f>
        <v>IFBH</v>
      </c>
      <c r="E197" s="185" t="s">
        <v>137</v>
      </c>
      <c r="F197" s="185" t="s">
        <v>137</v>
      </c>
      <c r="G197" s="185" t="s">
        <v>137</v>
      </c>
      <c r="H197" s="185" t="s">
        <v>137</v>
      </c>
      <c r="I197" s="185">
        <v>0</v>
      </c>
      <c r="J197" s="185">
        <f>INDEX('[4]TS BYDem'!$J$10:$J$203,MATCH(D197,'[4]TS BYDem'!$D$10:$D$203,0))</f>
        <v>0.86215409809848131</v>
      </c>
      <c r="K197" s="185">
        <f t="shared" ca="1" si="79"/>
        <v>0.89387325924847572</v>
      </c>
      <c r="L197" s="185">
        <f t="shared" ca="1" si="79"/>
        <v>0.91772914200913203</v>
      </c>
      <c r="M197" s="192">
        <f t="shared" si="80"/>
        <v>0.8074079999999999</v>
      </c>
      <c r="N197" s="192">
        <f t="shared" si="81"/>
        <v>0.8074079999999999</v>
      </c>
      <c r="O197" s="192">
        <f>INDEX('[4]TS BYDem'!$O$10:$O$203,MATCH(D197,'[4]TS BYDem'!$D$10:$D$203,0))</f>
        <v>0.8074079999999999</v>
      </c>
      <c r="P197" s="185">
        <f t="shared" ca="1" si="79"/>
        <v>0.81888769763645664</v>
      </c>
      <c r="Q197" s="185">
        <f t="shared" ca="1" si="79"/>
        <v>0.8162439357487129</v>
      </c>
      <c r="R197" s="185">
        <f t="shared" ca="1" si="79"/>
        <v>0.77828762569665122</v>
      </c>
      <c r="S197" s="185">
        <f t="shared" ca="1" si="79"/>
        <v>0.81657258125694454</v>
      </c>
      <c r="T197" s="185">
        <f t="shared" ca="1" si="79"/>
        <v>0.82938561427777791</v>
      </c>
      <c r="U197" s="185">
        <f t="shared" ca="1" si="79"/>
        <v>0.83763030357391777</v>
      </c>
      <c r="V197" s="185">
        <f t="shared" ca="1" si="79"/>
        <v>0.84797340654088582</v>
      </c>
      <c r="W197" s="185">
        <f t="shared" ca="1" si="79"/>
        <v>0.85780054658014482</v>
      </c>
      <c r="X197" s="185">
        <f t="shared" ca="1" si="79"/>
        <v>0.87017498015938433</v>
      </c>
      <c r="Y197" s="185">
        <f t="shared" ca="1" si="79"/>
        <v>0.88262479707476582</v>
      </c>
      <c r="Z197" s="185">
        <f t="shared" ca="1" si="79"/>
        <v>0.90222342213418205</v>
      </c>
      <c r="AA197" s="185">
        <f t="shared" ca="1" si="82"/>
        <v>0.91617392176880408</v>
      </c>
      <c r="AB197" s="185">
        <f t="shared" ca="1" si="82"/>
        <v>0.92944857093630207</v>
      </c>
      <c r="AC197" s="185">
        <f t="shared" ca="1" si="82"/>
        <v>0.9461803945750783</v>
      </c>
      <c r="AD197" s="185">
        <f t="shared" ca="1" si="82"/>
        <v>0.96407312701140835</v>
      </c>
      <c r="AE197" s="185">
        <f t="shared" ca="1" si="82"/>
        <v>0.98322026977983723</v>
      </c>
      <c r="AF197" s="185">
        <f t="shared" ca="1" si="82"/>
        <v>1.007367554703817</v>
      </c>
      <c r="AG197" s="185">
        <f t="shared" ca="1" si="82"/>
        <v>1.0314248558486951</v>
      </c>
      <c r="AH197" s="185">
        <f t="shared" ca="1" si="82"/>
        <v>1.057523260135399</v>
      </c>
      <c r="AI197" s="185">
        <f t="shared" ca="1" si="82"/>
        <v>1.0843558152403934</v>
      </c>
      <c r="AJ197" s="185">
        <f t="shared" ca="1" si="82"/>
        <v>1.1116030710993405</v>
      </c>
      <c r="AK197" s="185">
        <f t="shared" ca="1" si="82"/>
        <v>1.1401577547362698</v>
      </c>
      <c r="AL197" s="185">
        <f t="shared" ca="1" si="82"/>
        <v>1.1696329160143468</v>
      </c>
      <c r="AM197" s="185">
        <f t="shared" ca="1" si="82"/>
        <v>1.3241580590071984</v>
      </c>
      <c r="AN197" s="185">
        <f t="shared" ca="1" si="82"/>
        <v>1.5098372941676672</v>
      </c>
      <c r="AO197" s="185">
        <f t="shared" ca="1" si="82"/>
        <v>1.8448493236264005</v>
      </c>
      <c r="AP197" s="185">
        <f t="shared" ca="1" si="82"/>
        <v>2.1850537017797222</v>
      </c>
    </row>
    <row r="198" spans="1:42">
      <c r="A198" s="57" t="str">
        <f>'[4]TS BYDem'!A137</f>
        <v/>
      </c>
      <c r="B198" s="185" t="s">
        <v>288</v>
      </c>
      <c r="C198" s="185" t="s">
        <v>137</v>
      </c>
      <c r="D198" s="186" t="str">
        <f>'[4]TS BYDem'!D137</f>
        <v>IFBP</v>
      </c>
      <c r="E198" s="185" t="s">
        <v>137</v>
      </c>
      <c r="F198" s="185" t="s">
        <v>137</v>
      </c>
      <c r="G198" s="185" t="s">
        <v>137</v>
      </c>
      <c r="H198" s="185" t="s">
        <v>137</v>
      </c>
      <c r="I198" s="185">
        <v>0</v>
      </c>
      <c r="J198" s="185">
        <f>INDEX('[4]TS BYDem'!$J$10:$J$203,MATCH(D198,'[4]TS BYDem'!$D$10:$D$203,0))</f>
        <v>3.576342925445553</v>
      </c>
      <c r="K198" s="185">
        <f t="shared" ca="1" si="79"/>
        <v>3.707918705030715</v>
      </c>
      <c r="L198" s="185">
        <f t="shared" ca="1" si="79"/>
        <v>3.8068764409267706</v>
      </c>
      <c r="M198" s="192">
        <f t="shared" si="80"/>
        <v>3.3492480000000002</v>
      </c>
      <c r="N198" s="192">
        <f t="shared" si="81"/>
        <v>3.3492480000000002</v>
      </c>
      <c r="O198" s="192">
        <f>INDEX('[4]TS BYDem'!$O$10:$O$203,MATCH(D198,'[4]TS BYDem'!$D$10:$D$203,0))</f>
        <v>3.3492480000000002</v>
      </c>
      <c r="P198" s="185">
        <f t="shared" ca="1" si="79"/>
        <v>3.3968674864919688</v>
      </c>
      <c r="Q198" s="185">
        <f t="shared" ca="1" si="79"/>
        <v>3.3859007705131798</v>
      </c>
      <c r="R198" s="185">
        <f t="shared" ca="1" si="79"/>
        <v>3.2284523732601831</v>
      </c>
      <c r="S198" s="185">
        <f t="shared" ca="1" si="79"/>
        <v>3.3872640407695482</v>
      </c>
      <c r="T198" s="185">
        <f t="shared" ca="1" si="79"/>
        <v>3.4404143999670791</v>
      </c>
      <c r="U198" s="185">
        <f t="shared" ca="1" si="79"/>
        <v>3.4746145926029182</v>
      </c>
      <c r="V198" s="185">
        <f t="shared" ca="1" si="79"/>
        <v>3.5175193160214522</v>
      </c>
      <c r="W198" s="185">
        <f t="shared" ca="1" si="79"/>
        <v>3.5582837487768972</v>
      </c>
      <c r="X198" s="185">
        <f t="shared" ca="1" si="79"/>
        <v>3.6096147325130019</v>
      </c>
      <c r="Y198" s="185">
        <f t="shared" ca="1" si="79"/>
        <v>3.6612584174953255</v>
      </c>
      <c r="Z198" s="185">
        <f t="shared" ca="1" si="79"/>
        <v>3.7425564177417927</v>
      </c>
      <c r="AA198" s="185">
        <f t="shared" ca="1" si="82"/>
        <v>3.8004251569668912</v>
      </c>
      <c r="AB198" s="185">
        <f t="shared" ca="1" si="82"/>
        <v>3.8554903683283639</v>
      </c>
      <c r="AC198" s="185">
        <f t="shared" ca="1" si="82"/>
        <v>3.924896451570695</v>
      </c>
      <c r="AD198" s="185">
        <f t="shared" ca="1" si="82"/>
        <v>3.9991181564917677</v>
      </c>
      <c r="AE198" s="185">
        <f t="shared" ca="1" si="82"/>
        <v>4.0785433413089542</v>
      </c>
      <c r="AF198" s="185">
        <f t="shared" ca="1" si="82"/>
        <v>4.1787098565491663</v>
      </c>
      <c r="AG198" s="185">
        <f t="shared" ca="1" si="82"/>
        <v>4.2785031057427352</v>
      </c>
      <c r="AH198" s="185">
        <f t="shared" ca="1" si="82"/>
        <v>4.3867631531542477</v>
      </c>
      <c r="AI198" s="185">
        <f t="shared" ca="1" si="82"/>
        <v>4.4980685669231137</v>
      </c>
      <c r="AJ198" s="185">
        <f t="shared" ca="1" si="82"/>
        <v>4.6110942208565247</v>
      </c>
      <c r="AK198" s="185">
        <f t="shared" ca="1" si="82"/>
        <v>4.729543278906009</v>
      </c>
      <c r="AL198" s="185">
        <f t="shared" ca="1" si="82"/>
        <v>4.8518106145780324</v>
      </c>
      <c r="AM198" s="185">
        <f t="shared" ca="1" si="82"/>
        <v>5.4928038003261577</v>
      </c>
      <c r="AN198" s="185">
        <f t="shared" ca="1" si="82"/>
        <v>6.263028775806621</v>
      </c>
      <c r="AO198" s="185">
        <f t="shared" ca="1" si="82"/>
        <v>7.6527083054132188</v>
      </c>
      <c r="AP198" s="185">
        <f t="shared" ca="1" si="82"/>
        <v>9.0639264666418118</v>
      </c>
    </row>
    <row r="199" spans="1:42">
      <c r="A199" s="57" t="str">
        <f>'[4]TS BYDem'!A138</f>
        <v/>
      </c>
      <c r="B199" s="185" t="s">
        <v>288</v>
      </c>
      <c r="C199" s="185" t="s">
        <v>137</v>
      </c>
      <c r="D199" s="186" t="str">
        <f>'[4]TS BYDem'!D138</f>
        <v>IFBF</v>
      </c>
      <c r="E199" s="185" t="s">
        <v>137</v>
      </c>
      <c r="F199" s="185" t="s">
        <v>137</v>
      </c>
      <c r="G199" s="185" t="s">
        <v>137</v>
      </c>
      <c r="H199" s="185" t="s">
        <v>137</v>
      </c>
      <c r="I199" s="185">
        <v>0</v>
      </c>
      <c r="J199" s="185">
        <f>INDEX('[4]TS BYDem'!$J$10:$J$203,MATCH(D199,'[4]TS BYDem'!$D$10:$D$203,0))</f>
        <v>0.51090613220650749</v>
      </c>
      <c r="K199" s="185">
        <f t="shared" ca="1" si="79"/>
        <v>0.52970267214724498</v>
      </c>
      <c r="L199" s="185">
        <f t="shared" ca="1" si="79"/>
        <v>0.54383949156096723</v>
      </c>
      <c r="M199" s="192">
        <f t="shared" si="80"/>
        <v>0.47846400000000006</v>
      </c>
      <c r="N199" s="192">
        <f t="shared" si="81"/>
        <v>0.47846400000000006</v>
      </c>
      <c r="O199" s="192">
        <f>INDEX('[4]TS BYDem'!$O$10:$O$203,MATCH(D199,'[4]TS BYDem'!$D$10:$D$203,0))</f>
        <v>0.47846400000000006</v>
      </c>
      <c r="P199" s="185">
        <f t="shared" ca="1" si="79"/>
        <v>0.485266783784567</v>
      </c>
      <c r="Q199" s="185">
        <f t="shared" ca="1" si="79"/>
        <v>0.48370011007331143</v>
      </c>
      <c r="R199" s="185">
        <f t="shared" ca="1" si="79"/>
        <v>0.46120748189431188</v>
      </c>
      <c r="S199" s="185">
        <f t="shared" ca="1" si="79"/>
        <v>0.48389486296707829</v>
      </c>
      <c r="T199" s="185">
        <f t="shared" ca="1" si="79"/>
        <v>0.4914877714238684</v>
      </c>
      <c r="U199" s="185">
        <f t="shared" ca="1" si="79"/>
        <v>0.49637351322898832</v>
      </c>
      <c r="V199" s="185">
        <f t="shared" ca="1" si="79"/>
        <v>0.50250275943163603</v>
      </c>
      <c r="W199" s="185">
        <f t="shared" ca="1" si="79"/>
        <v>0.50832624982527097</v>
      </c>
      <c r="X199" s="185">
        <f t="shared" ca="1" si="79"/>
        <v>0.51565924750185732</v>
      </c>
      <c r="Y199" s="185">
        <f t="shared" ca="1" si="79"/>
        <v>0.52303691678504638</v>
      </c>
      <c r="Z199" s="185">
        <f t="shared" ca="1" si="79"/>
        <v>0.53465091682025601</v>
      </c>
      <c r="AA199" s="185">
        <f t="shared" ca="1" si="82"/>
        <v>0.54291787956669868</v>
      </c>
      <c r="AB199" s="185">
        <f t="shared" ca="1" si="82"/>
        <v>0.55078433833262341</v>
      </c>
      <c r="AC199" s="185">
        <f t="shared" ca="1" si="82"/>
        <v>0.56069949308152789</v>
      </c>
      <c r="AD199" s="185">
        <f t="shared" ca="1" si="82"/>
        <v>0.57130259378453829</v>
      </c>
      <c r="AE199" s="185">
        <f t="shared" ca="1" si="82"/>
        <v>0.58264904875842205</v>
      </c>
      <c r="AF199" s="185">
        <f t="shared" ca="1" si="82"/>
        <v>0.59695855093559524</v>
      </c>
      <c r="AG199" s="185">
        <f t="shared" ca="1" si="82"/>
        <v>0.61121472939181942</v>
      </c>
      <c r="AH199" s="185">
        <f t="shared" ca="1" si="82"/>
        <v>0.62668045045060694</v>
      </c>
      <c r="AI199" s="185">
        <f t="shared" ca="1" si="82"/>
        <v>0.64258122384615923</v>
      </c>
      <c r="AJ199" s="185">
        <f t="shared" ca="1" si="82"/>
        <v>0.65872774583664651</v>
      </c>
      <c r="AK199" s="185">
        <f t="shared" ca="1" si="82"/>
        <v>0.67564903984371572</v>
      </c>
      <c r="AL199" s="185">
        <f t="shared" ca="1" si="82"/>
        <v>0.69311580208257617</v>
      </c>
      <c r="AM199" s="185">
        <f t="shared" ca="1" si="82"/>
        <v>0.78468625718945118</v>
      </c>
      <c r="AN199" s="185">
        <f t="shared" ca="1" si="82"/>
        <v>0.89471839654380314</v>
      </c>
      <c r="AO199" s="185">
        <f t="shared" ca="1" si="82"/>
        <v>1.09324404363046</v>
      </c>
      <c r="AP199" s="185">
        <f t="shared" ca="1" si="82"/>
        <v>1.2948466380916877</v>
      </c>
    </row>
    <row r="200" spans="1:42">
      <c r="A200" s="57" t="str">
        <f>'[4]TS BYDem'!A139</f>
        <v/>
      </c>
      <c r="B200" s="185" t="s">
        <v>288</v>
      </c>
      <c r="C200" s="185" t="s">
        <v>137</v>
      </c>
      <c r="D200" s="186" t="str">
        <f>'[4]TS BYDem'!D139</f>
        <v>IFBO</v>
      </c>
      <c r="E200" s="185" t="s">
        <v>137</v>
      </c>
      <c r="F200" s="185" t="s">
        <v>137</v>
      </c>
      <c r="G200" s="185" t="s">
        <v>137</v>
      </c>
      <c r="H200" s="185" t="s">
        <v>137</v>
      </c>
      <c r="I200" s="185">
        <v>0</v>
      </c>
      <c r="J200" s="185">
        <f>INDEX('[4]TS BYDem'!$J$10:$J$203,MATCH(D200,'[4]TS BYDem'!$D$10:$D$203,0))</f>
        <v>2.6822571940841642</v>
      </c>
      <c r="K200" s="185">
        <f t="shared" ca="1" si="79"/>
        <v>2.7809390287730356</v>
      </c>
      <c r="L200" s="185">
        <f t="shared" ca="1" si="79"/>
        <v>2.8551573306950773</v>
      </c>
      <c r="M200" s="192">
        <f t="shared" si="80"/>
        <v>2.5119360000000004</v>
      </c>
      <c r="N200" s="192">
        <f t="shared" si="81"/>
        <v>2.5119360000000004</v>
      </c>
      <c r="O200" s="192">
        <f>INDEX('[4]TS BYDem'!$O$10:$O$203,MATCH(D200,'[4]TS BYDem'!$D$10:$D$203,0))</f>
        <v>2.5119360000000004</v>
      </c>
      <c r="P200" s="185">
        <f t="shared" ca="1" si="79"/>
        <v>2.547650614868977</v>
      </c>
      <c r="Q200" s="185">
        <f t="shared" ca="1" si="79"/>
        <v>2.5394255778848853</v>
      </c>
      <c r="R200" s="185">
        <f t="shared" ca="1" si="79"/>
        <v>2.4213392799451379</v>
      </c>
      <c r="S200" s="185">
        <f t="shared" ca="1" si="79"/>
        <v>2.5404480305771617</v>
      </c>
      <c r="T200" s="185">
        <f t="shared" ca="1" si="79"/>
        <v>2.5803107999753099</v>
      </c>
      <c r="U200" s="185">
        <f t="shared" ca="1" si="79"/>
        <v>2.6059609444521894</v>
      </c>
      <c r="V200" s="185">
        <f t="shared" ca="1" si="79"/>
        <v>2.6381394870160899</v>
      </c>
      <c r="W200" s="185">
        <f t="shared" ca="1" si="79"/>
        <v>2.6687128115826737</v>
      </c>
      <c r="X200" s="185">
        <f t="shared" ca="1" si="79"/>
        <v>2.7072110493847523</v>
      </c>
      <c r="Y200" s="185">
        <f t="shared" ca="1" si="79"/>
        <v>2.745943813121495</v>
      </c>
      <c r="Z200" s="185">
        <f t="shared" ca="1" si="79"/>
        <v>2.8069173133063452</v>
      </c>
      <c r="AA200" s="185">
        <f t="shared" ca="1" si="82"/>
        <v>2.8503188677251692</v>
      </c>
      <c r="AB200" s="185">
        <f t="shared" ca="1" si="82"/>
        <v>2.891617776246274</v>
      </c>
      <c r="AC200" s="185">
        <f t="shared" ca="1" si="82"/>
        <v>2.9436723386780224</v>
      </c>
      <c r="AD200" s="185">
        <f t="shared" ca="1" si="82"/>
        <v>2.999338617368827</v>
      </c>
      <c r="AE200" s="185">
        <f t="shared" ca="1" si="82"/>
        <v>3.0589075059817166</v>
      </c>
      <c r="AF200" s="185">
        <f t="shared" ca="1" si="82"/>
        <v>3.1340323924118758</v>
      </c>
      <c r="AG200" s="185">
        <f t="shared" ca="1" si="82"/>
        <v>3.2088773293070525</v>
      </c>
      <c r="AH200" s="185">
        <f t="shared" ca="1" si="82"/>
        <v>3.2900723648656869</v>
      </c>
      <c r="AI200" s="185">
        <f t="shared" ca="1" si="82"/>
        <v>3.373551425192336</v>
      </c>
      <c r="AJ200" s="185">
        <f t="shared" ca="1" si="82"/>
        <v>3.4583206656423942</v>
      </c>
      <c r="AK200" s="185">
        <f t="shared" ca="1" si="82"/>
        <v>3.5471574591795076</v>
      </c>
      <c r="AL200" s="185">
        <f t="shared" ca="1" si="82"/>
        <v>3.638857960933525</v>
      </c>
      <c r="AM200" s="185">
        <f t="shared" ca="1" si="82"/>
        <v>4.1196028502446191</v>
      </c>
      <c r="AN200" s="185">
        <f t="shared" ca="1" si="82"/>
        <v>4.6972715818549666</v>
      </c>
      <c r="AO200" s="185">
        <f t="shared" ca="1" si="82"/>
        <v>5.7395312290599154</v>
      </c>
      <c r="AP200" s="185">
        <f t="shared" ca="1" si="82"/>
        <v>6.7979448499813611</v>
      </c>
    </row>
    <row r="201" spans="1:42">
      <c r="A201" s="57" t="str">
        <f>'[4]TS BYDem'!A140</f>
        <v/>
      </c>
      <c r="B201" s="185" t="s">
        <v>288</v>
      </c>
      <c r="C201" s="185" t="s">
        <v>137</v>
      </c>
      <c r="D201" s="186" t="str">
        <f>'[4]TS BYDem'!D140</f>
        <v>IFBE</v>
      </c>
      <c r="E201" s="185" t="s">
        <v>137</v>
      </c>
      <c r="F201" s="185" t="s">
        <v>137</v>
      </c>
      <c r="G201" s="185" t="s">
        <v>137</v>
      </c>
      <c r="H201" s="185" t="s">
        <v>137</v>
      </c>
      <c r="I201" s="185">
        <v>0</v>
      </c>
      <c r="J201" s="185">
        <f>INDEX('[4]TS BYDem'!$J$10:$J$203,MATCH(D201,'[4]TS BYDem'!$D$10:$D$203,0))</f>
        <v>0</v>
      </c>
      <c r="K201" s="185">
        <f t="shared" ca="1" si="79"/>
        <v>0</v>
      </c>
      <c r="L201" s="185">
        <f t="shared" ca="1" si="79"/>
        <v>0</v>
      </c>
      <c r="M201" s="192">
        <f t="shared" si="80"/>
        <v>0</v>
      </c>
      <c r="N201" s="192">
        <f t="shared" si="81"/>
        <v>0</v>
      </c>
      <c r="O201" s="192">
        <f>INDEX('[4]TS BYDem'!$O$10:$O$203,MATCH(D201,'[4]TS BYDem'!$D$10:$D$203,0))</f>
        <v>0</v>
      </c>
      <c r="P201" s="185">
        <f t="shared" ca="1" si="79"/>
        <v>0</v>
      </c>
      <c r="Q201" s="185">
        <f t="shared" ca="1" si="79"/>
        <v>0</v>
      </c>
      <c r="R201" s="185">
        <f t="shared" ca="1" si="79"/>
        <v>0</v>
      </c>
      <c r="S201" s="185">
        <f t="shared" ca="1" si="79"/>
        <v>0</v>
      </c>
      <c r="T201" s="185">
        <f t="shared" ca="1" si="79"/>
        <v>0</v>
      </c>
      <c r="U201" s="185">
        <f t="shared" ca="1" si="79"/>
        <v>0</v>
      </c>
      <c r="V201" s="185">
        <f t="shared" ca="1" si="79"/>
        <v>0</v>
      </c>
      <c r="W201" s="185">
        <f t="shared" ca="1" si="79"/>
        <v>0</v>
      </c>
      <c r="X201" s="185">
        <f t="shared" ca="1" si="79"/>
        <v>0</v>
      </c>
      <c r="Y201" s="185">
        <f t="shared" ca="1" si="79"/>
        <v>0</v>
      </c>
      <c r="Z201" s="185">
        <f t="shared" ca="1" si="79"/>
        <v>0</v>
      </c>
      <c r="AA201" s="185">
        <f t="shared" ca="1" si="82"/>
        <v>0</v>
      </c>
      <c r="AB201" s="185">
        <f t="shared" ca="1" si="82"/>
        <v>0</v>
      </c>
      <c r="AC201" s="185">
        <f t="shared" ca="1" si="82"/>
        <v>0</v>
      </c>
      <c r="AD201" s="185">
        <f t="shared" ca="1" si="82"/>
        <v>0</v>
      </c>
      <c r="AE201" s="185">
        <f t="shared" ca="1" si="82"/>
        <v>0</v>
      </c>
      <c r="AF201" s="185">
        <f t="shared" ca="1" si="82"/>
        <v>0</v>
      </c>
      <c r="AG201" s="185">
        <f t="shared" ca="1" si="82"/>
        <v>0</v>
      </c>
      <c r="AH201" s="185">
        <f t="shared" ca="1" si="82"/>
        <v>0</v>
      </c>
      <c r="AI201" s="185">
        <f t="shared" ca="1" si="82"/>
        <v>0</v>
      </c>
      <c r="AJ201" s="185">
        <f t="shared" ca="1" si="82"/>
        <v>0</v>
      </c>
      <c r="AK201" s="185">
        <f t="shared" ca="1" si="82"/>
        <v>0</v>
      </c>
      <c r="AL201" s="185">
        <f t="shared" ca="1" si="82"/>
        <v>0</v>
      </c>
      <c r="AM201" s="185">
        <f t="shared" ca="1" si="82"/>
        <v>0</v>
      </c>
      <c r="AN201" s="185">
        <f t="shared" ca="1" si="82"/>
        <v>0</v>
      </c>
      <c r="AO201" s="185">
        <f t="shared" ca="1" si="82"/>
        <v>0</v>
      </c>
      <c r="AP201" s="185">
        <f t="shared" ca="1" si="82"/>
        <v>0</v>
      </c>
    </row>
    <row r="202" spans="1:42">
      <c r="A202" s="57" t="str">
        <f>'[4]TS BYDem'!A141</f>
        <v>*</v>
      </c>
      <c r="B202" s="185" t="s">
        <v>288</v>
      </c>
      <c r="C202" s="185" t="s">
        <v>137</v>
      </c>
      <c r="D202" s="186" t="str">
        <f>'[4]TS BYDem'!D141</f>
        <v xml:space="preserve"> </v>
      </c>
      <c r="E202" s="185" t="s">
        <v>137</v>
      </c>
      <c r="F202" s="185" t="s">
        <v>137</v>
      </c>
      <c r="G202" s="185" t="s">
        <v>137</v>
      </c>
      <c r="H202" s="185" t="s">
        <v>137</v>
      </c>
      <c r="I202" s="185">
        <v>0</v>
      </c>
      <c r="J202" s="185" t="str">
        <f>INDEX('[4]TS BYDem'!$J$10:$J$203,MATCH(D202,'[4]TS BYDem'!$D$10:$D$203,0))</f>
        <v/>
      </c>
      <c r="K202" s="185" t="e">
        <f t="shared" ca="1" si="79"/>
        <v>#VALUE!</v>
      </c>
      <c r="L202" s="185" t="e">
        <f t="shared" ca="1" si="79"/>
        <v>#VALUE!</v>
      </c>
      <c r="M202" s="185" t="e">
        <f t="shared" ca="1" si="79"/>
        <v>#VALUE!</v>
      </c>
      <c r="N202" s="185" t="e">
        <f t="shared" ca="1" si="79"/>
        <v>#VALUE!</v>
      </c>
      <c r="O202" s="185" t="e">
        <f t="shared" ca="1" si="79"/>
        <v>#VALUE!</v>
      </c>
      <c r="P202" s="185" t="e">
        <f t="shared" ca="1" si="79"/>
        <v>#VALUE!</v>
      </c>
      <c r="Q202" s="185" t="e">
        <f t="shared" ca="1" si="79"/>
        <v>#VALUE!</v>
      </c>
      <c r="R202" s="185" t="e">
        <f t="shared" ca="1" si="79"/>
        <v>#VALUE!</v>
      </c>
      <c r="S202" s="185" t="e">
        <f t="shared" ca="1" si="79"/>
        <v>#VALUE!</v>
      </c>
      <c r="T202" s="185" t="e">
        <f t="shared" ca="1" si="79"/>
        <v>#VALUE!</v>
      </c>
      <c r="U202" s="185" t="e">
        <f t="shared" ca="1" si="79"/>
        <v>#VALUE!</v>
      </c>
      <c r="V202" s="185" t="e">
        <f t="shared" ca="1" si="79"/>
        <v>#VALUE!</v>
      </c>
      <c r="W202" s="185" t="e">
        <f t="shared" ca="1" si="79"/>
        <v>#VALUE!</v>
      </c>
      <c r="X202" s="185" t="e">
        <f t="shared" ca="1" si="79"/>
        <v>#VALUE!</v>
      </c>
      <c r="Y202" s="185" t="e">
        <f t="shared" ca="1" si="79"/>
        <v>#VALUE!</v>
      </c>
      <c r="Z202" s="185" t="e">
        <f t="shared" ca="1" si="79"/>
        <v>#VALUE!</v>
      </c>
      <c r="AA202" s="185" t="e">
        <f t="shared" ca="1" si="82"/>
        <v>#VALUE!</v>
      </c>
      <c r="AB202" s="185" t="e">
        <f t="shared" ca="1" si="82"/>
        <v>#VALUE!</v>
      </c>
      <c r="AC202" s="185" t="e">
        <f t="shared" ca="1" si="82"/>
        <v>#VALUE!</v>
      </c>
      <c r="AD202" s="185" t="e">
        <f t="shared" ca="1" si="82"/>
        <v>#VALUE!</v>
      </c>
      <c r="AE202" s="185" t="e">
        <f t="shared" ca="1" si="82"/>
        <v>#VALUE!</v>
      </c>
      <c r="AF202" s="185" t="e">
        <f t="shared" ca="1" si="82"/>
        <v>#VALUE!</v>
      </c>
      <c r="AG202" s="185" t="e">
        <f t="shared" ca="1" si="82"/>
        <v>#VALUE!</v>
      </c>
      <c r="AH202" s="185" t="e">
        <f t="shared" ca="1" si="82"/>
        <v>#VALUE!</v>
      </c>
      <c r="AI202" s="185" t="e">
        <f t="shared" ca="1" si="82"/>
        <v>#VALUE!</v>
      </c>
      <c r="AJ202" s="185" t="e">
        <f t="shared" ca="1" si="82"/>
        <v>#VALUE!</v>
      </c>
      <c r="AK202" s="185" t="e">
        <f t="shared" ca="1" si="82"/>
        <v>#VALUE!</v>
      </c>
      <c r="AL202" s="185" t="e">
        <f t="shared" ca="1" si="82"/>
        <v>#VALUE!</v>
      </c>
      <c r="AM202" s="185" t="e">
        <f t="shared" ca="1" si="82"/>
        <v>#VALUE!</v>
      </c>
      <c r="AN202" s="185" t="e">
        <f t="shared" ca="1" si="82"/>
        <v>#VALUE!</v>
      </c>
      <c r="AO202" s="185" t="e">
        <f t="shared" ca="1" si="82"/>
        <v>#VALUE!</v>
      </c>
      <c r="AP202" s="185" t="e">
        <f t="shared" ca="1" si="82"/>
        <v>#VALUE!</v>
      </c>
    </row>
    <row r="203" spans="1:42">
      <c r="A203" s="57" t="str">
        <f>'[4]TS BYDem'!A142</f>
        <v/>
      </c>
      <c r="B203" s="185" t="s">
        <v>288</v>
      </c>
      <c r="C203" s="185" t="s">
        <v>137</v>
      </c>
      <c r="D203" s="186" t="str">
        <f>'[4]TS BYDem'!D142</f>
        <v>IFBS</v>
      </c>
      <c r="E203" s="185" t="s">
        <v>137</v>
      </c>
      <c r="F203" s="185" t="s">
        <v>137</v>
      </c>
      <c r="G203" s="185" t="s">
        <v>137</v>
      </c>
      <c r="H203" s="185" t="s">
        <v>137</v>
      </c>
      <c r="I203" s="185">
        <v>0</v>
      </c>
      <c r="J203" s="185">
        <f>INDEX('[4]TS BYDem'!$J$10:$J$203,MATCH(D203,'[4]TS BYDem'!$D$10:$D$203,0))</f>
        <v>20.421862032418336</v>
      </c>
      <c r="K203" s="185">
        <f t="shared" ca="1" si="79"/>
        <v>21.173194461525735</v>
      </c>
      <c r="L203" s="185">
        <f t="shared" ca="1" si="79"/>
        <v>21.738269252069756</v>
      </c>
      <c r="M203" s="192">
        <f t="shared" ref="M203" si="83">O203</f>
        <v>13.394630400000002</v>
      </c>
      <c r="N203" s="192">
        <f t="shared" ref="N203" si="84">O203</f>
        <v>13.394630400000002</v>
      </c>
      <c r="O203" s="192">
        <f>INDEX('[4]TS BYDem'!$O$10:$O$203,MATCH(D203,'[4]TS BYDem'!$D$10:$D$203,0))</f>
        <v>13.394630400000002</v>
      </c>
      <c r="P203" s="185">
        <f t="shared" ca="1" si="79"/>
        <v>13.5850747688248</v>
      </c>
      <c r="Q203" s="185">
        <f t="shared" ca="1" si="79"/>
        <v>13.541215637689199</v>
      </c>
      <c r="R203" s="185">
        <f t="shared" ca="1" si="79"/>
        <v>12.911533067668625</v>
      </c>
      <c r="S203" s="185">
        <f t="shared" ca="1" si="79"/>
        <v>13.546667757454403</v>
      </c>
      <c r="T203" s="185">
        <f t="shared" ca="1" si="79"/>
        <v>13.759231717208403</v>
      </c>
      <c r="U203" s="185">
        <f t="shared" ca="1" si="79"/>
        <v>13.896008372734022</v>
      </c>
      <c r="V203" s="185">
        <f t="shared" ca="1" si="79"/>
        <v>14.0675970137082</v>
      </c>
      <c r="W203" s="185">
        <f t="shared" ca="1" si="79"/>
        <v>14.230626001177876</v>
      </c>
      <c r="X203" s="185">
        <f t="shared" ca="1" si="79"/>
        <v>14.435913741952383</v>
      </c>
      <c r="Y203" s="185">
        <f t="shared" ca="1" si="79"/>
        <v>14.642452067221893</v>
      </c>
      <c r="Z203" s="185">
        <f t="shared" ca="1" si="79"/>
        <v>14.96758674388977</v>
      </c>
      <c r="AA203" s="185">
        <f t="shared" ca="1" si="82"/>
        <v>15.199020896760556</v>
      </c>
      <c r="AB203" s="185">
        <f t="shared" ca="1" si="82"/>
        <v>15.419242914982203</v>
      </c>
      <c r="AC203" s="185">
        <f t="shared" ca="1" si="82"/>
        <v>15.696818308784829</v>
      </c>
      <c r="AD203" s="185">
        <f t="shared" ca="1" si="82"/>
        <v>15.993652793742536</v>
      </c>
      <c r="AE203" s="185">
        <f t="shared" ca="1" si="82"/>
        <v>16.311297529240743</v>
      </c>
      <c r="AF203" s="185">
        <f t="shared" ca="1" si="82"/>
        <v>16.711892961438839</v>
      </c>
      <c r="AG203" s="185">
        <f t="shared" ca="1" si="82"/>
        <v>17.110995592645292</v>
      </c>
      <c r="AH203" s="185">
        <f t="shared" ca="1" si="82"/>
        <v>17.543959446669746</v>
      </c>
      <c r="AI203" s="185">
        <f t="shared" ca="1" si="82"/>
        <v>17.989102618794661</v>
      </c>
      <c r="AJ203" s="185">
        <f t="shared" ca="1" si="82"/>
        <v>18.441125538613182</v>
      </c>
      <c r="AK203" s="185">
        <f t="shared" ca="1" si="82"/>
        <v>18.914838250780509</v>
      </c>
      <c r="AL203" s="185">
        <f t="shared" ca="1" si="82"/>
        <v>19.403821381118867</v>
      </c>
      <c r="AM203" s="185">
        <f t="shared" ca="1" si="82"/>
        <v>21.967342151158793</v>
      </c>
      <c r="AN203" s="185">
        <f t="shared" ca="1" si="82"/>
        <v>25.047698957047718</v>
      </c>
      <c r="AO203" s="185">
        <f t="shared" ca="1" si="82"/>
        <v>30.605437193668664</v>
      </c>
      <c r="AP203" s="185">
        <f t="shared" ca="1" si="82"/>
        <v>36.249314769597532</v>
      </c>
    </row>
    <row r="204" spans="1:42">
      <c r="A204" s="57" t="str">
        <f>'[4]TS BYDem'!A143</f>
        <v>*</v>
      </c>
      <c r="B204" s="185" t="s">
        <v>288</v>
      </c>
      <c r="C204" s="185" t="s">
        <v>137</v>
      </c>
      <c r="D204" s="186" t="str">
        <f>'[4]TS BYDem'!D143</f>
        <v>IFBS</v>
      </c>
      <c r="E204" s="185" t="s">
        <v>137</v>
      </c>
      <c r="F204" s="185" t="s">
        <v>137</v>
      </c>
      <c r="G204" s="185" t="s">
        <v>137</v>
      </c>
      <c r="H204" s="185" t="s">
        <v>137</v>
      </c>
      <c r="I204" s="185">
        <v>0</v>
      </c>
      <c r="J204" s="185">
        <f>INDEX('[4]TS BYDem'!$J$10:$J$203,MATCH(D204,'[4]TS BYDem'!$D$10:$D$203,0))</f>
        <v>20.421862032418336</v>
      </c>
      <c r="K204" s="185">
        <f t="shared" ca="1" si="79"/>
        <v>21.173194461525735</v>
      </c>
      <c r="L204" s="185">
        <f t="shared" ca="1" si="79"/>
        <v>21.738269252069756</v>
      </c>
      <c r="M204" s="185">
        <f t="shared" ca="1" si="79"/>
        <v>22.004135186130068</v>
      </c>
      <c r="N204" s="185">
        <f t="shared" ca="1" si="79"/>
        <v>22.459748672139359</v>
      </c>
      <c r="O204" s="185">
        <f t="shared" ca="1" si="79"/>
        <v>22.710698035641833</v>
      </c>
      <c r="P204" s="185">
        <f t="shared" ca="1" si="79"/>
        <v>23.033597915952704</v>
      </c>
      <c r="Q204" s="185">
        <f t="shared" ca="1" si="79"/>
        <v>22.959234424495243</v>
      </c>
      <c r="R204" s="185">
        <f t="shared" ca="1" si="79"/>
        <v>21.891602822951079</v>
      </c>
      <c r="S204" s="185">
        <f t="shared" ca="1" si="79"/>
        <v>22.968478535153324</v>
      </c>
      <c r="T204" s="185">
        <f t="shared" ca="1" si="79"/>
        <v>23.328882350642957</v>
      </c>
      <c r="U204" s="185">
        <f t="shared" ca="1" si="79"/>
        <v>23.56078821360483</v>
      </c>
      <c r="V204" s="185">
        <f t="shared" ca="1" si="79"/>
        <v>23.851718063487866</v>
      </c>
      <c r="W204" s="185">
        <f t="shared" ca="1" si="79"/>
        <v>24.128134955549349</v>
      </c>
      <c r="X204" s="185">
        <f t="shared" ca="1" si="79"/>
        <v>24.476201886246365</v>
      </c>
      <c r="Y204" s="185">
        <f t="shared" ca="1" si="79"/>
        <v>24.826389192495814</v>
      </c>
      <c r="Z204" s="185">
        <f t="shared" ca="1" si="79"/>
        <v>25.37765751735532</v>
      </c>
      <c r="AA204" s="185">
        <f t="shared" ca="1" si="82"/>
        <v>25.770055889241942</v>
      </c>
      <c r="AB204" s="185">
        <f t="shared" ca="1" si="82"/>
        <v>26.143444001289541</v>
      </c>
      <c r="AC204" s="185">
        <f t="shared" ca="1" si="82"/>
        <v>26.614075199204176</v>
      </c>
      <c r="AD204" s="185">
        <f t="shared" ca="1" si="82"/>
        <v>27.11736033310677</v>
      </c>
      <c r="AE204" s="185">
        <f t="shared" ca="1" si="82"/>
        <v>27.655929405569651</v>
      </c>
      <c r="AF204" s="185">
        <f t="shared" ca="1" si="82"/>
        <v>28.335142017147824</v>
      </c>
      <c r="AG204" s="185">
        <f t="shared" ca="1" si="82"/>
        <v>29.011823573255555</v>
      </c>
      <c r="AH204" s="185">
        <f t="shared" ca="1" si="82"/>
        <v>29.74591709099062</v>
      </c>
      <c r="AI204" s="185">
        <f t="shared" ca="1" si="82"/>
        <v>30.500660735485408</v>
      </c>
      <c r="AJ204" s="185">
        <f t="shared" ca="1" si="82"/>
        <v>31.267069044682771</v>
      </c>
      <c r="AK204" s="185">
        <f t="shared" ca="1" si="82"/>
        <v>32.07025256228674</v>
      </c>
      <c r="AL204" s="185">
        <f t="shared" ca="1" si="82"/>
        <v>32.899327190403191</v>
      </c>
      <c r="AM204" s="185">
        <f t="shared" ca="1" si="82"/>
        <v>37.245796214025731</v>
      </c>
      <c r="AN204" s="185">
        <f t="shared" ca="1" si="82"/>
        <v>42.468564679557822</v>
      </c>
      <c r="AO204" s="185">
        <f t="shared" ca="1" si="82"/>
        <v>51.891752261727973</v>
      </c>
      <c r="AP204" s="185">
        <f t="shared" ca="1" si="82"/>
        <v>61.460989750882639</v>
      </c>
    </row>
    <row r="205" spans="1:42">
      <c r="A205" s="57" t="str">
        <f>'[4]TS BYDem'!A144</f>
        <v>*</v>
      </c>
      <c r="B205" s="185" t="s">
        <v>288</v>
      </c>
      <c r="C205" s="185" t="s">
        <v>137</v>
      </c>
      <c r="D205" s="186" t="str">
        <f>'[4]TS BYDem'!D144</f>
        <v>IFBS</v>
      </c>
      <c r="E205" s="185" t="s">
        <v>137</v>
      </c>
      <c r="F205" s="185" t="s">
        <v>137</v>
      </c>
      <c r="G205" s="185" t="s">
        <v>137</v>
      </c>
      <c r="H205" s="185" t="s">
        <v>137</v>
      </c>
      <c r="I205" s="185">
        <v>0</v>
      </c>
      <c r="J205" s="185">
        <f>INDEX('[4]TS BYDem'!$J$10:$J$203,MATCH(D205,'[4]TS BYDem'!$D$10:$D$203,0))</f>
        <v>20.421862032418336</v>
      </c>
      <c r="K205" s="185">
        <f t="shared" ca="1" si="79"/>
        <v>21.173194461525735</v>
      </c>
      <c r="L205" s="185">
        <f t="shared" ca="1" si="79"/>
        <v>21.738269252069756</v>
      </c>
      <c r="M205" s="185">
        <f t="shared" ca="1" si="79"/>
        <v>22.004135186130068</v>
      </c>
      <c r="N205" s="185">
        <f t="shared" ca="1" si="79"/>
        <v>22.459748672139359</v>
      </c>
      <c r="O205" s="185">
        <f t="shared" ca="1" si="79"/>
        <v>22.710698035641833</v>
      </c>
      <c r="P205" s="185">
        <f t="shared" ca="1" si="79"/>
        <v>23.033597915952704</v>
      </c>
      <c r="Q205" s="185">
        <f t="shared" ca="1" si="79"/>
        <v>22.959234424495243</v>
      </c>
      <c r="R205" s="185">
        <f t="shared" ca="1" si="79"/>
        <v>21.891602822951079</v>
      </c>
      <c r="S205" s="185">
        <f t="shared" ca="1" si="79"/>
        <v>22.968478535153324</v>
      </c>
      <c r="T205" s="185">
        <f t="shared" ca="1" si="79"/>
        <v>23.328882350642957</v>
      </c>
      <c r="U205" s="185">
        <f t="shared" ca="1" si="79"/>
        <v>23.56078821360483</v>
      </c>
      <c r="V205" s="185">
        <f t="shared" ca="1" si="79"/>
        <v>23.851718063487866</v>
      </c>
      <c r="W205" s="185">
        <f t="shared" ca="1" si="79"/>
        <v>24.128134955549349</v>
      </c>
      <c r="X205" s="185">
        <f t="shared" ca="1" si="79"/>
        <v>24.476201886246365</v>
      </c>
      <c r="Y205" s="185">
        <f t="shared" ca="1" si="79"/>
        <v>24.826389192495814</v>
      </c>
      <c r="Z205" s="185">
        <f t="shared" ca="1" si="79"/>
        <v>25.37765751735532</v>
      </c>
      <c r="AA205" s="185">
        <f t="shared" ca="1" si="82"/>
        <v>25.770055889241942</v>
      </c>
      <c r="AB205" s="185">
        <f t="shared" ca="1" si="82"/>
        <v>26.143444001289541</v>
      </c>
      <c r="AC205" s="185">
        <f t="shared" ca="1" si="82"/>
        <v>26.614075199204176</v>
      </c>
      <c r="AD205" s="185">
        <f t="shared" ca="1" si="82"/>
        <v>27.11736033310677</v>
      </c>
      <c r="AE205" s="185">
        <f t="shared" ca="1" si="82"/>
        <v>27.655929405569651</v>
      </c>
      <c r="AF205" s="185">
        <f t="shared" ca="1" si="82"/>
        <v>28.335142017147824</v>
      </c>
      <c r="AG205" s="185">
        <f t="shared" ca="1" si="82"/>
        <v>29.011823573255555</v>
      </c>
      <c r="AH205" s="185">
        <f t="shared" ca="1" si="82"/>
        <v>29.74591709099062</v>
      </c>
      <c r="AI205" s="185">
        <f t="shared" ca="1" si="82"/>
        <v>30.500660735485408</v>
      </c>
      <c r="AJ205" s="185">
        <f t="shared" ca="1" si="82"/>
        <v>31.267069044682771</v>
      </c>
      <c r="AK205" s="185">
        <f t="shared" ca="1" si="82"/>
        <v>32.07025256228674</v>
      </c>
      <c r="AL205" s="185">
        <f t="shared" ca="1" si="82"/>
        <v>32.899327190403191</v>
      </c>
      <c r="AM205" s="185">
        <f t="shared" ca="1" si="82"/>
        <v>37.245796214025731</v>
      </c>
      <c r="AN205" s="185">
        <f t="shared" ca="1" si="82"/>
        <v>42.468564679557822</v>
      </c>
      <c r="AO205" s="185">
        <f t="shared" ca="1" si="82"/>
        <v>51.891752261727973</v>
      </c>
      <c r="AP205" s="185">
        <f t="shared" ca="1" si="82"/>
        <v>61.460989750882639</v>
      </c>
    </row>
    <row r="206" spans="1:42">
      <c r="A206" s="57" t="str">
        <f>'[4]TS BYDem'!A145</f>
        <v>*</v>
      </c>
      <c r="B206" s="185" t="s">
        <v>288</v>
      </c>
      <c r="C206" s="185" t="s">
        <v>137</v>
      </c>
      <c r="D206" s="186" t="str">
        <f>'[4]TS BYDem'!D145</f>
        <v>IFBS</v>
      </c>
      <c r="E206" s="185" t="s">
        <v>137</v>
      </c>
      <c r="F206" s="185" t="s">
        <v>137</v>
      </c>
      <c r="G206" s="185" t="s">
        <v>137</v>
      </c>
      <c r="H206" s="185" t="s">
        <v>137</v>
      </c>
      <c r="I206" s="185">
        <v>0</v>
      </c>
      <c r="J206" s="185">
        <f>INDEX('[4]TS BYDem'!$J$10:$J$203,MATCH(D206,'[4]TS BYDem'!$D$10:$D$203,0))</f>
        <v>20.421862032418336</v>
      </c>
      <c r="K206" s="185">
        <f t="shared" ca="1" si="79"/>
        <v>21.173194461525735</v>
      </c>
      <c r="L206" s="185">
        <f t="shared" ca="1" si="79"/>
        <v>21.738269252069756</v>
      </c>
      <c r="M206" s="185">
        <f t="shared" ca="1" si="79"/>
        <v>22.004135186130068</v>
      </c>
      <c r="N206" s="185">
        <f t="shared" ca="1" si="79"/>
        <v>22.459748672139359</v>
      </c>
      <c r="O206" s="185">
        <f t="shared" ca="1" si="79"/>
        <v>22.710698035641833</v>
      </c>
      <c r="P206" s="185">
        <f t="shared" ca="1" si="79"/>
        <v>23.033597915952704</v>
      </c>
      <c r="Q206" s="185">
        <f t="shared" ca="1" si="79"/>
        <v>22.959234424495243</v>
      </c>
      <c r="R206" s="185">
        <f t="shared" ca="1" si="79"/>
        <v>21.891602822951079</v>
      </c>
      <c r="S206" s="185">
        <f t="shared" ca="1" si="79"/>
        <v>22.968478535153324</v>
      </c>
      <c r="T206" s="185">
        <f t="shared" ca="1" si="79"/>
        <v>23.328882350642957</v>
      </c>
      <c r="U206" s="185">
        <f t="shared" ca="1" si="79"/>
        <v>23.56078821360483</v>
      </c>
      <c r="V206" s="185">
        <f t="shared" ca="1" si="79"/>
        <v>23.851718063487866</v>
      </c>
      <c r="W206" s="185">
        <f t="shared" ca="1" si="79"/>
        <v>24.128134955549349</v>
      </c>
      <c r="X206" s="185">
        <f t="shared" ca="1" si="79"/>
        <v>24.476201886246365</v>
      </c>
      <c r="Y206" s="185">
        <f t="shared" ca="1" si="79"/>
        <v>24.826389192495814</v>
      </c>
      <c r="Z206" s="185">
        <f t="shared" ca="1" si="79"/>
        <v>25.37765751735532</v>
      </c>
      <c r="AA206" s="185">
        <f t="shared" ca="1" si="82"/>
        <v>25.770055889241942</v>
      </c>
      <c r="AB206" s="185">
        <f t="shared" ca="1" si="82"/>
        <v>26.143444001289541</v>
      </c>
      <c r="AC206" s="185">
        <f t="shared" ca="1" si="82"/>
        <v>26.614075199204176</v>
      </c>
      <c r="AD206" s="185">
        <f t="shared" ca="1" si="82"/>
        <v>27.11736033310677</v>
      </c>
      <c r="AE206" s="185">
        <f t="shared" ca="1" si="82"/>
        <v>27.655929405569651</v>
      </c>
      <c r="AF206" s="185">
        <f t="shared" ca="1" si="82"/>
        <v>28.335142017147824</v>
      </c>
      <c r="AG206" s="185">
        <f t="shared" ca="1" si="82"/>
        <v>29.011823573255555</v>
      </c>
      <c r="AH206" s="185">
        <f t="shared" ca="1" si="82"/>
        <v>29.74591709099062</v>
      </c>
      <c r="AI206" s="185">
        <f t="shared" ca="1" si="82"/>
        <v>30.500660735485408</v>
      </c>
      <c r="AJ206" s="185">
        <f t="shared" ca="1" si="82"/>
        <v>31.267069044682771</v>
      </c>
      <c r="AK206" s="185">
        <f t="shared" ca="1" si="82"/>
        <v>32.07025256228674</v>
      </c>
      <c r="AL206" s="185">
        <f t="shared" ca="1" si="82"/>
        <v>32.899327190403191</v>
      </c>
      <c r="AM206" s="185">
        <f t="shared" ca="1" si="82"/>
        <v>37.245796214025731</v>
      </c>
      <c r="AN206" s="185">
        <f t="shared" ca="1" si="82"/>
        <v>42.468564679557822</v>
      </c>
      <c r="AO206" s="185">
        <f t="shared" ca="1" si="82"/>
        <v>51.891752261727973</v>
      </c>
      <c r="AP206" s="185">
        <f t="shared" ca="1" si="82"/>
        <v>61.460989750882639</v>
      </c>
    </row>
    <row r="207" spans="1:42">
      <c r="A207" s="57" t="str">
        <f>'[4]TS BYDem'!A146</f>
        <v>*</v>
      </c>
      <c r="B207" s="185" t="s">
        <v>288</v>
      </c>
      <c r="C207" s="185" t="s">
        <v>137</v>
      </c>
      <c r="D207" s="186" t="str">
        <f>'[4]TS BYDem'!D146</f>
        <v>IFBS</v>
      </c>
      <c r="E207" s="185" t="s">
        <v>137</v>
      </c>
      <c r="F207" s="185" t="s">
        <v>137</v>
      </c>
      <c r="G207" s="185" t="s">
        <v>137</v>
      </c>
      <c r="H207" s="185" t="s">
        <v>137</v>
      </c>
      <c r="I207" s="185">
        <v>0</v>
      </c>
      <c r="J207" s="185">
        <f>INDEX('[4]TS BYDem'!$J$10:$J$203,MATCH(D207,'[4]TS BYDem'!$D$10:$D$203,0))</f>
        <v>20.421862032418336</v>
      </c>
      <c r="K207" s="185">
        <f t="shared" ca="1" si="79"/>
        <v>21.173194461525735</v>
      </c>
      <c r="L207" s="185">
        <f t="shared" ca="1" si="79"/>
        <v>21.738269252069756</v>
      </c>
      <c r="M207" s="185">
        <f t="shared" ca="1" si="79"/>
        <v>22.004135186130068</v>
      </c>
      <c r="N207" s="185">
        <f t="shared" ca="1" si="79"/>
        <v>22.459748672139359</v>
      </c>
      <c r="O207" s="185">
        <f t="shared" ca="1" si="79"/>
        <v>22.710698035641833</v>
      </c>
      <c r="P207" s="185">
        <f t="shared" ca="1" si="79"/>
        <v>23.033597915952704</v>
      </c>
      <c r="Q207" s="185">
        <f t="shared" ca="1" si="79"/>
        <v>22.959234424495243</v>
      </c>
      <c r="R207" s="185">
        <f t="shared" ca="1" si="79"/>
        <v>21.891602822951079</v>
      </c>
      <c r="S207" s="185">
        <f t="shared" ca="1" si="79"/>
        <v>22.968478535153324</v>
      </c>
      <c r="T207" s="185">
        <f t="shared" ca="1" si="79"/>
        <v>23.328882350642957</v>
      </c>
      <c r="U207" s="185">
        <f t="shared" ca="1" si="79"/>
        <v>23.56078821360483</v>
      </c>
      <c r="V207" s="185">
        <f t="shared" ca="1" si="79"/>
        <v>23.851718063487866</v>
      </c>
      <c r="W207" s="185">
        <f t="shared" ca="1" si="79"/>
        <v>24.128134955549349</v>
      </c>
      <c r="X207" s="185">
        <f t="shared" ca="1" si="79"/>
        <v>24.476201886246365</v>
      </c>
      <c r="Y207" s="185">
        <f t="shared" ca="1" si="79"/>
        <v>24.826389192495814</v>
      </c>
      <c r="Z207" s="185">
        <f t="shared" ca="1" si="79"/>
        <v>25.37765751735532</v>
      </c>
      <c r="AA207" s="185">
        <f t="shared" ca="1" si="82"/>
        <v>25.770055889241942</v>
      </c>
      <c r="AB207" s="185">
        <f t="shared" ca="1" si="82"/>
        <v>26.143444001289541</v>
      </c>
      <c r="AC207" s="185">
        <f t="shared" ca="1" si="82"/>
        <v>26.614075199204176</v>
      </c>
      <c r="AD207" s="185">
        <f t="shared" ca="1" si="82"/>
        <v>27.11736033310677</v>
      </c>
      <c r="AE207" s="185">
        <f t="shared" ca="1" si="82"/>
        <v>27.655929405569651</v>
      </c>
      <c r="AF207" s="185">
        <f t="shared" ca="1" si="82"/>
        <v>28.335142017147824</v>
      </c>
      <c r="AG207" s="185">
        <f t="shared" ca="1" si="82"/>
        <v>29.011823573255555</v>
      </c>
      <c r="AH207" s="185">
        <f t="shared" ca="1" si="82"/>
        <v>29.74591709099062</v>
      </c>
      <c r="AI207" s="185">
        <f t="shared" ca="1" si="82"/>
        <v>30.500660735485408</v>
      </c>
      <c r="AJ207" s="185">
        <f t="shared" ca="1" si="82"/>
        <v>31.267069044682771</v>
      </c>
      <c r="AK207" s="185">
        <f t="shared" ca="1" si="82"/>
        <v>32.07025256228674</v>
      </c>
      <c r="AL207" s="185">
        <f t="shared" ca="1" si="82"/>
        <v>32.899327190403191</v>
      </c>
      <c r="AM207" s="185">
        <f t="shared" ca="1" si="82"/>
        <v>37.245796214025731</v>
      </c>
      <c r="AN207" s="185">
        <f t="shared" ca="1" si="82"/>
        <v>42.468564679557822</v>
      </c>
      <c r="AO207" s="185">
        <f t="shared" ca="1" si="82"/>
        <v>51.891752261727973</v>
      </c>
      <c r="AP207" s="185">
        <f t="shared" ca="1" si="82"/>
        <v>61.460989750882639</v>
      </c>
    </row>
    <row r="208" spans="1:42">
      <c r="A208" s="57" t="str">
        <f>'[4]TS BYDem'!A147</f>
        <v>*</v>
      </c>
      <c r="B208" s="185" t="s">
        <v>288</v>
      </c>
      <c r="C208" s="185" t="s">
        <v>137</v>
      </c>
      <c r="D208" s="186" t="str">
        <f>'[4]TS BYDem'!D147</f>
        <v>IFBS</v>
      </c>
      <c r="E208" s="185" t="s">
        <v>137</v>
      </c>
      <c r="F208" s="185" t="s">
        <v>137</v>
      </c>
      <c r="G208" s="185" t="s">
        <v>137</v>
      </c>
      <c r="H208" s="185" t="s">
        <v>137</v>
      </c>
      <c r="I208" s="185">
        <v>0</v>
      </c>
      <c r="J208" s="185">
        <f>INDEX('[4]TS BYDem'!$J$10:$J$203,MATCH(D208,'[4]TS BYDem'!$D$10:$D$203,0))</f>
        <v>20.421862032418336</v>
      </c>
      <c r="K208" s="185">
        <f t="shared" ca="1" si="79"/>
        <v>21.173194461525735</v>
      </c>
      <c r="L208" s="185">
        <f t="shared" ca="1" si="79"/>
        <v>21.738269252069756</v>
      </c>
      <c r="M208" s="185">
        <f t="shared" ca="1" si="79"/>
        <v>22.004135186130068</v>
      </c>
      <c r="N208" s="185">
        <f t="shared" ca="1" si="79"/>
        <v>22.459748672139359</v>
      </c>
      <c r="O208" s="185">
        <f t="shared" ca="1" si="79"/>
        <v>22.710698035641833</v>
      </c>
      <c r="P208" s="185">
        <f t="shared" ca="1" si="79"/>
        <v>23.033597915952704</v>
      </c>
      <c r="Q208" s="185">
        <f t="shared" ca="1" si="79"/>
        <v>22.959234424495243</v>
      </c>
      <c r="R208" s="185">
        <f t="shared" ca="1" si="79"/>
        <v>21.891602822951079</v>
      </c>
      <c r="S208" s="185">
        <f t="shared" ca="1" si="79"/>
        <v>22.968478535153324</v>
      </c>
      <c r="T208" s="185">
        <f t="shared" ca="1" si="79"/>
        <v>23.328882350642957</v>
      </c>
      <c r="U208" s="185">
        <f t="shared" ca="1" si="79"/>
        <v>23.56078821360483</v>
      </c>
      <c r="V208" s="185">
        <f t="shared" ca="1" si="79"/>
        <v>23.851718063487866</v>
      </c>
      <c r="W208" s="185">
        <f t="shared" ca="1" si="79"/>
        <v>24.128134955549349</v>
      </c>
      <c r="X208" s="185">
        <f t="shared" ca="1" si="79"/>
        <v>24.476201886246365</v>
      </c>
      <c r="Y208" s="185">
        <f t="shared" ca="1" si="79"/>
        <v>24.826389192495814</v>
      </c>
      <c r="Z208" s="185">
        <f t="shared" ca="1" si="79"/>
        <v>25.37765751735532</v>
      </c>
      <c r="AA208" s="185">
        <f t="shared" ca="1" si="82"/>
        <v>25.770055889241942</v>
      </c>
      <c r="AB208" s="185">
        <f t="shared" ca="1" si="82"/>
        <v>26.143444001289541</v>
      </c>
      <c r="AC208" s="185">
        <f t="shared" ca="1" si="82"/>
        <v>26.614075199204176</v>
      </c>
      <c r="AD208" s="185">
        <f t="shared" ca="1" si="82"/>
        <v>27.11736033310677</v>
      </c>
      <c r="AE208" s="185">
        <f t="shared" ca="1" si="82"/>
        <v>27.655929405569651</v>
      </c>
      <c r="AF208" s="185">
        <f t="shared" ca="1" si="82"/>
        <v>28.335142017147824</v>
      </c>
      <c r="AG208" s="185">
        <f t="shared" ca="1" si="82"/>
        <v>29.011823573255555</v>
      </c>
      <c r="AH208" s="185">
        <f t="shared" ca="1" si="82"/>
        <v>29.74591709099062</v>
      </c>
      <c r="AI208" s="185">
        <f t="shared" ca="1" si="82"/>
        <v>30.500660735485408</v>
      </c>
      <c r="AJ208" s="185">
        <f t="shared" ca="1" si="82"/>
        <v>31.267069044682771</v>
      </c>
      <c r="AK208" s="185">
        <f t="shared" ca="1" si="82"/>
        <v>32.07025256228674</v>
      </c>
      <c r="AL208" s="185">
        <f t="shared" ca="1" si="82"/>
        <v>32.899327190403191</v>
      </c>
      <c r="AM208" s="185">
        <f t="shared" ca="1" si="82"/>
        <v>37.245796214025731</v>
      </c>
      <c r="AN208" s="185">
        <f t="shared" ca="1" si="82"/>
        <v>42.468564679557822</v>
      </c>
      <c r="AO208" s="185">
        <f t="shared" ca="1" si="82"/>
        <v>51.891752261727973</v>
      </c>
      <c r="AP208" s="185">
        <f t="shared" ref="AP208" ca="1" si="85">AP$192/AO$192*AO208</f>
        <v>61.460989750882639</v>
      </c>
    </row>
    <row r="209" spans="1:42">
      <c r="A209" s="57" t="str">
        <f>'[4]TS BYDem'!A148</f>
        <v>*</v>
      </c>
      <c r="B209" s="185" t="s">
        <v>288</v>
      </c>
      <c r="C209" s="185" t="s">
        <v>137</v>
      </c>
      <c r="D209" s="186"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6"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86">SUMIF($B$10:$B$22,$D211,K$10:K$22)*SUMIF($B$10:$B$22,$D211,K$41:K$53)</f>
        <v>72.924000000000007</v>
      </c>
      <c r="L211" s="5">
        <f t="shared" ca="1" si="86"/>
        <v>74.483999999999995</v>
      </c>
      <c r="M211" s="5">
        <f t="shared" ca="1" si="86"/>
        <v>75.34</v>
      </c>
      <c r="N211" s="5">
        <f t="shared" ca="1" si="86"/>
        <v>76.748000000000005</v>
      </c>
      <c r="O211" s="5">
        <f t="shared" ca="1" si="86"/>
        <v>77.260000000000005</v>
      </c>
      <c r="P211" s="5">
        <f t="shared" ca="1" si="86"/>
        <v>78.555999999999997</v>
      </c>
      <c r="Q211" s="5">
        <f t="shared" ca="1" si="86"/>
        <v>78.504000000000005</v>
      </c>
      <c r="R211" s="5">
        <f t="shared" ca="1" si="86"/>
        <v>72.959999999999994</v>
      </c>
      <c r="S211" s="5">
        <f t="shared" ca="1" si="86"/>
        <v>74.670647759435226</v>
      </c>
      <c r="T211" s="5">
        <f t="shared" ca="1" si="86"/>
        <v>76.122756644359413</v>
      </c>
      <c r="U211" s="5">
        <f t="shared" ca="1" si="86"/>
        <v>77.418169062316011</v>
      </c>
      <c r="V211" s="5">
        <f t="shared" ca="1" si="86"/>
        <v>78.942363361499901</v>
      </c>
      <c r="W211" s="5">
        <f t="shared" ca="1" si="86"/>
        <v>80.492060998961762</v>
      </c>
      <c r="X211" s="5">
        <f t="shared" ca="1" si="86"/>
        <v>81.755792783832064</v>
      </c>
      <c r="Y211" s="5">
        <f t="shared" ca="1" si="86"/>
        <v>83.103009116079463</v>
      </c>
      <c r="Z211" s="5">
        <f t="shared" ca="1" si="86"/>
        <v>84.78309766106058</v>
      </c>
      <c r="AA211" s="5">
        <f t="shared" ca="1" si="86"/>
        <v>86.236046043428587</v>
      </c>
      <c r="AB211" s="5">
        <f ca="1">SUMIF($B$10:$B$22,$D211,AB$10:AB$22)*SUMIF($B$10:$B$22,$D211,AB$40:AB$53)</f>
        <v>87.783168763896469</v>
      </c>
      <c r="AC211" s="5">
        <f t="shared" ca="1" si="86"/>
        <v>89.740253093410573</v>
      </c>
      <c r="AD211" s="5">
        <f t="shared" ca="1" si="86"/>
        <v>91.882389765290228</v>
      </c>
      <c r="AE211" s="5">
        <f t="shared" ca="1" si="86"/>
        <v>94.212190812320571</v>
      </c>
      <c r="AF211" s="5">
        <f t="shared" ca="1" si="86"/>
        <v>97.04233847083124</v>
      </c>
      <c r="AG211" s="5">
        <f t="shared" ca="1" si="86"/>
        <v>99.615254905760338</v>
      </c>
      <c r="AH211" s="5">
        <f t="shared" ca="1" si="86"/>
        <v>102.7224548328731</v>
      </c>
      <c r="AI211" s="5">
        <f t="shared" ca="1" si="86"/>
        <v>105.92744068271476</v>
      </c>
      <c r="AJ211" s="5">
        <f t="shared" ca="1" si="86"/>
        <v>109.29894671360795</v>
      </c>
      <c r="AK211" s="5">
        <f t="shared" ca="1" si="86"/>
        <v>112.87681645850707</v>
      </c>
      <c r="AL211" s="5">
        <f t="shared" ca="1" si="86"/>
        <v>116.66248181882013</v>
      </c>
      <c r="AM211" s="5">
        <f t="shared" ca="1" si="86"/>
        <v>137.88761378128913</v>
      </c>
      <c r="AN211" s="5">
        <f t="shared" ca="1" si="86"/>
        <v>164.38127410256158</v>
      </c>
      <c r="AO211" s="5">
        <f t="shared" ca="1" si="86"/>
        <v>211.22197832650272</v>
      </c>
      <c r="AP211" s="5">
        <f t="shared" ca="1" si="86"/>
        <v>258.94077061024473</v>
      </c>
    </row>
    <row r="212" spans="1:42">
      <c r="A212" s="57" t="str">
        <f>'[4]TS BYDem'!A151</f>
        <v>*</v>
      </c>
      <c r="B212" s="185" t="s">
        <v>288</v>
      </c>
      <c r="C212" s="185" t="s">
        <v>137</v>
      </c>
      <c r="D212" s="186">
        <f>'[4]TS BYDem'!D151</f>
        <v>2</v>
      </c>
      <c r="E212" s="185" t="s">
        <v>137</v>
      </c>
      <c r="F212" s="185" t="s">
        <v>137</v>
      </c>
      <c r="G212" s="185" t="s">
        <v>137</v>
      </c>
      <c r="H212" s="185" t="s">
        <v>137</v>
      </c>
      <c r="I212" s="185">
        <v>0</v>
      </c>
      <c r="J212" s="185" t="str">
        <f>INDEX('[4]TS BYDem'!$J$10:$J$203,MATCH(D212,'[4]TS BYDem'!$D$10:$D$203,0))</f>
        <v/>
      </c>
      <c r="K212" s="185" t="e">
        <f t="shared" ref="K212:Z227" ca="1" si="87">K$211/J$211*J212</f>
        <v>#VALUE!</v>
      </c>
      <c r="L212" s="185" t="e">
        <f t="shared" ca="1" si="87"/>
        <v>#VALUE!</v>
      </c>
      <c r="M212" s="185" t="e">
        <f t="shared" ca="1" si="87"/>
        <v>#VALUE!</v>
      </c>
      <c r="N212" s="185" t="e">
        <f t="shared" ca="1" si="87"/>
        <v>#VALUE!</v>
      </c>
      <c r="O212" s="185" t="e">
        <f t="shared" ca="1" si="87"/>
        <v>#VALUE!</v>
      </c>
      <c r="P212" s="185" t="e">
        <f t="shared" ca="1" si="87"/>
        <v>#VALUE!</v>
      </c>
      <c r="Q212" s="185" t="e">
        <f t="shared" ca="1" si="87"/>
        <v>#VALUE!</v>
      </c>
      <c r="R212" s="185" t="e">
        <f t="shared" ca="1" si="87"/>
        <v>#VALUE!</v>
      </c>
      <c r="S212" s="185" t="e">
        <f t="shared" ca="1" si="87"/>
        <v>#VALUE!</v>
      </c>
      <c r="T212" s="185" t="e">
        <f t="shared" ca="1" si="87"/>
        <v>#VALUE!</v>
      </c>
      <c r="U212" s="185" t="e">
        <f t="shared" ca="1" si="87"/>
        <v>#VALUE!</v>
      </c>
      <c r="V212" s="185" t="e">
        <f t="shared" ca="1" si="87"/>
        <v>#VALUE!</v>
      </c>
      <c r="W212" s="185" t="e">
        <f t="shared" ca="1" si="87"/>
        <v>#VALUE!</v>
      </c>
      <c r="X212" s="185" t="e">
        <f t="shared" ca="1" si="87"/>
        <v>#VALUE!</v>
      </c>
      <c r="Y212" s="185" t="e">
        <f t="shared" ca="1" si="87"/>
        <v>#VALUE!</v>
      </c>
      <c r="Z212" s="185" t="e">
        <f t="shared" ca="1" si="87"/>
        <v>#VALUE!</v>
      </c>
      <c r="AA212" s="185" t="e">
        <f t="shared" ref="AA212:AP227" ca="1" si="88">AA$211/Z$211*Z212</f>
        <v>#VALUE!</v>
      </c>
      <c r="AB212" s="185" t="e">
        <f t="shared" ca="1" si="88"/>
        <v>#VALUE!</v>
      </c>
      <c r="AC212" s="185" t="e">
        <f t="shared" ca="1" si="88"/>
        <v>#VALUE!</v>
      </c>
      <c r="AD212" s="185" t="e">
        <f t="shared" ca="1" si="88"/>
        <v>#VALUE!</v>
      </c>
      <c r="AE212" s="185" t="e">
        <f t="shared" ca="1" si="88"/>
        <v>#VALUE!</v>
      </c>
      <c r="AF212" s="185" t="e">
        <f t="shared" ca="1" si="88"/>
        <v>#VALUE!</v>
      </c>
      <c r="AG212" s="185" t="e">
        <f t="shared" ca="1" si="88"/>
        <v>#VALUE!</v>
      </c>
      <c r="AH212" s="185" t="e">
        <f t="shared" ca="1" si="88"/>
        <v>#VALUE!</v>
      </c>
      <c r="AI212" s="185" t="e">
        <f t="shared" ca="1" si="88"/>
        <v>#VALUE!</v>
      </c>
      <c r="AJ212" s="185" t="e">
        <f t="shared" ca="1" si="88"/>
        <v>#VALUE!</v>
      </c>
      <c r="AK212" s="185" t="e">
        <f t="shared" ca="1" si="88"/>
        <v>#VALUE!</v>
      </c>
      <c r="AL212" s="185" t="e">
        <f t="shared" ca="1" si="88"/>
        <v>#VALUE!</v>
      </c>
      <c r="AM212" s="185" t="e">
        <f t="shared" ca="1" si="88"/>
        <v>#VALUE!</v>
      </c>
      <c r="AN212" s="185" t="e">
        <f t="shared" ca="1" si="88"/>
        <v>#VALUE!</v>
      </c>
      <c r="AO212" s="185" t="e">
        <f t="shared" ca="1" si="88"/>
        <v>#VALUE!</v>
      </c>
      <c r="AP212" s="185" t="e">
        <f t="shared" ca="1" si="88"/>
        <v>#VALUE!</v>
      </c>
    </row>
    <row r="213" spans="1:42">
      <c r="A213" s="57" t="str">
        <f>'[4]TS BYDem'!A152</f>
        <v>*</v>
      </c>
      <c r="B213" s="185" t="s">
        <v>288</v>
      </c>
      <c r="C213" s="185" t="s">
        <v>137</v>
      </c>
      <c r="D213" s="186" t="str">
        <f>'[4]TS BYDem'!D152</f>
        <v>IPPK</v>
      </c>
      <c r="E213" s="185" t="s">
        <v>137</v>
      </c>
      <c r="F213" s="185" t="s">
        <v>137</v>
      </c>
      <c r="G213" s="185" t="s">
        <v>137</v>
      </c>
      <c r="H213" s="185" t="s">
        <v>137</v>
      </c>
      <c r="I213" s="185">
        <v>0</v>
      </c>
      <c r="J213" s="185" t="str">
        <f>INDEX('[4]TS BYDem'!$J$10:$J$203,MATCH(D213,'[4]TS BYDem'!$D$10:$D$203,0))</f>
        <v/>
      </c>
      <c r="K213" s="185" t="e">
        <f t="shared" ca="1" si="87"/>
        <v>#VALUE!</v>
      </c>
      <c r="L213" s="185" t="e">
        <f t="shared" ca="1" si="87"/>
        <v>#VALUE!</v>
      </c>
      <c r="M213" s="185" t="e">
        <f t="shared" ca="1" si="87"/>
        <v>#VALUE!</v>
      </c>
      <c r="N213" s="185" t="e">
        <f t="shared" ca="1" si="87"/>
        <v>#VALUE!</v>
      </c>
      <c r="O213" s="185" t="e">
        <f t="shared" ca="1" si="87"/>
        <v>#VALUE!</v>
      </c>
      <c r="P213" s="185" t="e">
        <f t="shared" ca="1" si="87"/>
        <v>#VALUE!</v>
      </c>
      <c r="Q213" s="185" t="e">
        <f t="shared" ca="1" si="87"/>
        <v>#VALUE!</v>
      </c>
      <c r="R213" s="185" t="e">
        <f t="shared" ca="1" si="87"/>
        <v>#VALUE!</v>
      </c>
      <c r="S213" s="185" t="e">
        <f t="shared" ca="1" si="87"/>
        <v>#VALUE!</v>
      </c>
      <c r="T213" s="185" t="e">
        <f t="shared" ca="1" si="87"/>
        <v>#VALUE!</v>
      </c>
      <c r="U213" s="185" t="e">
        <f t="shared" ca="1" si="87"/>
        <v>#VALUE!</v>
      </c>
      <c r="V213" s="185" t="e">
        <f t="shared" ca="1" si="87"/>
        <v>#VALUE!</v>
      </c>
      <c r="W213" s="185" t="e">
        <f t="shared" ca="1" si="87"/>
        <v>#VALUE!</v>
      </c>
      <c r="X213" s="185" t="e">
        <f t="shared" ca="1" si="87"/>
        <v>#VALUE!</v>
      </c>
      <c r="Y213" s="185" t="e">
        <f t="shared" ca="1" si="87"/>
        <v>#VALUE!</v>
      </c>
      <c r="Z213" s="185" t="e">
        <f t="shared" ca="1" si="87"/>
        <v>#VALUE!</v>
      </c>
      <c r="AA213" s="185" t="e">
        <f t="shared" ca="1" si="88"/>
        <v>#VALUE!</v>
      </c>
      <c r="AB213" s="185" t="e">
        <f t="shared" ca="1" si="88"/>
        <v>#VALUE!</v>
      </c>
      <c r="AC213" s="185" t="e">
        <f t="shared" ca="1" si="88"/>
        <v>#VALUE!</v>
      </c>
      <c r="AD213" s="185" t="e">
        <f t="shared" ca="1" si="88"/>
        <v>#VALUE!</v>
      </c>
      <c r="AE213" s="185" t="e">
        <f t="shared" ca="1" si="88"/>
        <v>#VALUE!</v>
      </c>
      <c r="AF213" s="185" t="e">
        <f t="shared" ca="1" si="88"/>
        <v>#VALUE!</v>
      </c>
      <c r="AG213" s="185" t="e">
        <f t="shared" ca="1" si="88"/>
        <v>#VALUE!</v>
      </c>
      <c r="AH213" s="185" t="e">
        <f t="shared" ca="1" si="88"/>
        <v>#VALUE!</v>
      </c>
      <c r="AI213" s="185" t="e">
        <f t="shared" ca="1" si="88"/>
        <v>#VALUE!</v>
      </c>
      <c r="AJ213" s="185" t="e">
        <f t="shared" ca="1" si="88"/>
        <v>#VALUE!</v>
      </c>
      <c r="AK213" s="185" t="e">
        <f t="shared" ca="1" si="88"/>
        <v>#VALUE!</v>
      </c>
      <c r="AL213" s="185" t="e">
        <f t="shared" ca="1" si="88"/>
        <v>#VALUE!</v>
      </c>
      <c r="AM213" s="185" t="e">
        <f t="shared" ca="1" si="88"/>
        <v>#VALUE!</v>
      </c>
      <c r="AN213" s="185" t="e">
        <f t="shared" ca="1" si="88"/>
        <v>#VALUE!</v>
      </c>
      <c r="AO213" s="185" t="e">
        <f t="shared" ca="1" si="88"/>
        <v>#VALUE!</v>
      </c>
      <c r="AP213" s="185" t="e">
        <f t="shared" ca="1" si="88"/>
        <v>#VALUE!</v>
      </c>
    </row>
    <row r="214" spans="1:42">
      <c r="A214" s="57" t="str">
        <f>'[4]TS BYDem'!A153</f>
        <v>*</v>
      </c>
      <c r="B214" s="185" t="s">
        <v>288</v>
      </c>
      <c r="C214" s="185" t="s">
        <v>137</v>
      </c>
      <c r="D214" s="186" t="str">
        <f>'[4]TS BYDem'!D153</f>
        <v>IPPA</v>
      </c>
      <c r="E214" s="185" t="s">
        <v>137</v>
      </c>
      <c r="F214" s="185" t="s">
        <v>137</v>
      </c>
      <c r="G214" s="185" t="s">
        <v>137</v>
      </c>
      <c r="H214" s="185" t="s">
        <v>137</v>
      </c>
      <c r="I214" s="185">
        <v>0</v>
      </c>
      <c r="J214" s="185" t="str">
        <f>INDEX('[4]TS BYDem'!$J$10:$J$203,MATCH(D214,'[4]TS BYDem'!$D$10:$D$203,0))</f>
        <v/>
      </c>
      <c r="K214" s="185" t="e">
        <f t="shared" ca="1" si="87"/>
        <v>#VALUE!</v>
      </c>
      <c r="L214" s="185" t="e">
        <f t="shared" ca="1" si="87"/>
        <v>#VALUE!</v>
      </c>
      <c r="M214" s="185" t="e">
        <f t="shared" ca="1" si="87"/>
        <v>#VALUE!</v>
      </c>
      <c r="N214" s="185" t="e">
        <f t="shared" ca="1" si="87"/>
        <v>#VALUE!</v>
      </c>
      <c r="O214" s="185" t="e">
        <f t="shared" ca="1" si="87"/>
        <v>#VALUE!</v>
      </c>
      <c r="P214" s="185" t="e">
        <f t="shared" ca="1" si="87"/>
        <v>#VALUE!</v>
      </c>
      <c r="Q214" s="185" t="e">
        <f t="shared" ca="1" si="87"/>
        <v>#VALUE!</v>
      </c>
      <c r="R214" s="185" t="e">
        <f t="shared" ca="1" si="87"/>
        <v>#VALUE!</v>
      </c>
      <c r="S214" s="185" t="e">
        <f t="shared" ca="1" si="87"/>
        <v>#VALUE!</v>
      </c>
      <c r="T214" s="185" t="e">
        <f t="shared" ca="1" si="87"/>
        <v>#VALUE!</v>
      </c>
      <c r="U214" s="185" t="e">
        <f t="shared" ca="1" si="87"/>
        <v>#VALUE!</v>
      </c>
      <c r="V214" s="185" t="e">
        <f t="shared" ca="1" si="87"/>
        <v>#VALUE!</v>
      </c>
      <c r="W214" s="185" t="e">
        <f t="shared" ca="1" si="87"/>
        <v>#VALUE!</v>
      </c>
      <c r="X214" s="185" t="e">
        <f t="shared" ca="1" si="87"/>
        <v>#VALUE!</v>
      </c>
      <c r="Y214" s="185" t="e">
        <f t="shared" ca="1" si="87"/>
        <v>#VALUE!</v>
      </c>
      <c r="Z214" s="185" t="e">
        <f t="shared" ca="1" si="87"/>
        <v>#VALUE!</v>
      </c>
      <c r="AA214" s="185" t="e">
        <f t="shared" ca="1" si="88"/>
        <v>#VALUE!</v>
      </c>
      <c r="AB214" s="185" t="e">
        <f t="shared" ca="1" si="88"/>
        <v>#VALUE!</v>
      </c>
      <c r="AC214" s="185" t="e">
        <f t="shared" ca="1" si="88"/>
        <v>#VALUE!</v>
      </c>
      <c r="AD214" s="185" t="e">
        <f t="shared" ca="1" si="88"/>
        <v>#VALUE!</v>
      </c>
      <c r="AE214" s="185" t="e">
        <f t="shared" ca="1" si="88"/>
        <v>#VALUE!</v>
      </c>
      <c r="AF214" s="185" t="e">
        <f t="shared" ca="1" si="88"/>
        <v>#VALUE!</v>
      </c>
      <c r="AG214" s="185" t="e">
        <f t="shared" ca="1" si="88"/>
        <v>#VALUE!</v>
      </c>
      <c r="AH214" s="185" t="e">
        <f t="shared" ca="1" si="88"/>
        <v>#VALUE!</v>
      </c>
      <c r="AI214" s="185" t="e">
        <f t="shared" ca="1" si="88"/>
        <v>#VALUE!</v>
      </c>
      <c r="AJ214" s="185" t="e">
        <f t="shared" ca="1" si="88"/>
        <v>#VALUE!</v>
      </c>
      <c r="AK214" s="185" t="e">
        <f t="shared" ca="1" si="88"/>
        <v>#VALUE!</v>
      </c>
      <c r="AL214" s="185" t="e">
        <f t="shared" ca="1" si="88"/>
        <v>#VALUE!</v>
      </c>
      <c r="AM214" s="185" t="e">
        <f t="shared" ca="1" si="88"/>
        <v>#VALUE!</v>
      </c>
      <c r="AN214" s="185" t="e">
        <f t="shared" ca="1" si="88"/>
        <v>#VALUE!</v>
      </c>
      <c r="AO214" s="185" t="e">
        <f t="shared" ca="1" si="88"/>
        <v>#VALUE!</v>
      </c>
      <c r="AP214" s="185" t="e">
        <f t="shared" ca="1" si="88"/>
        <v>#VALUE!</v>
      </c>
    </row>
    <row r="215" spans="1:42">
      <c r="A215" s="57" t="str">
        <f>'[4]TS BYDem'!A154</f>
        <v>*</v>
      </c>
      <c r="B215" s="185" t="s">
        <v>288</v>
      </c>
      <c r="C215" s="185" t="s">
        <v>137</v>
      </c>
      <c r="D215" s="186" t="str">
        <f>'[4]TS BYDem'!D154</f>
        <v>IPPL</v>
      </c>
      <c r="E215" s="185" t="s">
        <v>137</v>
      </c>
      <c r="F215" s="185" t="s">
        <v>137</v>
      </c>
      <c r="G215" s="185" t="s">
        <v>137</v>
      </c>
      <c r="H215" s="185" t="s">
        <v>137</v>
      </c>
      <c r="I215" s="185">
        <v>0</v>
      </c>
      <c r="J215" s="185" t="str">
        <f>INDEX('[4]TS BYDem'!$J$10:$J$203,MATCH(D215,'[4]TS BYDem'!$D$10:$D$203,0))</f>
        <v/>
      </c>
      <c r="K215" s="185" t="e">
        <f t="shared" ca="1" si="87"/>
        <v>#VALUE!</v>
      </c>
      <c r="L215" s="185" t="e">
        <f t="shared" ca="1" si="87"/>
        <v>#VALUE!</v>
      </c>
      <c r="M215" s="185" t="e">
        <f t="shared" ca="1" si="87"/>
        <v>#VALUE!</v>
      </c>
      <c r="N215" s="185" t="e">
        <f t="shared" ca="1" si="87"/>
        <v>#VALUE!</v>
      </c>
      <c r="O215" s="185" t="e">
        <f t="shared" ca="1" si="87"/>
        <v>#VALUE!</v>
      </c>
      <c r="P215" s="185" t="e">
        <f t="shared" ca="1" si="87"/>
        <v>#VALUE!</v>
      </c>
      <c r="Q215" s="185" t="e">
        <f t="shared" ca="1" si="87"/>
        <v>#VALUE!</v>
      </c>
      <c r="R215" s="185" t="e">
        <f t="shared" ca="1" si="87"/>
        <v>#VALUE!</v>
      </c>
      <c r="S215" s="185" t="e">
        <f t="shared" ca="1" si="87"/>
        <v>#VALUE!</v>
      </c>
      <c r="T215" s="185" t="e">
        <f t="shared" ca="1" si="87"/>
        <v>#VALUE!</v>
      </c>
      <c r="U215" s="185" t="e">
        <f t="shared" ca="1" si="87"/>
        <v>#VALUE!</v>
      </c>
      <c r="V215" s="185" t="e">
        <f t="shared" ca="1" si="87"/>
        <v>#VALUE!</v>
      </c>
      <c r="W215" s="185" t="e">
        <f t="shared" ca="1" si="87"/>
        <v>#VALUE!</v>
      </c>
      <c r="X215" s="185" t="e">
        <f t="shared" ca="1" si="87"/>
        <v>#VALUE!</v>
      </c>
      <c r="Y215" s="185" t="e">
        <f t="shared" ca="1" si="87"/>
        <v>#VALUE!</v>
      </c>
      <c r="Z215" s="185" t="e">
        <f t="shared" ca="1" si="87"/>
        <v>#VALUE!</v>
      </c>
      <c r="AA215" s="185" t="e">
        <f t="shared" ca="1" si="88"/>
        <v>#VALUE!</v>
      </c>
      <c r="AB215" s="185" t="e">
        <f t="shared" ca="1" si="88"/>
        <v>#VALUE!</v>
      </c>
      <c r="AC215" s="185" t="e">
        <f t="shared" ca="1" si="88"/>
        <v>#VALUE!</v>
      </c>
      <c r="AD215" s="185" t="e">
        <f t="shared" ca="1" si="88"/>
        <v>#VALUE!</v>
      </c>
      <c r="AE215" s="185" t="e">
        <f t="shared" ca="1" si="88"/>
        <v>#VALUE!</v>
      </c>
      <c r="AF215" s="185" t="e">
        <f t="shared" ca="1" si="88"/>
        <v>#VALUE!</v>
      </c>
      <c r="AG215" s="185" t="e">
        <f t="shared" ca="1" si="88"/>
        <v>#VALUE!</v>
      </c>
      <c r="AH215" s="185" t="e">
        <f t="shared" ca="1" si="88"/>
        <v>#VALUE!</v>
      </c>
      <c r="AI215" s="185" t="e">
        <f t="shared" ca="1" si="88"/>
        <v>#VALUE!</v>
      </c>
      <c r="AJ215" s="185" t="e">
        <f t="shared" ca="1" si="88"/>
        <v>#VALUE!</v>
      </c>
      <c r="AK215" s="185" t="e">
        <f t="shared" ca="1" si="88"/>
        <v>#VALUE!</v>
      </c>
      <c r="AL215" s="185" t="e">
        <f t="shared" ca="1" si="88"/>
        <v>#VALUE!</v>
      </c>
      <c r="AM215" s="185" t="e">
        <f t="shared" ca="1" si="88"/>
        <v>#VALUE!</v>
      </c>
      <c r="AN215" s="185" t="e">
        <f t="shared" ca="1" si="88"/>
        <v>#VALUE!</v>
      </c>
      <c r="AO215" s="185" t="e">
        <f t="shared" ca="1" si="88"/>
        <v>#VALUE!</v>
      </c>
      <c r="AP215" s="185" t="e">
        <f t="shared" ca="1" si="88"/>
        <v>#VALUE!</v>
      </c>
    </row>
    <row r="216" spans="1:42">
      <c r="A216" s="57" t="str">
        <f>'[4]TS BYDem'!A155</f>
        <v>*</v>
      </c>
      <c r="B216" s="185" t="s">
        <v>288</v>
      </c>
      <c r="C216" s="185" t="s">
        <v>137</v>
      </c>
      <c r="D216" s="186" t="str">
        <f>'[4]TS BYDem'!D155</f>
        <v>IPPC</v>
      </c>
      <c r="E216" s="185" t="s">
        <v>137</v>
      </c>
      <c r="F216" s="185" t="s">
        <v>137</v>
      </c>
      <c r="G216" s="185" t="s">
        <v>137</v>
      </c>
      <c r="H216" s="185" t="s">
        <v>137</v>
      </c>
      <c r="I216" s="185">
        <v>0</v>
      </c>
      <c r="J216" s="185" t="str">
        <f>INDEX('[4]TS BYDem'!$J$10:$J$203,MATCH(D216,'[4]TS BYDem'!$D$10:$D$203,0))</f>
        <v/>
      </c>
      <c r="K216" s="185" t="e">
        <f t="shared" ca="1" si="87"/>
        <v>#VALUE!</v>
      </c>
      <c r="L216" s="185" t="e">
        <f t="shared" ca="1" si="87"/>
        <v>#VALUE!</v>
      </c>
      <c r="M216" s="185" t="e">
        <f t="shared" ca="1" si="87"/>
        <v>#VALUE!</v>
      </c>
      <c r="N216" s="185" t="e">
        <f t="shared" ca="1" si="87"/>
        <v>#VALUE!</v>
      </c>
      <c r="O216" s="185" t="e">
        <f t="shared" ca="1" si="87"/>
        <v>#VALUE!</v>
      </c>
      <c r="P216" s="185" t="e">
        <f t="shared" ca="1" si="87"/>
        <v>#VALUE!</v>
      </c>
      <c r="Q216" s="185" t="e">
        <f t="shared" ca="1" si="87"/>
        <v>#VALUE!</v>
      </c>
      <c r="R216" s="185" t="e">
        <f t="shared" ca="1" si="87"/>
        <v>#VALUE!</v>
      </c>
      <c r="S216" s="185" t="e">
        <f t="shared" ca="1" si="87"/>
        <v>#VALUE!</v>
      </c>
      <c r="T216" s="185" t="e">
        <f t="shared" ca="1" si="87"/>
        <v>#VALUE!</v>
      </c>
      <c r="U216" s="185" t="e">
        <f t="shared" ca="1" si="87"/>
        <v>#VALUE!</v>
      </c>
      <c r="V216" s="185" t="e">
        <f t="shared" ca="1" si="87"/>
        <v>#VALUE!</v>
      </c>
      <c r="W216" s="185" t="e">
        <f t="shared" ca="1" si="87"/>
        <v>#VALUE!</v>
      </c>
      <c r="X216" s="185" t="e">
        <f t="shared" ca="1" si="87"/>
        <v>#VALUE!</v>
      </c>
      <c r="Y216" s="185" t="e">
        <f t="shared" ca="1" si="87"/>
        <v>#VALUE!</v>
      </c>
      <c r="Z216" s="185" t="e">
        <f t="shared" ca="1" si="87"/>
        <v>#VALUE!</v>
      </c>
      <c r="AA216" s="185" t="e">
        <f t="shared" ca="1" si="88"/>
        <v>#VALUE!</v>
      </c>
      <c r="AB216" s="185" t="e">
        <f t="shared" ca="1" si="88"/>
        <v>#VALUE!</v>
      </c>
      <c r="AC216" s="185" t="e">
        <f t="shared" ca="1" si="88"/>
        <v>#VALUE!</v>
      </c>
      <c r="AD216" s="185" t="e">
        <f t="shared" ca="1" si="88"/>
        <v>#VALUE!</v>
      </c>
      <c r="AE216" s="185" t="e">
        <f t="shared" ca="1" si="88"/>
        <v>#VALUE!</v>
      </c>
      <c r="AF216" s="185" t="e">
        <f t="shared" ca="1" si="88"/>
        <v>#VALUE!</v>
      </c>
      <c r="AG216" s="185" t="e">
        <f t="shared" ca="1" si="88"/>
        <v>#VALUE!</v>
      </c>
      <c r="AH216" s="185" t="e">
        <f t="shared" ca="1" si="88"/>
        <v>#VALUE!</v>
      </c>
      <c r="AI216" s="185" t="e">
        <f t="shared" ca="1" si="88"/>
        <v>#VALUE!</v>
      </c>
      <c r="AJ216" s="185" t="e">
        <f t="shared" ca="1" si="88"/>
        <v>#VALUE!</v>
      </c>
      <c r="AK216" s="185" t="e">
        <f t="shared" ca="1" si="88"/>
        <v>#VALUE!</v>
      </c>
      <c r="AL216" s="185" t="e">
        <f t="shared" ca="1" si="88"/>
        <v>#VALUE!</v>
      </c>
      <c r="AM216" s="185" t="e">
        <f t="shared" ca="1" si="88"/>
        <v>#VALUE!</v>
      </c>
      <c r="AN216" s="185" t="e">
        <f t="shared" ca="1" si="88"/>
        <v>#VALUE!</v>
      </c>
      <c r="AO216" s="185" t="e">
        <f t="shared" ca="1" si="88"/>
        <v>#VALUE!</v>
      </c>
      <c r="AP216" s="185" t="e">
        <f t="shared" ca="1" si="88"/>
        <v>#VALUE!</v>
      </c>
    </row>
    <row r="217" spans="1:42">
      <c r="A217" s="57" t="str">
        <f>'[4]TS BYDem'!A156</f>
        <v>*</v>
      </c>
      <c r="B217" s="185" t="s">
        <v>288</v>
      </c>
      <c r="C217" s="185" t="s">
        <v>137</v>
      </c>
      <c r="D217" s="186" t="str">
        <f>'[4]TS BYDem'!D156</f>
        <v>IPPH</v>
      </c>
      <c r="E217" s="185" t="s">
        <v>137</v>
      </c>
      <c r="F217" s="185" t="s">
        <v>137</v>
      </c>
      <c r="G217" s="185" t="s">
        <v>137</v>
      </c>
      <c r="H217" s="185" t="s">
        <v>137</v>
      </c>
      <c r="I217" s="185">
        <v>0</v>
      </c>
      <c r="J217" s="185" t="str">
        <f>INDEX('[4]TS BYDem'!$J$10:$J$203,MATCH(D217,'[4]TS BYDem'!$D$10:$D$203,0))</f>
        <v/>
      </c>
      <c r="K217" s="185" t="e">
        <f t="shared" ca="1" si="87"/>
        <v>#VALUE!</v>
      </c>
      <c r="L217" s="185" t="e">
        <f t="shared" ca="1" si="87"/>
        <v>#VALUE!</v>
      </c>
      <c r="M217" s="185" t="e">
        <f t="shared" ca="1" si="87"/>
        <v>#VALUE!</v>
      </c>
      <c r="N217" s="185" t="e">
        <f t="shared" ca="1" si="87"/>
        <v>#VALUE!</v>
      </c>
      <c r="O217" s="185" t="e">
        <f t="shared" ca="1" si="87"/>
        <v>#VALUE!</v>
      </c>
      <c r="P217" s="185" t="e">
        <f t="shared" ca="1" si="87"/>
        <v>#VALUE!</v>
      </c>
      <c r="Q217" s="185" t="e">
        <f t="shared" ca="1" si="87"/>
        <v>#VALUE!</v>
      </c>
      <c r="R217" s="185" t="e">
        <f t="shared" ca="1" si="87"/>
        <v>#VALUE!</v>
      </c>
      <c r="S217" s="185" t="e">
        <f t="shared" ca="1" si="87"/>
        <v>#VALUE!</v>
      </c>
      <c r="T217" s="185" t="e">
        <f t="shared" ca="1" si="87"/>
        <v>#VALUE!</v>
      </c>
      <c r="U217" s="185" t="e">
        <f t="shared" ca="1" si="87"/>
        <v>#VALUE!</v>
      </c>
      <c r="V217" s="185" t="e">
        <f t="shared" ca="1" si="87"/>
        <v>#VALUE!</v>
      </c>
      <c r="W217" s="185" t="e">
        <f t="shared" ca="1" si="87"/>
        <v>#VALUE!</v>
      </c>
      <c r="X217" s="185" t="e">
        <f t="shared" ca="1" si="87"/>
        <v>#VALUE!</v>
      </c>
      <c r="Y217" s="185" t="e">
        <f t="shared" ca="1" si="87"/>
        <v>#VALUE!</v>
      </c>
      <c r="Z217" s="185" t="e">
        <f t="shared" ca="1" si="87"/>
        <v>#VALUE!</v>
      </c>
      <c r="AA217" s="185" t="e">
        <f t="shared" ca="1" si="88"/>
        <v>#VALUE!</v>
      </c>
      <c r="AB217" s="185" t="e">
        <f t="shared" ca="1" si="88"/>
        <v>#VALUE!</v>
      </c>
      <c r="AC217" s="185" t="e">
        <f t="shared" ca="1" si="88"/>
        <v>#VALUE!</v>
      </c>
      <c r="AD217" s="185" t="e">
        <f t="shared" ca="1" si="88"/>
        <v>#VALUE!</v>
      </c>
      <c r="AE217" s="185" t="e">
        <f t="shared" ca="1" si="88"/>
        <v>#VALUE!</v>
      </c>
      <c r="AF217" s="185" t="e">
        <f t="shared" ca="1" si="88"/>
        <v>#VALUE!</v>
      </c>
      <c r="AG217" s="185" t="e">
        <f t="shared" ca="1" si="88"/>
        <v>#VALUE!</v>
      </c>
      <c r="AH217" s="185" t="e">
        <f t="shared" ca="1" si="88"/>
        <v>#VALUE!</v>
      </c>
      <c r="AI217" s="185" t="e">
        <f t="shared" ca="1" si="88"/>
        <v>#VALUE!</v>
      </c>
      <c r="AJ217" s="185" t="e">
        <f t="shared" ca="1" si="88"/>
        <v>#VALUE!</v>
      </c>
      <c r="AK217" s="185" t="e">
        <f t="shared" ca="1" si="88"/>
        <v>#VALUE!</v>
      </c>
      <c r="AL217" s="185" t="e">
        <f t="shared" ca="1" si="88"/>
        <v>#VALUE!</v>
      </c>
      <c r="AM217" s="185" t="e">
        <f t="shared" ca="1" si="88"/>
        <v>#VALUE!</v>
      </c>
      <c r="AN217" s="185" t="e">
        <f t="shared" ca="1" si="88"/>
        <v>#VALUE!</v>
      </c>
      <c r="AO217" s="185" t="e">
        <f t="shared" ca="1" si="88"/>
        <v>#VALUE!</v>
      </c>
      <c r="AP217" s="185" t="e">
        <f t="shared" ca="1" si="88"/>
        <v>#VALUE!</v>
      </c>
    </row>
    <row r="218" spans="1:42">
      <c r="A218" s="57" t="str">
        <f>'[4]TS BYDem'!A157</f>
        <v>*</v>
      </c>
      <c r="B218" s="185" t="s">
        <v>288</v>
      </c>
      <c r="C218" s="185" t="s">
        <v>137</v>
      </c>
      <c r="D218" s="186" t="str">
        <f>'[4]TS BYDem'!D157</f>
        <v>IPPP</v>
      </c>
      <c r="E218" s="185" t="s">
        <v>137</v>
      </c>
      <c r="F218" s="185" t="s">
        <v>137</v>
      </c>
      <c r="G218" s="185" t="s">
        <v>137</v>
      </c>
      <c r="H218" s="185" t="s">
        <v>137</v>
      </c>
      <c r="I218" s="185">
        <v>0</v>
      </c>
      <c r="J218" s="185" t="str">
        <f>INDEX('[4]TS BYDem'!$J$10:$J$203,MATCH(D218,'[4]TS BYDem'!$D$10:$D$203,0))</f>
        <v/>
      </c>
      <c r="K218" s="185" t="e">
        <f t="shared" ca="1" si="87"/>
        <v>#VALUE!</v>
      </c>
      <c r="L218" s="185" t="e">
        <f t="shared" ca="1" si="87"/>
        <v>#VALUE!</v>
      </c>
      <c r="M218" s="185" t="e">
        <f t="shared" ca="1" si="87"/>
        <v>#VALUE!</v>
      </c>
      <c r="N218" s="185" t="e">
        <f t="shared" ca="1" si="87"/>
        <v>#VALUE!</v>
      </c>
      <c r="O218" s="185" t="e">
        <f t="shared" ca="1" si="87"/>
        <v>#VALUE!</v>
      </c>
      <c r="P218" s="185" t="e">
        <f t="shared" ca="1" si="87"/>
        <v>#VALUE!</v>
      </c>
      <c r="Q218" s="185" t="e">
        <f t="shared" ca="1" si="87"/>
        <v>#VALUE!</v>
      </c>
      <c r="R218" s="185" t="e">
        <f t="shared" ca="1" si="87"/>
        <v>#VALUE!</v>
      </c>
      <c r="S218" s="185" t="e">
        <f t="shared" ca="1" si="87"/>
        <v>#VALUE!</v>
      </c>
      <c r="T218" s="185" t="e">
        <f t="shared" ca="1" si="87"/>
        <v>#VALUE!</v>
      </c>
      <c r="U218" s="185" t="e">
        <f t="shared" ca="1" si="87"/>
        <v>#VALUE!</v>
      </c>
      <c r="V218" s="185" t="e">
        <f t="shared" ca="1" si="87"/>
        <v>#VALUE!</v>
      </c>
      <c r="W218" s="185" t="e">
        <f t="shared" ca="1" si="87"/>
        <v>#VALUE!</v>
      </c>
      <c r="X218" s="185" t="e">
        <f t="shared" ca="1" si="87"/>
        <v>#VALUE!</v>
      </c>
      <c r="Y218" s="185" t="e">
        <f t="shared" ca="1" si="87"/>
        <v>#VALUE!</v>
      </c>
      <c r="Z218" s="185" t="e">
        <f t="shared" ca="1" si="87"/>
        <v>#VALUE!</v>
      </c>
      <c r="AA218" s="185" t="e">
        <f t="shared" ca="1" si="88"/>
        <v>#VALUE!</v>
      </c>
      <c r="AB218" s="185" t="e">
        <f t="shared" ca="1" si="88"/>
        <v>#VALUE!</v>
      </c>
      <c r="AC218" s="185" t="e">
        <f t="shared" ca="1" si="88"/>
        <v>#VALUE!</v>
      </c>
      <c r="AD218" s="185" t="e">
        <f t="shared" ca="1" si="88"/>
        <v>#VALUE!</v>
      </c>
      <c r="AE218" s="185" t="e">
        <f t="shared" ca="1" si="88"/>
        <v>#VALUE!</v>
      </c>
      <c r="AF218" s="185" t="e">
        <f t="shared" ca="1" si="88"/>
        <v>#VALUE!</v>
      </c>
      <c r="AG218" s="185" t="e">
        <f t="shared" ca="1" si="88"/>
        <v>#VALUE!</v>
      </c>
      <c r="AH218" s="185" t="e">
        <f t="shared" ca="1" si="88"/>
        <v>#VALUE!</v>
      </c>
      <c r="AI218" s="185" t="e">
        <f t="shared" ca="1" si="88"/>
        <v>#VALUE!</v>
      </c>
      <c r="AJ218" s="185" t="e">
        <f t="shared" ca="1" si="88"/>
        <v>#VALUE!</v>
      </c>
      <c r="AK218" s="185" t="e">
        <f t="shared" ca="1" si="88"/>
        <v>#VALUE!</v>
      </c>
      <c r="AL218" s="185" t="e">
        <f t="shared" ca="1" si="88"/>
        <v>#VALUE!</v>
      </c>
      <c r="AM218" s="185" t="e">
        <f t="shared" ca="1" si="88"/>
        <v>#VALUE!</v>
      </c>
      <c r="AN218" s="185" t="e">
        <f t="shared" ca="1" si="88"/>
        <v>#VALUE!</v>
      </c>
      <c r="AO218" s="185" t="e">
        <f t="shared" ca="1" si="88"/>
        <v>#VALUE!</v>
      </c>
      <c r="AP218" s="185" t="e">
        <f t="shared" ca="1" si="88"/>
        <v>#VALUE!</v>
      </c>
    </row>
    <row r="219" spans="1:42">
      <c r="A219" s="57" t="str">
        <f>'[4]TS BYDem'!A158</f>
        <v>*</v>
      </c>
      <c r="B219" s="185" t="s">
        <v>288</v>
      </c>
      <c r="C219" s="185" t="s">
        <v>137</v>
      </c>
      <c r="D219" s="186" t="str">
        <f>'[4]TS BYDem'!D158</f>
        <v>IPPF</v>
      </c>
      <c r="E219" s="185" t="s">
        <v>137</v>
      </c>
      <c r="F219" s="185" t="s">
        <v>137</v>
      </c>
      <c r="G219" s="185" t="s">
        <v>137</v>
      </c>
      <c r="H219" s="185" t="s">
        <v>137</v>
      </c>
      <c r="I219" s="185">
        <v>0</v>
      </c>
      <c r="J219" s="185" t="str">
        <f>INDEX('[4]TS BYDem'!$J$10:$J$203,MATCH(D219,'[4]TS BYDem'!$D$10:$D$203,0))</f>
        <v/>
      </c>
      <c r="K219" s="185" t="e">
        <f t="shared" ca="1" si="87"/>
        <v>#VALUE!</v>
      </c>
      <c r="L219" s="185" t="e">
        <f t="shared" ca="1" si="87"/>
        <v>#VALUE!</v>
      </c>
      <c r="M219" s="185" t="e">
        <f t="shared" ca="1" si="87"/>
        <v>#VALUE!</v>
      </c>
      <c r="N219" s="185" t="e">
        <f t="shared" ca="1" si="87"/>
        <v>#VALUE!</v>
      </c>
      <c r="O219" s="185" t="e">
        <f t="shared" ca="1" si="87"/>
        <v>#VALUE!</v>
      </c>
      <c r="P219" s="185" t="e">
        <f t="shared" ca="1" si="87"/>
        <v>#VALUE!</v>
      </c>
      <c r="Q219" s="185" t="e">
        <f t="shared" ca="1" si="87"/>
        <v>#VALUE!</v>
      </c>
      <c r="R219" s="185" t="e">
        <f t="shared" ca="1" si="87"/>
        <v>#VALUE!</v>
      </c>
      <c r="S219" s="185" t="e">
        <f t="shared" ca="1" si="87"/>
        <v>#VALUE!</v>
      </c>
      <c r="T219" s="185" t="e">
        <f t="shared" ca="1" si="87"/>
        <v>#VALUE!</v>
      </c>
      <c r="U219" s="185" t="e">
        <f t="shared" ca="1" si="87"/>
        <v>#VALUE!</v>
      </c>
      <c r="V219" s="185" t="e">
        <f t="shared" ca="1" si="87"/>
        <v>#VALUE!</v>
      </c>
      <c r="W219" s="185" t="e">
        <f t="shared" ca="1" si="87"/>
        <v>#VALUE!</v>
      </c>
      <c r="X219" s="185" t="e">
        <f t="shared" ca="1" si="87"/>
        <v>#VALUE!</v>
      </c>
      <c r="Y219" s="185" t="e">
        <f t="shared" ca="1" si="87"/>
        <v>#VALUE!</v>
      </c>
      <c r="Z219" s="185" t="e">
        <f t="shared" ca="1" si="87"/>
        <v>#VALUE!</v>
      </c>
      <c r="AA219" s="185" t="e">
        <f t="shared" ca="1" si="88"/>
        <v>#VALUE!</v>
      </c>
      <c r="AB219" s="185" t="e">
        <f t="shared" ca="1" si="88"/>
        <v>#VALUE!</v>
      </c>
      <c r="AC219" s="185" t="e">
        <f t="shared" ca="1" si="88"/>
        <v>#VALUE!</v>
      </c>
      <c r="AD219" s="185" t="e">
        <f t="shared" ca="1" si="88"/>
        <v>#VALUE!</v>
      </c>
      <c r="AE219" s="185" t="e">
        <f t="shared" ca="1" si="88"/>
        <v>#VALUE!</v>
      </c>
      <c r="AF219" s="185" t="e">
        <f t="shared" ca="1" si="88"/>
        <v>#VALUE!</v>
      </c>
      <c r="AG219" s="185" t="e">
        <f t="shared" ca="1" si="88"/>
        <v>#VALUE!</v>
      </c>
      <c r="AH219" s="185" t="e">
        <f t="shared" ca="1" si="88"/>
        <v>#VALUE!</v>
      </c>
      <c r="AI219" s="185" t="e">
        <f t="shared" ca="1" si="88"/>
        <v>#VALUE!</v>
      </c>
      <c r="AJ219" s="185" t="e">
        <f t="shared" ca="1" si="88"/>
        <v>#VALUE!</v>
      </c>
      <c r="AK219" s="185" t="e">
        <f t="shared" ca="1" si="88"/>
        <v>#VALUE!</v>
      </c>
      <c r="AL219" s="185" t="e">
        <f t="shared" ca="1" si="88"/>
        <v>#VALUE!</v>
      </c>
      <c r="AM219" s="185" t="e">
        <f t="shared" ca="1" si="88"/>
        <v>#VALUE!</v>
      </c>
      <c r="AN219" s="185" t="e">
        <f t="shared" ca="1" si="88"/>
        <v>#VALUE!</v>
      </c>
      <c r="AO219" s="185" t="e">
        <f t="shared" ca="1" si="88"/>
        <v>#VALUE!</v>
      </c>
      <c r="AP219" s="185" t="e">
        <f t="shared" ca="1" si="88"/>
        <v>#VALUE!</v>
      </c>
    </row>
    <row r="220" spans="1:42">
      <c r="A220" s="57" t="str">
        <f>'[4]TS BYDem'!A159</f>
        <v>*</v>
      </c>
      <c r="B220" s="185" t="s">
        <v>288</v>
      </c>
      <c r="C220" s="185" t="s">
        <v>137</v>
      </c>
      <c r="D220" s="186" t="str">
        <f>'[4]TS BYDem'!D159</f>
        <v>IPPO</v>
      </c>
      <c r="E220" s="185" t="s">
        <v>137</v>
      </c>
      <c r="F220" s="185" t="s">
        <v>137</v>
      </c>
      <c r="G220" s="185" t="s">
        <v>137</v>
      </c>
      <c r="H220" s="185" t="s">
        <v>137</v>
      </c>
      <c r="I220" s="185">
        <v>0</v>
      </c>
      <c r="J220" s="185" t="str">
        <f>INDEX('[4]TS BYDem'!$J$10:$J$203,MATCH(D220,'[4]TS BYDem'!$D$10:$D$203,0))</f>
        <v/>
      </c>
      <c r="K220" s="185" t="e">
        <f t="shared" ca="1" si="87"/>
        <v>#VALUE!</v>
      </c>
      <c r="L220" s="185" t="e">
        <f t="shared" ca="1" si="87"/>
        <v>#VALUE!</v>
      </c>
      <c r="M220" s="185" t="e">
        <f t="shared" ca="1" si="87"/>
        <v>#VALUE!</v>
      </c>
      <c r="N220" s="185" t="e">
        <f t="shared" ca="1" si="87"/>
        <v>#VALUE!</v>
      </c>
      <c r="O220" s="185" t="e">
        <f t="shared" ca="1" si="87"/>
        <v>#VALUE!</v>
      </c>
      <c r="P220" s="185" t="e">
        <f t="shared" ca="1" si="87"/>
        <v>#VALUE!</v>
      </c>
      <c r="Q220" s="185" t="e">
        <f t="shared" ca="1" si="87"/>
        <v>#VALUE!</v>
      </c>
      <c r="R220" s="185" t="e">
        <f t="shared" ca="1" si="87"/>
        <v>#VALUE!</v>
      </c>
      <c r="S220" s="185" t="e">
        <f t="shared" ca="1" si="87"/>
        <v>#VALUE!</v>
      </c>
      <c r="T220" s="185" t="e">
        <f t="shared" ca="1" si="87"/>
        <v>#VALUE!</v>
      </c>
      <c r="U220" s="185" t="e">
        <f t="shared" ca="1" si="87"/>
        <v>#VALUE!</v>
      </c>
      <c r="V220" s="185" t="e">
        <f t="shared" ca="1" si="87"/>
        <v>#VALUE!</v>
      </c>
      <c r="W220" s="185" t="e">
        <f t="shared" ca="1" si="87"/>
        <v>#VALUE!</v>
      </c>
      <c r="X220" s="185" t="e">
        <f t="shared" ca="1" si="87"/>
        <v>#VALUE!</v>
      </c>
      <c r="Y220" s="185" t="e">
        <f t="shared" ca="1" si="87"/>
        <v>#VALUE!</v>
      </c>
      <c r="Z220" s="185" t="e">
        <f t="shared" ca="1" si="87"/>
        <v>#VALUE!</v>
      </c>
      <c r="AA220" s="185" t="e">
        <f t="shared" ca="1" si="88"/>
        <v>#VALUE!</v>
      </c>
      <c r="AB220" s="185" t="e">
        <f t="shared" ca="1" si="88"/>
        <v>#VALUE!</v>
      </c>
      <c r="AC220" s="185" t="e">
        <f t="shared" ca="1" si="88"/>
        <v>#VALUE!</v>
      </c>
      <c r="AD220" s="185" t="e">
        <f t="shared" ca="1" si="88"/>
        <v>#VALUE!</v>
      </c>
      <c r="AE220" s="185" t="e">
        <f t="shared" ca="1" si="88"/>
        <v>#VALUE!</v>
      </c>
      <c r="AF220" s="185" t="e">
        <f t="shared" ca="1" si="88"/>
        <v>#VALUE!</v>
      </c>
      <c r="AG220" s="185" t="e">
        <f t="shared" ca="1" si="88"/>
        <v>#VALUE!</v>
      </c>
      <c r="AH220" s="185" t="e">
        <f t="shared" ca="1" si="88"/>
        <v>#VALUE!</v>
      </c>
      <c r="AI220" s="185" t="e">
        <f t="shared" ca="1" si="88"/>
        <v>#VALUE!</v>
      </c>
      <c r="AJ220" s="185" t="e">
        <f t="shared" ca="1" si="88"/>
        <v>#VALUE!</v>
      </c>
      <c r="AK220" s="185" t="e">
        <f t="shared" ca="1" si="88"/>
        <v>#VALUE!</v>
      </c>
      <c r="AL220" s="185" t="e">
        <f t="shared" ca="1" si="88"/>
        <v>#VALUE!</v>
      </c>
      <c r="AM220" s="185" t="e">
        <f t="shared" ca="1" si="88"/>
        <v>#VALUE!</v>
      </c>
      <c r="AN220" s="185" t="e">
        <f t="shared" ca="1" si="88"/>
        <v>#VALUE!</v>
      </c>
      <c r="AO220" s="185" t="e">
        <f t="shared" ca="1" si="88"/>
        <v>#VALUE!</v>
      </c>
      <c r="AP220" s="185" t="e">
        <f t="shared" ca="1" si="88"/>
        <v>#VALUE!</v>
      </c>
    </row>
    <row r="221" spans="1:42">
      <c r="A221" s="57" t="str">
        <f>'[4]TS BYDem'!A160</f>
        <v>*</v>
      </c>
      <c r="B221" s="185" t="s">
        <v>288</v>
      </c>
      <c r="C221" s="185" t="s">
        <v>137</v>
      </c>
      <c r="D221" s="186" t="str">
        <f>'[4]TS BYDem'!D160</f>
        <v>IPPE</v>
      </c>
      <c r="E221" s="185" t="s">
        <v>137</v>
      </c>
      <c r="F221" s="185" t="s">
        <v>137</v>
      </c>
      <c r="G221" s="185" t="s">
        <v>137</v>
      </c>
      <c r="H221" s="185" t="s">
        <v>137</v>
      </c>
      <c r="I221" s="185">
        <v>0</v>
      </c>
      <c r="J221" s="185" t="str">
        <f>INDEX('[4]TS BYDem'!$J$10:$J$203,MATCH(D221,'[4]TS BYDem'!$D$10:$D$203,0))</f>
        <v/>
      </c>
      <c r="K221" s="185" t="e">
        <f t="shared" ca="1" si="87"/>
        <v>#VALUE!</v>
      </c>
      <c r="L221" s="185" t="e">
        <f t="shared" ca="1" si="87"/>
        <v>#VALUE!</v>
      </c>
      <c r="M221" s="185" t="e">
        <f t="shared" ca="1" si="87"/>
        <v>#VALUE!</v>
      </c>
      <c r="N221" s="185" t="e">
        <f t="shared" ca="1" si="87"/>
        <v>#VALUE!</v>
      </c>
      <c r="O221" s="185" t="e">
        <f t="shared" ca="1" si="87"/>
        <v>#VALUE!</v>
      </c>
      <c r="P221" s="185" t="e">
        <f t="shared" ca="1" si="87"/>
        <v>#VALUE!</v>
      </c>
      <c r="Q221" s="185" t="e">
        <f t="shared" ca="1" si="87"/>
        <v>#VALUE!</v>
      </c>
      <c r="R221" s="185" t="e">
        <f t="shared" ca="1" si="87"/>
        <v>#VALUE!</v>
      </c>
      <c r="S221" s="185" t="e">
        <f t="shared" ca="1" si="87"/>
        <v>#VALUE!</v>
      </c>
      <c r="T221" s="185" t="e">
        <f t="shared" ca="1" si="87"/>
        <v>#VALUE!</v>
      </c>
      <c r="U221" s="185" t="e">
        <f t="shared" ca="1" si="87"/>
        <v>#VALUE!</v>
      </c>
      <c r="V221" s="185" t="e">
        <f t="shared" ca="1" si="87"/>
        <v>#VALUE!</v>
      </c>
      <c r="W221" s="185" t="e">
        <f t="shared" ca="1" si="87"/>
        <v>#VALUE!</v>
      </c>
      <c r="X221" s="185" t="e">
        <f t="shared" ca="1" si="87"/>
        <v>#VALUE!</v>
      </c>
      <c r="Y221" s="185" t="e">
        <f t="shared" ca="1" si="87"/>
        <v>#VALUE!</v>
      </c>
      <c r="Z221" s="185" t="e">
        <f t="shared" ca="1" si="87"/>
        <v>#VALUE!</v>
      </c>
      <c r="AA221" s="185" t="e">
        <f t="shared" ca="1" si="88"/>
        <v>#VALUE!</v>
      </c>
      <c r="AB221" s="185" t="e">
        <f t="shared" ca="1" si="88"/>
        <v>#VALUE!</v>
      </c>
      <c r="AC221" s="185" t="e">
        <f t="shared" ca="1" si="88"/>
        <v>#VALUE!</v>
      </c>
      <c r="AD221" s="185" t="e">
        <f t="shared" ca="1" si="88"/>
        <v>#VALUE!</v>
      </c>
      <c r="AE221" s="185" t="e">
        <f t="shared" ca="1" si="88"/>
        <v>#VALUE!</v>
      </c>
      <c r="AF221" s="185" t="e">
        <f t="shared" ca="1" si="88"/>
        <v>#VALUE!</v>
      </c>
      <c r="AG221" s="185" t="e">
        <f t="shared" ca="1" si="88"/>
        <v>#VALUE!</v>
      </c>
      <c r="AH221" s="185" t="e">
        <f t="shared" ca="1" si="88"/>
        <v>#VALUE!</v>
      </c>
      <c r="AI221" s="185" t="e">
        <f t="shared" ca="1" si="88"/>
        <v>#VALUE!</v>
      </c>
      <c r="AJ221" s="185" t="e">
        <f t="shared" ca="1" si="88"/>
        <v>#VALUE!</v>
      </c>
      <c r="AK221" s="185" t="e">
        <f t="shared" ca="1" si="88"/>
        <v>#VALUE!</v>
      </c>
      <c r="AL221" s="185" t="e">
        <f t="shared" ca="1" si="88"/>
        <v>#VALUE!</v>
      </c>
      <c r="AM221" s="185" t="e">
        <f t="shared" ca="1" si="88"/>
        <v>#VALUE!</v>
      </c>
      <c r="AN221" s="185" t="e">
        <f t="shared" ca="1" si="88"/>
        <v>#VALUE!</v>
      </c>
      <c r="AO221" s="185" t="e">
        <f t="shared" ca="1" si="88"/>
        <v>#VALUE!</v>
      </c>
      <c r="AP221" s="185" t="e">
        <f t="shared" ca="1" si="88"/>
        <v>#VALUE!</v>
      </c>
    </row>
    <row r="222" spans="1:42">
      <c r="A222" s="57" t="str">
        <f>'[4]TS BYDem'!A161</f>
        <v>*</v>
      </c>
      <c r="B222" s="185" t="s">
        <v>288</v>
      </c>
      <c r="C222" s="185" t="s">
        <v>137</v>
      </c>
      <c r="D222" s="186" t="str">
        <f>'[4]TS BYDem'!D161</f>
        <v xml:space="preserve"> </v>
      </c>
      <c r="E222" s="185" t="s">
        <v>137</v>
      </c>
      <c r="F222" s="185" t="s">
        <v>137</v>
      </c>
      <c r="G222" s="185" t="s">
        <v>137</v>
      </c>
      <c r="H222" s="185" t="s">
        <v>137</v>
      </c>
      <c r="I222" s="185">
        <v>0</v>
      </c>
      <c r="J222" s="185" t="str">
        <f>INDEX('[4]TS BYDem'!$J$10:$J$203,MATCH(D222,'[4]TS BYDem'!$D$10:$D$203,0))</f>
        <v/>
      </c>
      <c r="K222" s="185" t="e">
        <f t="shared" ca="1" si="87"/>
        <v>#VALUE!</v>
      </c>
      <c r="L222" s="185" t="e">
        <f t="shared" ca="1" si="87"/>
        <v>#VALUE!</v>
      </c>
      <c r="M222" s="185" t="e">
        <f t="shared" ca="1" si="87"/>
        <v>#VALUE!</v>
      </c>
      <c r="N222" s="185" t="e">
        <f t="shared" ca="1" si="87"/>
        <v>#VALUE!</v>
      </c>
      <c r="O222" s="185" t="e">
        <f t="shared" ca="1" si="87"/>
        <v>#VALUE!</v>
      </c>
      <c r="P222" s="185" t="e">
        <f t="shared" ca="1" si="87"/>
        <v>#VALUE!</v>
      </c>
      <c r="Q222" s="185" t="e">
        <f t="shared" ca="1" si="87"/>
        <v>#VALUE!</v>
      </c>
      <c r="R222" s="185" t="e">
        <f t="shared" ca="1" si="87"/>
        <v>#VALUE!</v>
      </c>
      <c r="S222" s="185" t="e">
        <f t="shared" ca="1" si="87"/>
        <v>#VALUE!</v>
      </c>
      <c r="T222" s="185" t="e">
        <f t="shared" ca="1" si="87"/>
        <v>#VALUE!</v>
      </c>
      <c r="U222" s="185" t="e">
        <f t="shared" ca="1" si="87"/>
        <v>#VALUE!</v>
      </c>
      <c r="V222" s="185" t="e">
        <f t="shared" ca="1" si="87"/>
        <v>#VALUE!</v>
      </c>
      <c r="W222" s="185" t="e">
        <f t="shared" ca="1" si="87"/>
        <v>#VALUE!</v>
      </c>
      <c r="X222" s="185" t="e">
        <f t="shared" ca="1" si="87"/>
        <v>#VALUE!</v>
      </c>
      <c r="Y222" s="185" t="e">
        <f t="shared" ca="1" si="87"/>
        <v>#VALUE!</v>
      </c>
      <c r="Z222" s="185" t="e">
        <f t="shared" ca="1" si="87"/>
        <v>#VALUE!</v>
      </c>
      <c r="AA222" s="185" t="e">
        <f t="shared" ca="1" si="88"/>
        <v>#VALUE!</v>
      </c>
      <c r="AB222" s="185" t="e">
        <f t="shared" ca="1" si="88"/>
        <v>#VALUE!</v>
      </c>
      <c r="AC222" s="185" t="e">
        <f t="shared" ca="1" si="88"/>
        <v>#VALUE!</v>
      </c>
      <c r="AD222" s="185" t="e">
        <f t="shared" ca="1" si="88"/>
        <v>#VALUE!</v>
      </c>
      <c r="AE222" s="185" t="e">
        <f t="shared" ca="1" si="88"/>
        <v>#VALUE!</v>
      </c>
      <c r="AF222" s="185" t="e">
        <f t="shared" ca="1" si="88"/>
        <v>#VALUE!</v>
      </c>
      <c r="AG222" s="185" t="e">
        <f t="shared" ca="1" si="88"/>
        <v>#VALUE!</v>
      </c>
      <c r="AH222" s="185" t="e">
        <f t="shared" ca="1" si="88"/>
        <v>#VALUE!</v>
      </c>
      <c r="AI222" s="185" t="e">
        <f t="shared" ca="1" si="88"/>
        <v>#VALUE!</v>
      </c>
      <c r="AJ222" s="185" t="e">
        <f t="shared" ca="1" si="88"/>
        <v>#VALUE!</v>
      </c>
      <c r="AK222" s="185" t="e">
        <f t="shared" ca="1" si="88"/>
        <v>#VALUE!</v>
      </c>
      <c r="AL222" s="185" t="e">
        <f t="shared" ca="1" si="88"/>
        <v>#VALUE!</v>
      </c>
      <c r="AM222" s="185" t="e">
        <f t="shared" ca="1" si="88"/>
        <v>#VALUE!</v>
      </c>
      <c r="AN222" s="185" t="e">
        <f t="shared" ca="1" si="88"/>
        <v>#VALUE!</v>
      </c>
      <c r="AO222" s="185" t="e">
        <f t="shared" ca="1" si="88"/>
        <v>#VALUE!</v>
      </c>
      <c r="AP222" s="185" t="e">
        <f t="shared" ca="1" si="88"/>
        <v>#VALUE!</v>
      </c>
    </row>
    <row r="223" spans="1:42">
      <c r="A223" s="57" t="str">
        <f>'[4]TS BYDem'!A162</f>
        <v>*</v>
      </c>
      <c r="B223" s="185" t="s">
        <v>288</v>
      </c>
      <c r="C223" s="185" t="s">
        <v>137</v>
      </c>
      <c r="D223" s="186" t="str">
        <f>'[4]TS BYDem'!D162</f>
        <v>IPPS</v>
      </c>
      <c r="E223" s="185" t="s">
        <v>137</v>
      </c>
      <c r="F223" s="185" t="s">
        <v>137</v>
      </c>
      <c r="G223" s="185" t="s">
        <v>137</v>
      </c>
      <c r="H223" s="185" t="s">
        <v>137</v>
      </c>
      <c r="I223" s="185">
        <v>0</v>
      </c>
      <c r="J223" s="185" t="str">
        <f>INDEX('[4]TS BYDem'!$J$10:$J$203,MATCH(D223,'[4]TS BYDem'!$D$10:$D$203,0))</f>
        <v/>
      </c>
      <c r="K223" s="185" t="e">
        <f t="shared" ca="1" si="87"/>
        <v>#VALUE!</v>
      </c>
      <c r="L223" s="185" t="e">
        <f t="shared" ca="1" si="87"/>
        <v>#VALUE!</v>
      </c>
      <c r="M223" s="185" t="e">
        <f t="shared" ca="1" si="87"/>
        <v>#VALUE!</v>
      </c>
      <c r="N223" s="185" t="e">
        <f t="shared" ca="1" si="87"/>
        <v>#VALUE!</v>
      </c>
      <c r="O223" s="185" t="e">
        <f t="shared" ca="1" si="87"/>
        <v>#VALUE!</v>
      </c>
      <c r="P223" s="185" t="e">
        <f t="shared" ca="1" si="87"/>
        <v>#VALUE!</v>
      </c>
      <c r="Q223" s="185" t="e">
        <f t="shared" ca="1" si="87"/>
        <v>#VALUE!</v>
      </c>
      <c r="R223" s="185" t="e">
        <f t="shared" ca="1" si="87"/>
        <v>#VALUE!</v>
      </c>
      <c r="S223" s="185" t="e">
        <f t="shared" ca="1" si="87"/>
        <v>#VALUE!</v>
      </c>
      <c r="T223" s="185" t="e">
        <f t="shared" ca="1" si="87"/>
        <v>#VALUE!</v>
      </c>
      <c r="U223" s="185" t="e">
        <f t="shared" ca="1" si="87"/>
        <v>#VALUE!</v>
      </c>
      <c r="V223" s="185" t="e">
        <f t="shared" ca="1" si="87"/>
        <v>#VALUE!</v>
      </c>
      <c r="W223" s="185" t="e">
        <f t="shared" ca="1" si="87"/>
        <v>#VALUE!</v>
      </c>
      <c r="X223" s="185" t="e">
        <f t="shared" ca="1" si="87"/>
        <v>#VALUE!</v>
      </c>
      <c r="Y223" s="185" t="e">
        <f t="shared" ca="1" si="87"/>
        <v>#VALUE!</v>
      </c>
      <c r="Z223" s="185" t="e">
        <f t="shared" ca="1" si="87"/>
        <v>#VALUE!</v>
      </c>
      <c r="AA223" s="185" t="e">
        <f t="shared" ca="1" si="88"/>
        <v>#VALUE!</v>
      </c>
      <c r="AB223" s="185" t="e">
        <f t="shared" ca="1" si="88"/>
        <v>#VALUE!</v>
      </c>
      <c r="AC223" s="185" t="e">
        <f t="shared" ca="1" si="88"/>
        <v>#VALUE!</v>
      </c>
      <c r="AD223" s="185" t="e">
        <f t="shared" ca="1" si="88"/>
        <v>#VALUE!</v>
      </c>
      <c r="AE223" s="185" t="e">
        <f t="shared" ca="1" si="88"/>
        <v>#VALUE!</v>
      </c>
      <c r="AF223" s="185" t="e">
        <f t="shared" ca="1" si="88"/>
        <v>#VALUE!</v>
      </c>
      <c r="AG223" s="185" t="e">
        <f t="shared" ca="1" si="88"/>
        <v>#VALUE!</v>
      </c>
      <c r="AH223" s="185" t="e">
        <f t="shared" ca="1" si="88"/>
        <v>#VALUE!</v>
      </c>
      <c r="AI223" s="185" t="e">
        <f t="shared" ca="1" si="88"/>
        <v>#VALUE!</v>
      </c>
      <c r="AJ223" s="185" t="e">
        <f t="shared" ca="1" si="88"/>
        <v>#VALUE!</v>
      </c>
      <c r="AK223" s="185" t="e">
        <f t="shared" ca="1" si="88"/>
        <v>#VALUE!</v>
      </c>
      <c r="AL223" s="185" t="e">
        <f t="shared" ca="1" si="88"/>
        <v>#VALUE!</v>
      </c>
      <c r="AM223" s="185" t="e">
        <f t="shared" ca="1" si="88"/>
        <v>#VALUE!</v>
      </c>
      <c r="AN223" s="185" t="e">
        <f t="shared" ca="1" si="88"/>
        <v>#VALUE!</v>
      </c>
      <c r="AO223" s="185" t="e">
        <f t="shared" ca="1" si="88"/>
        <v>#VALUE!</v>
      </c>
      <c r="AP223" s="185" t="e">
        <f t="shared" ca="1" si="88"/>
        <v>#VALUE!</v>
      </c>
    </row>
    <row r="224" spans="1:42">
      <c r="A224" s="57" t="str">
        <f>'[4]TS BYDem'!A163</f>
        <v>*</v>
      </c>
      <c r="B224" s="185" t="s">
        <v>288</v>
      </c>
      <c r="C224" s="185" t="s">
        <v>137</v>
      </c>
      <c r="D224" s="186" t="str">
        <f>'[4]TS BYDem'!D163</f>
        <v>IPPS</v>
      </c>
      <c r="E224" s="185" t="s">
        <v>137</v>
      </c>
      <c r="F224" s="185" t="s">
        <v>137</v>
      </c>
      <c r="G224" s="185" t="s">
        <v>137</v>
      </c>
      <c r="H224" s="185" t="s">
        <v>137</v>
      </c>
      <c r="I224" s="185">
        <v>0</v>
      </c>
      <c r="J224" s="185" t="str">
        <f>INDEX('[4]TS BYDem'!$J$10:$J$203,MATCH(D224,'[4]TS BYDem'!$D$10:$D$203,0))</f>
        <v/>
      </c>
      <c r="K224" s="185" t="e">
        <f t="shared" ca="1" si="87"/>
        <v>#VALUE!</v>
      </c>
      <c r="L224" s="185" t="e">
        <f t="shared" ca="1" si="87"/>
        <v>#VALUE!</v>
      </c>
      <c r="M224" s="185" t="e">
        <f t="shared" ca="1" si="87"/>
        <v>#VALUE!</v>
      </c>
      <c r="N224" s="185" t="e">
        <f t="shared" ca="1" si="87"/>
        <v>#VALUE!</v>
      </c>
      <c r="O224" s="185" t="e">
        <f t="shared" ca="1" si="87"/>
        <v>#VALUE!</v>
      </c>
      <c r="P224" s="185" t="e">
        <f t="shared" ca="1" si="87"/>
        <v>#VALUE!</v>
      </c>
      <c r="Q224" s="185" t="e">
        <f t="shared" ca="1" si="87"/>
        <v>#VALUE!</v>
      </c>
      <c r="R224" s="185" t="e">
        <f t="shared" ca="1" si="87"/>
        <v>#VALUE!</v>
      </c>
      <c r="S224" s="185" t="e">
        <f t="shared" ca="1" si="87"/>
        <v>#VALUE!</v>
      </c>
      <c r="T224" s="185" t="e">
        <f t="shared" ca="1" si="87"/>
        <v>#VALUE!</v>
      </c>
      <c r="U224" s="185" t="e">
        <f t="shared" ca="1" si="87"/>
        <v>#VALUE!</v>
      </c>
      <c r="V224" s="185" t="e">
        <f t="shared" ca="1" si="87"/>
        <v>#VALUE!</v>
      </c>
      <c r="W224" s="185" t="e">
        <f t="shared" ca="1" si="87"/>
        <v>#VALUE!</v>
      </c>
      <c r="X224" s="185" t="e">
        <f t="shared" ca="1" si="87"/>
        <v>#VALUE!</v>
      </c>
      <c r="Y224" s="185" t="e">
        <f t="shared" ca="1" si="87"/>
        <v>#VALUE!</v>
      </c>
      <c r="Z224" s="185" t="e">
        <f t="shared" ca="1" si="87"/>
        <v>#VALUE!</v>
      </c>
      <c r="AA224" s="185" t="e">
        <f t="shared" ca="1" si="88"/>
        <v>#VALUE!</v>
      </c>
      <c r="AB224" s="185" t="e">
        <f t="shared" ca="1" si="88"/>
        <v>#VALUE!</v>
      </c>
      <c r="AC224" s="185" t="e">
        <f t="shared" ca="1" si="88"/>
        <v>#VALUE!</v>
      </c>
      <c r="AD224" s="185" t="e">
        <f t="shared" ca="1" si="88"/>
        <v>#VALUE!</v>
      </c>
      <c r="AE224" s="185" t="e">
        <f t="shared" ca="1" si="88"/>
        <v>#VALUE!</v>
      </c>
      <c r="AF224" s="185" t="e">
        <f t="shared" ca="1" si="88"/>
        <v>#VALUE!</v>
      </c>
      <c r="AG224" s="185" t="e">
        <f t="shared" ca="1" si="88"/>
        <v>#VALUE!</v>
      </c>
      <c r="AH224" s="185" t="e">
        <f t="shared" ca="1" si="88"/>
        <v>#VALUE!</v>
      </c>
      <c r="AI224" s="185" t="e">
        <f t="shared" ca="1" si="88"/>
        <v>#VALUE!</v>
      </c>
      <c r="AJ224" s="185" t="e">
        <f t="shared" ca="1" si="88"/>
        <v>#VALUE!</v>
      </c>
      <c r="AK224" s="185" t="e">
        <f t="shared" ca="1" si="88"/>
        <v>#VALUE!</v>
      </c>
      <c r="AL224" s="185" t="e">
        <f t="shared" ca="1" si="88"/>
        <v>#VALUE!</v>
      </c>
      <c r="AM224" s="185" t="e">
        <f t="shared" ca="1" si="88"/>
        <v>#VALUE!</v>
      </c>
      <c r="AN224" s="185" t="e">
        <f t="shared" ca="1" si="88"/>
        <v>#VALUE!</v>
      </c>
      <c r="AO224" s="185" t="e">
        <f t="shared" ca="1" si="88"/>
        <v>#VALUE!</v>
      </c>
      <c r="AP224" s="185" t="e">
        <f t="shared" ca="1" si="88"/>
        <v>#VALUE!</v>
      </c>
    </row>
    <row r="225" spans="1:42">
      <c r="A225" s="57" t="str">
        <f>'[4]TS BYDem'!A164</f>
        <v>*</v>
      </c>
      <c r="B225" s="185" t="s">
        <v>288</v>
      </c>
      <c r="C225" s="185" t="s">
        <v>137</v>
      </c>
      <c r="D225" s="186" t="str">
        <f>'[4]TS BYDem'!D164</f>
        <v>IPPS</v>
      </c>
      <c r="E225" s="185" t="s">
        <v>137</v>
      </c>
      <c r="F225" s="185" t="s">
        <v>137</v>
      </c>
      <c r="G225" s="185" t="s">
        <v>137</v>
      </c>
      <c r="H225" s="185" t="s">
        <v>137</v>
      </c>
      <c r="I225" s="185">
        <v>0</v>
      </c>
      <c r="J225" s="185" t="str">
        <f>INDEX('[4]TS BYDem'!$J$10:$J$203,MATCH(D225,'[4]TS BYDem'!$D$10:$D$203,0))</f>
        <v/>
      </c>
      <c r="K225" s="185" t="e">
        <f t="shared" ca="1" si="87"/>
        <v>#VALUE!</v>
      </c>
      <c r="L225" s="185" t="e">
        <f t="shared" ca="1" si="87"/>
        <v>#VALUE!</v>
      </c>
      <c r="M225" s="185" t="e">
        <f t="shared" ca="1" si="87"/>
        <v>#VALUE!</v>
      </c>
      <c r="N225" s="185" t="e">
        <f t="shared" ca="1" si="87"/>
        <v>#VALUE!</v>
      </c>
      <c r="O225" s="185" t="e">
        <f t="shared" ca="1" si="87"/>
        <v>#VALUE!</v>
      </c>
      <c r="P225" s="185" t="e">
        <f t="shared" ca="1" si="87"/>
        <v>#VALUE!</v>
      </c>
      <c r="Q225" s="185" t="e">
        <f t="shared" ca="1" si="87"/>
        <v>#VALUE!</v>
      </c>
      <c r="R225" s="185" t="e">
        <f t="shared" ca="1" si="87"/>
        <v>#VALUE!</v>
      </c>
      <c r="S225" s="185" t="e">
        <f t="shared" ca="1" si="87"/>
        <v>#VALUE!</v>
      </c>
      <c r="T225" s="185" t="e">
        <f t="shared" ca="1" si="87"/>
        <v>#VALUE!</v>
      </c>
      <c r="U225" s="185" t="e">
        <f t="shared" ca="1" si="87"/>
        <v>#VALUE!</v>
      </c>
      <c r="V225" s="185" t="e">
        <f t="shared" ca="1" si="87"/>
        <v>#VALUE!</v>
      </c>
      <c r="W225" s="185" t="e">
        <f t="shared" ca="1" si="87"/>
        <v>#VALUE!</v>
      </c>
      <c r="X225" s="185" t="e">
        <f t="shared" ca="1" si="87"/>
        <v>#VALUE!</v>
      </c>
      <c r="Y225" s="185" t="e">
        <f t="shared" ca="1" si="87"/>
        <v>#VALUE!</v>
      </c>
      <c r="Z225" s="185" t="e">
        <f t="shared" ca="1" si="87"/>
        <v>#VALUE!</v>
      </c>
      <c r="AA225" s="185" t="e">
        <f t="shared" ca="1" si="88"/>
        <v>#VALUE!</v>
      </c>
      <c r="AB225" s="185" t="e">
        <f t="shared" ca="1" si="88"/>
        <v>#VALUE!</v>
      </c>
      <c r="AC225" s="185" t="e">
        <f t="shared" ca="1" si="88"/>
        <v>#VALUE!</v>
      </c>
      <c r="AD225" s="185" t="e">
        <f t="shared" ca="1" si="88"/>
        <v>#VALUE!</v>
      </c>
      <c r="AE225" s="185" t="e">
        <f t="shared" ca="1" si="88"/>
        <v>#VALUE!</v>
      </c>
      <c r="AF225" s="185" t="e">
        <f t="shared" ca="1" si="88"/>
        <v>#VALUE!</v>
      </c>
      <c r="AG225" s="185" t="e">
        <f t="shared" ca="1" si="88"/>
        <v>#VALUE!</v>
      </c>
      <c r="AH225" s="185" t="e">
        <f t="shared" ca="1" si="88"/>
        <v>#VALUE!</v>
      </c>
      <c r="AI225" s="185" t="e">
        <f t="shared" ca="1" si="88"/>
        <v>#VALUE!</v>
      </c>
      <c r="AJ225" s="185" t="e">
        <f t="shared" ca="1" si="88"/>
        <v>#VALUE!</v>
      </c>
      <c r="AK225" s="185" t="e">
        <f t="shared" ca="1" si="88"/>
        <v>#VALUE!</v>
      </c>
      <c r="AL225" s="185" t="e">
        <f t="shared" ca="1" si="88"/>
        <v>#VALUE!</v>
      </c>
      <c r="AM225" s="185" t="e">
        <f t="shared" ca="1" si="88"/>
        <v>#VALUE!</v>
      </c>
      <c r="AN225" s="185" t="e">
        <f t="shared" ca="1" si="88"/>
        <v>#VALUE!</v>
      </c>
      <c r="AO225" s="185" t="e">
        <f t="shared" ca="1" si="88"/>
        <v>#VALUE!</v>
      </c>
      <c r="AP225" s="185" t="e">
        <f t="shared" ca="1" si="88"/>
        <v>#VALUE!</v>
      </c>
    </row>
    <row r="226" spans="1:42">
      <c r="A226" s="57" t="str">
        <f>'[4]TS BYDem'!A165</f>
        <v>*</v>
      </c>
      <c r="B226" s="185" t="s">
        <v>288</v>
      </c>
      <c r="C226" s="185" t="s">
        <v>137</v>
      </c>
      <c r="D226" s="186" t="str">
        <f>'[4]TS BYDem'!D165</f>
        <v>IPPS</v>
      </c>
      <c r="E226" s="185" t="s">
        <v>137</v>
      </c>
      <c r="F226" s="185" t="s">
        <v>137</v>
      </c>
      <c r="G226" s="185" t="s">
        <v>137</v>
      </c>
      <c r="H226" s="185" t="s">
        <v>137</v>
      </c>
      <c r="I226" s="185">
        <v>0</v>
      </c>
      <c r="J226" s="185" t="str">
        <f>INDEX('[4]TS BYDem'!$J$10:$J$203,MATCH(D226,'[4]TS BYDem'!$D$10:$D$203,0))</f>
        <v/>
      </c>
      <c r="K226" s="185" t="e">
        <f t="shared" ca="1" si="87"/>
        <v>#VALUE!</v>
      </c>
      <c r="L226" s="185" t="e">
        <f t="shared" ca="1" si="87"/>
        <v>#VALUE!</v>
      </c>
      <c r="M226" s="185" t="e">
        <f t="shared" ca="1" si="87"/>
        <v>#VALUE!</v>
      </c>
      <c r="N226" s="185" t="e">
        <f t="shared" ca="1" si="87"/>
        <v>#VALUE!</v>
      </c>
      <c r="O226" s="185" t="e">
        <f t="shared" ca="1" si="87"/>
        <v>#VALUE!</v>
      </c>
      <c r="P226" s="185" t="e">
        <f t="shared" ca="1" si="87"/>
        <v>#VALUE!</v>
      </c>
      <c r="Q226" s="185" t="e">
        <f t="shared" ca="1" si="87"/>
        <v>#VALUE!</v>
      </c>
      <c r="R226" s="185" t="e">
        <f t="shared" ca="1" si="87"/>
        <v>#VALUE!</v>
      </c>
      <c r="S226" s="185" t="e">
        <f t="shared" ca="1" si="87"/>
        <v>#VALUE!</v>
      </c>
      <c r="T226" s="185" t="e">
        <f t="shared" ca="1" si="87"/>
        <v>#VALUE!</v>
      </c>
      <c r="U226" s="185" t="e">
        <f t="shared" ca="1" si="87"/>
        <v>#VALUE!</v>
      </c>
      <c r="V226" s="185" t="e">
        <f t="shared" ca="1" si="87"/>
        <v>#VALUE!</v>
      </c>
      <c r="W226" s="185" t="e">
        <f t="shared" ca="1" si="87"/>
        <v>#VALUE!</v>
      </c>
      <c r="X226" s="185" t="e">
        <f t="shared" ca="1" si="87"/>
        <v>#VALUE!</v>
      </c>
      <c r="Y226" s="185" t="e">
        <f t="shared" ca="1" si="87"/>
        <v>#VALUE!</v>
      </c>
      <c r="Z226" s="185" t="e">
        <f t="shared" ca="1" si="87"/>
        <v>#VALUE!</v>
      </c>
      <c r="AA226" s="185" t="e">
        <f t="shared" ca="1" si="88"/>
        <v>#VALUE!</v>
      </c>
      <c r="AB226" s="185" t="e">
        <f t="shared" ca="1" si="88"/>
        <v>#VALUE!</v>
      </c>
      <c r="AC226" s="185" t="e">
        <f t="shared" ca="1" si="88"/>
        <v>#VALUE!</v>
      </c>
      <c r="AD226" s="185" t="e">
        <f t="shared" ca="1" si="88"/>
        <v>#VALUE!</v>
      </c>
      <c r="AE226" s="185" t="e">
        <f t="shared" ca="1" si="88"/>
        <v>#VALUE!</v>
      </c>
      <c r="AF226" s="185" t="e">
        <f t="shared" ca="1" si="88"/>
        <v>#VALUE!</v>
      </c>
      <c r="AG226" s="185" t="e">
        <f t="shared" ca="1" si="88"/>
        <v>#VALUE!</v>
      </c>
      <c r="AH226" s="185" t="e">
        <f t="shared" ca="1" si="88"/>
        <v>#VALUE!</v>
      </c>
      <c r="AI226" s="185" t="e">
        <f t="shared" ca="1" si="88"/>
        <v>#VALUE!</v>
      </c>
      <c r="AJ226" s="185" t="e">
        <f t="shared" ca="1" si="88"/>
        <v>#VALUE!</v>
      </c>
      <c r="AK226" s="185" t="e">
        <f t="shared" ca="1" si="88"/>
        <v>#VALUE!</v>
      </c>
      <c r="AL226" s="185" t="e">
        <f t="shared" ca="1" si="88"/>
        <v>#VALUE!</v>
      </c>
      <c r="AM226" s="185" t="e">
        <f t="shared" ca="1" si="88"/>
        <v>#VALUE!</v>
      </c>
      <c r="AN226" s="185" t="e">
        <f t="shared" ca="1" si="88"/>
        <v>#VALUE!</v>
      </c>
      <c r="AO226" s="185" t="e">
        <f t="shared" ca="1" si="88"/>
        <v>#VALUE!</v>
      </c>
      <c r="AP226" s="185" t="e">
        <f t="shared" ca="1" si="88"/>
        <v>#VALUE!</v>
      </c>
    </row>
    <row r="227" spans="1:42">
      <c r="A227" s="57" t="str">
        <f>'[4]TS BYDem'!A166</f>
        <v>*</v>
      </c>
      <c r="B227" s="185" t="s">
        <v>288</v>
      </c>
      <c r="C227" s="185" t="s">
        <v>137</v>
      </c>
      <c r="D227" s="186" t="str">
        <f>'[4]TS BYDem'!D166</f>
        <v>IPPS</v>
      </c>
      <c r="E227" s="185" t="s">
        <v>137</v>
      </c>
      <c r="F227" s="185" t="s">
        <v>137</v>
      </c>
      <c r="G227" s="185" t="s">
        <v>137</v>
      </c>
      <c r="H227" s="185" t="s">
        <v>137</v>
      </c>
      <c r="I227" s="185">
        <v>0</v>
      </c>
      <c r="J227" s="185" t="str">
        <f>INDEX('[4]TS BYDem'!$J$10:$J$203,MATCH(D227,'[4]TS BYDem'!$D$10:$D$203,0))</f>
        <v/>
      </c>
      <c r="K227" s="185" t="e">
        <f t="shared" ca="1" si="87"/>
        <v>#VALUE!</v>
      </c>
      <c r="L227" s="185" t="e">
        <f t="shared" ca="1" si="87"/>
        <v>#VALUE!</v>
      </c>
      <c r="M227" s="185" t="e">
        <f t="shared" ca="1" si="87"/>
        <v>#VALUE!</v>
      </c>
      <c r="N227" s="185" t="e">
        <f t="shared" ca="1" si="87"/>
        <v>#VALUE!</v>
      </c>
      <c r="O227" s="185" t="e">
        <f t="shared" ca="1" si="87"/>
        <v>#VALUE!</v>
      </c>
      <c r="P227" s="185" t="e">
        <f t="shared" ca="1" si="87"/>
        <v>#VALUE!</v>
      </c>
      <c r="Q227" s="185" t="e">
        <f t="shared" ca="1" si="87"/>
        <v>#VALUE!</v>
      </c>
      <c r="R227" s="185" t="e">
        <f t="shared" ca="1" si="87"/>
        <v>#VALUE!</v>
      </c>
      <c r="S227" s="185" t="e">
        <f t="shared" ca="1" si="87"/>
        <v>#VALUE!</v>
      </c>
      <c r="T227" s="185" t="e">
        <f t="shared" ca="1" si="87"/>
        <v>#VALUE!</v>
      </c>
      <c r="U227" s="185" t="e">
        <f t="shared" ca="1" si="87"/>
        <v>#VALUE!</v>
      </c>
      <c r="V227" s="185" t="e">
        <f t="shared" ca="1" si="87"/>
        <v>#VALUE!</v>
      </c>
      <c r="W227" s="185" t="e">
        <f t="shared" ca="1" si="87"/>
        <v>#VALUE!</v>
      </c>
      <c r="X227" s="185" t="e">
        <f t="shared" ca="1" si="87"/>
        <v>#VALUE!</v>
      </c>
      <c r="Y227" s="185" t="e">
        <f t="shared" ca="1" si="87"/>
        <v>#VALUE!</v>
      </c>
      <c r="Z227" s="185" t="e">
        <f t="shared" ref="Z227:AO228" ca="1" si="89">Z$211/Y$211*Y227</f>
        <v>#VALUE!</v>
      </c>
      <c r="AA227" s="185" t="e">
        <f t="shared" ca="1" si="89"/>
        <v>#VALUE!</v>
      </c>
      <c r="AB227" s="185" t="e">
        <f t="shared" ca="1" si="89"/>
        <v>#VALUE!</v>
      </c>
      <c r="AC227" s="185" t="e">
        <f t="shared" ca="1" si="89"/>
        <v>#VALUE!</v>
      </c>
      <c r="AD227" s="185" t="e">
        <f t="shared" ca="1" si="89"/>
        <v>#VALUE!</v>
      </c>
      <c r="AE227" s="185" t="e">
        <f t="shared" ca="1" si="89"/>
        <v>#VALUE!</v>
      </c>
      <c r="AF227" s="185" t="e">
        <f t="shared" ca="1" si="89"/>
        <v>#VALUE!</v>
      </c>
      <c r="AG227" s="185" t="e">
        <f t="shared" ca="1" si="89"/>
        <v>#VALUE!</v>
      </c>
      <c r="AH227" s="185" t="e">
        <f t="shared" ca="1" si="89"/>
        <v>#VALUE!</v>
      </c>
      <c r="AI227" s="185" t="e">
        <f t="shared" ca="1" si="89"/>
        <v>#VALUE!</v>
      </c>
      <c r="AJ227" s="185" t="e">
        <f t="shared" ca="1" si="89"/>
        <v>#VALUE!</v>
      </c>
      <c r="AK227" s="185" t="e">
        <f t="shared" ca="1" si="89"/>
        <v>#VALUE!</v>
      </c>
      <c r="AL227" s="185" t="e">
        <f t="shared" ca="1" si="89"/>
        <v>#VALUE!</v>
      </c>
      <c r="AM227" s="185" t="e">
        <f t="shared" ca="1" si="89"/>
        <v>#VALUE!</v>
      </c>
      <c r="AN227" s="185" t="e">
        <f t="shared" ca="1" si="89"/>
        <v>#VALUE!</v>
      </c>
      <c r="AO227" s="185" t="e">
        <f t="shared" ca="1" si="89"/>
        <v>#VALUE!</v>
      </c>
      <c r="AP227" s="185" t="e">
        <f t="shared" ca="1" si="88"/>
        <v>#VALUE!</v>
      </c>
    </row>
    <row r="228" spans="1:42">
      <c r="A228" s="57" t="str">
        <f>'[4]TS BYDem'!A167</f>
        <v>*</v>
      </c>
      <c r="B228" s="185" t="s">
        <v>288</v>
      </c>
      <c r="C228" s="185" t="s">
        <v>137</v>
      </c>
      <c r="D228" s="186" t="str">
        <f>'[4]TS BYDem'!D167</f>
        <v>IPPS</v>
      </c>
      <c r="E228" s="185" t="s">
        <v>137</v>
      </c>
      <c r="F228" s="185" t="s">
        <v>137</v>
      </c>
      <c r="G228" s="185" t="s">
        <v>137</v>
      </c>
      <c r="H228" s="185" t="s">
        <v>137</v>
      </c>
      <c r="I228" s="185">
        <v>0</v>
      </c>
      <c r="J228" s="185" t="str">
        <f>INDEX('[4]TS BYDem'!$J$10:$J$203,MATCH(D228,'[4]TS BYDem'!$D$10:$D$203,0))</f>
        <v/>
      </c>
      <c r="K228" s="185" t="e">
        <f t="shared" ref="K228:Z229" ca="1" si="90">K$211/J$211*J228</f>
        <v>#VALUE!</v>
      </c>
      <c r="L228" s="185" t="e">
        <f t="shared" ca="1" si="90"/>
        <v>#VALUE!</v>
      </c>
      <c r="M228" s="185" t="e">
        <f t="shared" ca="1" si="90"/>
        <v>#VALUE!</v>
      </c>
      <c r="N228" s="185" t="e">
        <f t="shared" ca="1" si="90"/>
        <v>#VALUE!</v>
      </c>
      <c r="O228" s="185" t="e">
        <f t="shared" ca="1" si="90"/>
        <v>#VALUE!</v>
      </c>
      <c r="P228" s="185" t="e">
        <f t="shared" ca="1" si="90"/>
        <v>#VALUE!</v>
      </c>
      <c r="Q228" s="185" t="e">
        <f t="shared" ca="1" si="90"/>
        <v>#VALUE!</v>
      </c>
      <c r="R228" s="185" t="e">
        <f t="shared" ca="1" si="90"/>
        <v>#VALUE!</v>
      </c>
      <c r="S228" s="185" t="e">
        <f t="shared" ca="1" si="90"/>
        <v>#VALUE!</v>
      </c>
      <c r="T228" s="185" t="e">
        <f t="shared" ca="1" si="90"/>
        <v>#VALUE!</v>
      </c>
      <c r="U228" s="185" t="e">
        <f t="shared" ca="1" si="90"/>
        <v>#VALUE!</v>
      </c>
      <c r="V228" s="185" t="e">
        <f t="shared" ca="1" si="90"/>
        <v>#VALUE!</v>
      </c>
      <c r="W228" s="185" t="e">
        <f t="shared" ca="1" si="90"/>
        <v>#VALUE!</v>
      </c>
      <c r="X228" s="185" t="e">
        <f t="shared" ca="1" si="90"/>
        <v>#VALUE!</v>
      </c>
      <c r="Y228" s="185" t="e">
        <f t="shared" ca="1" si="90"/>
        <v>#VALUE!</v>
      </c>
      <c r="Z228" s="185" t="e">
        <f t="shared" ca="1" si="90"/>
        <v>#VALUE!</v>
      </c>
      <c r="AA228" s="185" t="e">
        <f t="shared" ca="1" si="89"/>
        <v>#VALUE!</v>
      </c>
      <c r="AB228" s="185" t="e">
        <f t="shared" ca="1" si="89"/>
        <v>#VALUE!</v>
      </c>
      <c r="AC228" s="185" t="e">
        <f t="shared" ca="1" si="89"/>
        <v>#VALUE!</v>
      </c>
      <c r="AD228" s="185" t="e">
        <f t="shared" ca="1" si="89"/>
        <v>#VALUE!</v>
      </c>
      <c r="AE228" s="185" t="e">
        <f t="shared" ca="1" si="89"/>
        <v>#VALUE!</v>
      </c>
      <c r="AF228" s="185" t="e">
        <f t="shared" ca="1" si="89"/>
        <v>#VALUE!</v>
      </c>
      <c r="AG228" s="185" t="e">
        <f t="shared" ca="1" si="89"/>
        <v>#VALUE!</v>
      </c>
      <c r="AH228" s="185" t="e">
        <f t="shared" ca="1" si="89"/>
        <v>#VALUE!</v>
      </c>
      <c r="AI228" s="185" t="e">
        <f t="shared" ca="1" si="89"/>
        <v>#VALUE!</v>
      </c>
      <c r="AJ228" s="185" t="e">
        <f t="shared" ca="1" si="89"/>
        <v>#VALUE!</v>
      </c>
      <c r="AK228" s="185" t="e">
        <f t="shared" ca="1" si="89"/>
        <v>#VALUE!</v>
      </c>
      <c r="AL228" s="185" t="e">
        <f t="shared" ca="1" si="89"/>
        <v>#VALUE!</v>
      </c>
      <c r="AM228" s="185" t="e">
        <f t="shared" ca="1" si="89"/>
        <v>#VALUE!</v>
      </c>
      <c r="AN228" s="185" t="e">
        <f t="shared" ca="1" si="89"/>
        <v>#VALUE!</v>
      </c>
      <c r="AO228" s="185" t="e">
        <f t="shared" ca="1" si="89"/>
        <v>#VALUE!</v>
      </c>
      <c r="AP228" s="185" t="e">
        <f t="shared" ref="L228:AP229" ca="1" si="91">AP$211/AO$211*AO228</f>
        <v>#VALUE!</v>
      </c>
    </row>
    <row r="229" spans="1:42">
      <c r="A229" s="57" t="str">
        <f>'[4]TS BYDem'!A168</f>
        <v>*</v>
      </c>
      <c r="B229" s="185" t="s">
        <v>288</v>
      </c>
      <c r="C229" s="185" t="s">
        <v>137</v>
      </c>
      <c r="D229" s="186" t="str">
        <f>'[4]TS BYDem'!D168</f>
        <v>IPPS</v>
      </c>
      <c r="E229" s="185" t="s">
        <v>137</v>
      </c>
      <c r="F229" s="185" t="s">
        <v>137</v>
      </c>
      <c r="G229" s="185" t="s">
        <v>137</v>
      </c>
      <c r="H229" s="185" t="s">
        <v>137</v>
      </c>
      <c r="I229" s="185">
        <v>0</v>
      </c>
      <c r="J229" s="185" t="str">
        <f>INDEX('[4]TS BYDem'!$J$10:$J$203,MATCH(D229,'[4]TS BYDem'!$D$10:$D$203,0))</f>
        <v/>
      </c>
      <c r="K229" s="185" t="e">
        <f t="shared" ca="1" si="90"/>
        <v>#VALUE!</v>
      </c>
      <c r="L229" s="185" t="e">
        <f t="shared" ca="1" si="91"/>
        <v>#VALUE!</v>
      </c>
      <c r="M229" s="185" t="e">
        <f t="shared" ca="1" si="91"/>
        <v>#VALUE!</v>
      </c>
      <c r="N229" s="185" t="e">
        <f t="shared" ca="1" si="91"/>
        <v>#VALUE!</v>
      </c>
      <c r="O229" s="185" t="e">
        <f t="shared" ca="1" si="91"/>
        <v>#VALUE!</v>
      </c>
      <c r="P229" s="185" t="e">
        <f t="shared" ca="1" si="91"/>
        <v>#VALUE!</v>
      </c>
      <c r="Q229" s="185" t="e">
        <f t="shared" ca="1" si="91"/>
        <v>#VALUE!</v>
      </c>
      <c r="R229" s="185" t="e">
        <f t="shared" ca="1" si="91"/>
        <v>#VALUE!</v>
      </c>
      <c r="S229" s="185" t="e">
        <f t="shared" ca="1" si="91"/>
        <v>#VALUE!</v>
      </c>
      <c r="T229" s="185" t="e">
        <f t="shared" ca="1" si="91"/>
        <v>#VALUE!</v>
      </c>
      <c r="U229" s="185" t="e">
        <f t="shared" ca="1" si="91"/>
        <v>#VALUE!</v>
      </c>
      <c r="V229" s="185" t="e">
        <f t="shared" ca="1" si="91"/>
        <v>#VALUE!</v>
      </c>
      <c r="W229" s="185" t="e">
        <f t="shared" ca="1" si="91"/>
        <v>#VALUE!</v>
      </c>
      <c r="X229" s="185" t="e">
        <f t="shared" ca="1" si="91"/>
        <v>#VALUE!</v>
      </c>
      <c r="Y229" s="185" t="e">
        <f t="shared" ca="1" si="91"/>
        <v>#VALUE!</v>
      </c>
      <c r="Z229" s="185" t="e">
        <f t="shared" ca="1" si="91"/>
        <v>#VALUE!</v>
      </c>
      <c r="AA229" s="185" t="e">
        <f t="shared" ca="1" si="91"/>
        <v>#VALUE!</v>
      </c>
      <c r="AB229" s="185" t="e">
        <f t="shared" ca="1" si="91"/>
        <v>#VALUE!</v>
      </c>
      <c r="AC229" s="185" t="e">
        <f t="shared" ca="1" si="91"/>
        <v>#VALUE!</v>
      </c>
      <c r="AD229" s="185" t="e">
        <f t="shared" ca="1" si="91"/>
        <v>#VALUE!</v>
      </c>
      <c r="AE229" s="185" t="e">
        <f t="shared" ca="1" si="91"/>
        <v>#VALUE!</v>
      </c>
      <c r="AF229" s="185" t="e">
        <f t="shared" ca="1" si="91"/>
        <v>#VALUE!</v>
      </c>
      <c r="AG229" s="185" t="e">
        <f t="shared" ca="1" si="91"/>
        <v>#VALUE!</v>
      </c>
      <c r="AH229" s="185" t="e">
        <f t="shared" ca="1" si="91"/>
        <v>#VALUE!</v>
      </c>
      <c r="AI229" s="185" t="e">
        <f t="shared" ca="1" si="91"/>
        <v>#VALUE!</v>
      </c>
      <c r="AJ229" s="185" t="e">
        <f t="shared" ca="1" si="91"/>
        <v>#VALUE!</v>
      </c>
      <c r="AK229" s="185" t="e">
        <f t="shared" ca="1" si="91"/>
        <v>#VALUE!</v>
      </c>
      <c r="AL229" s="185" t="e">
        <f t="shared" ca="1" si="91"/>
        <v>#VALUE!</v>
      </c>
      <c r="AM229" s="185" t="e">
        <f t="shared" ca="1" si="91"/>
        <v>#VALUE!</v>
      </c>
      <c r="AN229" s="185" t="e">
        <f t="shared" ca="1" si="91"/>
        <v>#VALUE!</v>
      </c>
      <c r="AO229" s="185" t="e">
        <f t="shared" ca="1" si="91"/>
        <v>#VALUE!</v>
      </c>
      <c r="AP229" s="185" t="e">
        <f t="shared" ca="1" si="91"/>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92">SUMIF($B$10:$B$22,$D230,K$10:K$22)*SUMIF($B$10:$B$22,$D230,K$41:K$53)</f>
        <v>242.05600000000001</v>
      </c>
      <c r="L230" s="5">
        <f t="shared" ca="1" si="92"/>
        <v>246.69399999999999</v>
      </c>
      <c r="M230" s="5">
        <f t="shared" ca="1" si="92"/>
        <v>250.125</v>
      </c>
      <c r="N230" s="5">
        <f t="shared" ca="1" si="92"/>
        <v>252.709</v>
      </c>
      <c r="O230" s="5">
        <f t="shared" ca="1" si="92"/>
        <v>254.65</v>
      </c>
      <c r="P230" s="5">
        <f t="shared" ca="1" si="92"/>
        <v>257.584</v>
      </c>
      <c r="Q230" s="5">
        <f t="shared" ca="1" si="92"/>
        <v>257.30799999999999</v>
      </c>
      <c r="R230" s="5">
        <f t="shared" ca="1" si="92"/>
        <v>233.197</v>
      </c>
      <c r="S230" s="5">
        <f t="shared" ca="1" si="92"/>
        <v>238.98655684621042</v>
      </c>
      <c r="T230" s="5">
        <f t="shared" ca="1" si="92"/>
        <v>244.19222207211291</v>
      </c>
      <c r="U230" s="5">
        <f t="shared" ca="1" si="92"/>
        <v>248.77166634450469</v>
      </c>
      <c r="V230" s="5">
        <f t="shared" ca="1" si="92"/>
        <v>253.99939506246722</v>
      </c>
      <c r="W230" s="5">
        <f t="shared" ca="1" si="92"/>
        <v>259.20209971804968</v>
      </c>
      <c r="X230" s="5">
        <f t="shared" ca="1" si="92"/>
        <v>264.03679254756258</v>
      </c>
      <c r="Y230" s="5">
        <f t="shared" ca="1" si="92"/>
        <v>268.93938454182347</v>
      </c>
      <c r="Z230" s="5">
        <f t="shared" ca="1" si="92"/>
        <v>274.83037255954758</v>
      </c>
      <c r="AA230" s="5">
        <f t="shared" ca="1" si="92"/>
        <v>280.60969135120177</v>
      </c>
      <c r="AB230" s="5">
        <f ca="1">SUMIF($B$10:$B$22,$D230,AB$10:AB$22)*SUMIF($B$10:$B$22,$D230,AB$40:AB$53)</f>
        <v>286.57956652322508</v>
      </c>
      <c r="AC230" s="5">
        <f t="shared" ca="1" si="92"/>
        <v>293.86183668976116</v>
      </c>
      <c r="AD230" s="5">
        <f t="shared" ca="1" si="92"/>
        <v>301.65178181815247</v>
      </c>
      <c r="AE230" s="5">
        <f t="shared" ca="1" si="92"/>
        <v>309.99938993082628</v>
      </c>
      <c r="AF230" s="5">
        <f t="shared" ca="1" si="92"/>
        <v>319.79709495919906</v>
      </c>
      <c r="AG230" s="5">
        <f t="shared" ca="1" si="92"/>
        <v>329.79683644737162</v>
      </c>
      <c r="AH230" s="5">
        <f t="shared" ca="1" si="92"/>
        <v>340.76952511386293</v>
      </c>
      <c r="AI230" s="5">
        <f t="shared" ca="1" si="92"/>
        <v>352.42828837552247</v>
      </c>
      <c r="AJ230" s="5">
        <f t="shared" ca="1" si="92"/>
        <v>364.32385739207496</v>
      </c>
      <c r="AK230" s="5">
        <f t="shared" ca="1" si="92"/>
        <v>376.88141511260642</v>
      </c>
      <c r="AL230" s="5">
        <f t="shared" ca="1" si="92"/>
        <v>390.14654994602142</v>
      </c>
      <c r="AM230" s="5">
        <f t="shared" ca="1" si="92"/>
        <v>463.6632569530513</v>
      </c>
      <c r="AN230" s="5">
        <f t="shared" ca="1" si="92"/>
        <v>556.21578916154738</v>
      </c>
      <c r="AO230" s="5">
        <f t="shared" ca="1" si="92"/>
        <v>719.11239084349654</v>
      </c>
      <c r="AP230" s="5">
        <f t="shared" ca="1" si="92"/>
        <v>885.1816300590217</v>
      </c>
    </row>
    <row r="231" spans="1:42">
      <c r="A231" s="57" t="str">
        <f>'[4]TS BYDem'!A170</f>
        <v>*</v>
      </c>
      <c r="B231" s="185" t="s">
        <v>288</v>
      </c>
      <c r="C231" s="185" t="s">
        <v>137</v>
      </c>
      <c r="D231" s="186">
        <f>'[4]TS BYDem'!D170</f>
        <v>0</v>
      </c>
      <c r="E231" s="185" t="s">
        <v>137</v>
      </c>
      <c r="F231" s="185" t="s">
        <v>137</v>
      </c>
      <c r="G231" s="185" t="s">
        <v>137</v>
      </c>
      <c r="H231" s="185" t="s">
        <v>137</v>
      </c>
      <c r="I231" s="185">
        <v>0</v>
      </c>
      <c r="J231" s="185" t="str">
        <f>INDEX('[4]TS BYDem'!$J$10:$J$203,MATCH(D231,'[4]TS BYDem'!$D$10:$D$203,0))</f>
        <v/>
      </c>
      <c r="K231" s="185" t="e">
        <f t="shared" ref="K231:Z253" ca="1" si="93">K$230/J$230*J231</f>
        <v>#VALUE!</v>
      </c>
      <c r="L231" s="185" t="e">
        <f t="shared" ca="1" si="93"/>
        <v>#VALUE!</v>
      </c>
      <c r="M231" s="185" t="e">
        <f t="shared" ca="1" si="93"/>
        <v>#VALUE!</v>
      </c>
      <c r="N231" s="185" t="e">
        <f t="shared" ca="1" si="93"/>
        <v>#VALUE!</v>
      </c>
      <c r="O231" s="185" t="e">
        <f t="shared" ca="1" si="93"/>
        <v>#VALUE!</v>
      </c>
      <c r="P231" s="185" t="e">
        <f t="shared" ca="1" si="93"/>
        <v>#VALUE!</v>
      </c>
      <c r="Q231" s="185" t="e">
        <f t="shared" ca="1" si="93"/>
        <v>#VALUE!</v>
      </c>
      <c r="R231" s="185" t="e">
        <f t="shared" ca="1" si="93"/>
        <v>#VALUE!</v>
      </c>
      <c r="S231" s="185" t="e">
        <f t="shared" ca="1" si="93"/>
        <v>#VALUE!</v>
      </c>
      <c r="T231" s="185" t="e">
        <f t="shared" ca="1" si="93"/>
        <v>#VALUE!</v>
      </c>
      <c r="U231" s="185" t="e">
        <f t="shared" ca="1" si="93"/>
        <v>#VALUE!</v>
      </c>
      <c r="V231" s="185" t="e">
        <f t="shared" ca="1" si="93"/>
        <v>#VALUE!</v>
      </c>
      <c r="W231" s="185" t="e">
        <f t="shared" ca="1" si="93"/>
        <v>#VALUE!</v>
      </c>
      <c r="X231" s="185" t="e">
        <f t="shared" ca="1" si="93"/>
        <v>#VALUE!</v>
      </c>
      <c r="Y231" s="185" t="e">
        <f t="shared" ca="1" si="93"/>
        <v>#VALUE!</v>
      </c>
      <c r="Z231" s="185" t="e">
        <f t="shared" ca="1" si="93"/>
        <v>#VALUE!</v>
      </c>
      <c r="AA231" s="185" t="e">
        <f t="shared" ref="AA231:AP246" ca="1" si="94">AA$230/Z$230*Z231</f>
        <v>#VALUE!</v>
      </c>
      <c r="AB231" s="185" t="e">
        <f t="shared" ca="1" si="94"/>
        <v>#VALUE!</v>
      </c>
      <c r="AC231" s="185" t="e">
        <f t="shared" ca="1" si="94"/>
        <v>#VALUE!</v>
      </c>
      <c r="AD231" s="185" t="e">
        <f t="shared" ca="1" si="94"/>
        <v>#VALUE!</v>
      </c>
      <c r="AE231" s="185" t="e">
        <f t="shared" ca="1" si="94"/>
        <v>#VALUE!</v>
      </c>
      <c r="AF231" s="185" t="e">
        <f t="shared" ca="1" si="94"/>
        <v>#VALUE!</v>
      </c>
      <c r="AG231" s="185" t="e">
        <f t="shared" ca="1" si="94"/>
        <v>#VALUE!</v>
      </c>
      <c r="AH231" s="185" t="e">
        <f t="shared" ca="1" si="94"/>
        <v>#VALUE!</v>
      </c>
      <c r="AI231" s="185" t="e">
        <f t="shared" ca="1" si="94"/>
        <v>#VALUE!</v>
      </c>
      <c r="AJ231" s="185" t="e">
        <f t="shared" ca="1" si="94"/>
        <v>#VALUE!</v>
      </c>
      <c r="AK231" s="185" t="e">
        <f t="shared" ca="1" si="94"/>
        <v>#VALUE!</v>
      </c>
      <c r="AL231" s="185" t="e">
        <f t="shared" ca="1" si="94"/>
        <v>#VALUE!</v>
      </c>
      <c r="AM231" s="185" t="e">
        <f t="shared" ca="1" si="94"/>
        <v>#VALUE!</v>
      </c>
      <c r="AN231" s="185" t="e">
        <f t="shared" ca="1" si="94"/>
        <v>#VALUE!</v>
      </c>
      <c r="AO231" s="185" t="e">
        <f t="shared" ca="1" si="94"/>
        <v>#VALUE!</v>
      </c>
      <c r="AP231" s="185" t="e">
        <f t="shared" ca="1" si="94"/>
        <v>#VALUE!</v>
      </c>
    </row>
    <row r="232" spans="1:42">
      <c r="A232" s="57" t="str">
        <f>'[4]TS BYDem'!A171</f>
        <v>*</v>
      </c>
      <c r="B232" s="185" t="s">
        <v>288</v>
      </c>
      <c r="C232" s="185" t="s">
        <v>137</v>
      </c>
      <c r="D232" s="186">
        <f>'[4]TS BYDem'!D171</f>
        <v>2</v>
      </c>
      <c r="E232" s="185" t="s">
        <v>137</v>
      </c>
      <c r="F232" s="185" t="s">
        <v>137</v>
      </c>
      <c r="G232" s="185" t="s">
        <v>137</v>
      </c>
      <c r="H232" s="185" t="s">
        <v>137</v>
      </c>
      <c r="I232" s="185">
        <v>0</v>
      </c>
      <c r="J232" s="185" t="str">
        <f>INDEX('[4]TS BYDem'!$J$10:$J$203,MATCH(D232,'[4]TS BYDem'!$D$10:$D$203,0))</f>
        <v/>
      </c>
      <c r="K232" s="185" t="e">
        <f t="shared" ca="1" si="93"/>
        <v>#VALUE!</v>
      </c>
      <c r="L232" s="185" t="e">
        <f t="shared" ca="1" si="93"/>
        <v>#VALUE!</v>
      </c>
      <c r="M232" s="185" t="e">
        <f t="shared" ca="1" si="93"/>
        <v>#VALUE!</v>
      </c>
      <c r="N232" s="185" t="e">
        <f t="shared" ca="1" si="93"/>
        <v>#VALUE!</v>
      </c>
      <c r="O232" s="185" t="e">
        <f t="shared" ca="1" si="93"/>
        <v>#VALUE!</v>
      </c>
      <c r="P232" s="185" t="e">
        <f t="shared" ca="1" si="93"/>
        <v>#VALUE!</v>
      </c>
      <c r="Q232" s="185" t="e">
        <f t="shared" ca="1" si="93"/>
        <v>#VALUE!</v>
      </c>
      <c r="R232" s="185" t="e">
        <f t="shared" ca="1" si="93"/>
        <v>#VALUE!</v>
      </c>
      <c r="S232" s="185" t="e">
        <f t="shared" ca="1" si="93"/>
        <v>#VALUE!</v>
      </c>
      <c r="T232" s="185" t="e">
        <f t="shared" ca="1" si="93"/>
        <v>#VALUE!</v>
      </c>
      <c r="U232" s="185" t="e">
        <f t="shared" ca="1" si="93"/>
        <v>#VALUE!</v>
      </c>
      <c r="V232" s="185" t="e">
        <f t="shared" ca="1" si="93"/>
        <v>#VALUE!</v>
      </c>
      <c r="W232" s="185" t="e">
        <f t="shared" ca="1" si="93"/>
        <v>#VALUE!</v>
      </c>
      <c r="X232" s="185" t="e">
        <f t="shared" ca="1" si="93"/>
        <v>#VALUE!</v>
      </c>
      <c r="Y232" s="185" t="e">
        <f t="shared" ca="1" si="93"/>
        <v>#VALUE!</v>
      </c>
      <c r="Z232" s="185" t="e">
        <f t="shared" ca="1" si="93"/>
        <v>#VALUE!</v>
      </c>
      <c r="AA232" s="185" t="e">
        <f t="shared" ca="1" si="94"/>
        <v>#VALUE!</v>
      </c>
      <c r="AB232" s="185" t="e">
        <f t="shared" ca="1" si="94"/>
        <v>#VALUE!</v>
      </c>
      <c r="AC232" s="185" t="e">
        <f t="shared" ca="1" si="94"/>
        <v>#VALUE!</v>
      </c>
      <c r="AD232" s="185" t="e">
        <f t="shared" ca="1" si="94"/>
        <v>#VALUE!</v>
      </c>
      <c r="AE232" s="185" t="e">
        <f t="shared" ca="1" si="94"/>
        <v>#VALUE!</v>
      </c>
      <c r="AF232" s="185" t="e">
        <f t="shared" ca="1" si="94"/>
        <v>#VALUE!</v>
      </c>
      <c r="AG232" s="185" t="e">
        <f t="shared" ca="1" si="94"/>
        <v>#VALUE!</v>
      </c>
      <c r="AH232" s="185" t="e">
        <f t="shared" ca="1" si="94"/>
        <v>#VALUE!</v>
      </c>
      <c r="AI232" s="185" t="e">
        <f t="shared" ca="1" si="94"/>
        <v>#VALUE!</v>
      </c>
      <c r="AJ232" s="185" t="e">
        <f t="shared" ca="1" si="94"/>
        <v>#VALUE!</v>
      </c>
      <c r="AK232" s="185" t="e">
        <f t="shared" ca="1" si="94"/>
        <v>#VALUE!</v>
      </c>
      <c r="AL232" s="185" t="e">
        <f t="shared" ca="1" si="94"/>
        <v>#VALUE!</v>
      </c>
      <c r="AM232" s="185" t="e">
        <f t="shared" ca="1" si="94"/>
        <v>#VALUE!</v>
      </c>
      <c r="AN232" s="185" t="e">
        <f t="shared" ca="1" si="94"/>
        <v>#VALUE!</v>
      </c>
      <c r="AO232" s="185" t="e">
        <f t="shared" ca="1" si="94"/>
        <v>#VALUE!</v>
      </c>
      <c r="AP232" s="185" t="e">
        <f t="shared" ca="1" si="94"/>
        <v>#VALUE!</v>
      </c>
    </row>
    <row r="233" spans="1:42">
      <c r="A233" s="57" t="str">
        <f>'[4]TS BYDem'!A172</f>
        <v/>
      </c>
      <c r="B233" s="185" t="s">
        <v>288</v>
      </c>
      <c r="C233" s="185" t="s">
        <v>137</v>
      </c>
      <c r="D233" s="186" t="str">
        <f>'[4]TS BYDem'!D172</f>
        <v>IOTK</v>
      </c>
      <c r="E233" s="185" t="s">
        <v>137</v>
      </c>
      <c r="F233" s="185" t="s">
        <v>137</v>
      </c>
      <c r="G233" s="185" t="s">
        <v>137</v>
      </c>
      <c r="H233" s="185" t="s">
        <v>137</v>
      </c>
      <c r="I233" s="185">
        <v>0</v>
      </c>
      <c r="J233" s="185">
        <f>INDEX('[4]TS BYDem'!$J$10:$J$203,MATCH(D233,'[4]TS BYDem'!$D$10:$D$203,0))</f>
        <v>4.0241553496851505</v>
      </c>
      <c r="K233" s="185">
        <f t="shared" ca="1" si="93"/>
        <v>4.1362170927295789</v>
      </c>
      <c r="L233" s="185">
        <f t="shared" ca="1" si="93"/>
        <v>4.2154705500951453</v>
      </c>
      <c r="M233" s="192">
        <f t="shared" ref="M233:M241" si="95">O233</f>
        <v>2.1816720000000003</v>
      </c>
      <c r="N233" s="192">
        <f t="shared" ref="N233:N241" si="96">O233</f>
        <v>2.1816720000000003</v>
      </c>
      <c r="O233" s="192">
        <f>INDEX('[4]TS BYDem'!$O$10:$O$203,MATCH(D233,'[4]TS BYDem'!$D$10:$D$203,0))</f>
        <v>2.1816720000000003</v>
      </c>
      <c r="P233" s="185">
        <f t="shared" ca="1" si="93"/>
        <v>2.2068085625289617</v>
      </c>
      <c r="Q233" s="185">
        <f t="shared" ca="1" si="93"/>
        <v>2.2044439779147851</v>
      </c>
      <c r="R233" s="185">
        <f t="shared" ca="1" si="93"/>
        <v>1.9978769502611429</v>
      </c>
      <c r="S233" s="185">
        <f t="shared" ca="1" si="93"/>
        <v>2.0474780264982746</v>
      </c>
      <c r="T233" s="185">
        <f t="shared" ca="1" si="93"/>
        <v>2.092076707294368</v>
      </c>
      <c r="U233" s="185">
        <f t="shared" ca="1" si="93"/>
        <v>2.1313103430479026</v>
      </c>
      <c r="V233" s="185">
        <f t="shared" ca="1" si="93"/>
        <v>2.1760980491840689</v>
      </c>
      <c r="W233" s="185">
        <f t="shared" ca="1" si="93"/>
        <v>2.2206713657807859</v>
      </c>
      <c r="X233" s="185">
        <f t="shared" ca="1" si="93"/>
        <v>2.2620918015740279</v>
      </c>
      <c r="Y233" s="185">
        <f t="shared" ca="1" si="93"/>
        <v>2.304093952295815</v>
      </c>
      <c r="Z233" s="185">
        <f t="shared" ca="1" si="93"/>
        <v>2.3545640234154077</v>
      </c>
      <c r="AA233" s="185">
        <f t="shared" ca="1" si="94"/>
        <v>2.4040773868036887</v>
      </c>
      <c r="AB233" s="185">
        <f t="shared" ca="1" si="94"/>
        <v>2.455223310645426</v>
      </c>
      <c r="AC233" s="185">
        <f t="shared" ca="1" si="94"/>
        <v>2.5176129627905945</v>
      </c>
      <c r="AD233" s="185">
        <f t="shared" ca="1" si="94"/>
        <v>2.584352036688681</v>
      </c>
      <c r="AE233" s="185">
        <f t="shared" ca="1" si="94"/>
        <v>2.6558687965017316</v>
      </c>
      <c r="AF233" s="185">
        <f t="shared" ca="1" si="94"/>
        <v>2.7398090231840802</v>
      </c>
      <c r="AG233" s="185">
        <f t="shared" ca="1" si="94"/>
        <v>2.8254801640126073</v>
      </c>
      <c r="AH233" s="185">
        <f t="shared" ca="1" si="94"/>
        <v>2.9194868697985936</v>
      </c>
      <c r="AI233" s="185">
        <f t="shared" ca="1" si="94"/>
        <v>3.0193714068596238</v>
      </c>
      <c r="AJ233" s="185">
        <f t="shared" ca="1" si="94"/>
        <v>3.1212847382850315</v>
      </c>
      <c r="AK233" s="185">
        <f t="shared" ca="1" si="94"/>
        <v>3.2288695490734365</v>
      </c>
      <c r="AL233" s="185">
        <f t="shared" ca="1" si="94"/>
        <v>3.3425164104215073</v>
      </c>
      <c r="AM233" s="185">
        <f t="shared" ca="1" si="94"/>
        <v>3.9723587085147369</v>
      </c>
      <c r="AN233" s="185">
        <f t="shared" ca="1" si="94"/>
        <v>4.7652873087439698</v>
      </c>
      <c r="AO233" s="185">
        <f t="shared" ca="1" si="94"/>
        <v>6.1608771567104395</v>
      </c>
      <c r="AP233" s="185">
        <f t="shared" ca="1" si="94"/>
        <v>7.5836480550328949</v>
      </c>
    </row>
    <row r="234" spans="1:42">
      <c r="A234" s="57" t="str">
        <f>'[4]TS BYDem'!A173</f>
        <v/>
      </c>
      <c r="B234" s="185" t="s">
        <v>288</v>
      </c>
      <c r="C234" s="185" t="s">
        <v>137</v>
      </c>
      <c r="D234" s="186" t="str">
        <f>'[4]TS BYDem'!D173</f>
        <v>IOTA</v>
      </c>
      <c r="E234" s="185" t="s">
        <v>137</v>
      </c>
      <c r="F234" s="185" t="s">
        <v>137</v>
      </c>
      <c r="G234" s="185" t="s">
        <v>137</v>
      </c>
      <c r="H234" s="185" t="s">
        <v>137</v>
      </c>
      <c r="I234" s="185">
        <v>0</v>
      </c>
      <c r="J234" s="185">
        <f>INDEX('[4]TS BYDem'!$J$10:$J$203,MATCH(D234,'[4]TS BYDem'!$D$10:$D$203,0))</f>
        <v>0.22789646617646991</v>
      </c>
      <c r="K234" s="185">
        <f t="shared" ca="1" si="93"/>
        <v>0.23424276074370104</v>
      </c>
      <c r="L234" s="185">
        <f t="shared" ca="1" si="93"/>
        <v>0.23873105239658002</v>
      </c>
      <c r="M234" s="192">
        <f t="shared" si="95"/>
        <v>0.12355272</v>
      </c>
      <c r="N234" s="192">
        <f t="shared" si="96"/>
        <v>0.12355272</v>
      </c>
      <c r="O234" s="192">
        <f>INDEX('[4]TS BYDem'!$O$10:$O$203,MATCH(D234,'[4]TS BYDem'!$D$10:$D$203,0))</f>
        <v>0.12355272</v>
      </c>
      <c r="P234" s="185">
        <f t="shared" ca="1" si="93"/>
        <v>0.12497625693493029</v>
      </c>
      <c r="Q234" s="185">
        <f t="shared" ca="1" si="93"/>
        <v>0.12484234548501864</v>
      </c>
      <c r="R234" s="185">
        <f t="shared" ca="1" si="93"/>
        <v>0.11314401588784606</v>
      </c>
      <c r="S234" s="185">
        <f t="shared" ca="1" si="93"/>
        <v>0.11595303020531678</v>
      </c>
      <c r="T234" s="185">
        <f t="shared" ca="1" si="93"/>
        <v>0.11847874824211108</v>
      </c>
      <c r="U234" s="185">
        <f t="shared" ca="1" si="93"/>
        <v>0.12070063238089933</v>
      </c>
      <c r="V234" s="185">
        <f t="shared" ca="1" si="93"/>
        <v>0.12323705532425838</v>
      </c>
      <c r="W234" s="185">
        <f t="shared" ca="1" si="93"/>
        <v>0.1257613369325595</v>
      </c>
      <c r="X234" s="185">
        <f t="shared" ca="1" si="93"/>
        <v>0.12810706420313014</v>
      </c>
      <c r="Y234" s="185">
        <f t="shared" ca="1" si="93"/>
        <v>0.13048573522587179</v>
      </c>
      <c r="Z234" s="185">
        <f t="shared" ca="1" si="93"/>
        <v>0.13334396256958758</v>
      </c>
      <c r="AA234" s="185">
        <f t="shared" ca="1" si="94"/>
        <v>0.13614800952209488</v>
      </c>
      <c r="AB234" s="185">
        <f t="shared" ca="1" si="94"/>
        <v>0.13904451184121502</v>
      </c>
      <c r="AC234" s="185">
        <f t="shared" ca="1" si="94"/>
        <v>0.14257777037979891</v>
      </c>
      <c r="AD234" s="185">
        <f t="shared" ca="1" si="94"/>
        <v>0.14635734591195479</v>
      </c>
      <c r="AE234" s="185">
        <f t="shared" ca="1" si="94"/>
        <v>0.15040749194696329</v>
      </c>
      <c r="AF234" s="185">
        <f t="shared" ca="1" si="94"/>
        <v>0.15516120530260097</v>
      </c>
      <c r="AG234" s="185">
        <f t="shared" ca="1" si="94"/>
        <v>0.16001294400340824</v>
      </c>
      <c r="AH234" s="185">
        <f t="shared" ca="1" si="94"/>
        <v>0.16533674345543328</v>
      </c>
      <c r="AI234" s="185">
        <f t="shared" ca="1" si="94"/>
        <v>0.1709934169791486</v>
      </c>
      <c r="AJ234" s="185">
        <f t="shared" ca="1" si="94"/>
        <v>0.17676498543759267</v>
      </c>
      <c r="AK234" s="185">
        <f t="shared" ca="1" si="94"/>
        <v>0.1828577418205837</v>
      </c>
      <c r="AL234" s="185">
        <f t="shared" ca="1" si="94"/>
        <v>0.18929380500469983</v>
      </c>
      <c r="AM234" s="185">
        <f t="shared" ca="1" si="94"/>
        <v>0.22496311235267394</v>
      </c>
      <c r="AN234" s="185">
        <f t="shared" ca="1" si="94"/>
        <v>0.26986834344337607</v>
      </c>
      <c r="AO234" s="185">
        <f t="shared" ca="1" si="94"/>
        <v>0.34890356125826472</v>
      </c>
      <c r="AP234" s="185">
        <f t="shared" ca="1" si="94"/>
        <v>0.42947809969694056</v>
      </c>
    </row>
    <row r="235" spans="1:42">
      <c r="A235" s="57" t="str">
        <f>'[4]TS BYDem'!A174</f>
        <v/>
      </c>
      <c r="B235" s="185" t="s">
        <v>288</v>
      </c>
      <c r="C235" s="185" t="s">
        <v>137</v>
      </c>
      <c r="D235" s="186" t="str">
        <f>'[4]TS BYDem'!D174</f>
        <v>IOTL</v>
      </c>
      <c r="E235" s="185" t="s">
        <v>137</v>
      </c>
      <c r="F235" s="185" t="s">
        <v>137</v>
      </c>
      <c r="G235" s="185" t="s">
        <v>137</v>
      </c>
      <c r="H235" s="185" t="s">
        <v>137</v>
      </c>
      <c r="I235" s="185">
        <v>0</v>
      </c>
      <c r="J235" s="185">
        <f>INDEX('[4]TS BYDem'!$J$10:$J$203,MATCH(D235,'[4]TS BYDem'!$D$10:$D$203,0))</f>
        <v>1.0095834302163471</v>
      </c>
      <c r="K235" s="185">
        <f t="shared" ca="1" si="93"/>
        <v>1.0376975732122602</v>
      </c>
      <c r="L235" s="185">
        <f t="shared" ca="1" si="93"/>
        <v>1.0575807462984816</v>
      </c>
      <c r="M235" s="192">
        <f t="shared" si="95"/>
        <v>0.54733968</v>
      </c>
      <c r="N235" s="192">
        <f t="shared" si="96"/>
        <v>0.54733968</v>
      </c>
      <c r="O235" s="192">
        <f>INDEX('[4]TS BYDem'!$O$10:$O$203,MATCH(D235,'[4]TS BYDem'!$D$10:$D$203,0))</f>
        <v>0.54733968</v>
      </c>
      <c r="P235" s="185">
        <f t="shared" ca="1" si="93"/>
        <v>0.55364596164586688</v>
      </c>
      <c r="Q235" s="185">
        <f t="shared" ca="1" si="93"/>
        <v>0.55305273269758493</v>
      </c>
      <c r="R235" s="185">
        <f t="shared" ca="1" si="93"/>
        <v>0.50122902555256232</v>
      </c>
      <c r="S235" s="185">
        <f t="shared" ca="1" si="93"/>
        <v>0.51367298467899714</v>
      </c>
      <c r="T235" s="185">
        <f t="shared" ca="1" si="93"/>
        <v>0.52486193869012066</v>
      </c>
      <c r="U235" s="185">
        <f t="shared" ca="1" si="93"/>
        <v>0.53470490575326124</v>
      </c>
      <c r="V235" s="185">
        <f t="shared" ca="1" si="93"/>
        <v>0.54594128259840724</v>
      </c>
      <c r="W235" s="185">
        <f t="shared" ca="1" si="93"/>
        <v>0.55712387321816381</v>
      </c>
      <c r="X235" s="185">
        <f t="shared" ca="1" si="93"/>
        <v>0.56751546648815743</v>
      </c>
      <c r="Y235" s="185">
        <f t="shared" ca="1" si="93"/>
        <v>0.57805300088167522</v>
      </c>
      <c r="Z235" s="185">
        <f t="shared" ca="1" si="93"/>
        <v>0.59071497416463203</v>
      </c>
      <c r="AA235" s="185">
        <f t="shared" ca="1" si="94"/>
        <v>0.60313692781883188</v>
      </c>
      <c r="AB235" s="185">
        <f t="shared" ca="1" si="94"/>
        <v>0.61596845959301283</v>
      </c>
      <c r="AC235" s="185">
        <f t="shared" ca="1" si="94"/>
        <v>0.63162082724518409</v>
      </c>
      <c r="AD235" s="185">
        <f t="shared" ca="1" si="94"/>
        <v>0.64836438143246566</v>
      </c>
      <c r="AE235" s="185">
        <f t="shared" ca="1" si="94"/>
        <v>0.66630656542286937</v>
      </c>
      <c r="AF235" s="185">
        <f t="shared" ca="1" si="94"/>
        <v>0.68736555908068964</v>
      </c>
      <c r="AG235" s="185">
        <f t="shared" ca="1" si="94"/>
        <v>0.70885880591445793</v>
      </c>
      <c r="AH235" s="185">
        <f t="shared" ca="1" si="94"/>
        <v>0.7324432861950666</v>
      </c>
      <c r="AI235" s="185">
        <f t="shared" ca="1" si="94"/>
        <v>0.75750240165877158</v>
      </c>
      <c r="AJ235" s="185">
        <f t="shared" ca="1" si="94"/>
        <v>0.78307050273451373</v>
      </c>
      <c r="AK235" s="185">
        <f t="shared" ca="1" si="94"/>
        <v>0.81006146925458922</v>
      </c>
      <c r="AL235" s="185">
        <f t="shared" ca="1" si="94"/>
        <v>0.83857328804460773</v>
      </c>
      <c r="AM235" s="185">
        <f t="shared" ca="1" si="94"/>
        <v>0.99658864593929253</v>
      </c>
      <c r="AN235" s="185">
        <f t="shared" ca="1" si="94"/>
        <v>1.1955192305149374</v>
      </c>
      <c r="AO235" s="185">
        <f t="shared" ca="1" si="94"/>
        <v>1.5456459685384423</v>
      </c>
      <c r="AP235" s="185">
        <f t="shared" ca="1" si="94"/>
        <v>1.9025919110087701</v>
      </c>
    </row>
    <row r="236" spans="1:42">
      <c r="A236" s="57" t="str">
        <f>'[4]TS BYDem'!A175</f>
        <v/>
      </c>
      <c r="B236" s="185" t="s">
        <v>288</v>
      </c>
      <c r="C236" s="185" t="s">
        <v>137</v>
      </c>
      <c r="D236" s="186" t="str">
        <f>'[4]TS BYDem'!D175</f>
        <v>IOTC</v>
      </c>
      <c r="E236" s="185" t="s">
        <v>137</v>
      </c>
      <c r="F236" s="185" t="s">
        <v>137</v>
      </c>
      <c r="G236" s="185" t="s">
        <v>137</v>
      </c>
      <c r="H236" s="185" t="s">
        <v>137</v>
      </c>
      <c r="I236" s="185">
        <v>0</v>
      </c>
      <c r="J236" s="185">
        <f>INDEX('[4]TS BYDem'!$J$10:$J$203,MATCH(D236,'[4]TS BYDem'!$D$10:$D$203,0))</f>
        <v>4.2868722274366169</v>
      </c>
      <c r="K236" s="185">
        <f t="shared" ca="1" si="93"/>
        <v>4.4062499184725477</v>
      </c>
      <c r="L236" s="185">
        <f t="shared" ca="1" si="93"/>
        <v>4.4906774357490269</v>
      </c>
      <c r="M236" s="192">
        <f t="shared" si="95"/>
        <v>2.3241024000000006</v>
      </c>
      <c r="N236" s="192">
        <f t="shared" si="96"/>
        <v>2.3241024000000006</v>
      </c>
      <c r="O236" s="192">
        <f>INDEX('[4]TS BYDem'!$O$10:$O$203,MATCH(D236,'[4]TS BYDem'!$D$10:$D$203,0))</f>
        <v>2.3241024000000006</v>
      </c>
      <c r="P236" s="185">
        <f t="shared" ca="1" si="93"/>
        <v>2.3508800023624588</v>
      </c>
      <c r="Q236" s="185">
        <f t="shared" ca="1" si="93"/>
        <v>2.3483610459030047</v>
      </c>
      <c r="R236" s="185">
        <f t="shared" ca="1" si="93"/>
        <v>2.1283082952004717</v>
      </c>
      <c r="S236" s="185">
        <f t="shared" ca="1" si="93"/>
        <v>2.1811475764147423</v>
      </c>
      <c r="T236" s="185">
        <f t="shared" ca="1" si="93"/>
        <v>2.2286578809312023</v>
      </c>
      <c r="U236" s="185">
        <f t="shared" ca="1" si="93"/>
        <v>2.270452883578491</v>
      </c>
      <c r="V236" s="185">
        <f t="shared" ca="1" si="93"/>
        <v>2.3181645539494538</v>
      </c>
      <c r="W236" s="185">
        <f t="shared" ca="1" si="93"/>
        <v>2.365647838365438</v>
      </c>
      <c r="X236" s="185">
        <f t="shared" ca="1" si="93"/>
        <v>2.4097724062363737</v>
      </c>
      <c r="Y236" s="185">
        <f t="shared" ca="1" si="93"/>
        <v>2.4545166662798943</v>
      </c>
      <c r="Z236" s="185">
        <f t="shared" ca="1" si="93"/>
        <v>2.5082816746850147</v>
      </c>
      <c r="AA236" s="185">
        <f t="shared" ca="1" si="94"/>
        <v>2.5610275167193701</v>
      </c>
      <c r="AB236" s="185">
        <f t="shared" ca="1" si="94"/>
        <v>2.6155125008740914</v>
      </c>
      <c r="AC236" s="185">
        <f t="shared" ca="1" si="94"/>
        <v>2.6819752598432451</v>
      </c>
      <c r="AD236" s="185">
        <f t="shared" ca="1" si="94"/>
        <v>2.7530713924517767</v>
      </c>
      <c r="AE236" s="185">
        <f t="shared" ca="1" si="94"/>
        <v>2.8292571220764566</v>
      </c>
      <c r="AF236" s="185">
        <f t="shared" ca="1" si="94"/>
        <v>2.918677384283145</v>
      </c>
      <c r="AG236" s="185">
        <f t="shared" ca="1" si="94"/>
        <v>3.009941563321203</v>
      </c>
      <c r="AH236" s="185">
        <f t="shared" ca="1" si="94"/>
        <v>3.1100854944590206</v>
      </c>
      <c r="AI236" s="185">
        <f t="shared" ca="1" si="94"/>
        <v>3.2164909909343975</v>
      </c>
      <c r="AJ236" s="185">
        <f t="shared" ca="1" si="94"/>
        <v>3.3250577315616709</v>
      </c>
      <c r="AK236" s="185">
        <f t="shared" ca="1" si="94"/>
        <v>3.4396662139352259</v>
      </c>
      <c r="AL236" s="185">
        <f t="shared" ca="1" si="94"/>
        <v>3.5607325076821863</v>
      </c>
      <c r="AM236" s="185">
        <f t="shared" ca="1" si="94"/>
        <v>4.2316940438892745</v>
      </c>
      <c r="AN236" s="185">
        <f t="shared" ca="1" si="94"/>
        <v>5.0763889672422815</v>
      </c>
      <c r="AO236" s="185">
        <f t="shared" ca="1" si="94"/>
        <v>6.5630898622780656</v>
      </c>
      <c r="AP236" s="185">
        <f t="shared" ca="1" si="94"/>
        <v>8.0787463218381532</v>
      </c>
    </row>
    <row r="237" spans="1:42">
      <c r="A237" s="57" t="str">
        <f>'[4]TS BYDem'!A176</f>
        <v/>
      </c>
      <c r="B237" s="185" t="s">
        <v>288</v>
      </c>
      <c r="C237" s="185" t="s">
        <v>137</v>
      </c>
      <c r="D237" s="186" t="str">
        <f>'[4]TS BYDem'!D176</f>
        <v>IOTH</v>
      </c>
      <c r="E237" s="185" t="s">
        <v>137</v>
      </c>
      <c r="F237" s="185" t="s">
        <v>137</v>
      </c>
      <c r="G237" s="185" t="s">
        <v>137</v>
      </c>
      <c r="H237" s="185" t="s">
        <v>137</v>
      </c>
      <c r="I237" s="185">
        <v>0</v>
      </c>
      <c r="J237" s="185">
        <f>INDEX('[4]TS BYDem'!$J$10:$J$203,MATCH(D237,'[4]TS BYDem'!$D$10:$D$203,0))</f>
        <v>3.1863804172999206</v>
      </c>
      <c r="K237" s="185">
        <f t="shared" ca="1" si="93"/>
        <v>3.2751124150825612</v>
      </c>
      <c r="L237" s="185">
        <f t="shared" ca="1" si="93"/>
        <v>3.3378663702877733</v>
      </c>
      <c r="M237" s="192">
        <f t="shared" si="95"/>
        <v>1.7274772800000002</v>
      </c>
      <c r="N237" s="192">
        <f t="shared" si="96"/>
        <v>1.7274772800000002</v>
      </c>
      <c r="O237" s="192">
        <f>INDEX('[4]TS BYDem'!$O$10:$O$203,MATCH(D237,'[4]TS BYDem'!$D$10:$D$203,0))</f>
        <v>1.7274772800000002</v>
      </c>
      <c r="P237" s="185">
        <f t="shared" ca="1" si="93"/>
        <v>1.7473807488376989</v>
      </c>
      <c r="Q237" s="185">
        <f t="shared" ca="1" si="93"/>
        <v>1.7455084388856863</v>
      </c>
      <c r="R237" s="185">
        <f t="shared" ca="1" si="93"/>
        <v>1.5819458836212843</v>
      </c>
      <c r="S237" s="185">
        <f t="shared" ca="1" si="93"/>
        <v>1.6212206839868721</v>
      </c>
      <c r="T237" s="185">
        <f t="shared" ca="1" si="93"/>
        <v>1.6565345202524626</v>
      </c>
      <c r="U237" s="185">
        <f t="shared" ca="1" si="93"/>
        <v>1.6876002415781368</v>
      </c>
      <c r="V237" s="185">
        <f t="shared" ca="1" si="93"/>
        <v>1.7230637506544526</v>
      </c>
      <c r="W237" s="185">
        <f t="shared" ca="1" si="93"/>
        <v>1.7583575032052829</v>
      </c>
      <c r="X237" s="185">
        <f t="shared" ca="1" si="93"/>
        <v>1.79115476226188</v>
      </c>
      <c r="Y237" s="185">
        <f t="shared" ca="1" si="93"/>
        <v>1.8244126310354734</v>
      </c>
      <c r="Z237" s="185">
        <f t="shared" ca="1" si="93"/>
        <v>1.8643755132556605</v>
      </c>
      <c r="AA237" s="185">
        <f t="shared" ca="1" si="94"/>
        <v>1.9035808614059047</v>
      </c>
      <c r="AB237" s="185">
        <f t="shared" ca="1" si="94"/>
        <v>1.9440788929162378</v>
      </c>
      <c r="AC237" s="185">
        <f t="shared" ca="1" si="94"/>
        <v>1.9934798599671426</v>
      </c>
      <c r="AD237" s="185">
        <f t="shared" ca="1" si="94"/>
        <v>2.0463247577552544</v>
      </c>
      <c r="AE237" s="185">
        <f t="shared" ca="1" si="94"/>
        <v>2.1029526916134427</v>
      </c>
      <c r="AF237" s="185">
        <f t="shared" ca="1" si="94"/>
        <v>2.1694176939015075</v>
      </c>
      <c r="AG237" s="185">
        <f t="shared" ca="1" si="94"/>
        <v>2.2372532573285309</v>
      </c>
      <c r="AH237" s="185">
        <f t="shared" ca="1" si="94"/>
        <v>2.3116890333814553</v>
      </c>
      <c r="AI237" s="185">
        <f t="shared" ca="1" si="94"/>
        <v>2.3907789554211787</v>
      </c>
      <c r="AJ237" s="185">
        <f t="shared" ca="1" si="94"/>
        <v>2.4714753041695245</v>
      </c>
      <c r="AK237" s="185">
        <f t="shared" ca="1" si="94"/>
        <v>2.5566624066808408</v>
      </c>
      <c r="AL237" s="185">
        <f t="shared" ca="1" si="94"/>
        <v>2.6466495224902302</v>
      </c>
      <c r="AM237" s="185">
        <f t="shared" ca="1" si="94"/>
        <v>3.1453671390425999</v>
      </c>
      <c r="AN237" s="185">
        <f t="shared" ca="1" si="94"/>
        <v>3.7732186866437982</v>
      </c>
      <c r="AO237" s="185">
        <f t="shared" ca="1" si="94"/>
        <v>4.8782655289559012</v>
      </c>
      <c r="AP237" s="185">
        <f t="shared" ca="1" si="94"/>
        <v>6.0048346931094638</v>
      </c>
    </row>
    <row r="238" spans="1:42">
      <c r="A238" s="57" t="str">
        <f>'[4]TS BYDem'!A177</f>
        <v/>
      </c>
      <c r="B238" s="185" t="s">
        <v>288</v>
      </c>
      <c r="C238" s="185" t="s">
        <v>137</v>
      </c>
      <c r="D238" s="186" t="str">
        <f>'[4]TS BYDem'!D177</f>
        <v>IOTP</v>
      </c>
      <c r="E238" s="185" t="s">
        <v>137</v>
      </c>
      <c r="F238" s="185" t="s">
        <v>137</v>
      </c>
      <c r="G238" s="185" t="s">
        <v>137</v>
      </c>
      <c r="H238" s="185" t="s">
        <v>137</v>
      </c>
      <c r="I238" s="185">
        <v>0</v>
      </c>
      <c r="J238" s="185">
        <f>INDEX('[4]TS BYDem'!$J$10:$J$203,MATCH(D238,'[4]TS BYDem'!$D$10:$D$203,0))</f>
        <v>4.3369135374845138</v>
      </c>
      <c r="K238" s="185">
        <f t="shared" ca="1" si="93"/>
        <v>4.457684742423587</v>
      </c>
      <c r="L238" s="185">
        <f t="shared" ca="1" si="93"/>
        <v>4.5430977949211924</v>
      </c>
      <c r="M238" s="192">
        <f t="shared" si="95"/>
        <v>2.3512320000000004</v>
      </c>
      <c r="N238" s="192">
        <f t="shared" si="96"/>
        <v>2.3512320000000004</v>
      </c>
      <c r="O238" s="192">
        <f>INDEX('[4]TS BYDem'!$O$10:$O$203,MATCH(D238,'[4]TS BYDem'!$D$10:$D$203,0))</f>
        <v>2.3512320000000004</v>
      </c>
      <c r="P238" s="185">
        <f t="shared" ca="1" si="93"/>
        <v>2.3783221813783628</v>
      </c>
      <c r="Q238" s="185">
        <f t="shared" ca="1" si="93"/>
        <v>2.3757738207579031</v>
      </c>
      <c r="R238" s="185">
        <f t="shared" ca="1" si="93"/>
        <v>2.1531523609032006</v>
      </c>
      <c r="S238" s="185">
        <f t="shared" ca="1" si="93"/>
        <v>2.2066084430654977</v>
      </c>
      <c r="T238" s="185">
        <f t="shared" ca="1" si="93"/>
        <v>2.254673342576313</v>
      </c>
      <c r="U238" s="185">
        <f t="shared" ca="1" si="93"/>
        <v>2.2969562246319355</v>
      </c>
      <c r="V238" s="185">
        <f t="shared" ca="1" si="93"/>
        <v>2.3452248405714307</v>
      </c>
      <c r="W238" s="185">
        <f t="shared" ca="1" si="93"/>
        <v>2.3932624045720372</v>
      </c>
      <c r="X238" s="185">
        <f t="shared" ca="1" si="93"/>
        <v>2.4379020452196762</v>
      </c>
      <c r="Y238" s="185">
        <f t="shared" ca="1" si="93"/>
        <v>2.4831686118006697</v>
      </c>
      <c r="Z238" s="185">
        <f t="shared" ca="1" si="93"/>
        <v>2.5375612273077954</v>
      </c>
      <c r="AA238" s="185">
        <f t="shared" ca="1" si="94"/>
        <v>2.5909227795604508</v>
      </c>
      <c r="AB238" s="185">
        <f t="shared" ca="1" si="94"/>
        <v>2.6460437752033594</v>
      </c>
      <c r="AC238" s="185">
        <f t="shared" ca="1" si="94"/>
        <v>2.713282364043748</v>
      </c>
      <c r="AD238" s="185">
        <f t="shared" ca="1" si="94"/>
        <v>2.7852084125971261</v>
      </c>
      <c r="AE238" s="185">
        <f t="shared" ca="1" si="94"/>
        <v>2.8622834698049733</v>
      </c>
      <c r="AF238" s="185">
        <f t="shared" ca="1" si="94"/>
        <v>2.9527475483020122</v>
      </c>
      <c r="AG238" s="185">
        <f t="shared" ca="1" si="94"/>
        <v>3.0450770679514094</v>
      </c>
      <c r="AH238" s="185">
        <f t="shared" ca="1" si="94"/>
        <v>3.1463899943943376</v>
      </c>
      <c r="AI238" s="185">
        <f t="shared" ca="1" si="94"/>
        <v>3.2540375783772091</v>
      </c>
      <c r="AJ238" s="185">
        <f t="shared" ca="1" si="94"/>
        <v>3.3638716350429334</v>
      </c>
      <c r="AK238" s="185">
        <f t="shared" ca="1" si="94"/>
        <v>3.4798179596231833</v>
      </c>
      <c r="AL238" s="185">
        <f t="shared" ca="1" si="94"/>
        <v>3.6022974785889796</v>
      </c>
      <c r="AM238" s="185">
        <f t="shared" ca="1" si="94"/>
        <v>4.2810912506272789</v>
      </c>
      <c r="AN238" s="185">
        <f t="shared" ca="1" si="94"/>
        <v>5.135646426003861</v>
      </c>
      <c r="AO238" s="185">
        <f t="shared" ca="1" si="94"/>
        <v>6.6397018061957036</v>
      </c>
      <c r="AP238" s="185">
        <f t="shared" ca="1" si="94"/>
        <v>8.1730507536105765</v>
      </c>
    </row>
    <row r="239" spans="1:42">
      <c r="A239" s="57" t="str">
        <f>'[4]TS BYDem'!A178</f>
        <v/>
      </c>
      <c r="B239" s="185" t="s">
        <v>288</v>
      </c>
      <c r="C239" s="185" t="s">
        <v>137</v>
      </c>
      <c r="D239" s="186" t="str">
        <f>'[4]TS BYDem'!D178</f>
        <v>IOTF</v>
      </c>
      <c r="E239" s="185" t="s">
        <v>137</v>
      </c>
      <c r="F239" s="185" t="s">
        <v>137</v>
      </c>
      <c r="G239" s="185" t="s">
        <v>137</v>
      </c>
      <c r="H239" s="185" t="s">
        <v>137</v>
      </c>
      <c r="I239" s="185">
        <v>0</v>
      </c>
      <c r="J239" s="185">
        <f>INDEX('[4]TS BYDem'!$J$10:$J$203,MATCH(D239,'[4]TS BYDem'!$D$10:$D$203,0))</f>
        <v>1.8465243407674456</v>
      </c>
      <c r="K239" s="185">
        <f t="shared" ca="1" si="93"/>
        <v>1.8979450037934282</v>
      </c>
      <c r="L239" s="185">
        <f t="shared" ca="1" si="93"/>
        <v>1.9343112534529856</v>
      </c>
      <c r="M239" s="192">
        <f t="shared" si="95"/>
        <v>1.0010822400000001</v>
      </c>
      <c r="N239" s="192">
        <f t="shared" si="96"/>
        <v>1.0010822400000001</v>
      </c>
      <c r="O239" s="192">
        <f>INDEX('[4]TS BYDem'!$O$10:$O$203,MATCH(D239,'[4]TS BYDem'!$D$10:$D$203,0))</f>
        <v>1.0010822400000001</v>
      </c>
      <c r="P239" s="185">
        <f t="shared" ca="1" si="93"/>
        <v>1.0126164056868645</v>
      </c>
      <c r="Q239" s="185">
        <f t="shared" ca="1" si="93"/>
        <v>1.0115313921457689</v>
      </c>
      <c r="R239" s="185">
        <f t="shared" ca="1" si="93"/>
        <v>0.91674602443070907</v>
      </c>
      <c r="S239" s="185">
        <f t="shared" ca="1" si="93"/>
        <v>0.93950597941288716</v>
      </c>
      <c r="T239" s="185">
        <f t="shared" ca="1" si="93"/>
        <v>0.95997053470460747</v>
      </c>
      <c r="U239" s="185">
        <f t="shared" ca="1" si="93"/>
        <v>0.97797328487213597</v>
      </c>
      <c r="V239" s="185">
        <f t="shared" ca="1" si="93"/>
        <v>0.99852457635099034</v>
      </c>
      <c r="W239" s="185">
        <f t="shared" ca="1" si="93"/>
        <v>1.0189774930235564</v>
      </c>
      <c r="X239" s="185">
        <f t="shared" ca="1" si="93"/>
        <v>1.0379836784839165</v>
      </c>
      <c r="Y239" s="185">
        <f t="shared" ca="1" si="93"/>
        <v>1.0572567897166703</v>
      </c>
      <c r="Z239" s="185">
        <f t="shared" ca="1" si="93"/>
        <v>1.0804154917806656</v>
      </c>
      <c r="AA239" s="185">
        <f t="shared" ca="1" si="94"/>
        <v>1.1031351988359308</v>
      </c>
      <c r="AB239" s="185">
        <f t="shared" ca="1" si="94"/>
        <v>1.1266040227500462</v>
      </c>
      <c r="AC239" s="185">
        <f t="shared" ca="1" si="94"/>
        <v>1.1552321449986271</v>
      </c>
      <c r="AD239" s="185">
        <f t="shared" ca="1" si="94"/>
        <v>1.1858560433634693</v>
      </c>
      <c r="AE239" s="185">
        <f t="shared" ca="1" si="94"/>
        <v>1.2186722311823488</v>
      </c>
      <c r="AF239" s="185">
        <f t="shared" ca="1" si="94"/>
        <v>1.2571890522962803</v>
      </c>
      <c r="AG239" s="185">
        <f t="shared" ca="1" si="94"/>
        <v>1.2965001208546967</v>
      </c>
      <c r="AH239" s="185">
        <f t="shared" ca="1" si="94"/>
        <v>1.339636047613282</v>
      </c>
      <c r="AI239" s="185">
        <f t="shared" ca="1" si="94"/>
        <v>1.3854690766398354</v>
      </c>
      <c r="AJ239" s="185">
        <f t="shared" ca="1" si="94"/>
        <v>1.432233038458665</v>
      </c>
      <c r="AK239" s="185">
        <f t="shared" ca="1" si="94"/>
        <v>1.4815994158857178</v>
      </c>
      <c r="AL239" s="185">
        <f t="shared" ca="1" si="94"/>
        <v>1.5337474264607702</v>
      </c>
      <c r="AM239" s="185">
        <f t="shared" ca="1" si="94"/>
        <v>1.8227569286324614</v>
      </c>
      <c r="AN239" s="185">
        <f t="shared" ca="1" si="94"/>
        <v>2.1866002283024142</v>
      </c>
      <c r="AO239" s="185">
        <f t="shared" ca="1" si="94"/>
        <v>2.8269807305610182</v>
      </c>
      <c r="AP239" s="185">
        <f t="shared" ca="1" si="94"/>
        <v>3.479833532402659</v>
      </c>
    </row>
    <row r="240" spans="1:42">
      <c r="A240" s="57" t="str">
        <f>'[4]TS BYDem'!A179</f>
        <v/>
      </c>
      <c r="B240" s="185" t="s">
        <v>288</v>
      </c>
      <c r="C240" s="185" t="s">
        <v>137</v>
      </c>
      <c r="D240" s="186" t="str">
        <f>'[4]TS BYDem'!D179</f>
        <v>IOTO</v>
      </c>
      <c r="E240" s="185" t="s">
        <v>137</v>
      </c>
      <c r="F240" s="185" t="s">
        <v>137</v>
      </c>
      <c r="G240" s="185" t="s">
        <v>137</v>
      </c>
      <c r="H240" s="185" t="s">
        <v>137</v>
      </c>
      <c r="I240" s="185">
        <v>0</v>
      </c>
      <c r="J240" s="185">
        <f>INDEX('[4]TS BYDem'!$J$10:$J$203,MATCH(D240,'[4]TS BYDem'!$D$10:$D$203,0))</f>
        <v>12.304490923310874</v>
      </c>
      <c r="K240" s="185">
        <f t="shared" ca="1" si="93"/>
        <v>12.647137411908401</v>
      </c>
      <c r="L240" s="185">
        <f t="shared" ca="1" si="93"/>
        <v>12.889467382313724</v>
      </c>
      <c r="M240" s="192">
        <f t="shared" si="95"/>
        <v>6.6708069120000006</v>
      </c>
      <c r="N240" s="192">
        <f t="shared" si="96"/>
        <v>6.6708069120000006</v>
      </c>
      <c r="O240" s="192">
        <f>INDEX('[4]TS BYDem'!$O$10:$O$203,MATCH(D240,'[4]TS BYDem'!$D$10:$D$203,0))</f>
        <v>6.6708069120000006</v>
      </c>
      <c r="P240" s="185">
        <f t="shared" ca="1" si="93"/>
        <v>6.7476659242906267</v>
      </c>
      <c r="Q240" s="185">
        <f t="shared" ca="1" si="93"/>
        <v>6.740435833154903</v>
      </c>
      <c r="R240" s="185">
        <f t="shared" ca="1" si="93"/>
        <v>6.1088245020917498</v>
      </c>
      <c r="S240" s="185">
        <f t="shared" ca="1" si="93"/>
        <v>6.2604876311988278</v>
      </c>
      <c r="T240" s="185">
        <f t="shared" ca="1" si="93"/>
        <v>6.3968551457109362</v>
      </c>
      <c r="U240" s="185">
        <f t="shared" ca="1" si="93"/>
        <v>6.5168181871615154</v>
      </c>
      <c r="V240" s="185">
        <f t="shared" ca="1" si="93"/>
        <v>6.653763676522777</v>
      </c>
      <c r="W240" s="185">
        <f t="shared" ca="1" si="93"/>
        <v>6.7900536359869603</v>
      </c>
      <c r="X240" s="185">
        <f t="shared" ca="1" si="93"/>
        <v>6.9167031641413343</v>
      </c>
      <c r="Y240" s="185">
        <f t="shared" ca="1" si="93"/>
        <v>7.0451313776187794</v>
      </c>
      <c r="Z240" s="185">
        <f t="shared" ca="1" si="93"/>
        <v>7.1994515959071883</v>
      </c>
      <c r="AA240" s="185">
        <f t="shared" ca="1" si="94"/>
        <v>7.3508465291175487</v>
      </c>
      <c r="AB240" s="185">
        <f t="shared" ca="1" si="94"/>
        <v>7.5072332739096561</v>
      </c>
      <c r="AC240" s="185">
        <f t="shared" ca="1" si="94"/>
        <v>7.6979994948481227</v>
      </c>
      <c r="AD240" s="185">
        <f t="shared" ca="1" si="94"/>
        <v>7.9020647601399885</v>
      </c>
      <c r="AE240" s="185">
        <f t="shared" ca="1" si="94"/>
        <v>8.1207385551397593</v>
      </c>
      <c r="AF240" s="185">
        <f t="shared" ca="1" si="94"/>
        <v>8.3773990633863971</v>
      </c>
      <c r="AG240" s="185">
        <f t="shared" ca="1" si="94"/>
        <v>8.6393521151732209</v>
      </c>
      <c r="AH240" s="185">
        <f t="shared" ca="1" si="94"/>
        <v>8.9267924740958762</v>
      </c>
      <c r="AI240" s="185">
        <f t="shared" ca="1" si="94"/>
        <v>9.2322052310220499</v>
      </c>
      <c r="AJ240" s="185">
        <f t="shared" ca="1" si="94"/>
        <v>9.5438213473298887</v>
      </c>
      <c r="AK240" s="185">
        <f t="shared" ca="1" si="94"/>
        <v>9.8727789080601482</v>
      </c>
      <c r="AL240" s="185">
        <f t="shared" ca="1" si="94"/>
        <v>10.22027214636903</v>
      </c>
      <c r="AM240" s="185">
        <f t="shared" ca="1" si="94"/>
        <v>12.146114507452769</v>
      </c>
      <c r="AN240" s="185">
        <f t="shared" ca="1" si="94"/>
        <v>14.570619010023114</v>
      </c>
      <c r="AO240" s="185">
        <f t="shared" ca="1" si="94"/>
        <v>18.837855516762787</v>
      </c>
      <c r="AP240" s="185">
        <f t="shared" ca="1" si="94"/>
        <v>23.18820238041685</v>
      </c>
    </row>
    <row r="241" spans="1:42">
      <c r="A241" s="57" t="str">
        <f>'[4]TS BYDem'!A180</f>
        <v/>
      </c>
      <c r="B241" s="185" t="s">
        <v>288</v>
      </c>
      <c r="C241" s="185" t="s">
        <v>137</v>
      </c>
      <c r="D241" s="186" t="str">
        <f>'[4]TS BYDem'!D180</f>
        <v>IOTE</v>
      </c>
      <c r="E241" s="185" t="s">
        <v>137</v>
      </c>
      <c r="F241" s="185" t="s">
        <v>137</v>
      </c>
      <c r="G241" s="185" t="s">
        <v>137</v>
      </c>
      <c r="H241" s="185" t="s">
        <v>137</v>
      </c>
      <c r="I241" s="185">
        <v>0</v>
      </c>
      <c r="J241" s="185">
        <f>INDEX('[4]TS BYDem'!$J$10:$J$203,MATCH(D241,'[4]TS BYDem'!$D$10:$D$203,0))</f>
        <v>0.41264064265496897</v>
      </c>
      <c r="K241" s="185">
        <f t="shared" ca="1" si="93"/>
        <v>0.42413155830028743</v>
      </c>
      <c r="L241" s="185">
        <f t="shared" ca="1" si="93"/>
        <v>0.43225828173369424</v>
      </c>
      <c r="M241" s="192">
        <f t="shared" si="95"/>
        <v>0.22371068160000002</v>
      </c>
      <c r="N241" s="192">
        <f t="shared" si="96"/>
        <v>0.22371068160000002</v>
      </c>
      <c r="O241" s="192">
        <f>INDEX('[4]TS BYDem'!$O$10:$O$203,MATCH(D241,'[4]TS BYDem'!$D$10:$D$203,0))</f>
        <v>0.22371068160000002</v>
      </c>
      <c r="P241" s="185">
        <f t="shared" ca="1" si="93"/>
        <v>0.22628820816514589</v>
      </c>
      <c r="Q241" s="185">
        <f t="shared" ca="1" si="93"/>
        <v>0.22604574145349615</v>
      </c>
      <c r="R241" s="185">
        <f t="shared" ca="1" si="93"/>
        <v>0.20486416578470529</v>
      </c>
      <c r="S241" s="185">
        <f t="shared" ca="1" si="93"/>
        <v>0.20995030640213186</v>
      </c>
      <c r="T241" s="185">
        <f t="shared" ca="1" si="93"/>
        <v>0.21452349672558782</v>
      </c>
      <c r="U241" s="185">
        <f t="shared" ca="1" si="93"/>
        <v>0.21854655032671086</v>
      </c>
      <c r="V241" s="185">
        <f t="shared" ca="1" si="93"/>
        <v>0.22313912348483098</v>
      </c>
      <c r="W241" s="185">
        <f t="shared" ca="1" si="93"/>
        <v>0.22770971293962716</v>
      </c>
      <c r="X241" s="185">
        <f t="shared" ca="1" si="93"/>
        <v>0.23195700305632444</v>
      </c>
      <c r="Y241" s="185">
        <f t="shared" ca="1" si="93"/>
        <v>0.2362639427643268</v>
      </c>
      <c r="Z241" s="185">
        <f t="shared" ca="1" si="93"/>
        <v>0.24143919092746247</v>
      </c>
      <c r="AA241" s="185">
        <f t="shared" ca="1" si="94"/>
        <v>0.24651633738756318</v>
      </c>
      <c r="AB241" s="185">
        <f t="shared" ca="1" si="94"/>
        <v>0.25176088811915653</v>
      </c>
      <c r="AC241" s="185">
        <f t="shared" ca="1" si="94"/>
        <v>0.25815838123736246</v>
      </c>
      <c r="AD241" s="185">
        <f t="shared" ca="1" si="94"/>
        <v>0.26500186811856813</v>
      </c>
      <c r="AE241" s="185">
        <f t="shared" ca="1" si="94"/>
        <v>0.27233526336936709</v>
      </c>
      <c r="AF241" s="185">
        <f t="shared" ca="1" si="94"/>
        <v>0.28094257249959687</v>
      </c>
      <c r="AG241" s="185">
        <f t="shared" ca="1" si="94"/>
        <v>0.28972737118069986</v>
      </c>
      <c r="AH241" s="185">
        <f t="shared" ca="1" si="94"/>
        <v>0.29936690646664277</v>
      </c>
      <c r="AI241" s="185">
        <f t="shared" ca="1" si="94"/>
        <v>0.30960916005344385</v>
      </c>
      <c r="AJ241" s="185">
        <f t="shared" ca="1" si="94"/>
        <v>0.32005944810650805</v>
      </c>
      <c r="AK241" s="185">
        <f t="shared" ca="1" si="94"/>
        <v>0.33109129494291661</v>
      </c>
      <c r="AL241" s="185">
        <f t="shared" ca="1" si="94"/>
        <v>0.34274475009743921</v>
      </c>
      <c r="AM241" s="185">
        <f t="shared" ca="1" si="94"/>
        <v>0.4073293667616063</v>
      </c>
      <c r="AN241" s="185">
        <f t="shared" ca="1" si="94"/>
        <v>0.4886370049480136</v>
      </c>
      <c r="AO241" s="185">
        <f t="shared" ca="1" si="94"/>
        <v>0.63174208954488209</v>
      </c>
      <c r="AP241" s="185">
        <f t="shared" ca="1" si="94"/>
        <v>0.77763434439545576</v>
      </c>
    </row>
    <row r="242" spans="1:42">
      <c r="A242" s="57" t="str">
        <f>'[4]TS BYDem'!A181</f>
        <v>*</v>
      </c>
      <c r="B242" s="185" t="s">
        <v>288</v>
      </c>
      <c r="C242" s="185" t="s">
        <v>137</v>
      </c>
      <c r="D242" s="186" t="str">
        <f>'[4]TS BYDem'!D181</f>
        <v xml:space="preserve"> </v>
      </c>
      <c r="E242" s="185" t="s">
        <v>137</v>
      </c>
      <c r="F242" s="185" t="s">
        <v>137</v>
      </c>
      <c r="G242" s="185" t="s">
        <v>137</v>
      </c>
      <c r="H242" s="185" t="s">
        <v>137</v>
      </c>
      <c r="I242" s="185">
        <v>0</v>
      </c>
      <c r="J242" s="185" t="str">
        <f>INDEX('[4]TS BYDem'!$J$10:$J$203,MATCH(D242,'[4]TS BYDem'!$D$10:$D$203,0))</f>
        <v/>
      </c>
      <c r="K242" s="185" t="e">
        <f t="shared" ca="1" si="93"/>
        <v>#VALUE!</v>
      </c>
      <c r="L242" s="185" t="e">
        <f t="shared" ca="1" si="93"/>
        <v>#VALUE!</v>
      </c>
      <c r="M242" s="185" t="e">
        <f t="shared" ca="1" si="93"/>
        <v>#VALUE!</v>
      </c>
      <c r="N242" s="185" t="e">
        <f t="shared" ca="1" si="93"/>
        <v>#VALUE!</v>
      </c>
      <c r="O242" s="185" t="e">
        <f t="shared" ca="1" si="93"/>
        <v>#VALUE!</v>
      </c>
      <c r="P242" s="185" t="e">
        <f t="shared" ca="1" si="93"/>
        <v>#VALUE!</v>
      </c>
      <c r="Q242" s="185" t="e">
        <f t="shared" ca="1" si="93"/>
        <v>#VALUE!</v>
      </c>
      <c r="R242" s="185" t="e">
        <f t="shared" ca="1" si="93"/>
        <v>#VALUE!</v>
      </c>
      <c r="S242" s="185" t="e">
        <f t="shared" ca="1" si="93"/>
        <v>#VALUE!</v>
      </c>
      <c r="T242" s="185" t="e">
        <f t="shared" ca="1" si="93"/>
        <v>#VALUE!</v>
      </c>
      <c r="U242" s="185" t="e">
        <f t="shared" ca="1" si="93"/>
        <v>#VALUE!</v>
      </c>
      <c r="V242" s="185" t="e">
        <f t="shared" ca="1" si="93"/>
        <v>#VALUE!</v>
      </c>
      <c r="W242" s="185" t="e">
        <f t="shared" ca="1" si="93"/>
        <v>#VALUE!</v>
      </c>
      <c r="X242" s="185" t="e">
        <f t="shared" ca="1" si="93"/>
        <v>#VALUE!</v>
      </c>
      <c r="Y242" s="185" t="e">
        <f t="shared" ca="1" si="93"/>
        <v>#VALUE!</v>
      </c>
      <c r="Z242" s="185" t="e">
        <f t="shared" ca="1" si="93"/>
        <v>#VALUE!</v>
      </c>
      <c r="AA242" s="185" t="e">
        <f t="shared" ca="1" si="94"/>
        <v>#VALUE!</v>
      </c>
      <c r="AB242" s="185" t="e">
        <f t="shared" ca="1" si="94"/>
        <v>#VALUE!</v>
      </c>
      <c r="AC242" s="185" t="e">
        <f t="shared" ca="1" si="94"/>
        <v>#VALUE!</v>
      </c>
      <c r="AD242" s="185" t="e">
        <f t="shared" ca="1" si="94"/>
        <v>#VALUE!</v>
      </c>
      <c r="AE242" s="185" t="e">
        <f t="shared" ca="1" si="94"/>
        <v>#VALUE!</v>
      </c>
      <c r="AF242" s="185" t="e">
        <f t="shared" ca="1" si="94"/>
        <v>#VALUE!</v>
      </c>
      <c r="AG242" s="185" t="e">
        <f t="shared" ca="1" si="94"/>
        <v>#VALUE!</v>
      </c>
      <c r="AH242" s="185" t="e">
        <f t="shared" ca="1" si="94"/>
        <v>#VALUE!</v>
      </c>
      <c r="AI242" s="185" t="e">
        <f t="shared" ca="1" si="94"/>
        <v>#VALUE!</v>
      </c>
      <c r="AJ242" s="185" t="e">
        <f t="shared" ca="1" si="94"/>
        <v>#VALUE!</v>
      </c>
      <c r="AK242" s="185" t="e">
        <f t="shared" ca="1" si="94"/>
        <v>#VALUE!</v>
      </c>
      <c r="AL242" s="185" t="e">
        <f t="shared" ca="1" si="94"/>
        <v>#VALUE!</v>
      </c>
      <c r="AM242" s="185" t="e">
        <f t="shared" ca="1" si="94"/>
        <v>#VALUE!</v>
      </c>
      <c r="AN242" s="185" t="e">
        <f t="shared" ca="1" si="94"/>
        <v>#VALUE!</v>
      </c>
      <c r="AO242" s="185" t="e">
        <f t="shared" ca="1" si="94"/>
        <v>#VALUE!</v>
      </c>
      <c r="AP242" s="185" t="e">
        <f t="shared" ca="1" si="94"/>
        <v>#VALUE!</v>
      </c>
    </row>
    <row r="243" spans="1:42">
      <c r="A243" s="57" t="str">
        <f>'[4]TS BYDem'!A182</f>
        <v/>
      </c>
      <c r="B243" s="185" t="s">
        <v>288</v>
      </c>
      <c r="C243" s="185" t="s">
        <v>137</v>
      </c>
      <c r="D243" s="186" t="str">
        <f>'[4]TS BYDem'!D182</f>
        <v>IOTS</v>
      </c>
      <c r="E243" s="185" t="s">
        <v>137</v>
      </c>
      <c r="F243" s="185" t="s">
        <v>137</v>
      </c>
      <c r="G243" s="185" t="s">
        <v>137</v>
      </c>
      <c r="H243" s="185" t="s">
        <v>137</v>
      </c>
      <c r="I243" s="185">
        <v>0</v>
      </c>
      <c r="J243" s="185">
        <f>INDEX('[4]TS BYDem'!$J$10:$J$203,MATCH(D243,'[4]TS BYDem'!$D$10:$D$203,0))</f>
        <v>73.690487252999532</v>
      </c>
      <c r="K243" s="185">
        <f t="shared" ca="1" si="93"/>
        <v>75.742566193741837</v>
      </c>
      <c r="L243" s="185">
        <f t="shared" ca="1" si="93"/>
        <v>77.193858547604464</v>
      </c>
      <c r="M243" s="192">
        <f t="shared" ref="M243" si="97">O243</f>
        <v>117.47046080000001</v>
      </c>
      <c r="N243" s="192">
        <f t="shared" ref="N243" si="98">O243</f>
        <v>117.47046080000001</v>
      </c>
      <c r="O243" s="192">
        <f>INDEX('[4]TS BYDem'!$O$10:$O$203,MATCH(D243,'[4]TS BYDem'!$D$10:$D$203,0))</f>
        <v>117.47046080000001</v>
      </c>
      <c r="P243" s="185">
        <f t="shared" ca="1" si="93"/>
        <v>118.82391979072139</v>
      </c>
      <c r="Q243" s="185">
        <f t="shared" ca="1" si="93"/>
        <v>118.69660054006047</v>
      </c>
      <c r="R243" s="185">
        <f t="shared" ca="1" si="93"/>
        <v>107.57415687091145</v>
      </c>
      <c r="S243" s="185">
        <f t="shared" ca="1" si="93"/>
        <v>110.24488889742679</v>
      </c>
      <c r="T243" s="185">
        <f t="shared" ca="1" si="93"/>
        <v>112.6462707660987</v>
      </c>
      <c r="U243" s="185">
        <f t="shared" ca="1" si="93"/>
        <v>114.75877588640415</v>
      </c>
      <c r="V243" s="185">
        <f t="shared" ca="1" si="93"/>
        <v>117.17033567998928</v>
      </c>
      <c r="W243" s="185">
        <f t="shared" ca="1" si="93"/>
        <v>119.57035183273847</v>
      </c>
      <c r="X243" s="185">
        <f t="shared" ca="1" si="93"/>
        <v>121.80060352922123</v>
      </c>
      <c r="Y243" s="185">
        <f t="shared" ca="1" si="93"/>
        <v>124.06217722126999</v>
      </c>
      <c r="Z243" s="185">
        <f t="shared" ca="1" si="93"/>
        <v>126.77969961282442</v>
      </c>
      <c r="AA243" s="185">
        <f t="shared" ca="1" si="94"/>
        <v>129.44570880805597</v>
      </c>
      <c r="AB243" s="185">
        <f t="shared" ca="1" si="94"/>
        <v>132.19962197269786</v>
      </c>
      <c r="AC243" s="185">
        <f t="shared" ca="1" si="94"/>
        <v>135.55894509122558</v>
      </c>
      <c r="AD243" s="185">
        <f t="shared" ca="1" si="94"/>
        <v>139.15245949860372</v>
      </c>
      <c r="AE243" s="185">
        <f t="shared" ca="1" si="94"/>
        <v>143.00322475119987</v>
      </c>
      <c r="AF243" s="185">
        <f t="shared" ca="1" si="94"/>
        <v>147.5229220787688</v>
      </c>
      <c r="AG243" s="185">
        <f t="shared" ca="1" si="94"/>
        <v>152.13581915513444</v>
      </c>
      <c r="AH243" s="185">
        <f t="shared" ca="1" si="94"/>
        <v>157.19753835351526</v>
      </c>
      <c r="AI243" s="185">
        <f t="shared" ca="1" si="94"/>
        <v>162.57574488288992</v>
      </c>
      <c r="AJ243" s="185">
        <f t="shared" ca="1" si="94"/>
        <v>168.06319029366009</v>
      </c>
      <c r="AK243" s="185">
        <f t="shared" ca="1" si="94"/>
        <v>173.85601217449036</v>
      </c>
      <c r="AL243" s="185">
        <f t="shared" ca="1" si="94"/>
        <v>179.9752405328465</v>
      </c>
      <c r="AM243" s="185">
        <f t="shared" ca="1" si="94"/>
        <v>213.88861751542805</v>
      </c>
      <c r="AN243" s="185">
        <f t="shared" ca="1" si="94"/>
        <v>256.58325174570052</v>
      </c>
      <c r="AO243" s="185">
        <f t="shared" ca="1" si="94"/>
        <v>331.7277200839398</v>
      </c>
      <c r="AP243" s="185">
        <f t="shared" ca="1" si="94"/>
        <v>408.33573129679343</v>
      </c>
    </row>
    <row r="244" spans="1:42">
      <c r="A244" s="57" t="str">
        <f>'[4]TS BYDem'!A183</f>
        <v>*</v>
      </c>
      <c r="B244" s="185" t="s">
        <v>288</v>
      </c>
      <c r="C244" s="185" t="s">
        <v>137</v>
      </c>
      <c r="D244" s="186" t="str">
        <f>'[4]TS BYDem'!D183</f>
        <v>IOTS</v>
      </c>
      <c r="E244" s="185" t="s">
        <v>137</v>
      </c>
      <c r="F244" s="185" t="s">
        <v>137</v>
      </c>
      <c r="G244" s="185" t="s">
        <v>137</v>
      </c>
      <c r="H244" s="185" t="s">
        <v>137</v>
      </c>
      <c r="I244" s="185">
        <v>0</v>
      </c>
      <c r="J244" s="185">
        <f>INDEX('[4]TS BYDem'!$J$10:$J$203,MATCH(D244,'[4]TS BYDem'!$D$10:$D$203,0))</f>
        <v>73.690487252999532</v>
      </c>
      <c r="K244" s="185">
        <f t="shared" ca="1" si="93"/>
        <v>75.742566193741837</v>
      </c>
      <c r="L244" s="185">
        <f t="shared" ca="1" si="93"/>
        <v>77.193858547604464</v>
      </c>
      <c r="M244" s="185">
        <f t="shared" ca="1" si="93"/>
        <v>78.267464426453699</v>
      </c>
      <c r="N244" s="185">
        <f t="shared" ca="1" si="93"/>
        <v>79.076032654651428</v>
      </c>
      <c r="O244" s="185">
        <f t="shared" ca="1" si="93"/>
        <v>79.683397566002739</v>
      </c>
      <c r="P244" s="185">
        <f t="shared" ca="1" si="93"/>
        <v>80.601485484552327</v>
      </c>
      <c r="Q244" s="185">
        <f t="shared" ca="1" si="93"/>
        <v>80.515121385874863</v>
      </c>
      <c r="R244" s="185">
        <f t="shared" ca="1" si="93"/>
        <v>72.970466374235784</v>
      </c>
      <c r="S244" s="185">
        <f t="shared" ca="1" si="93"/>
        <v>74.782096297297073</v>
      </c>
      <c r="T244" s="185">
        <f t="shared" ca="1" si="93"/>
        <v>76.41101870762931</v>
      </c>
      <c r="U244" s="185">
        <f t="shared" ca="1" si="93"/>
        <v>77.843988189617718</v>
      </c>
      <c r="V244" s="185">
        <f t="shared" ca="1" si="93"/>
        <v>79.47981456228851</v>
      </c>
      <c r="W244" s="185">
        <f t="shared" ca="1" si="93"/>
        <v>81.107810570493001</v>
      </c>
      <c r="X244" s="185">
        <f t="shared" ca="1" si="93"/>
        <v>82.620650746591878</v>
      </c>
      <c r="Y244" s="185">
        <f t="shared" ca="1" si="93"/>
        <v>84.15473748125747</v>
      </c>
      <c r="Z244" s="185">
        <f t="shared" ca="1" si="93"/>
        <v>85.998106577165075</v>
      </c>
      <c r="AA244" s="185">
        <f t="shared" ca="1" si="94"/>
        <v>87.806532875755494</v>
      </c>
      <c r="AB244" s="185">
        <f t="shared" ca="1" si="94"/>
        <v>89.674586819410479</v>
      </c>
      <c r="AC244" s="185">
        <f t="shared" ca="1" si="94"/>
        <v>91.953306744260814</v>
      </c>
      <c r="AD244" s="185">
        <f t="shared" ca="1" si="94"/>
        <v>94.390884968030505</v>
      </c>
      <c r="AE244" s="185">
        <f t="shared" ca="1" si="94"/>
        <v>97.002963412826801</v>
      </c>
      <c r="AF244" s="185">
        <f t="shared" ca="1" si="94"/>
        <v>100.06879661530178</v>
      </c>
      <c r="AG244" s="185">
        <f t="shared" ca="1" si="94"/>
        <v>103.19784973353978</v>
      </c>
      <c r="AH244" s="185">
        <f t="shared" ca="1" si="94"/>
        <v>106.63135106234402</v>
      </c>
      <c r="AI244" s="185">
        <f t="shared" ca="1" si="94"/>
        <v>110.2795343260657</v>
      </c>
      <c r="AJ244" s="185">
        <f t="shared" ca="1" si="94"/>
        <v>114.00181728392855</v>
      </c>
      <c r="AK244" s="185">
        <f t="shared" ca="1" si="94"/>
        <v>117.93124537858057</v>
      </c>
      <c r="AL244" s="185">
        <f t="shared" ca="1" si="94"/>
        <v>122.0820838340985</v>
      </c>
      <c r="AM244" s="185">
        <f t="shared" ca="1" si="94"/>
        <v>145.0864466543793</v>
      </c>
      <c r="AN244" s="185">
        <f t="shared" ca="1" si="94"/>
        <v>174.04737427939352</v>
      </c>
      <c r="AO244" s="185">
        <f t="shared" ca="1" si="94"/>
        <v>225.0199039238999</v>
      </c>
      <c r="AP244" s="185">
        <f t="shared" ca="1" si="94"/>
        <v>276.98519436919469</v>
      </c>
    </row>
    <row r="245" spans="1:42">
      <c r="A245" s="57" t="str">
        <f>'[4]TS BYDem'!A184</f>
        <v>*</v>
      </c>
      <c r="B245" s="185" t="s">
        <v>288</v>
      </c>
      <c r="C245" s="185" t="s">
        <v>137</v>
      </c>
      <c r="D245" s="186" t="str">
        <f>'[4]TS BYDem'!D184</f>
        <v>IOTS</v>
      </c>
      <c r="E245" s="185" t="s">
        <v>137</v>
      </c>
      <c r="F245" s="185" t="s">
        <v>137</v>
      </c>
      <c r="G245" s="185" t="s">
        <v>137</v>
      </c>
      <c r="H245" s="185" t="s">
        <v>137</v>
      </c>
      <c r="I245" s="185">
        <v>0</v>
      </c>
      <c r="J245" s="185">
        <f>INDEX('[4]TS BYDem'!$J$10:$J$203,MATCH(D245,'[4]TS BYDem'!$D$10:$D$203,0))</f>
        <v>73.690487252999532</v>
      </c>
      <c r="K245" s="185">
        <f t="shared" ca="1" si="93"/>
        <v>75.742566193741837</v>
      </c>
      <c r="L245" s="185">
        <f t="shared" ca="1" si="93"/>
        <v>77.193858547604464</v>
      </c>
      <c r="M245" s="185">
        <f t="shared" ca="1" si="93"/>
        <v>78.267464426453699</v>
      </c>
      <c r="N245" s="185">
        <f t="shared" ca="1" si="93"/>
        <v>79.076032654651428</v>
      </c>
      <c r="O245" s="185">
        <f t="shared" ca="1" si="93"/>
        <v>79.683397566002739</v>
      </c>
      <c r="P245" s="185">
        <f t="shared" ca="1" si="93"/>
        <v>80.601485484552327</v>
      </c>
      <c r="Q245" s="185">
        <f t="shared" ca="1" si="93"/>
        <v>80.515121385874863</v>
      </c>
      <c r="R245" s="185">
        <f t="shared" ca="1" si="93"/>
        <v>72.970466374235784</v>
      </c>
      <c r="S245" s="185">
        <f t="shared" ca="1" si="93"/>
        <v>74.782096297297073</v>
      </c>
      <c r="T245" s="185">
        <f t="shared" ca="1" si="93"/>
        <v>76.41101870762931</v>
      </c>
      <c r="U245" s="185">
        <f t="shared" ca="1" si="93"/>
        <v>77.843988189617718</v>
      </c>
      <c r="V245" s="185">
        <f t="shared" ca="1" si="93"/>
        <v>79.47981456228851</v>
      </c>
      <c r="W245" s="185">
        <f t="shared" ca="1" si="93"/>
        <v>81.107810570493001</v>
      </c>
      <c r="X245" s="185">
        <f t="shared" ca="1" si="93"/>
        <v>82.620650746591878</v>
      </c>
      <c r="Y245" s="185">
        <f t="shared" ca="1" si="93"/>
        <v>84.15473748125747</v>
      </c>
      <c r="Z245" s="185">
        <f t="shared" ca="1" si="93"/>
        <v>85.998106577165075</v>
      </c>
      <c r="AA245" s="185">
        <f t="shared" ca="1" si="94"/>
        <v>87.806532875755494</v>
      </c>
      <c r="AB245" s="185">
        <f t="shared" ca="1" si="94"/>
        <v>89.674586819410479</v>
      </c>
      <c r="AC245" s="185">
        <f t="shared" ca="1" si="94"/>
        <v>91.953306744260814</v>
      </c>
      <c r="AD245" s="185">
        <f t="shared" ca="1" si="94"/>
        <v>94.390884968030505</v>
      </c>
      <c r="AE245" s="185">
        <f t="shared" ca="1" si="94"/>
        <v>97.002963412826801</v>
      </c>
      <c r="AF245" s="185">
        <f t="shared" ca="1" si="94"/>
        <v>100.06879661530178</v>
      </c>
      <c r="AG245" s="185">
        <f t="shared" ca="1" si="94"/>
        <v>103.19784973353978</v>
      </c>
      <c r="AH245" s="185">
        <f t="shared" ca="1" si="94"/>
        <v>106.63135106234402</v>
      </c>
      <c r="AI245" s="185">
        <f t="shared" ca="1" si="94"/>
        <v>110.2795343260657</v>
      </c>
      <c r="AJ245" s="185">
        <f t="shared" ca="1" si="94"/>
        <v>114.00181728392855</v>
      </c>
      <c r="AK245" s="185">
        <f t="shared" ca="1" si="94"/>
        <v>117.93124537858057</v>
      </c>
      <c r="AL245" s="185">
        <f t="shared" ca="1" si="94"/>
        <v>122.0820838340985</v>
      </c>
      <c r="AM245" s="185">
        <f t="shared" ca="1" si="94"/>
        <v>145.0864466543793</v>
      </c>
      <c r="AN245" s="185">
        <f t="shared" ca="1" si="94"/>
        <v>174.04737427939352</v>
      </c>
      <c r="AO245" s="185">
        <f t="shared" ca="1" si="94"/>
        <v>225.0199039238999</v>
      </c>
      <c r="AP245" s="185">
        <f t="shared" ca="1" si="94"/>
        <v>276.98519436919469</v>
      </c>
    </row>
    <row r="246" spans="1:42">
      <c r="A246" s="57" t="str">
        <f>'[4]TS BYDem'!A185</f>
        <v>*</v>
      </c>
      <c r="B246" s="185" t="s">
        <v>288</v>
      </c>
      <c r="C246" s="185" t="s">
        <v>137</v>
      </c>
      <c r="D246" s="186" t="str">
        <f>'[4]TS BYDem'!D185</f>
        <v>IOTS</v>
      </c>
      <c r="E246" s="185" t="s">
        <v>137</v>
      </c>
      <c r="F246" s="185" t="s">
        <v>137</v>
      </c>
      <c r="G246" s="185" t="s">
        <v>137</v>
      </c>
      <c r="H246" s="185" t="s">
        <v>137</v>
      </c>
      <c r="I246" s="185">
        <v>0</v>
      </c>
      <c r="J246" s="185">
        <f>INDEX('[4]TS BYDem'!$J$10:$J$203,MATCH(D246,'[4]TS BYDem'!$D$10:$D$203,0))</f>
        <v>73.690487252999532</v>
      </c>
      <c r="K246" s="185">
        <f t="shared" ca="1" si="93"/>
        <v>75.742566193741837</v>
      </c>
      <c r="L246" s="185">
        <f t="shared" ca="1" si="93"/>
        <v>77.193858547604464</v>
      </c>
      <c r="M246" s="185">
        <f t="shared" ca="1" si="93"/>
        <v>78.267464426453699</v>
      </c>
      <c r="N246" s="185">
        <f t="shared" ca="1" si="93"/>
        <v>79.076032654651428</v>
      </c>
      <c r="O246" s="185">
        <f t="shared" ca="1" si="93"/>
        <v>79.683397566002739</v>
      </c>
      <c r="P246" s="185">
        <f t="shared" ca="1" si="93"/>
        <v>80.601485484552327</v>
      </c>
      <c r="Q246" s="185">
        <f t="shared" ca="1" si="93"/>
        <v>80.515121385874863</v>
      </c>
      <c r="R246" s="185">
        <f t="shared" ca="1" si="93"/>
        <v>72.970466374235784</v>
      </c>
      <c r="S246" s="185">
        <f t="shared" ca="1" si="93"/>
        <v>74.782096297297073</v>
      </c>
      <c r="T246" s="185">
        <f t="shared" ca="1" si="93"/>
        <v>76.41101870762931</v>
      </c>
      <c r="U246" s="185">
        <f t="shared" ca="1" si="93"/>
        <v>77.843988189617718</v>
      </c>
      <c r="V246" s="185">
        <f t="shared" ca="1" si="93"/>
        <v>79.47981456228851</v>
      </c>
      <c r="W246" s="185">
        <f t="shared" ca="1" si="93"/>
        <v>81.107810570493001</v>
      </c>
      <c r="X246" s="185">
        <f t="shared" ca="1" si="93"/>
        <v>82.620650746591878</v>
      </c>
      <c r="Y246" s="185">
        <f t="shared" ca="1" si="93"/>
        <v>84.15473748125747</v>
      </c>
      <c r="Z246" s="185">
        <f t="shared" ca="1" si="93"/>
        <v>85.998106577165075</v>
      </c>
      <c r="AA246" s="185">
        <f t="shared" ca="1" si="94"/>
        <v>87.806532875755494</v>
      </c>
      <c r="AB246" s="185">
        <f t="shared" ca="1" si="94"/>
        <v>89.674586819410479</v>
      </c>
      <c r="AC246" s="185">
        <f t="shared" ca="1" si="94"/>
        <v>91.953306744260814</v>
      </c>
      <c r="AD246" s="185">
        <f t="shared" ca="1" si="94"/>
        <v>94.390884968030505</v>
      </c>
      <c r="AE246" s="185">
        <f t="shared" ca="1" si="94"/>
        <v>97.002963412826801</v>
      </c>
      <c r="AF246" s="185">
        <f t="shared" ca="1" si="94"/>
        <v>100.06879661530178</v>
      </c>
      <c r="AG246" s="185">
        <f t="shared" ca="1" si="94"/>
        <v>103.19784973353978</v>
      </c>
      <c r="AH246" s="185">
        <f t="shared" ca="1" si="94"/>
        <v>106.63135106234402</v>
      </c>
      <c r="AI246" s="185">
        <f t="shared" ca="1" si="94"/>
        <v>110.2795343260657</v>
      </c>
      <c r="AJ246" s="185">
        <f t="shared" ca="1" si="94"/>
        <v>114.00181728392855</v>
      </c>
      <c r="AK246" s="185">
        <f t="shared" ca="1" si="94"/>
        <v>117.93124537858057</v>
      </c>
      <c r="AL246" s="185">
        <f t="shared" ca="1" si="94"/>
        <v>122.0820838340985</v>
      </c>
      <c r="AM246" s="185">
        <f t="shared" ca="1" si="94"/>
        <v>145.0864466543793</v>
      </c>
      <c r="AN246" s="185">
        <f t="shared" ca="1" si="94"/>
        <v>174.04737427939352</v>
      </c>
      <c r="AO246" s="185">
        <f t="shared" ca="1" si="94"/>
        <v>225.0199039238999</v>
      </c>
      <c r="AP246" s="185">
        <f t="shared" ref="L246:AP253" ca="1" si="99">AP$230/AO$230*AO246</f>
        <v>276.98519436919469</v>
      </c>
    </row>
    <row r="247" spans="1:42">
      <c r="A247" s="57" t="str">
        <f>'[4]TS BYDem'!A186</f>
        <v>*</v>
      </c>
      <c r="B247" s="185" t="s">
        <v>288</v>
      </c>
      <c r="C247" s="185" t="s">
        <v>137</v>
      </c>
      <c r="D247" s="186" t="str">
        <f>'[4]TS BYDem'!D186</f>
        <v>IOTS</v>
      </c>
      <c r="E247" s="185" t="s">
        <v>137</v>
      </c>
      <c r="F247" s="185" t="s">
        <v>137</v>
      </c>
      <c r="G247" s="185" t="s">
        <v>137</v>
      </c>
      <c r="H247" s="185" t="s">
        <v>137</v>
      </c>
      <c r="I247" s="185">
        <v>0</v>
      </c>
      <c r="J247" s="185">
        <f>INDEX('[4]TS BYDem'!$J$10:$J$203,MATCH(D247,'[4]TS BYDem'!$D$10:$D$203,0))</f>
        <v>73.690487252999532</v>
      </c>
      <c r="K247" s="185">
        <f t="shared" ca="1" si="93"/>
        <v>75.742566193741837</v>
      </c>
      <c r="L247" s="185">
        <f t="shared" ca="1" si="99"/>
        <v>77.193858547604464</v>
      </c>
      <c r="M247" s="185">
        <f t="shared" ca="1" si="99"/>
        <v>78.267464426453699</v>
      </c>
      <c r="N247" s="185">
        <f t="shared" ca="1" si="99"/>
        <v>79.076032654651428</v>
      </c>
      <c r="O247" s="185">
        <f t="shared" ca="1" si="99"/>
        <v>79.683397566002739</v>
      </c>
      <c r="P247" s="185">
        <f t="shared" ca="1" si="99"/>
        <v>80.601485484552327</v>
      </c>
      <c r="Q247" s="185">
        <f t="shared" ca="1" si="99"/>
        <v>80.515121385874863</v>
      </c>
      <c r="R247" s="185">
        <f t="shared" ca="1" si="99"/>
        <v>72.970466374235784</v>
      </c>
      <c r="S247" s="185">
        <f t="shared" ca="1" si="99"/>
        <v>74.782096297297073</v>
      </c>
      <c r="T247" s="185">
        <f t="shared" ca="1" si="99"/>
        <v>76.41101870762931</v>
      </c>
      <c r="U247" s="185">
        <f t="shared" ca="1" si="99"/>
        <v>77.843988189617718</v>
      </c>
      <c r="V247" s="185">
        <f t="shared" ca="1" si="99"/>
        <v>79.47981456228851</v>
      </c>
      <c r="W247" s="185">
        <f t="shared" ca="1" si="99"/>
        <v>81.107810570493001</v>
      </c>
      <c r="X247" s="185">
        <f t="shared" ca="1" si="99"/>
        <v>82.620650746591878</v>
      </c>
      <c r="Y247" s="185">
        <f t="shared" ca="1" si="99"/>
        <v>84.15473748125747</v>
      </c>
      <c r="Z247" s="185">
        <f t="shared" ca="1" si="99"/>
        <v>85.998106577165075</v>
      </c>
      <c r="AA247" s="185">
        <f t="shared" ca="1" si="99"/>
        <v>87.806532875755494</v>
      </c>
      <c r="AB247" s="185">
        <f t="shared" ca="1" si="99"/>
        <v>89.674586819410479</v>
      </c>
      <c r="AC247" s="185">
        <f t="shared" ca="1" si="99"/>
        <v>91.953306744260814</v>
      </c>
      <c r="AD247" s="185">
        <f t="shared" ca="1" si="99"/>
        <v>94.390884968030505</v>
      </c>
      <c r="AE247" s="185">
        <f t="shared" ca="1" si="99"/>
        <v>97.002963412826801</v>
      </c>
      <c r="AF247" s="185">
        <f t="shared" ca="1" si="99"/>
        <v>100.06879661530178</v>
      </c>
      <c r="AG247" s="185">
        <f t="shared" ca="1" si="99"/>
        <v>103.19784973353978</v>
      </c>
      <c r="AH247" s="185">
        <f t="shared" ca="1" si="99"/>
        <v>106.63135106234402</v>
      </c>
      <c r="AI247" s="185">
        <f t="shared" ca="1" si="99"/>
        <v>110.2795343260657</v>
      </c>
      <c r="AJ247" s="185">
        <f t="shared" ca="1" si="99"/>
        <v>114.00181728392855</v>
      </c>
      <c r="AK247" s="185">
        <f t="shared" ca="1" si="99"/>
        <v>117.93124537858057</v>
      </c>
      <c r="AL247" s="185">
        <f t="shared" ca="1" si="99"/>
        <v>122.0820838340985</v>
      </c>
      <c r="AM247" s="185">
        <f t="shared" ca="1" si="99"/>
        <v>145.0864466543793</v>
      </c>
      <c r="AN247" s="185">
        <f t="shared" ca="1" si="99"/>
        <v>174.04737427939352</v>
      </c>
      <c r="AO247" s="185">
        <f t="shared" ca="1" si="99"/>
        <v>225.0199039238999</v>
      </c>
      <c r="AP247" s="185">
        <f t="shared" ca="1" si="99"/>
        <v>276.98519436919469</v>
      </c>
    </row>
    <row r="248" spans="1:42">
      <c r="A248" s="57" t="str">
        <f>'[4]TS BYDem'!A187</f>
        <v>*</v>
      </c>
      <c r="B248" s="185" t="s">
        <v>288</v>
      </c>
      <c r="C248" s="185" t="s">
        <v>137</v>
      </c>
      <c r="D248" s="186" t="str">
        <f>'[4]TS BYDem'!D187</f>
        <v>IOTS</v>
      </c>
      <c r="E248" s="185" t="s">
        <v>137</v>
      </c>
      <c r="F248" s="185" t="s">
        <v>137</v>
      </c>
      <c r="G248" s="185" t="s">
        <v>137</v>
      </c>
      <c r="H248" s="185" t="s">
        <v>137</v>
      </c>
      <c r="I248" s="185">
        <v>0</v>
      </c>
      <c r="J248" s="185">
        <f>INDEX('[4]TS BYDem'!$J$10:$J$203,MATCH(D248,'[4]TS BYDem'!$D$10:$D$203,0))</f>
        <v>73.690487252999532</v>
      </c>
      <c r="K248" s="185">
        <f t="shared" ca="1" si="93"/>
        <v>75.742566193741837</v>
      </c>
      <c r="L248" s="185">
        <f t="shared" ca="1" si="99"/>
        <v>77.193858547604464</v>
      </c>
      <c r="M248" s="185">
        <f t="shared" ca="1" si="99"/>
        <v>78.267464426453699</v>
      </c>
      <c r="N248" s="185">
        <f t="shared" ca="1" si="99"/>
        <v>79.076032654651428</v>
      </c>
      <c r="O248" s="185">
        <f t="shared" ca="1" si="99"/>
        <v>79.683397566002739</v>
      </c>
      <c r="P248" s="185">
        <f t="shared" ca="1" si="99"/>
        <v>80.601485484552327</v>
      </c>
      <c r="Q248" s="185">
        <f t="shared" ca="1" si="99"/>
        <v>80.515121385874863</v>
      </c>
      <c r="R248" s="185">
        <f t="shared" ca="1" si="99"/>
        <v>72.970466374235784</v>
      </c>
      <c r="S248" s="185">
        <f t="shared" ca="1" si="99"/>
        <v>74.782096297297073</v>
      </c>
      <c r="T248" s="185">
        <f t="shared" ca="1" si="99"/>
        <v>76.41101870762931</v>
      </c>
      <c r="U248" s="185">
        <f t="shared" ca="1" si="99"/>
        <v>77.843988189617718</v>
      </c>
      <c r="V248" s="185">
        <f t="shared" ca="1" si="99"/>
        <v>79.47981456228851</v>
      </c>
      <c r="W248" s="185">
        <f t="shared" ca="1" si="99"/>
        <v>81.107810570493001</v>
      </c>
      <c r="X248" s="185">
        <f t="shared" ca="1" si="99"/>
        <v>82.620650746591878</v>
      </c>
      <c r="Y248" s="185">
        <f t="shared" ca="1" si="99"/>
        <v>84.15473748125747</v>
      </c>
      <c r="Z248" s="185">
        <f t="shared" ca="1" si="99"/>
        <v>85.998106577165075</v>
      </c>
      <c r="AA248" s="185">
        <f t="shared" ca="1" si="99"/>
        <v>87.806532875755494</v>
      </c>
      <c r="AB248" s="185">
        <f t="shared" ca="1" si="99"/>
        <v>89.674586819410479</v>
      </c>
      <c r="AC248" s="185">
        <f t="shared" ca="1" si="99"/>
        <v>91.953306744260814</v>
      </c>
      <c r="AD248" s="185">
        <f t="shared" ca="1" si="99"/>
        <v>94.390884968030505</v>
      </c>
      <c r="AE248" s="185">
        <f t="shared" ca="1" si="99"/>
        <v>97.002963412826801</v>
      </c>
      <c r="AF248" s="185">
        <f t="shared" ca="1" si="99"/>
        <v>100.06879661530178</v>
      </c>
      <c r="AG248" s="185">
        <f t="shared" ca="1" si="99"/>
        <v>103.19784973353978</v>
      </c>
      <c r="AH248" s="185">
        <f t="shared" ca="1" si="99"/>
        <v>106.63135106234402</v>
      </c>
      <c r="AI248" s="185">
        <f t="shared" ca="1" si="99"/>
        <v>110.2795343260657</v>
      </c>
      <c r="AJ248" s="185">
        <f t="shared" ca="1" si="99"/>
        <v>114.00181728392855</v>
      </c>
      <c r="AK248" s="185">
        <f t="shared" ca="1" si="99"/>
        <v>117.93124537858057</v>
      </c>
      <c r="AL248" s="185">
        <f t="shared" ca="1" si="99"/>
        <v>122.0820838340985</v>
      </c>
      <c r="AM248" s="185">
        <f t="shared" ca="1" si="99"/>
        <v>145.0864466543793</v>
      </c>
      <c r="AN248" s="185">
        <f t="shared" ca="1" si="99"/>
        <v>174.04737427939352</v>
      </c>
      <c r="AO248" s="185">
        <f t="shared" ca="1" si="99"/>
        <v>225.0199039238999</v>
      </c>
      <c r="AP248" s="185">
        <f t="shared" ca="1" si="99"/>
        <v>276.98519436919469</v>
      </c>
    </row>
    <row r="249" spans="1:42">
      <c r="A249" s="57" t="str">
        <f>'[4]TS BYDem'!A184</f>
        <v>*</v>
      </c>
      <c r="B249" s="185" t="s">
        <v>288</v>
      </c>
      <c r="C249" s="185" t="s">
        <v>137</v>
      </c>
      <c r="D249" s="186" t="str">
        <f>'[4]TS BYDem'!D184</f>
        <v>IOTS</v>
      </c>
      <c r="E249" s="185" t="s">
        <v>137</v>
      </c>
      <c r="F249" s="185" t="s">
        <v>137</v>
      </c>
      <c r="G249" s="185" t="s">
        <v>137</v>
      </c>
      <c r="H249" s="185" t="s">
        <v>137</v>
      </c>
      <c r="I249" s="185">
        <v>0</v>
      </c>
      <c r="J249" s="185">
        <f>INDEX('[4]TS BYDem'!$J$10:$J$203,MATCH(D249,'[4]TS BYDem'!$D$10:$D$203,0))</f>
        <v>73.690487252999532</v>
      </c>
      <c r="K249" s="185">
        <f t="shared" ca="1" si="93"/>
        <v>75.742566193741837</v>
      </c>
      <c r="L249" s="185">
        <f t="shared" ca="1" si="99"/>
        <v>77.193858547604464</v>
      </c>
      <c r="M249" s="185">
        <f t="shared" ca="1" si="99"/>
        <v>78.267464426453699</v>
      </c>
      <c r="N249" s="185">
        <f t="shared" ca="1" si="99"/>
        <v>79.076032654651428</v>
      </c>
      <c r="O249" s="185">
        <f t="shared" ca="1" si="99"/>
        <v>79.683397566002739</v>
      </c>
      <c r="P249" s="185">
        <f t="shared" ca="1" si="99"/>
        <v>80.601485484552327</v>
      </c>
      <c r="Q249" s="185">
        <f t="shared" ca="1" si="99"/>
        <v>80.515121385874863</v>
      </c>
      <c r="R249" s="185">
        <f t="shared" ca="1" si="99"/>
        <v>72.970466374235784</v>
      </c>
      <c r="S249" s="185">
        <f t="shared" ca="1" si="99"/>
        <v>74.782096297297073</v>
      </c>
      <c r="T249" s="185">
        <f t="shared" ca="1" si="99"/>
        <v>76.41101870762931</v>
      </c>
      <c r="U249" s="185">
        <f t="shared" ca="1" si="99"/>
        <v>77.843988189617718</v>
      </c>
      <c r="V249" s="185">
        <f t="shared" ca="1" si="99"/>
        <v>79.47981456228851</v>
      </c>
      <c r="W249" s="185">
        <f t="shared" ca="1" si="99"/>
        <v>81.107810570493001</v>
      </c>
      <c r="X249" s="185">
        <f t="shared" ca="1" si="99"/>
        <v>82.620650746591878</v>
      </c>
      <c r="Y249" s="185">
        <f t="shared" ca="1" si="99"/>
        <v>84.15473748125747</v>
      </c>
      <c r="Z249" s="185">
        <f t="shared" ca="1" si="99"/>
        <v>85.998106577165075</v>
      </c>
      <c r="AA249" s="185">
        <f t="shared" ca="1" si="99"/>
        <v>87.806532875755494</v>
      </c>
      <c r="AB249" s="185">
        <f t="shared" ca="1" si="99"/>
        <v>89.674586819410479</v>
      </c>
      <c r="AC249" s="185">
        <f t="shared" ca="1" si="99"/>
        <v>91.953306744260814</v>
      </c>
      <c r="AD249" s="185">
        <f t="shared" ca="1" si="99"/>
        <v>94.390884968030505</v>
      </c>
      <c r="AE249" s="185">
        <f t="shared" ca="1" si="99"/>
        <v>97.002963412826801</v>
      </c>
      <c r="AF249" s="185">
        <f t="shared" ca="1" si="99"/>
        <v>100.06879661530178</v>
      </c>
      <c r="AG249" s="185">
        <f t="shared" ca="1" si="99"/>
        <v>103.19784973353978</v>
      </c>
      <c r="AH249" s="185">
        <f t="shared" ca="1" si="99"/>
        <v>106.63135106234402</v>
      </c>
      <c r="AI249" s="185">
        <f t="shared" ca="1" si="99"/>
        <v>110.2795343260657</v>
      </c>
      <c r="AJ249" s="185">
        <f t="shared" ca="1" si="99"/>
        <v>114.00181728392855</v>
      </c>
      <c r="AK249" s="185">
        <f t="shared" ca="1" si="99"/>
        <v>117.93124537858057</v>
      </c>
      <c r="AL249" s="185">
        <f t="shared" ca="1" si="99"/>
        <v>122.0820838340985</v>
      </c>
      <c r="AM249" s="185">
        <f t="shared" ca="1" si="99"/>
        <v>145.0864466543793</v>
      </c>
      <c r="AN249" s="185">
        <f t="shared" ca="1" si="99"/>
        <v>174.04737427939352</v>
      </c>
      <c r="AO249" s="185">
        <f t="shared" ca="1" si="99"/>
        <v>225.0199039238999</v>
      </c>
      <c r="AP249" s="185">
        <f t="shared" ca="1" si="99"/>
        <v>276.98519436919469</v>
      </c>
    </row>
    <row r="250" spans="1:42">
      <c r="A250" s="57" t="str">
        <f>'[4]TS BYDem'!A185</f>
        <v>*</v>
      </c>
      <c r="B250" s="185" t="s">
        <v>288</v>
      </c>
      <c r="C250" s="185" t="s">
        <v>137</v>
      </c>
      <c r="D250" s="186" t="str">
        <f>'[4]TS BYDem'!D185</f>
        <v>IOTS</v>
      </c>
      <c r="E250" s="185" t="s">
        <v>137</v>
      </c>
      <c r="F250" s="185" t="s">
        <v>137</v>
      </c>
      <c r="G250" s="185" t="s">
        <v>137</v>
      </c>
      <c r="H250" s="185" t="s">
        <v>137</v>
      </c>
      <c r="I250" s="185">
        <v>0</v>
      </c>
      <c r="J250" s="185">
        <f>INDEX('[4]TS BYDem'!$J$10:$J$203,MATCH(D250,'[4]TS BYDem'!$D$10:$D$203,0))</f>
        <v>73.690487252999532</v>
      </c>
      <c r="K250" s="185">
        <f t="shared" ca="1" si="93"/>
        <v>75.742566193741837</v>
      </c>
      <c r="L250" s="185">
        <f t="shared" ca="1" si="99"/>
        <v>77.193858547604464</v>
      </c>
      <c r="M250" s="185">
        <f t="shared" ca="1" si="99"/>
        <v>78.267464426453699</v>
      </c>
      <c r="N250" s="185">
        <f t="shared" ca="1" si="99"/>
        <v>79.076032654651428</v>
      </c>
      <c r="O250" s="185">
        <f t="shared" ca="1" si="99"/>
        <v>79.683397566002739</v>
      </c>
      <c r="P250" s="185">
        <f t="shared" ca="1" si="99"/>
        <v>80.601485484552327</v>
      </c>
      <c r="Q250" s="185">
        <f t="shared" ca="1" si="99"/>
        <v>80.515121385874863</v>
      </c>
      <c r="R250" s="185">
        <f t="shared" ca="1" si="99"/>
        <v>72.970466374235784</v>
      </c>
      <c r="S250" s="185">
        <f t="shared" ca="1" si="99"/>
        <v>74.782096297297073</v>
      </c>
      <c r="T250" s="185">
        <f t="shared" ca="1" si="99"/>
        <v>76.41101870762931</v>
      </c>
      <c r="U250" s="185">
        <f t="shared" ca="1" si="99"/>
        <v>77.843988189617718</v>
      </c>
      <c r="V250" s="185">
        <f t="shared" ca="1" si="99"/>
        <v>79.47981456228851</v>
      </c>
      <c r="W250" s="185">
        <f t="shared" ca="1" si="99"/>
        <v>81.107810570493001</v>
      </c>
      <c r="X250" s="185">
        <f t="shared" ca="1" si="99"/>
        <v>82.620650746591878</v>
      </c>
      <c r="Y250" s="185">
        <f t="shared" ca="1" si="99"/>
        <v>84.15473748125747</v>
      </c>
      <c r="Z250" s="185">
        <f t="shared" ca="1" si="99"/>
        <v>85.998106577165075</v>
      </c>
      <c r="AA250" s="185">
        <f t="shared" ca="1" si="99"/>
        <v>87.806532875755494</v>
      </c>
      <c r="AB250" s="185">
        <f t="shared" ca="1" si="99"/>
        <v>89.674586819410479</v>
      </c>
      <c r="AC250" s="185">
        <f t="shared" ca="1" si="99"/>
        <v>91.953306744260814</v>
      </c>
      <c r="AD250" s="185">
        <f t="shared" ca="1" si="99"/>
        <v>94.390884968030505</v>
      </c>
      <c r="AE250" s="185">
        <f t="shared" ca="1" si="99"/>
        <v>97.002963412826801</v>
      </c>
      <c r="AF250" s="185">
        <f t="shared" ca="1" si="99"/>
        <v>100.06879661530178</v>
      </c>
      <c r="AG250" s="185">
        <f t="shared" ca="1" si="99"/>
        <v>103.19784973353978</v>
      </c>
      <c r="AH250" s="185">
        <f t="shared" ca="1" si="99"/>
        <v>106.63135106234402</v>
      </c>
      <c r="AI250" s="185">
        <f t="shared" ca="1" si="99"/>
        <v>110.2795343260657</v>
      </c>
      <c r="AJ250" s="185">
        <f t="shared" ca="1" si="99"/>
        <v>114.00181728392855</v>
      </c>
      <c r="AK250" s="185">
        <f t="shared" ca="1" si="99"/>
        <v>117.93124537858057</v>
      </c>
      <c r="AL250" s="185">
        <f t="shared" ca="1" si="99"/>
        <v>122.0820838340985</v>
      </c>
      <c r="AM250" s="185">
        <f t="shared" ca="1" si="99"/>
        <v>145.0864466543793</v>
      </c>
      <c r="AN250" s="185">
        <f t="shared" ca="1" si="99"/>
        <v>174.04737427939352</v>
      </c>
      <c r="AO250" s="185">
        <f t="shared" ca="1" si="99"/>
        <v>225.0199039238999</v>
      </c>
      <c r="AP250" s="185">
        <f t="shared" ca="1" si="99"/>
        <v>276.98519436919469</v>
      </c>
    </row>
    <row r="251" spans="1:42">
      <c r="A251" s="57" t="str">
        <f>'[4]TS BYDem'!A186</f>
        <v>*</v>
      </c>
      <c r="B251" s="185" t="s">
        <v>288</v>
      </c>
      <c r="C251" s="185" t="s">
        <v>137</v>
      </c>
      <c r="D251" s="186" t="str">
        <f>'[4]TS BYDem'!D186</f>
        <v>IOTS</v>
      </c>
      <c r="E251" s="185" t="s">
        <v>137</v>
      </c>
      <c r="F251" s="185" t="s">
        <v>137</v>
      </c>
      <c r="G251" s="185" t="s">
        <v>137</v>
      </c>
      <c r="H251" s="185" t="s">
        <v>137</v>
      </c>
      <c r="I251" s="185">
        <v>0</v>
      </c>
      <c r="J251" s="185">
        <f>INDEX('[4]TS BYDem'!$J$10:$J$203,MATCH(D251,'[4]TS BYDem'!$D$10:$D$203,0))</f>
        <v>73.690487252999532</v>
      </c>
      <c r="K251" s="185">
        <f t="shared" ca="1" si="93"/>
        <v>75.742566193741837</v>
      </c>
      <c r="L251" s="185">
        <f t="shared" ca="1" si="99"/>
        <v>77.193858547604464</v>
      </c>
      <c r="M251" s="185">
        <f t="shared" ca="1" si="99"/>
        <v>78.267464426453699</v>
      </c>
      <c r="N251" s="185">
        <f t="shared" ca="1" si="99"/>
        <v>79.076032654651428</v>
      </c>
      <c r="O251" s="185">
        <f t="shared" ca="1" si="99"/>
        <v>79.683397566002739</v>
      </c>
      <c r="P251" s="185">
        <f t="shared" ca="1" si="99"/>
        <v>80.601485484552327</v>
      </c>
      <c r="Q251" s="185">
        <f t="shared" ca="1" si="99"/>
        <v>80.515121385874863</v>
      </c>
      <c r="R251" s="185">
        <f t="shared" ca="1" si="99"/>
        <v>72.970466374235784</v>
      </c>
      <c r="S251" s="185">
        <f t="shared" ca="1" si="99"/>
        <v>74.782096297297073</v>
      </c>
      <c r="T251" s="185">
        <f t="shared" ca="1" si="99"/>
        <v>76.41101870762931</v>
      </c>
      <c r="U251" s="185">
        <f t="shared" ca="1" si="99"/>
        <v>77.843988189617718</v>
      </c>
      <c r="V251" s="185">
        <f t="shared" ca="1" si="99"/>
        <v>79.47981456228851</v>
      </c>
      <c r="W251" s="185">
        <f t="shared" ca="1" si="99"/>
        <v>81.107810570493001</v>
      </c>
      <c r="X251" s="185">
        <f t="shared" ca="1" si="99"/>
        <v>82.620650746591878</v>
      </c>
      <c r="Y251" s="185">
        <f t="shared" ca="1" si="99"/>
        <v>84.15473748125747</v>
      </c>
      <c r="Z251" s="185">
        <f t="shared" ca="1" si="99"/>
        <v>85.998106577165075</v>
      </c>
      <c r="AA251" s="185">
        <f t="shared" ca="1" si="99"/>
        <v>87.806532875755494</v>
      </c>
      <c r="AB251" s="185">
        <f t="shared" ca="1" si="99"/>
        <v>89.674586819410479</v>
      </c>
      <c r="AC251" s="185">
        <f t="shared" ca="1" si="99"/>
        <v>91.953306744260814</v>
      </c>
      <c r="AD251" s="185">
        <f t="shared" ca="1" si="99"/>
        <v>94.390884968030505</v>
      </c>
      <c r="AE251" s="185">
        <f t="shared" ca="1" si="99"/>
        <v>97.002963412826801</v>
      </c>
      <c r="AF251" s="185">
        <f t="shared" ca="1" si="99"/>
        <v>100.06879661530178</v>
      </c>
      <c r="AG251" s="185">
        <f t="shared" ca="1" si="99"/>
        <v>103.19784973353978</v>
      </c>
      <c r="AH251" s="185">
        <f t="shared" ca="1" si="99"/>
        <v>106.63135106234402</v>
      </c>
      <c r="AI251" s="185">
        <f t="shared" ca="1" si="99"/>
        <v>110.2795343260657</v>
      </c>
      <c r="AJ251" s="185">
        <f t="shared" ca="1" si="99"/>
        <v>114.00181728392855</v>
      </c>
      <c r="AK251" s="185">
        <f t="shared" ca="1" si="99"/>
        <v>117.93124537858057</v>
      </c>
      <c r="AL251" s="185">
        <f t="shared" ca="1" si="99"/>
        <v>122.0820838340985</v>
      </c>
      <c r="AM251" s="185">
        <f t="shared" ca="1" si="99"/>
        <v>145.0864466543793</v>
      </c>
      <c r="AN251" s="185">
        <f t="shared" ca="1" si="99"/>
        <v>174.04737427939352</v>
      </c>
      <c r="AO251" s="185">
        <f t="shared" ca="1" si="99"/>
        <v>225.0199039238999</v>
      </c>
      <c r="AP251" s="185">
        <f t="shared" ca="1" si="99"/>
        <v>276.98519436919469</v>
      </c>
    </row>
    <row r="252" spans="1:42">
      <c r="A252" s="57" t="str">
        <f>'[4]TS BYDem'!A187</f>
        <v>*</v>
      </c>
      <c r="B252" s="185" t="s">
        <v>288</v>
      </c>
      <c r="C252" s="185" t="s">
        <v>137</v>
      </c>
      <c r="D252" s="186" t="str">
        <f>'[4]TS BYDem'!D187</f>
        <v>IOTS</v>
      </c>
      <c r="E252" s="185" t="s">
        <v>137</v>
      </c>
      <c r="F252" s="185" t="s">
        <v>137</v>
      </c>
      <c r="G252" s="185" t="s">
        <v>137</v>
      </c>
      <c r="H252" s="185" t="s">
        <v>137</v>
      </c>
      <c r="I252" s="185">
        <v>0</v>
      </c>
      <c r="J252" s="185">
        <f>INDEX('[4]TS BYDem'!$J$10:$J$203,MATCH(D252,'[4]TS BYDem'!$D$10:$D$203,0))</f>
        <v>73.690487252999532</v>
      </c>
      <c r="K252" s="185">
        <f t="shared" ca="1" si="93"/>
        <v>75.742566193741837</v>
      </c>
      <c r="L252" s="185">
        <f t="shared" ca="1" si="99"/>
        <v>77.193858547604464</v>
      </c>
      <c r="M252" s="185">
        <f t="shared" ca="1" si="99"/>
        <v>78.267464426453699</v>
      </c>
      <c r="N252" s="185">
        <f t="shared" ca="1" si="99"/>
        <v>79.076032654651428</v>
      </c>
      <c r="O252" s="185">
        <f t="shared" ca="1" si="99"/>
        <v>79.683397566002739</v>
      </c>
      <c r="P252" s="185">
        <f t="shared" ca="1" si="99"/>
        <v>80.601485484552327</v>
      </c>
      <c r="Q252" s="185">
        <f t="shared" ca="1" si="99"/>
        <v>80.515121385874863</v>
      </c>
      <c r="R252" s="185">
        <f t="shared" ca="1" si="99"/>
        <v>72.970466374235784</v>
      </c>
      <c r="S252" s="185">
        <f t="shared" ca="1" si="99"/>
        <v>74.782096297297073</v>
      </c>
      <c r="T252" s="185">
        <f t="shared" ca="1" si="99"/>
        <v>76.41101870762931</v>
      </c>
      <c r="U252" s="185">
        <f t="shared" ca="1" si="99"/>
        <v>77.843988189617718</v>
      </c>
      <c r="V252" s="185">
        <f t="shared" ca="1" si="99"/>
        <v>79.47981456228851</v>
      </c>
      <c r="W252" s="185">
        <f t="shared" ca="1" si="99"/>
        <v>81.107810570493001</v>
      </c>
      <c r="X252" s="185">
        <f t="shared" ca="1" si="99"/>
        <v>82.620650746591878</v>
      </c>
      <c r="Y252" s="185">
        <f t="shared" ca="1" si="99"/>
        <v>84.15473748125747</v>
      </c>
      <c r="Z252" s="185">
        <f t="shared" ca="1" si="99"/>
        <v>85.998106577165075</v>
      </c>
      <c r="AA252" s="185">
        <f t="shared" ca="1" si="99"/>
        <v>87.806532875755494</v>
      </c>
      <c r="AB252" s="185">
        <f t="shared" ca="1" si="99"/>
        <v>89.674586819410479</v>
      </c>
      <c r="AC252" s="185">
        <f t="shared" ca="1" si="99"/>
        <v>91.953306744260814</v>
      </c>
      <c r="AD252" s="185">
        <f t="shared" ca="1" si="99"/>
        <v>94.390884968030505</v>
      </c>
      <c r="AE252" s="185">
        <f t="shared" ca="1" si="99"/>
        <v>97.002963412826801</v>
      </c>
      <c r="AF252" s="185">
        <f t="shared" ca="1" si="99"/>
        <v>100.06879661530178</v>
      </c>
      <c r="AG252" s="185">
        <f t="shared" ca="1" si="99"/>
        <v>103.19784973353978</v>
      </c>
      <c r="AH252" s="185">
        <f t="shared" ca="1" si="99"/>
        <v>106.63135106234402</v>
      </c>
      <c r="AI252" s="185">
        <f t="shared" ca="1" si="99"/>
        <v>110.2795343260657</v>
      </c>
      <c r="AJ252" s="185">
        <f t="shared" ca="1" si="99"/>
        <v>114.00181728392855</v>
      </c>
      <c r="AK252" s="185">
        <f t="shared" ca="1" si="99"/>
        <v>117.93124537858057</v>
      </c>
      <c r="AL252" s="185">
        <f t="shared" ca="1" si="99"/>
        <v>122.0820838340985</v>
      </c>
      <c r="AM252" s="185">
        <f t="shared" ca="1" si="99"/>
        <v>145.0864466543793</v>
      </c>
      <c r="AN252" s="185">
        <f t="shared" ca="1" si="99"/>
        <v>174.04737427939352</v>
      </c>
      <c r="AO252" s="185">
        <f t="shared" ca="1" si="99"/>
        <v>225.0199039238999</v>
      </c>
      <c r="AP252" s="185">
        <f t="shared" ca="1" si="99"/>
        <v>276.98519436919469</v>
      </c>
    </row>
    <row r="253" spans="1:42">
      <c r="A253" s="57" t="str">
        <f>'[4]TS BYDem'!A188</f>
        <v/>
      </c>
      <c r="B253" s="185" t="s">
        <v>288</v>
      </c>
      <c r="C253" s="185" t="s">
        <v>137</v>
      </c>
      <c r="D253" s="186" t="str">
        <f>'[4]TS BYDem'!D188</f>
        <v>IOTR</v>
      </c>
      <c r="E253" s="185" t="s">
        <v>137</v>
      </c>
      <c r="F253" s="185" t="s">
        <v>137</v>
      </c>
      <c r="G253" s="185" t="s">
        <v>137</v>
      </c>
      <c r="H253" s="185" t="s">
        <v>137</v>
      </c>
      <c r="I253" s="185">
        <v>0</v>
      </c>
      <c r="J253" s="185">
        <f>INDEX('[4]TS BYDem'!$J$10:$J$203,MATCH(D253,'[4]TS BYDem'!$D$10:$D$203,0))</f>
        <v>9.4685659246785185</v>
      </c>
      <c r="K253" s="185">
        <f t="shared" ca="1" si="93"/>
        <v>9.7322396423777064</v>
      </c>
      <c r="L253" s="185">
        <f t="shared" ca="1" si="99"/>
        <v>9.9187176782923192</v>
      </c>
      <c r="M253" s="192">
        <f t="shared" ref="M253" si="100">O253</f>
        <v>4.2</v>
      </c>
      <c r="N253" s="192">
        <f t="shared" ref="N253" si="101">O253</f>
        <v>4.2</v>
      </c>
      <c r="O253" s="192">
        <f>INDEX('[4]TS BYDem'!$O$10:$O$203,MATCH(D253,'[4]TS BYDem'!$D$10:$D$203,0))</f>
        <v>4.2</v>
      </c>
      <c r="P253" s="185">
        <f t="shared" ca="1" si="99"/>
        <v>4.2483911250736304</v>
      </c>
      <c r="Q253" s="185">
        <f t="shared" ca="1" si="99"/>
        <v>4.2438389946986055</v>
      </c>
      <c r="R253" s="185">
        <f t="shared" ca="1" si="99"/>
        <v>3.8461708226978204</v>
      </c>
      <c r="S253" s="185">
        <f t="shared" ca="1" si="99"/>
        <v>3.9416592921817544</v>
      </c>
      <c r="T253" s="185">
        <f t="shared" ca="1" si="99"/>
        <v>4.0275175052145071</v>
      </c>
      <c r="U253" s="185">
        <f t="shared" ca="1" si="99"/>
        <v>4.1030473145372852</v>
      </c>
      <c r="V253" s="185">
        <f t="shared" ca="1" si="99"/>
        <v>4.1892694257308554</v>
      </c>
      <c r="W253" s="185">
        <f t="shared" ca="1" si="99"/>
        <v>4.2750788094082415</v>
      </c>
      <c r="X253" s="185">
        <f t="shared" ca="1" si="99"/>
        <v>4.3548184908688903</v>
      </c>
      <c r="Y253" s="185">
        <f t="shared" ca="1" si="99"/>
        <v>4.4356780485986986</v>
      </c>
      <c r="Z253" s="185">
        <f t="shared" ca="1" si="99"/>
        <v>4.5328394453174941</v>
      </c>
      <c r="AA253" s="185">
        <f t="shared" ca="1" si="99"/>
        <v>4.6281590562538675</v>
      </c>
      <c r="AB253" s="185">
        <f t="shared" ca="1" si="99"/>
        <v>4.7266215566367373</v>
      </c>
      <c r="AC253" s="185">
        <f t="shared" ca="1" si="99"/>
        <v>4.8467296842607377</v>
      </c>
      <c r="AD253" s="185">
        <f t="shared" ca="1" si="99"/>
        <v>4.9752110097633633</v>
      </c>
      <c r="AE253" s="185">
        <f t="shared" ca="1" si="99"/>
        <v>5.1128899968956238</v>
      </c>
      <c r="AF253" s="185">
        <f t="shared" ca="1" si="99"/>
        <v>5.2744857601752848</v>
      </c>
      <c r="AG253" s="185">
        <f t="shared" ca="1" si="99"/>
        <v>5.4394137564459495</v>
      </c>
      <c r="AH253" s="185">
        <f t="shared" ca="1" si="99"/>
        <v>5.6203887904112495</v>
      </c>
      <c r="AI253" s="185">
        <f t="shared" ca="1" si="99"/>
        <v>5.8126794077250921</v>
      </c>
      <c r="AJ253" s="185">
        <f t="shared" ca="1" si="99"/>
        <v>6.0088757158716479</v>
      </c>
      <c r="AK253" s="185">
        <f t="shared" ca="1" si="99"/>
        <v>6.2159903533200369</v>
      </c>
      <c r="AL253" s="185">
        <f t="shared" ca="1" si="99"/>
        <v>6.4347752200011401</v>
      </c>
      <c r="AM253" s="185">
        <f t="shared" ca="1" si="99"/>
        <v>7.6473028831840404</v>
      </c>
      <c r="AN253" s="185">
        <f t="shared" ca="1" si="99"/>
        <v>9.173792713443941</v>
      </c>
      <c r="AO253" s="185">
        <f t="shared" ca="1" si="99"/>
        <v>11.860483179040591</v>
      </c>
      <c r="AP253" s="185">
        <f t="shared" ca="1" si="99"/>
        <v>14.599500672483378</v>
      </c>
    </row>
    <row r="254" spans="1:42">
      <c r="A254" s="57" t="str">
        <f>'[4]TS BYDem'!A189</f>
        <v>*</v>
      </c>
      <c r="B254" s="185" t="s">
        <v>288</v>
      </c>
      <c r="C254" s="185" t="s">
        <v>137</v>
      </c>
      <c r="D254" s="186">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4" t="str">
        <f>[5]ITEMS_Comm!B27</f>
        <v>E</v>
      </c>
      <c r="C9" s="55" t="str">
        <f>[5]ITEMS_Comm!C27</f>
        <v>RLEL</v>
      </c>
      <c r="D9" s="55" t="str">
        <f>[5]ITEMS_Comm!D27</f>
        <v>Residential - Lighting - Low Income Electrified</v>
      </c>
      <c r="E9" s="314" t="str">
        <f>[5]ITEMS_Comm!E27</f>
        <v>PJ</v>
      </c>
      <c r="F9" s="314" t="str">
        <f>[5]ITEMS_Comm!F27</f>
        <v>COM,DEM,DAYNITE,RES</v>
      </c>
    </row>
    <row r="10" spans="1:8">
      <c r="A10" s="55" t="str">
        <f>[5]ITEMS_Comm!A28</f>
        <v/>
      </c>
      <c r="B10" s="314" t="str">
        <f>[5]ITEMS_Comm!B28</f>
        <v>E</v>
      </c>
      <c r="C10" s="55" t="str">
        <f>[5]ITEMS_Comm!C28</f>
        <v>RLNL</v>
      </c>
      <c r="D10" s="55" t="str">
        <f>[5]ITEMS_Comm!D28</f>
        <v>Residential - Lighting - Low Income Electrified paraffin</v>
      </c>
      <c r="E10" s="314" t="str">
        <f>[5]ITEMS_Comm!E28</f>
        <v>PJ</v>
      </c>
      <c r="F10" s="314" t="str">
        <f>[5]ITEMS_Comm!F28</f>
        <v>COM,DEM,DAYNITE,RES</v>
      </c>
    </row>
    <row r="11" spans="1:8">
      <c r="A11" s="55" t="str">
        <f>[5]ITEMS_Comm!A29</f>
        <v/>
      </c>
      <c r="B11" s="314" t="str">
        <f>[5]ITEMS_Comm!B29</f>
        <v>E</v>
      </c>
      <c r="C11" s="55" t="str">
        <f>[5]ITEMS_Comm!C29</f>
        <v>RLEK</v>
      </c>
      <c r="D11" s="55" t="str">
        <f>[5]ITEMS_Comm!D29</f>
        <v>Residential - Cooking - Low Income Electrified</v>
      </c>
      <c r="E11" s="314" t="str">
        <f>[5]ITEMS_Comm!E29</f>
        <v>PJ</v>
      </c>
      <c r="F11" s="314" t="str">
        <f>[5]ITEMS_Comm!F29</f>
        <v>COM,DEM,DAYNITE,RES</v>
      </c>
    </row>
    <row r="12" spans="1:8">
      <c r="A12" s="55" t="str">
        <f>[5]ITEMS_Comm!A30</f>
        <v/>
      </c>
      <c r="B12" s="314" t="str">
        <f>[5]ITEMS_Comm!B30</f>
        <v>E</v>
      </c>
      <c r="C12" s="55" t="str">
        <f>[5]ITEMS_Comm!C30</f>
        <v>RLEH</v>
      </c>
      <c r="D12" s="55" t="str">
        <f>[5]ITEMS_Comm!D30</f>
        <v>Residential - Space Heating - Low Income Electrified</v>
      </c>
      <c r="E12" s="314" t="str">
        <f>[5]ITEMS_Comm!E30</f>
        <v>PJ</v>
      </c>
      <c r="F12" s="314" t="str">
        <f>[5]ITEMS_Comm!F30</f>
        <v>COM,DEM,DAYNITE,RES</v>
      </c>
    </row>
    <row r="13" spans="1:8">
      <c r="A13" s="55" t="str">
        <f>[5]ITEMS_Comm!A31</f>
        <v/>
      </c>
      <c r="B13" s="314" t="str">
        <f>[5]ITEMS_Comm!B31</f>
        <v>E</v>
      </c>
      <c r="C13" s="55" t="str">
        <f>[5]ITEMS_Comm!C31</f>
        <v>RLEWG</v>
      </c>
      <c r="D13" s="55" t="str">
        <f>[5]ITEMS_Comm!D31</f>
        <v>Residential - Water Heating Geyser - Low Income Electrified</v>
      </c>
      <c r="E13" s="314" t="str">
        <f>[5]ITEMS_Comm!E31</f>
        <v>PJ</v>
      </c>
      <c r="F13" s="314" t="str">
        <f>[5]ITEMS_Comm!F31</f>
        <v>COM,DEM,DAYNITE,RES</v>
      </c>
    </row>
    <row r="14" spans="1:8">
      <c r="A14" s="55" t="str">
        <f>[5]ITEMS_Comm!A32</f>
        <v/>
      </c>
      <c r="B14" s="314" t="str">
        <f>[5]ITEMS_Comm!B32</f>
        <v>E</v>
      </c>
      <c r="C14" s="55" t="str">
        <f>[5]ITEMS_Comm!C32</f>
        <v>RLEW</v>
      </c>
      <c r="D14" s="55" t="str">
        <f>[5]ITEMS_Comm!D32</f>
        <v>Residential - Water Heating - Low Income Electrified</v>
      </c>
      <c r="E14" s="314" t="str">
        <f>[5]ITEMS_Comm!E32</f>
        <v>PJ</v>
      </c>
      <c r="F14" s="314" t="str">
        <f>[5]ITEMS_Comm!F32</f>
        <v>COM,DEM,DAYNITE,RES</v>
      </c>
    </row>
    <row r="15" spans="1:8">
      <c r="A15" s="55" t="str">
        <f>[5]ITEMS_Comm!A33</f>
        <v/>
      </c>
      <c r="B15" s="314" t="str">
        <f>[5]ITEMS_Comm!B33</f>
        <v>E</v>
      </c>
      <c r="C15" s="55" t="str">
        <f>[5]ITEMS_Comm!C33</f>
        <v>RLER</v>
      </c>
      <c r="D15" s="55" t="str">
        <f>[5]ITEMS_Comm!D33</f>
        <v>Residential - Refrigeration - Low Income Electrified</v>
      </c>
      <c r="E15" s="314" t="str">
        <f>[5]ITEMS_Comm!E33</f>
        <v>PJ</v>
      </c>
      <c r="F15" s="314" t="str">
        <f>[5]ITEMS_Comm!F33</f>
        <v>COM,DEM,DAYNITE,RES</v>
      </c>
    </row>
    <row r="16" spans="1:8">
      <c r="A16" s="55" t="str">
        <f>[5]ITEMS_Comm!A34</f>
        <v/>
      </c>
      <c r="B16" s="314" t="str">
        <f>[5]ITEMS_Comm!B34</f>
        <v>E</v>
      </c>
      <c r="C16" s="55" t="str">
        <f>[5]ITEMS_Comm!C34</f>
        <v>RLEO</v>
      </c>
      <c r="D16" s="55" t="str">
        <f>[5]ITEMS_Comm!D34</f>
        <v>Residential - Other - Low Income Electrified</v>
      </c>
      <c r="E16" s="314" t="str">
        <f>[5]ITEMS_Comm!E34</f>
        <v>PJ</v>
      </c>
      <c r="F16" s="314" t="str">
        <f>[5]ITEMS_Comm!F34</f>
        <v>COM,DEM,DAYNITE,RES</v>
      </c>
    </row>
    <row r="17" spans="1:6">
      <c r="A17" s="55" t="str">
        <f>[5]ITEMS_Comm!A35</f>
        <v>*</v>
      </c>
      <c r="B17" s="314" t="str">
        <f>[5]ITEMS_Comm!B35</f>
        <v>E</v>
      </c>
      <c r="C17" s="55">
        <f>[5]ITEMS_Comm!C35</f>
        <v>0</v>
      </c>
      <c r="D17" s="55" t="str">
        <f>[5]ITEMS_Comm!D35</f>
        <v/>
      </c>
      <c r="E17" s="314" t="str">
        <f>[5]ITEMS_Comm!E35</f>
        <v/>
      </c>
      <c r="F17" s="314" t="str">
        <f>[5]ITEMS_Comm!F35</f>
        <v/>
      </c>
    </row>
    <row r="18" spans="1:6">
      <c r="A18" s="55" t="str">
        <f>[5]ITEMS_Comm!A36</f>
        <v>*</v>
      </c>
      <c r="B18" s="314" t="str">
        <f>[5]ITEMS_Comm!B36</f>
        <v>E</v>
      </c>
      <c r="C18" s="55">
        <f>[5]ITEMS_Comm!C36</f>
        <v>0</v>
      </c>
      <c r="D18" s="55" t="str">
        <f>[5]ITEMS_Comm!D36</f>
        <v/>
      </c>
      <c r="E18" s="314" t="str">
        <f>[5]ITEMS_Comm!E36</f>
        <v/>
      </c>
      <c r="F18" s="314" t="str">
        <f>[5]ITEMS_Comm!F36</f>
        <v/>
      </c>
    </row>
    <row r="19" spans="1:6">
      <c r="A19" s="55" t="str">
        <f>[5]ITEMS_Comm!A37</f>
        <v>*</v>
      </c>
      <c r="B19" s="314" t="str">
        <f>[5]ITEMS_Comm!B37</f>
        <v>E</v>
      </c>
      <c r="C19" s="55">
        <f>[5]ITEMS_Comm!C37</f>
        <v>0</v>
      </c>
      <c r="D19" s="55" t="str">
        <f>[5]ITEMS_Comm!D37</f>
        <v/>
      </c>
      <c r="E19" s="314" t="str">
        <f>[5]ITEMS_Comm!E37</f>
        <v/>
      </c>
      <c r="F19" s="314" t="str">
        <f>[5]ITEMS_Comm!F37</f>
        <v/>
      </c>
    </row>
    <row r="20" spans="1:6">
      <c r="A20" s="55" t="str">
        <f>[5]ITEMS_Comm!A38</f>
        <v/>
      </c>
      <c r="B20" s="314" t="str">
        <f>[5]ITEMS_Comm!B38</f>
        <v>E</v>
      </c>
      <c r="C20" s="55" t="str">
        <f>[5]ITEMS_Comm!C38</f>
        <v>RMEL</v>
      </c>
      <c r="D20" s="55" t="str">
        <f>[5]ITEMS_Comm!D38</f>
        <v>Residential - Lighting - Middle Income Electrified</v>
      </c>
      <c r="E20" s="314" t="str">
        <f>[5]ITEMS_Comm!E38</f>
        <v>PJ</v>
      </c>
      <c r="F20" s="314" t="str">
        <f>[5]ITEMS_Comm!F38</f>
        <v>COM,DEM,DAYNITE,RES</v>
      </c>
    </row>
    <row r="21" spans="1:6">
      <c r="A21" s="55" t="str">
        <f>[5]ITEMS_Comm!A39</f>
        <v/>
      </c>
      <c r="B21" s="314" t="str">
        <f>[5]ITEMS_Comm!B39</f>
        <v>E</v>
      </c>
      <c r="C21" s="55" t="str">
        <f>[5]ITEMS_Comm!C39</f>
        <v>RMNL</v>
      </c>
      <c r="D21" s="55" t="str">
        <f>[5]ITEMS_Comm!D39</f>
        <v>Residential - Lighting - Middle Income Electrified paraffin</v>
      </c>
      <c r="E21" s="314" t="str">
        <f>[5]ITEMS_Comm!E39</f>
        <v>PJ</v>
      </c>
      <c r="F21" s="314" t="str">
        <f>[5]ITEMS_Comm!F39</f>
        <v>COM,DEM,DAYNITE,RES</v>
      </c>
    </row>
    <row r="22" spans="1:6">
      <c r="A22" s="55" t="str">
        <f>[5]ITEMS_Comm!A40</f>
        <v/>
      </c>
      <c r="B22" s="314" t="str">
        <f>[5]ITEMS_Comm!B40</f>
        <v>E</v>
      </c>
      <c r="C22" s="55" t="str">
        <f>[5]ITEMS_Comm!C40</f>
        <v>RMEK</v>
      </c>
      <c r="D22" s="55" t="str">
        <f>[5]ITEMS_Comm!D40</f>
        <v>Residential - Cooking - Middle Income Electrified</v>
      </c>
      <c r="E22" s="314" t="str">
        <f>[5]ITEMS_Comm!E40</f>
        <v>PJ</v>
      </c>
      <c r="F22" s="314" t="str">
        <f>[5]ITEMS_Comm!F40</f>
        <v>COM,DEM,DAYNITE,RES</v>
      </c>
    </row>
    <row r="23" spans="1:6">
      <c r="A23" s="55" t="str">
        <f>[5]ITEMS_Comm!A41</f>
        <v/>
      </c>
      <c r="B23" s="314" t="str">
        <f>[5]ITEMS_Comm!B41</f>
        <v>E</v>
      </c>
      <c r="C23" s="55" t="str">
        <f>[5]ITEMS_Comm!C41</f>
        <v>RMEH</v>
      </c>
      <c r="D23" s="55" t="str">
        <f>[5]ITEMS_Comm!D41</f>
        <v>Residential - Space Heating - Middle Income Electrified</v>
      </c>
      <c r="E23" s="314" t="str">
        <f>[5]ITEMS_Comm!E41</f>
        <v>PJ</v>
      </c>
      <c r="F23" s="314" t="str">
        <f>[5]ITEMS_Comm!F41</f>
        <v>COM,DEM,DAYNITE,RES</v>
      </c>
    </row>
    <row r="24" spans="1:6">
      <c r="A24" s="55" t="str">
        <f>[5]ITEMS_Comm!A42</f>
        <v/>
      </c>
      <c r="B24" s="314" t="str">
        <f>[5]ITEMS_Comm!B42</f>
        <v>E</v>
      </c>
      <c r="C24" s="55" t="str">
        <f>[5]ITEMS_Comm!C42</f>
        <v>RMEWG</v>
      </c>
      <c r="D24" s="55" t="str">
        <f>[5]ITEMS_Comm!D42</f>
        <v>Residential - Water Heating Geyser - Middle Income Electrified</v>
      </c>
      <c r="E24" s="314" t="str">
        <f>[5]ITEMS_Comm!E42</f>
        <v>PJ</v>
      </c>
      <c r="F24" s="314" t="str">
        <f>[5]ITEMS_Comm!F42</f>
        <v>COM,DEM,DAYNITE,RES</v>
      </c>
    </row>
    <row r="25" spans="1:6">
      <c r="A25" s="55" t="str">
        <f>[5]ITEMS_Comm!A43</f>
        <v/>
      </c>
      <c r="B25" s="314" t="str">
        <f>[5]ITEMS_Comm!B43</f>
        <v>E</v>
      </c>
      <c r="C25" s="55" t="str">
        <f>[5]ITEMS_Comm!C43</f>
        <v>RMEW</v>
      </c>
      <c r="D25" s="55">
        <f>[5]ITEMS_Comm!D43</f>
        <v>0</v>
      </c>
      <c r="E25" s="314" t="str">
        <f>[5]ITEMS_Comm!E43</f>
        <v>PJ</v>
      </c>
      <c r="F25" s="314" t="str">
        <f>[5]ITEMS_Comm!F43</f>
        <v>COM,DEM,DAYNITE,RES</v>
      </c>
    </row>
    <row r="26" spans="1:6">
      <c r="A26" s="55" t="str">
        <f>[5]ITEMS_Comm!A44</f>
        <v/>
      </c>
      <c r="B26" s="314" t="str">
        <f>[5]ITEMS_Comm!B44</f>
        <v>E</v>
      </c>
      <c r="C26" s="55" t="str">
        <f>[5]ITEMS_Comm!C44</f>
        <v>RMER</v>
      </c>
      <c r="D26" s="55" t="str">
        <f>[5]ITEMS_Comm!D44</f>
        <v>Residential - Refrigeration - Middle Income Electrified</v>
      </c>
      <c r="E26" s="314" t="str">
        <f>[5]ITEMS_Comm!E44</f>
        <v>PJ</v>
      </c>
      <c r="F26" s="314" t="str">
        <f>[5]ITEMS_Comm!F44</f>
        <v>COM,DEM,DAYNITE,RES</v>
      </c>
    </row>
    <row r="27" spans="1:6">
      <c r="A27" s="55" t="str">
        <f>[5]ITEMS_Comm!A45</f>
        <v/>
      </c>
      <c r="B27" s="314" t="str">
        <f>[5]ITEMS_Comm!B45</f>
        <v>E</v>
      </c>
      <c r="C27" s="55" t="str">
        <f>[5]ITEMS_Comm!C45</f>
        <v>RMEO</v>
      </c>
      <c r="D27" s="55" t="str">
        <f>[5]ITEMS_Comm!D45</f>
        <v>Residential - Other - Middle Income Electrified</v>
      </c>
      <c r="E27" s="314" t="str">
        <f>[5]ITEMS_Comm!E45</f>
        <v>PJ</v>
      </c>
      <c r="F27" s="314" t="str">
        <f>[5]ITEMS_Comm!F45</f>
        <v>COM,DEM,DAYNITE,RES</v>
      </c>
    </row>
    <row r="28" spans="1:6">
      <c r="A28" s="55" t="str">
        <f>[5]ITEMS_Comm!A46</f>
        <v>*</v>
      </c>
      <c r="B28" s="314" t="str">
        <f>[5]ITEMS_Comm!B46</f>
        <v>E</v>
      </c>
      <c r="C28" s="55">
        <f>[5]ITEMS_Comm!C46</f>
        <v>0</v>
      </c>
      <c r="D28" s="55" t="str">
        <f>[5]ITEMS_Comm!D46</f>
        <v/>
      </c>
      <c r="E28" s="314" t="str">
        <f>[5]ITEMS_Comm!E46</f>
        <v/>
      </c>
      <c r="F28" s="314" t="str">
        <f>[5]ITEMS_Comm!F46</f>
        <v/>
      </c>
    </row>
    <row r="29" spans="1:6">
      <c r="A29" s="55" t="str">
        <f>[5]ITEMS_Comm!A47</f>
        <v>*</v>
      </c>
      <c r="B29" s="314" t="str">
        <f>[5]ITEMS_Comm!B47</f>
        <v>E</v>
      </c>
      <c r="C29" s="55">
        <f>[5]ITEMS_Comm!C47</f>
        <v>0</v>
      </c>
      <c r="D29" s="55" t="str">
        <f>[5]ITEMS_Comm!D47</f>
        <v/>
      </c>
      <c r="E29" s="314" t="str">
        <f>[5]ITEMS_Comm!E47</f>
        <v/>
      </c>
      <c r="F29" s="314" t="str">
        <f>[5]ITEMS_Comm!F47</f>
        <v/>
      </c>
    </row>
    <row r="30" spans="1:6">
      <c r="A30" s="55" t="str">
        <f>[5]ITEMS_Comm!A48</f>
        <v>*</v>
      </c>
      <c r="B30" s="314" t="str">
        <f>[5]ITEMS_Comm!B48</f>
        <v>E</v>
      </c>
      <c r="C30" s="55">
        <f>[5]ITEMS_Comm!C48</f>
        <v>0</v>
      </c>
      <c r="D30" s="55" t="str">
        <f>[5]ITEMS_Comm!D48</f>
        <v/>
      </c>
      <c r="E30" s="314" t="str">
        <f>[5]ITEMS_Comm!E48</f>
        <v/>
      </c>
      <c r="F30" s="314" t="str">
        <f>[5]ITEMS_Comm!F48</f>
        <v/>
      </c>
    </row>
    <row r="31" spans="1:6">
      <c r="A31" s="55" t="str">
        <f>[5]ITEMS_Comm!A49</f>
        <v/>
      </c>
      <c r="B31" s="314" t="str">
        <f>[5]ITEMS_Comm!B49</f>
        <v>E</v>
      </c>
      <c r="C31" s="55" t="str">
        <f>[5]ITEMS_Comm!C49</f>
        <v>RHEL</v>
      </c>
      <c r="D31" s="55" t="str">
        <f>[5]ITEMS_Comm!D49</f>
        <v>Residential - Lighting - High Income Electrified</v>
      </c>
      <c r="E31" s="314" t="str">
        <f>[5]ITEMS_Comm!E49</f>
        <v>PJ</v>
      </c>
      <c r="F31" s="314" t="str">
        <f>[5]ITEMS_Comm!F49</f>
        <v>COM,DEM,DAYNITE,RES</v>
      </c>
    </row>
    <row r="32" spans="1:6">
      <c r="A32" s="55" t="str">
        <f>[5]ITEMS_Comm!A50</f>
        <v/>
      </c>
      <c r="B32" s="314" t="str">
        <f>[5]ITEMS_Comm!B50</f>
        <v>E</v>
      </c>
      <c r="C32" s="55" t="str">
        <f>[5]ITEMS_Comm!C50</f>
        <v>RHEK</v>
      </c>
      <c r="D32" s="55" t="str">
        <f>[5]ITEMS_Comm!D50</f>
        <v>Residential - Cooking - High Income Electrified</v>
      </c>
      <c r="E32" s="314" t="str">
        <f>[5]ITEMS_Comm!E50</f>
        <v>PJ</v>
      </c>
      <c r="F32" s="314" t="str">
        <f>[5]ITEMS_Comm!F50</f>
        <v>COM,DEM,DAYNITE,RES</v>
      </c>
    </row>
    <row r="33" spans="1:6">
      <c r="A33" s="55" t="str">
        <f>[5]ITEMS_Comm!A51</f>
        <v/>
      </c>
      <c r="B33" s="314" t="str">
        <f>[5]ITEMS_Comm!B51</f>
        <v>E</v>
      </c>
      <c r="C33" s="55" t="str">
        <f>[5]ITEMS_Comm!C51</f>
        <v>RHEH</v>
      </c>
      <c r="D33" s="55" t="str">
        <f>[5]ITEMS_Comm!D51</f>
        <v>Residential - Space Heating - High Income Electrified</v>
      </c>
      <c r="E33" s="314" t="str">
        <f>[5]ITEMS_Comm!E51</f>
        <v>PJ</v>
      </c>
      <c r="F33" s="314" t="str">
        <f>[5]ITEMS_Comm!F51</f>
        <v>COM,DEM,DAYNITE,RES</v>
      </c>
    </row>
    <row r="34" spans="1:6">
      <c r="A34" s="55" t="str">
        <f>[5]ITEMS_Comm!A52</f>
        <v/>
      </c>
      <c r="B34" s="314" t="str">
        <f>[5]ITEMS_Comm!B52</f>
        <v>E</v>
      </c>
      <c r="C34" s="55" t="str">
        <f>[5]ITEMS_Comm!C52</f>
        <v>RHEWG</v>
      </c>
      <c r="D34" s="55" t="str">
        <f>[5]ITEMS_Comm!D52</f>
        <v>Residential - Water Heating Geyser - High Income Electrified</v>
      </c>
      <c r="E34" s="314" t="str">
        <f>[5]ITEMS_Comm!E52</f>
        <v>PJ</v>
      </c>
      <c r="F34" s="314" t="str">
        <f>[5]ITEMS_Comm!F52</f>
        <v>COM,DEM,DAYNITE,RES</v>
      </c>
    </row>
    <row r="35" spans="1:6">
      <c r="A35" s="55" t="str">
        <f>[5]ITEMS_Comm!A53</f>
        <v/>
      </c>
      <c r="B35" s="314" t="str">
        <f>[5]ITEMS_Comm!B53</f>
        <v>E</v>
      </c>
      <c r="C35" s="55" t="str">
        <f>[5]ITEMS_Comm!C53</f>
        <v>RHEW</v>
      </c>
      <c r="D35" s="55" t="str">
        <f>[5]ITEMS_Comm!D53</f>
        <v xml:space="preserve">Residential -water heating non geyser high income </v>
      </c>
      <c r="E35" s="314" t="str">
        <f>[5]ITEMS_Comm!E53</f>
        <v>PJ</v>
      </c>
      <c r="F35" s="314" t="str">
        <f>[5]ITEMS_Comm!F53</f>
        <v>COM,DEM,DAYNITE,RES</v>
      </c>
    </row>
    <row r="36" spans="1:6">
      <c r="A36" s="55" t="str">
        <f>[5]ITEMS_Comm!A54</f>
        <v/>
      </c>
      <c r="B36" s="314" t="str">
        <f>[5]ITEMS_Comm!B54</f>
        <v>E</v>
      </c>
      <c r="C36" s="55" t="str">
        <f>[5]ITEMS_Comm!C54</f>
        <v>RHER</v>
      </c>
      <c r="D36" s="55" t="str">
        <f>[5]ITEMS_Comm!D54</f>
        <v>Residential - Refrigeration - High Income Electrified</v>
      </c>
      <c r="E36" s="314" t="str">
        <f>[5]ITEMS_Comm!E54</f>
        <v>PJ</v>
      </c>
      <c r="F36" s="314" t="str">
        <f>[5]ITEMS_Comm!F54</f>
        <v>COM,DEM,DAYNITE,RES</v>
      </c>
    </row>
    <row r="37" spans="1:6">
      <c r="A37" s="55" t="str">
        <f>[5]ITEMS_Comm!A55</f>
        <v/>
      </c>
      <c r="B37" s="314" t="str">
        <f>[5]ITEMS_Comm!B55</f>
        <v>E</v>
      </c>
      <c r="C37" s="55" t="str">
        <f>[5]ITEMS_Comm!C55</f>
        <v>RHEO</v>
      </c>
      <c r="D37" s="55" t="str">
        <f>[5]ITEMS_Comm!D55</f>
        <v>Residential - Other - High Income Electrified</v>
      </c>
      <c r="E37" s="314" t="str">
        <f>[5]ITEMS_Comm!E55</f>
        <v>PJ</v>
      </c>
      <c r="F37" s="314" t="str">
        <f>[5]ITEMS_Comm!F55</f>
        <v>COM,DEM,DAYNITE,RES</v>
      </c>
    </row>
    <row r="38" spans="1:6">
      <c r="A38" s="55" t="str">
        <f>[5]ITEMS_Comm!A56</f>
        <v>*</v>
      </c>
      <c r="B38" s="314" t="str">
        <f>[5]ITEMS_Comm!B56</f>
        <v>E</v>
      </c>
      <c r="C38" s="55">
        <f>[5]ITEMS_Comm!C56</f>
        <v>0</v>
      </c>
      <c r="D38" s="55" t="str">
        <f>[5]ITEMS_Comm!D56</f>
        <v/>
      </c>
      <c r="E38" s="314" t="str">
        <f>[5]ITEMS_Comm!E56</f>
        <v/>
      </c>
      <c r="F38" s="314" t="str">
        <f>[5]ITEMS_Comm!F56</f>
        <v/>
      </c>
    </row>
    <row r="39" spans="1:6">
      <c r="A39" s="55" t="str">
        <f>[5]ITEMS_Comm!A57</f>
        <v>*</v>
      </c>
      <c r="B39" s="314" t="str">
        <f>[5]ITEMS_Comm!B57</f>
        <v>E</v>
      </c>
      <c r="C39" s="55">
        <f>[5]ITEMS_Comm!C57</f>
        <v>0</v>
      </c>
      <c r="D39" s="55">
        <f>[5]ITEMS_Comm!D57</f>
        <v>0</v>
      </c>
      <c r="E39" s="314">
        <f>[5]ITEMS_Comm!E57</f>
        <v>0</v>
      </c>
      <c r="F39" s="314">
        <f>[5]ITEMS_Comm!F57</f>
        <v>0</v>
      </c>
    </row>
    <row r="40" spans="1:6">
      <c r="A40" s="55" t="str">
        <f>[5]ITEMS_Comm!A58</f>
        <v>*</v>
      </c>
      <c r="B40" s="314" t="str">
        <f>[5]ITEMS_Comm!B58</f>
        <v>E</v>
      </c>
      <c r="C40" s="55">
        <f>[5]ITEMS_Comm!C58</f>
        <v>0</v>
      </c>
      <c r="D40" s="55">
        <f>[5]ITEMS_Comm!D58</f>
        <v>0</v>
      </c>
      <c r="E40" s="314">
        <f>[5]ITEMS_Comm!E58</f>
        <v>0</v>
      </c>
      <c r="F40" s="314">
        <f>[5]ITEMS_Comm!F58</f>
        <v>0</v>
      </c>
    </row>
    <row r="41" spans="1:6">
      <c r="A41" s="55" t="str">
        <f>[5]ITEMS_Comm!A59</f>
        <v>*</v>
      </c>
      <c r="B41" s="314" t="str">
        <f>[5]ITEMS_Comm!B59</f>
        <v>E</v>
      </c>
      <c r="C41" s="55">
        <f>[5]ITEMS_Comm!C59</f>
        <v>0</v>
      </c>
      <c r="D41" s="55">
        <f>[5]ITEMS_Comm!D59</f>
        <v>0</v>
      </c>
      <c r="E41" s="314">
        <f>[5]ITEMS_Comm!E59</f>
        <v>0</v>
      </c>
      <c r="F41" s="314">
        <f>[5]ITEMS_Comm!F59</f>
        <v>0</v>
      </c>
    </row>
    <row r="42" spans="1:6">
      <c r="A42" s="55" t="str">
        <f>[5]ITEMS_Comm!A60</f>
        <v>*</v>
      </c>
      <c r="B42" s="314" t="str">
        <f>[5]ITEMS_Comm!B60</f>
        <v>E</v>
      </c>
      <c r="C42" s="55">
        <f>[5]ITEMS_Comm!C60</f>
        <v>0</v>
      </c>
      <c r="D42" s="55">
        <f>[5]ITEMS_Comm!D60</f>
        <v>0</v>
      </c>
      <c r="E42" s="314">
        <f>[5]ITEMS_Comm!E60</f>
        <v>0</v>
      </c>
      <c r="F42" s="314">
        <f>[5]ITEMS_Comm!F60</f>
        <v>0</v>
      </c>
    </row>
    <row r="43" spans="1:6">
      <c r="A43" s="55" t="str">
        <f>[5]ITEMS_Comm!A61</f>
        <v>*</v>
      </c>
      <c r="B43" s="314" t="str">
        <f>[5]ITEMS_Comm!B61</f>
        <v>E</v>
      </c>
      <c r="C43" s="55">
        <f>[5]ITEMS_Comm!C61</f>
        <v>0</v>
      </c>
      <c r="D43" s="55">
        <f>[5]ITEMS_Comm!D61</f>
        <v>0</v>
      </c>
      <c r="E43" s="314">
        <f>[5]ITEMS_Comm!E61</f>
        <v>0</v>
      </c>
      <c r="F43" s="314">
        <f>[5]ITEMS_Comm!F61</f>
        <v>0</v>
      </c>
    </row>
    <row r="44" spans="1:6">
      <c r="A44" s="55" t="str">
        <f>[5]ITEMS_Comm!A62</f>
        <v>*</v>
      </c>
      <c r="B44" s="314" t="str">
        <f>[5]ITEMS_Comm!B62</f>
        <v>E</v>
      </c>
      <c r="C44" s="55">
        <f>[5]ITEMS_Comm!C62</f>
        <v>0</v>
      </c>
      <c r="D44" s="55">
        <f>[5]ITEMS_Comm!D62</f>
        <v>0</v>
      </c>
      <c r="E44" s="314">
        <f>[5]ITEMS_Comm!E62</f>
        <v>0</v>
      </c>
      <c r="F44" s="314">
        <f>[5]ITEMS_Comm!F62</f>
        <v>0</v>
      </c>
    </row>
    <row r="45" spans="1:6">
      <c r="A45" s="55" t="str">
        <f>[5]ITEMS_Comm!A63</f>
        <v>*</v>
      </c>
      <c r="B45" s="314" t="str">
        <f>[5]ITEMS_Comm!B63</f>
        <v>E</v>
      </c>
      <c r="C45" s="55">
        <f>[5]ITEMS_Comm!C63</f>
        <v>0</v>
      </c>
      <c r="D45" s="55">
        <f>[5]ITEMS_Comm!D63</f>
        <v>0</v>
      </c>
      <c r="E45" s="314">
        <f>[5]ITEMS_Comm!E63</f>
        <v>0</v>
      </c>
      <c r="F45" s="314">
        <f>[5]ITEMS_Comm!F63</f>
        <v>0</v>
      </c>
    </row>
    <row r="46" spans="1:6">
      <c r="A46" s="55" t="str">
        <f>[5]ITEMS_Comm!A64</f>
        <v>*</v>
      </c>
      <c r="B46" s="314" t="str">
        <f>[5]ITEMS_Comm!B64</f>
        <v>E</v>
      </c>
      <c r="C46" s="55">
        <f>[5]ITEMS_Comm!C64</f>
        <v>0</v>
      </c>
      <c r="D46" s="55">
        <f>[5]ITEMS_Comm!D64</f>
        <v>0</v>
      </c>
      <c r="E46" s="314">
        <f>[5]ITEMS_Comm!E64</f>
        <v>0</v>
      </c>
      <c r="F46" s="314">
        <f>[5]ITEMS_Comm!F64</f>
        <v>0</v>
      </c>
    </row>
    <row r="47" spans="1:6">
      <c r="A47" s="55" t="str">
        <f>[5]ITEMS_Comm!A65</f>
        <v>*</v>
      </c>
      <c r="B47" s="314" t="str">
        <f>[5]ITEMS_Comm!B65</f>
        <v>E</v>
      </c>
      <c r="C47" s="55">
        <f>[5]ITEMS_Comm!C65</f>
        <v>0</v>
      </c>
      <c r="D47" s="55">
        <f>[5]ITEMS_Comm!D65</f>
        <v>0</v>
      </c>
      <c r="E47" s="314">
        <f>[5]ITEMS_Comm!E65</f>
        <v>0</v>
      </c>
      <c r="F47" s="314">
        <f>[5]ITEMS_Comm!F65</f>
        <v>0</v>
      </c>
    </row>
    <row r="48" spans="1:6">
      <c r="A48" s="55" t="str">
        <f>[5]ITEMS_Comm!A66</f>
        <v>*</v>
      </c>
      <c r="B48" s="314" t="str">
        <f>[5]ITEMS_Comm!B66</f>
        <v>E</v>
      </c>
      <c r="C48" s="55">
        <f>[5]ITEMS_Comm!C66</f>
        <v>0</v>
      </c>
      <c r="D48" s="55">
        <f>[5]ITEMS_Comm!D66</f>
        <v>0</v>
      </c>
      <c r="E48" s="314">
        <f>[5]ITEMS_Comm!E66</f>
        <v>0</v>
      </c>
      <c r="F48" s="314">
        <f>[5]ITEMS_Comm!F66</f>
        <v>0</v>
      </c>
    </row>
    <row r="49" spans="1:6">
      <c r="A49" s="55" t="str">
        <f>[5]ITEMS_Comm!A67</f>
        <v>*</v>
      </c>
      <c r="B49" s="314" t="str">
        <f>[5]ITEMS_Comm!B67</f>
        <v>E</v>
      </c>
      <c r="C49" s="55">
        <f>[5]ITEMS_Comm!C67</f>
        <v>0</v>
      </c>
      <c r="D49" s="55">
        <f>[5]ITEMS_Comm!D67</f>
        <v>0</v>
      </c>
      <c r="E49" s="314">
        <f>[5]ITEMS_Comm!E67</f>
        <v>0</v>
      </c>
      <c r="F49" s="314">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H91" zoomScale="90" zoomScaleNormal="90" workbookViewId="0">
      <selection activeCell="AA112" sqref="AA112"/>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customWidth="1"/>
    <col min="33" max="33" width="8.42578125" style="313" bestFit="1" customWidth="1"/>
    <col min="34" max="37" width="8.42578125" style="313"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51" t="s">
        <v>197</v>
      </c>
      <c r="C2" s="351"/>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0.46411688869789425</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0.46411688869789425</v>
      </c>
      <c r="S17" s="190">
        <f t="shared" si="5"/>
        <v>0.52892452034239423</v>
      </c>
      <c r="T17" s="190">
        <f t="shared" si="5"/>
        <v>0.52519152092437538</v>
      </c>
      <c r="U17" s="190">
        <f t="shared" si="5"/>
        <v>0.52182552947953509</v>
      </c>
      <c r="V17" s="190">
        <f t="shared" si="5"/>
        <v>0.51733406161368123</v>
      </c>
      <c r="W17" s="190">
        <f t="shared" si="5"/>
        <v>0.51184662886721144</v>
      </c>
      <c r="X17" s="190">
        <f t="shared" si="5"/>
        <v>0.50616177980260146</v>
      </c>
      <c r="Y17" s="190">
        <f t="shared" si="5"/>
        <v>0.5006445746439685</v>
      </c>
      <c r="Z17" s="190">
        <f t="shared" si="5"/>
        <v>0.49546368753722508</v>
      </c>
      <c r="AA17" s="190">
        <f t="shared" si="5"/>
        <v>0.48879731630412598</v>
      </c>
      <c r="AB17" s="190">
        <f t="shared" si="5"/>
        <v>0.48123299862011604</v>
      </c>
      <c r="AC17" s="190">
        <f t="shared" si="5"/>
        <v>0.47269115960576225</v>
      </c>
      <c r="AD17" s="190">
        <f t="shared" si="5"/>
        <v>0.46316434757219388</v>
      </c>
      <c r="AE17" s="190">
        <f t="shared" si="5"/>
        <v>0.45335073163593093</v>
      </c>
      <c r="AF17" s="190">
        <f t="shared" si="5"/>
        <v>0.44272184772416129</v>
      </c>
      <c r="AG17" s="190">
        <f t="shared" si="5"/>
        <v>0.4319211478053821</v>
      </c>
      <c r="AH17" s="190">
        <f t="shared" si="5"/>
        <v>0.42087388128241843</v>
      </c>
      <c r="AI17" s="190">
        <f t="shared" si="5"/>
        <v>0.40928258096944697</v>
      </c>
      <c r="AJ17" s="190">
        <f t="shared" si="5"/>
        <v>0.39794357804368669</v>
      </c>
      <c r="AK17" s="190">
        <f t="shared" si="5"/>
        <v>0.38688595414045662</v>
      </c>
      <c r="AL17" s="190">
        <f t="shared" si="5"/>
        <v>0.37577152094065813</v>
      </c>
      <c r="AM17" s="190">
        <f t="shared" si="5"/>
        <v>0.32455991134662582</v>
      </c>
      <c r="AN17" s="190">
        <f t="shared" si="5"/>
        <v>0.27723190628527744</v>
      </c>
      <c r="AO17" s="190">
        <f t="shared" si="5"/>
        <v>0.27723190628527744</v>
      </c>
      <c r="AP17" s="190">
        <f t="shared" si="5"/>
        <v>0.27723190628527744</v>
      </c>
      <c r="AQ17" s="190"/>
      <c r="AR17" s="190"/>
      <c r="AS17" s="190"/>
      <c r="AT17" s="190"/>
      <c r="AU17" s="190"/>
      <c r="AV17" s="190"/>
    </row>
    <row r="18" spans="1:48">
      <c r="A18" s="313" t="s">
        <v>16</v>
      </c>
      <c r="C18" s="313" t="s">
        <v>51</v>
      </c>
      <c r="D18" s="313" t="s">
        <v>48</v>
      </c>
      <c r="E18" s="313">
        <f>E23/$E$25</f>
        <v>0.3</v>
      </c>
      <c r="F18" s="313">
        <f>F23/$F$25</f>
        <v>0.33197249677696605</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0.33197249677696605</v>
      </c>
      <c r="S18" s="190">
        <f t="shared" si="6"/>
        <v>0.27107547965760576</v>
      </c>
      <c r="T18" s="190">
        <f t="shared" si="6"/>
        <v>0.27480847907562461</v>
      </c>
      <c r="U18" s="190">
        <f t="shared" si="6"/>
        <v>0.2781744705204649</v>
      </c>
      <c r="V18" s="190">
        <f t="shared" si="6"/>
        <v>0.28266593838631882</v>
      </c>
      <c r="W18" s="190">
        <f t="shared" si="6"/>
        <v>0.2881533711327886</v>
      </c>
      <c r="X18" s="190">
        <f t="shared" si="6"/>
        <v>0.29383822019739864</v>
      </c>
      <c r="Y18" s="190">
        <f t="shared" si="6"/>
        <v>0.2993554253560316</v>
      </c>
      <c r="Z18" s="190">
        <f t="shared" si="6"/>
        <v>0.30453631246277502</v>
      </c>
      <c r="AA18" s="190">
        <f t="shared" si="6"/>
        <v>0.31120268369587389</v>
      </c>
      <c r="AB18" s="190">
        <f t="shared" si="6"/>
        <v>0.3158806202333645</v>
      </c>
      <c r="AC18" s="190">
        <f t="shared" si="6"/>
        <v>0.31746145472041076</v>
      </c>
      <c r="AD18" s="190">
        <f t="shared" si="6"/>
        <v>0.31978814438976438</v>
      </c>
      <c r="AE18" s="190">
        <f t="shared" si="6"/>
        <v>0.32205894069217911</v>
      </c>
      <c r="AF18" s="190">
        <f t="shared" si="6"/>
        <v>0.32415729671631566</v>
      </c>
      <c r="AG18" s="190">
        <f t="shared" si="6"/>
        <v>0.32680356153073992</v>
      </c>
      <c r="AH18" s="190">
        <f t="shared" si="6"/>
        <v>0.32904148774958103</v>
      </c>
      <c r="AI18" s="190">
        <f t="shared" si="6"/>
        <v>0.33142550256057246</v>
      </c>
      <c r="AJ18" s="190">
        <f t="shared" si="6"/>
        <v>0.3341393259109946</v>
      </c>
      <c r="AK18" s="190">
        <f t="shared" si="6"/>
        <v>0.33650457874800532</v>
      </c>
      <c r="AL18" s="190">
        <f t="shared" si="6"/>
        <v>0.33884981322061564</v>
      </c>
      <c r="AM18" s="190">
        <f t="shared" si="6"/>
        <v>0.34985999877736734</v>
      </c>
      <c r="AN18" s="190">
        <f t="shared" si="6"/>
        <v>0.35875166201312941</v>
      </c>
      <c r="AO18" s="190">
        <f t="shared" si="6"/>
        <v>0.35875166201312941</v>
      </c>
      <c r="AP18" s="190">
        <f t="shared" si="6"/>
        <v>0.35875166201312941</v>
      </c>
      <c r="AQ18" s="190"/>
      <c r="AR18" s="190"/>
      <c r="AS18" s="190"/>
      <c r="AT18" s="190"/>
      <c r="AU18" s="190"/>
      <c r="AV18" s="190"/>
    </row>
    <row r="19" spans="1:48">
      <c r="A19" s="313" t="s">
        <v>16</v>
      </c>
      <c r="C19" s="313" t="s">
        <v>50</v>
      </c>
      <c r="D19" s="313" t="s">
        <v>48</v>
      </c>
      <c r="E19" s="313">
        <f>E24/$E$25</f>
        <v>0.19999999999999996</v>
      </c>
      <c r="F19" s="313">
        <f>F24/$F$25</f>
        <v>0.20391061452513967</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0.20391061452513967</v>
      </c>
      <c r="S19" s="190">
        <f t="shared" si="7"/>
        <v>0.19999999999999998</v>
      </c>
      <c r="T19" s="190">
        <f t="shared" si="7"/>
        <v>0.2</v>
      </c>
      <c r="U19" s="190">
        <f t="shared" si="7"/>
        <v>0.19999999999999996</v>
      </c>
      <c r="V19" s="190">
        <f t="shared" si="7"/>
        <v>0.2</v>
      </c>
      <c r="W19" s="190">
        <f t="shared" si="7"/>
        <v>0.2</v>
      </c>
      <c r="X19" s="190">
        <f t="shared" si="7"/>
        <v>0.19999999999999998</v>
      </c>
      <c r="Y19" s="190">
        <f t="shared" si="7"/>
        <v>0.19999999999999998</v>
      </c>
      <c r="Z19" s="190">
        <f t="shared" si="7"/>
        <v>0.19999999999999998</v>
      </c>
      <c r="AA19" s="190">
        <f t="shared" si="7"/>
        <v>0.19999999999999993</v>
      </c>
      <c r="AB19" s="190">
        <f t="shared" si="7"/>
        <v>0.20288638114651938</v>
      </c>
      <c r="AC19" s="190">
        <f t="shared" si="7"/>
        <v>0.20984738567382702</v>
      </c>
      <c r="AD19" s="190">
        <f t="shared" si="7"/>
        <v>0.21704750803804165</v>
      </c>
      <c r="AE19" s="190">
        <f t="shared" si="7"/>
        <v>0.22459032767188999</v>
      </c>
      <c r="AF19" s="190">
        <f t="shared" si="7"/>
        <v>0.23312085555952308</v>
      </c>
      <c r="AG19" s="190">
        <f t="shared" si="7"/>
        <v>0.24127529066387801</v>
      </c>
      <c r="AH19" s="190">
        <f t="shared" si="7"/>
        <v>0.25008463096800043</v>
      </c>
      <c r="AI19" s="190">
        <f t="shared" si="7"/>
        <v>0.25929191646998057</v>
      </c>
      <c r="AJ19" s="190">
        <f t="shared" si="7"/>
        <v>0.26791709604531883</v>
      </c>
      <c r="AK19" s="190">
        <f t="shared" si="7"/>
        <v>0.27660946711153794</v>
      </c>
      <c r="AL19" s="190">
        <f t="shared" si="7"/>
        <v>0.28537866583872629</v>
      </c>
      <c r="AM19" s="190">
        <f t="shared" si="7"/>
        <v>0.32558008987600701</v>
      </c>
      <c r="AN19" s="190">
        <f t="shared" si="7"/>
        <v>0.3640164317015932</v>
      </c>
      <c r="AO19" s="190">
        <f t="shared" si="7"/>
        <v>0.3640164317015932</v>
      </c>
      <c r="AP19" s="190">
        <f t="shared" si="7"/>
        <v>0.3640164317015932</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31.740246967958257</v>
      </c>
      <c r="H22" s="10">
        <f t="shared" si="8"/>
        <v>26.820807293224881</v>
      </c>
      <c r="I22" s="24">
        <f t="shared" si="8"/>
        <v>20.935973870748107</v>
      </c>
      <c r="J22" s="10" cm="1">
        <f t="array" ref="J22">INDEX(Drivers!$C$31:$AG$33,$B22,J$21)</f>
        <v>26.162716441035041</v>
      </c>
      <c r="K22" s="10" cm="1">
        <f t="array" ref="K22">INDEX(Drivers!$C$31:$AG$33,$B22,K$21)</f>
        <v>26.124793740612695</v>
      </c>
      <c r="L22" s="10" cm="1">
        <f t="array" ref="L22">INDEX(Drivers!$C$31:$AG$33,$B22,L$21)</f>
        <v>25.810272238913001</v>
      </c>
      <c r="M22" s="10" cm="1">
        <f t="array" ref="M22">INDEX(Drivers!$C$31:$AG$33,$B22,M$21)</f>
        <v>25.676476665132281</v>
      </c>
      <c r="N22" s="10" cm="1">
        <f t="array" ref="N22">INDEX(Drivers!$C$31:$AG$33,$B22,N$21)</f>
        <v>25.758415053648385</v>
      </c>
      <c r="O22" s="10" cm="1">
        <f t="array" ref="O22">INDEX(Drivers!$C$31:$AG$33,$B22,O$21)</f>
        <v>25.755361891142741</v>
      </c>
      <c r="P22" s="10" cm="1">
        <f t="array" ref="P22">INDEX(Drivers!$C$31:$AG$33,$B22,P$21)</f>
        <v>25.706039736299225</v>
      </c>
      <c r="Q22" s="10" cm="1">
        <f t="array" ref="Q22">INDEX(Drivers!$C$31:$AG$33,$B22,Q$21)</f>
        <v>25.946710085536886</v>
      </c>
      <c r="R22" s="10" cm="1">
        <f t="array" ref="R22">INDEX(Drivers!$C$31:$AG$33,$B22,R$21)</f>
        <v>26.998265626975765</v>
      </c>
      <c r="S22" s="10" cm="1">
        <f t="array" ref="S22">INDEX(Drivers!$C$31:$AG$33,$B22,S$21)</f>
        <v>31.731017913677523</v>
      </c>
      <c r="T22" s="10" cm="1">
        <f t="array" ref="T22">INDEX(Drivers!$C$31:$AG$33,$B22,T$21)</f>
        <v>31.869847190275447</v>
      </c>
      <c r="U22" s="10" cm="1">
        <f t="array" ref="U22">INDEX(Drivers!$C$31:$AG$33,$B22,U$21)</f>
        <v>32.030194030185278</v>
      </c>
      <c r="V22" s="10" cm="1">
        <f t="array" ref="V22">INDEX(Drivers!$C$31:$AG$33,$B22,V$21)</f>
        <v>32.120129864006628</v>
      </c>
      <c r="W22" s="10" cm="1">
        <f t="array" ref="W22">INDEX(Drivers!$C$31:$AG$33,$B22,W$21)</f>
        <v>32.14534106551951</v>
      </c>
      <c r="X22" s="10" cm="1">
        <f t="array" ref="X22">INDEX(Drivers!$C$31:$AG$33,$B22,X$21)</f>
        <v>32.101319310486403</v>
      </c>
      <c r="Y22" s="10" cm="1">
        <f t="array" ref="Y22">INDEX(Drivers!$C$31:$AG$33,$B22,Y$21)</f>
        <v>32.064050911285612</v>
      </c>
      <c r="Z22" s="10" cm="1">
        <f t="array" ref="Z22">INDEX(Drivers!$C$31:$AG$33,$B22,Z$21)</f>
        <v>32.044688044664547</v>
      </c>
      <c r="AA22" s="10" cm="1">
        <f t="array" ref="AA22">INDEX(Drivers!$C$31:$AG$33,$B22,AA$21)</f>
        <v>31.924813767530679</v>
      </c>
      <c r="AB22" s="10" cm="1">
        <f t="array" ref="AB22">INDEX(Drivers!$C$31:$AG$33,$B22,AB$21)</f>
        <v>31.740246967958257</v>
      </c>
      <c r="AC22" s="10" cm="1">
        <f t="array" ref="AC22">INDEX(Drivers!$C$31:$AG$33,$B22,AC$21)</f>
        <v>31.442932464055399</v>
      </c>
      <c r="AD22" s="10" cm="1">
        <f t="array" ref="AD22">INDEX(Drivers!$C$31:$AG$33,$B22,AD$21)</f>
        <v>31.072152913936467</v>
      </c>
      <c r="AE22" s="10" cm="1">
        <f t="array" ref="AE22">INDEX(Drivers!$C$31:$AG$33,$B22,AE$21)</f>
        <v>30.673349665178456</v>
      </c>
      <c r="AF22" s="10" cm="1">
        <f t="array" ref="AF22">INDEX(Drivers!$C$31:$AG$33,$B22,AF$21)</f>
        <v>30.209845187115018</v>
      </c>
      <c r="AG22" s="10" cm="1">
        <f t="array" ref="AG22">INDEX(Drivers!$C$31:$AG$33,$B22,AG$21)</f>
        <v>29.724371104711047</v>
      </c>
      <c r="AH22" s="10" cm="1">
        <f t="array" ref="AH22">INDEX(Drivers!$C$31:$AG$33,$B22,AH$21)</f>
        <v>29.176160312072405</v>
      </c>
      <c r="AI22" s="10" cm="1">
        <f t="array" ref="AI22">INDEX(Drivers!$C$31:$AG$33,$B22,AI$21)</f>
        <v>28.580339177996514</v>
      </c>
      <c r="AJ22" s="10" cm="1">
        <f t="array" ref="AJ22">INDEX(Drivers!$C$31:$AG$33,$B22,AJ$21)</f>
        <v>27.991977016697518</v>
      </c>
      <c r="AK22" s="10" cm="1">
        <f t="array" ref="AK22">INDEX(Drivers!$C$31:$AG$33,$B22,AK$21)</f>
        <v>27.413405533395217</v>
      </c>
      <c r="AL22" s="10" cm="1">
        <f t="array" ref="AL22">INDEX(Drivers!$C$31:$AG$33,$B22,AL$21)</f>
        <v>26.820807293224881</v>
      </c>
      <c r="AM22" s="10" cm="1">
        <f t="array" ref="AM22">INDEX(Drivers!$C$31:$AG$33,$B22,AM$21)</f>
        <v>23.893953323138827</v>
      </c>
      <c r="AN22" s="10" cm="1">
        <f t="array" ref="AN22">INDEX(Drivers!$C$31:$AG$33,$B22,AN$21)</f>
        <v>20.935973870748107</v>
      </c>
      <c r="AO22" s="10">
        <f t="shared" ref="AO22:AP24" si="9">AN22</f>
        <v>20.935973870748107</v>
      </c>
      <c r="AP22" s="10">
        <f t="shared" si="9"/>
        <v>20.935973870748107</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20.834250617367616</v>
      </c>
      <c r="H23" s="10">
        <f t="shared" si="8"/>
        <v>24.185509106664284</v>
      </c>
      <c r="I23" s="24">
        <f t="shared" si="8"/>
        <v>27.092175365506261</v>
      </c>
      <c r="J23" s="10" cm="1">
        <f t="array" ref="J23">INDEX(Drivers!$C$31:$AG$33,$B23,J$21)</f>
        <v>15.697629864621025</v>
      </c>
      <c r="K23" s="10" cm="1">
        <f t="array" ref="K23">INDEX(Drivers!$C$31:$AG$33,$B23,K$21)</f>
        <v>15.706931206012538</v>
      </c>
      <c r="L23" s="10" cm="1">
        <f t="array" ref="L23">INDEX(Drivers!$C$31:$AG$33,$B23,L$21)</f>
        <v>16.206450010480257</v>
      </c>
      <c r="M23" s="10" cm="1">
        <f t="array" ref="M23">INDEX(Drivers!$C$31:$AG$33,$B23,M$21)</f>
        <v>16.65350655721161</v>
      </c>
      <c r="N23" s="10" cm="1">
        <f t="array" ref="N23">INDEX(Drivers!$C$31:$AG$33,$B23,N$21)</f>
        <v>17.096293177200256</v>
      </c>
      <c r="O23" s="10" cm="1">
        <f t="array" ref="O23">INDEX(Drivers!$C$31:$AG$33,$B23,O$21)</f>
        <v>17.422744808714206</v>
      </c>
      <c r="P23" s="10" cm="1">
        <f t="array" ref="P23">INDEX(Drivers!$C$31:$AG$33,$B23,P$21)</f>
        <v>17.892835083270921</v>
      </c>
      <c r="Q23" s="10" cm="1">
        <f t="array" ref="Q23">INDEX(Drivers!$C$31:$AG$33,$B23,Q$21)</f>
        <v>18.376375848815535</v>
      </c>
      <c r="R23" s="10" cm="1">
        <f t="array" ref="R23">INDEX(Drivers!$C$31:$AG$33,$B23,R$21)</f>
        <v>19.311259441517389</v>
      </c>
      <c r="S23" s="10" cm="1">
        <f t="array" ref="S23">INDEX(Drivers!$C$31:$AG$33,$B23,S$21)</f>
        <v>16.262246445685893</v>
      </c>
      <c r="T23" s="10" cm="1">
        <f t="array" ref="T23">INDEX(Drivers!$C$31:$AG$33,$B23,T$21)</f>
        <v>16.676019862844058</v>
      </c>
      <c r="U23" s="10" cm="1">
        <f t="array" ref="U23">INDEX(Drivers!$C$31:$AG$33,$B23,U$21)</f>
        <v>17.074638479074213</v>
      </c>
      <c r="V23" s="10" cm="1">
        <f t="array" ref="V23">INDEX(Drivers!$C$31:$AG$33,$B23,V$21)</f>
        <v>17.550104125716334</v>
      </c>
      <c r="W23" s="10" cm="1">
        <f t="array" ref="W23">INDEX(Drivers!$C$31:$AG$33,$B23,W$21)</f>
        <v>18.096804534480508</v>
      </c>
      <c r="X23" s="10" cm="1">
        <f t="array" ref="X23">INDEX(Drivers!$C$31:$AG$33,$B23,X$21)</f>
        <v>18.635532963117715</v>
      </c>
      <c r="Y23" s="10" cm="1">
        <f t="array" ref="Y23">INDEX(Drivers!$C$31:$AG$33,$B23,Y$21)</f>
        <v>19.172379139455028</v>
      </c>
      <c r="Z23" s="10" cm="1">
        <f t="array" ref="Z23">INDEX(Drivers!$C$31:$AG$33,$B23,Z$21)</f>
        <v>19.69623884981262</v>
      </c>
      <c r="AA23" s="10" cm="1">
        <f t="array" ref="AA23">INDEX(Drivers!$C$31:$AG$33,$B23,AA$21)</f>
        <v>20.32557747261647</v>
      </c>
      <c r="AB23" s="10" cm="1">
        <f t="array" ref="AB23">INDEX(Drivers!$C$31:$AG$33,$B23,AB$21)</f>
        <v>20.834250617367616</v>
      </c>
      <c r="AC23" s="10" cm="1">
        <f t="array" ref="AC23">INDEX(Drivers!$C$31:$AG$33,$B23,AC$21)</f>
        <v>21.117211265469528</v>
      </c>
      <c r="AD23" s="10" cm="1">
        <f t="array" ref="AD23">INDEX(Drivers!$C$31:$AG$33,$B23,AD$21)</f>
        <v>21.453521141313537</v>
      </c>
      <c r="AE23" s="10" cm="1">
        <f t="array" ref="AE23">INDEX(Drivers!$C$31:$AG$33,$B23,AE$21)</f>
        <v>21.790251589538268</v>
      </c>
      <c r="AF23" s="10" cm="1">
        <f t="array" ref="AF23">INDEX(Drivers!$C$31:$AG$33,$B23,AF$21)</f>
        <v>22.119400251904871</v>
      </c>
      <c r="AG23" s="10" cm="1">
        <f t="array" ref="AG23">INDEX(Drivers!$C$31:$AG$33,$B23,AG$21)</f>
        <v>22.490286457698517</v>
      </c>
      <c r="AH23" s="10" cm="1">
        <f t="array" ref="AH23">INDEX(Drivers!$C$31:$AG$33,$B23,AH$21)</f>
        <v>22.810080698409028</v>
      </c>
      <c r="AI23" s="10" cm="1">
        <f t="array" ref="AI23">INDEX(Drivers!$C$31:$AG$33,$B23,AI$21)</f>
        <v>23.143553417256765</v>
      </c>
      <c r="AJ23" s="10" cm="1">
        <f t="array" ref="AJ23">INDEX(Drivers!$C$31:$AG$33,$B23,AJ$21)</f>
        <v>23.503885594174747</v>
      </c>
      <c r="AK23" s="10" cm="1">
        <f t="array" ref="AK23">INDEX(Drivers!$C$31:$AG$33,$B23,AK$21)</f>
        <v>23.843554883138534</v>
      </c>
      <c r="AL23" s="10" cm="1">
        <f t="array" ref="AL23">INDEX(Drivers!$C$31:$AG$33,$B23,AL$21)</f>
        <v>24.185509106664284</v>
      </c>
      <c r="AM23" s="10" cm="1">
        <f t="array" ref="AM23">INDEX(Drivers!$C$31:$AG$33,$B23,AM$21)</f>
        <v>25.756534273550322</v>
      </c>
      <c r="AN23" s="10" cm="1">
        <f t="array" ref="AN23">INDEX(Drivers!$C$31:$AG$33,$B23,AN$21)</f>
        <v>27.092175365506261</v>
      </c>
      <c r="AO23" s="10">
        <f t="shared" si="9"/>
        <v>27.092175365506261</v>
      </c>
      <c r="AP23" s="10">
        <f t="shared" si="9"/>
        <v>27.092175365506261</v>
      </c>
      <c r="AQ23" s="10"/>
      <c r="AR23" s="10"/>
      <c r="AS23" s="10"/>
      <c r="AT23" s="10"/>
      <c r="AU23" s="10"/>
      <c r="AV23" s="10"/>
    </row>
    <row r="24" spans="1:48">
      <c r="A24" s="313" t="s">
        <v>16</v>
      </c>
      <c r="B24" s="313">
        <v>3</v>
      </c>
      <c r="C24" s="313" t="s">
        <v>406</v>
      </c>
      <c r="D24" s="313" t="s">
        <v>47</v>
      </c>
      <c r="E24" s="10">
        <f t="shared" si="8"/>
        <v>10.465086576414015</v>
      </c>
      <c r="F24" s="10">
        <f t="shared" si="8"/>
        <v>11.861738000000003</v>
      </c>
      <c r="G24" s="10">
        <f t="shared" si="8"/>
        <v>13.38159241467414</v>
      </c>
      <c r="H24" s="10">
        <f t="shared" si="8"/>
        <v>20.368989600110833</v>
      </c>
      <c r="I24" s="24">
        <f t="shared" si="8"/>
        <v>27.489759763745628</v>
      </c>
      <c r="J24" s="10" cm="1">
        <f t="array" ref="J24">INDEX(Drivers!$C$31:$AG$33,$B24,J$21)</f>
        <v>10.465086576414015</v>
      </c>
      <c r="K24" s="10" cm="1">
        <f t="array" ref="K24">INDEX(Drivers!$C$31:$AG$33,$B24,K$21)</f>
        <v>11.272661511798107</v>
      </c>
      <c r="L24" s="10" cm="1">
        <f t="array" ref="L24">INDEX(Drivers!$C$31:$AG$33,$B24,L$21)</f>
        <v>11.895643442036015</v>
      </c>
      <c r="M24" s="10" cm="1">
        <f t="array" ref="M24">INDEX(Drivers!$C$31:$AG$33,$B24,M$21)</f>
        <v>12.420508234977223</v>
      </c>
      <c r="N24" s="10" cm="1">
        <f t="array" ref="N24">INDEX(Drivers!$C$31:$AG$33,$B24,N$21)</f>
        <v>12.765232238976191</v>
      </c>
      <c r="O24" s="10" cm="1">
        <f t="array" ref="O24">INDEX(Drivers!$C$31:$AG$33,$B24,O$21)</f>
        <v>13.343841341791148</v>
      </c>
      <c r="P24" s="10" cm="1">
        <f t="array" ref="P24">INDEX(Drivers!$C$31:$AG$33,$B24,P$21)</f>
        <v>13.837125797729508</v>
      </c>
      <c r="Q24" s="10" cm="1">
        <f t="array" ref="Q24">INDEX(Drivers!$C$31:$AG$33,$B24,Q$21)</f>
        <v>14.041748987467024</v>
      </c>
      <c r="R24" s="10" cm="1">
        <f t="array" ref="R24">INDEX(Drivers!$C$31:$AG$33,$B24,R$21)</f>
        <v>11.861738000000003</v>
      </c>
      <c r="S24" s="10" cm="1">
        <f t="array" ref="S24">INDEX(Drivers!$C$31:$AG$33,$B24,S$21)</f>
        <v>11.998316089840854</v>
      </c>
      <c r="T24" s="10" cm="1">
        <f t="array" ref="T24">INDEX(Drivers!$C$31:$AG$33,$B24,T$21)</f>
        <v>12.136466763279877</v>
      </c>
      <c r="U24" s="10" cm="1">
        <f t="array" ref="U24">INDEX(Drivers!$C$31:$AG$33,$B24,U$21)</f>
        <v>12.27620812731487</v>
      </c>
      <c r="V24" s="10" cm="1">
        <f t="array" ref="V24">INDEX(Drivers!$C$31:$AG$33,$B24,V$21)</f>
        <v>12.41755849743074</v>
      </c>
      <c r="W24" s="10" cm="1">
        <f t="array" ref="W24">INDEX(Drivers!$C$31:$AG$33,$B24,W$21)</f>
        <v>12.560536400000004</v>
      </c>
      <c r="X24" s="10" cm="1">
        <f t="array" ref="X24">INDEX(Drivers!$C$31:$AG$33,$B24,X$21)</f>
        <v>12.684213068401027</v>
      </c>
      <c r="Y24" s="10" cm="1">
        <f t="array" ref="Y24">INDEX(Drivers!$C$31:$AG$33,$B24,Y$21)</f>
        <v>12.809107512685157</v>
      </c>
      <c r="Z24" s="10" cm="1">
        <f t="array" ref="Z24">INDEX(Drivers!$C$31:$AG$33,$B24,Z$21)</f>
        <v>12.935231723619289</v>
      </c>
      <c r="AA24" s="10" cm="1">
        <f t="array" ref="AA24">INDEX(Drivers!$C$31:$AG$33,$B24,AA$21)</f>
        <v>13.062597810036785</v>
      </c>
      <c r="AB24" s="10" cm="1">
        <f t="array" ref="AB24">INDEX(Drivers!$C$31:$AG$33,$B24,AB$21)</f>
        <v>13.38159241467414</v>
      </c>
      <c r="AC24" s="10" cm="1">
        <f t="array" ref="AC24">INDEX(Drivers!$C$31:$AG$33,$B24,AC$21)</f>
        <v>13.958833461162737</v>
      </c>
      <c r="AD24" s="10" cm="1">
        <f t="array" ref="AD24">INDEX(Drivers!$C$31:$AG$33,$B24,AD$21)</f>
        <v>14.560994158333116</v>
      </c>
      <c r="AE24" s="10" cm="1">
        <f t="array" ref="AE24">INDEX(Drivers!$C$31:$AG$33,$B24,AE$21)</f>
        <v>15.19560281117873</v>
      </c>
      <c r="AF24" s="10" cm="1">
        <f t="array" ref="AF24">INDEX(Drivers!$C$31:$AG$33,$B24,AF$21)</f>
        <v>15.907380655695277</v>
      </c>
      <c r="AG24" s="10" cm="1">
        <f t="array" ref="AG24">INDEX(Drivers!$C$31:$AG$33,$B24,AG$21)</f>
        <v>16.604318437590447</v>
      </c>
      <c r="AH24" s="10" cm="1">
        <f t="array" ref="AH24">INDEX(Drivers!$C$31:$AG$33,$B24,AH$21)</f>
        <v>17.336569478902117</v>
      </c>
      <c r="AI24" s="10" cm="1">
        <f t="array" ref="AI24">INDEX(Drivers!$C$31:$AG$33,$B24,AI$21)</f>
        <v>18.10644103463077</v>
      </c>
      <c r="AJ24" s="10" cm="1">
        <f t="array" ref="AJ24">INDEX(Drivers!$C$31:$AG$33,$B24,AJ$21)</f>
        <v>18.845709815821174</v>
      </c>
      <c r="AK24" s="10" cm="1">
        <f t="array" ref="AK24">INDEX(Drivers!$C$31:$AG$33,$B24,AK$21)</f>
        <v>19.599593666179061</v>
      </c>
      <c r="AL24" s="10" cm="1">
        <f t="array" ref="AL24">INDEX(Drivers!$C$31:$AG$33,$B24,AL$21)</f>
        <v>20.368989600110833</v>
      </c>
      <c r="AM24" s="10" cm="1">
        <f t="array" ref="AM24">INDEX(Drivers!$C$31:$AG$33,$B24,AM$21)</f>
        <v>23.969058403310818</v>
      </c>
      <c r="AN24" s="10" cm="1">
        <f t="array" ref="AN24">INDEX(Drivers!$C$31:$AG$33,$B24,AN$21)</f>
        <v>27.489759763745628</v>
      </c>
      <c r="AO24" s="10">
        <f t="shared" si="9"/>
        <v>27.489759763745628</v>
      </c>
      <c r="AP24" s="10">
        <f t="shared" si="9"/>
        <v>27.489759763745628</v>
      </c>
      <c r="AQ24" s="10"/>
      <c r="AR24" s="10"/>
      <c r="AS24" s="10"/>
      <c r="AT24" s="10"/>
      <c r="AU24" s="10"/>
      <c r="AV24" s="10"/>
    </row>
    <row r="25" spans="1:48">
      <c r="A25" s="313" t="s">
        <v>16</v>
      </c>
      <c r="E25" s="47">
        <f t="shared" ref="E25:AP25" si="10">SUM(E22:E24)</f>
        <v>52.325432882070082</v>
      </c>
      <c r="F25" s="47">
        <f t="shared" si="10"/>
        <v>58.171263068493161</v>
      </c>
      <c r="G25" s="47">
        <f t="shared" si="10"/>
        <v>65.956090000000017</v>
      </c>
      <c r="H25" s="47">
        <f t="shared" si="10"/>
        <v>71.375305999999995</v>
      </c>
      <c r="I25" s="47">
        <f t="shared" si="10"/>
        <v>75.517908999999989</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58.171263068493161</v>
      </c>
      <c r="S25" s="47">
        <f t="shared" si="10"/>
        <v>59.991580449204271</v>
      </c>
      <c r="T25" s="47">
        <f t="shared" si="10"/>
        <v>60.682333816399385</v>
      </c>
      <c r="U25" s="47">
        <f t="shared" si="10"/>
        <v>61.381040636574369</v>
      </c>
      <c r="V25" s="47">
        <f t="shared" si="10"/>
        <v>62.087792487153699</v>
      </c>
      <c r="W25" s="47">
        <f t="shared" si="10"/>
        <v>62.802682000000019</v>
      </c>
      <c r="X25" s="47">
        <f t="shared" si="10"/>
        <v>63.421065342005143</v>
      </c>
      <c r="Y25" s="47">
        <f t="shared" si="10"/>
        <v>64.045537563425796</v>
      </c>
      <c r="Z25" s="47">
        <f t="shared" si="10"/>
        <v>64.676158618096451</v>
      </c>
      <c r="AA25" s="47">
        <f t="shared" si="10"/>
        <v>65.312989050183944</v>
      </c>
      <c r="AB25" s="47">
        <f t="shared" si="10"/>
        <v>65.956090000000017</v>
      </c>
      <c r="AC25" s="47">
        <f t="shared" si="10"/>
        <v>66.518977190687664</v>
      </c>
      <c r="AD25" s="47">
        <f t="shared" si="10"/>
        <v>67.086668213583124</v>
      </c>
      <c r="AE25" s="47">
        <f t="shared" si="10"/>
        <v>67.659204065895452</v>
      </c>
      <c r="AF25" s="47">
        <f t="shared" si="10"/>
        <v>68.236626094715163</v>
      </c>
      <c r="AG25" s="47">
        <f t="shared" si="10"/>
        <v>68.818976000000006</v>
      </c>
      <c r="AH25" s="47">
        <f t="shared" si="10"/>
        <v>69.322810489383556</v>
      </c>
      <c r="AI25" s="47">
        <f t="shared" si="10"/>
        <v>69.830333629884052</v>
      </c>
      <c r="AJ25" s="47">
        <f t="shared" si="10"/>
        <v>70.341572426693432</v>
      </c>
      <c r="AK25" s="47">
        <f t="shared" si="10"/>
        <v>70.856554082712819</v>
      </c>
      <c r="AL25" s="47">
        <f t="shared" si="10"/>
        <v>71.375305999999995</v>
      </c>
      <c r="AM25" s="47">
        <f t="shared" si="10"/>
        <v>73.619545999999957</v>
      </c>
      <c r="AN25" s="47">
        <f t="shared" si="10"/>
        <v>75.517908999999989</v>
      </c>
      <c r="AO25" s="47">
        <f t="shared" si="10"/>
        <v>75.517908999999989</v>
      </c>
      <c r="AP25" s="47">
        <f t="shared" si="10"/>
        <v>75.517908999999989</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0.87397937258272451</v>
      </c>
      <c r="G31" s="80">
        <f>(G29*G22+G30*G23+G24)/G25</f>
        <v>0.91202101919531431</v>
      </c>
      <c r="H31" s="80">
        <f>(H29*H22+H30*H23+H24)/H25</f>
        <v>0.94548035724490354</v>
      </c>
      <c r="I31" s="80">
        <f>(I29*I22+I30*I23+I24)/I25</f>
        <v>0.98613840468573621</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[5]RES!B26</f>
        <v>LE</v>
      </c>
      <c r="C34" s="313" t="str">
        <f>[5]RES!A26</f>
        <v>Low Income Electrified</v>
      </c>
      <c r="D34" s="313" t="s">
        <v>47</v>
      </c>
      <c r="E34" s="10">
        <f t="shared" ref="E34:AP34" si="11">E22</f>
        <v>26.162716441035041</v>
      </c>
      <c r="F34" s="10">
        <f t="shared" si="11"/>
        <v>26.998265626975765</v>
      </c>
      <c r="G34" s="10">
        <f t="shared" si="11"/>
        <v>31.740246967958257</v>
      </c>
      <c r="H34" s="10">
        <f t="shared" si="11"/>
        <v>26.820807293224881</v>
      </c>
      <c r="I34" s="10">
        <f t="shared" si="11"/>
        <v>20.935973870748107</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31.731017913677523</v>
      </c>
      <c r="T34" s="10">
        <f t="shared" si="11"/>
        <v>31.869847190275447</v>
      </c>
      <c r="U34" s="10">
        <f t="shared" si="11"/>
        <v>32.030194030185278</v>
      </c>
      <c r="V34" s="10">
        <f t="shared" si="11"/>
        <v>32.120129864006628</v>
      </c>
      <c r="W34" s="10">
        <f t="shared" si="11"/>
        <v>32.14534106551951</v>
      </c>
      <c r="X34" s="10">
        <f t="shared" si="11"/>
        <v>32.101319310486403</v>
      </c>
      <c r="Y34" s="10">
        <f t="shared" si="11"/>
        <v>32.064050911285612</v>
      </c>
      <c r="Z34" s="10">
        <f t="shared" si="11"/>
        <v>32.044688044664547</v>
      </c>
      <c r="AA34" s="10">
        <f t="shared" si="11"/>
        <v>31.924813767530679</v>
      </c>
      <c r="AB34" s="10">
        <f t="shared" si="11"/>
        <v>31.740246967958257</v>
      </c>
      <c r="AC34" s="10">
        <f t="shared" si="11"/>
        <v>31.442932464055399</v>
      </c>
      <c r="AD34" s="10">
        <f t="shared" si="11"/>
        <v>31.072152913936467</v>
      </c>
      <c r="AE34" s="10">
        <f t="shared" si="11"/>
        <v>30.673349665178456</v>
      </c>
      <c r="AF34" s="10">
        <f t="shared" si="11"/>
        <v>30.209845187115018</v>
      </c>
      <c r="AG34" s="10">
        <f t="shared" si="11"/>
        <v>29.724371104711047</v>
      </c>
      <c r="AH34" s="10">
        <f t="shared" si="11"/>
        <v>29.176160312072405</v>
      </c>
      <c r="AI34" s="10">
        <f t="shared" si="11"/>
        <v>28.580339177996514</v>
      </c>
      <c r="AJ34" s="10">
        <f t="shared" si="11"/>
        <v>27.991977016697518</v>
      </c>
      <c r="AK34" s="10">
        <f t="shared" si="11"/>
        <v>27.413405533395217</v>
      </c>
      <c r="AL34" s="10">
        <f t="shared" si="11"/>
        <v>26.820807293224881</v>
      </c>
      <c r="AM34" s="10">
        <f t="shared" si="11"/>
        <v>23.893953323138827</v>
      </c>
      <c r="AN34" s="10">
        <f t="shared" si="11"/>
        <v>20.935973870748107</v>
      </c>
      <c r="AO34" s="10">
        <f t="shared" si="11"/>
        <v>20.935973870748107</v>
      </c>
      <c r="AP34" s="10">
        <f t="shared" si="11"/>
        <v>20.935973870748107</v>
      </c>
      <c r="AQ34" s="10"/>
      <c r="AR34" s="10"/>
      <c r="AS34" s="10"/>
      <c r="AT34" s="10"/>
      <c r="AU34" s="10"/>
      <c r="AV34" s="10"/>
    </row>
    <row r="35" spans="1:48">
      <c r="A35" s="313" t="s">
        <v>16</v>
      </c>
      <c r="B35" s="313" t="str">
        <f>[5]RES!B27</f>
        <v>ME</v>
      </c>
      <c r="C35" s="313" t="str">
        <f>[5]RES!A27</f>
        <v>Middle Income Electrified</v>
      </c>
      <c r="D35" s="313" t="s">
        <v>47</v>
      </c>
      <c r="E35" s="10">
        <f t="shared" ref="E35:AP35" si="12">E23</f>
        <v>15.697629864621025</v>
      </c>
      <c r="F35" s="10">
        <f t="shared" si="12"/>
        <v>19.311259441517389</v>
      </c>
      <c r="G35" s="10">
        <f t="shared" si="12"/>
        <v>20.834250617367616</v>
      </c>
      <c r="H35" s="10">
        <f t="shared" si="12"/>
        <v>24.185509106664284</v>
      </c>
      <c r="I35" s="10">
        <f t="shared" si="12"/>
        <v>27.092175365506261</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16.262246445685893</v>
      </c>
      <c r="T35" s="10">
        <f t="shared" si="12"/>
        <v>16.676019862844058</v>
      </c>
      <c r="U35" s="10">
        <f t="shared" si="12"/>
        <v>17.074638479074213</v>
      </c>
      <c r="V35" s="10">
        <f t="shared" si="12"/>
        <v>17.550104125716334</v>
      </c>
      <c r="W35" s="10">
        <f t="shared" si="12"/>
        <v>18.096804534480508</v>
      </c>
      <c r="X35" s="10">
        <f t="shared" si="12"/>
        <v>18.635532963117715</v>
      </c>
      <c r="Y35" s="10">
        <f t="shared" si="12"/>
        <v>19.172379139455028</v>
      </c>
      <c r="Z35" s="10">
        <f t="shared" si="12"/>
        <v>19.69623884981262</v>
      </c>
      <c r="AA35" s="10">
        <f t="shared" si="12"/>
        <v>20.32557747261647</v>
      </c>
      <c r="AB35" s="10">
        <f t="shared" si="12"/>
        <v>20.834250617367616</v>
      </c>
      <c r="AC35" s="10">
        <f t="shared" si="12"/>
        <v>21.117211265469528</v>
      </c>
      <c r="AD35" s="10">
        <f t="shared" si="12"/>
        <v>21.453521141313537</v>
      </c>
      <c r="AE35" s="10">
        <f t="shared" si="12"/>
        <v>21.790251589538268</v>
      </c>
      <c r="AF35" s="10">
        <f t="shared" si="12"/>
        <v>22.119400251904871</v>
      </c>
      <c r="AG35" s="10">
        <f t="shared" si="12"/>
        <v>22.490286457698517</v>
      </c>
      <c r="AH35" s="10">
        <f t="shared" si="12"/>
        <v>22.810080698409028</v>
      </c>
      <c r="AI35" s="10">
        <f t="shared" si="12"/>
        <v>23.143553417256765</v>
      </c>
      <c r="AJ35" s="10">
        <f t="shared" si="12"/>
        <v>23.503885594174747</v>
      </c>
      <c r="AK35" s="10">
        <f t="shared" si="12"/>
        <v>23.843554883138534</v>
      </c>
      <c r="AL35" s="10">
        <f t="shared" si="12"/>
        <v>24.185509106664284</v>
      </c>
      <c r="AM35" s="10">
        <f t="shared" si="12"/>
        <v>25.756534273550322</v>
      </c>
      <c r="AN35" s="10">
        <f t="shared" si="12"/>
        <v>27.092175365506261</v>
      </c>
      <c r="AO35" s="10">
        <f t="shared" si="12"/>
        <v>27.092175365506261</v>
      </c>
      <c r="AP35" s="10">
        <f t="shared" si="12"/>
        <v>27.092175365506261</v>
      </c>
      <c r="AQ35" s="10"/>
      <c r="AR35" s="10"/>
      <c r="AS35" s="10"/>
      <c r="AT35" s="10"/>
      <c r="AU35" s="10"/>
      <c r="AV35" s="10"/>
    </row>
    <row r="36" spans="1:48">
      <c r="A36" s="313" t="s">
        <v>16</v>
      </c>
      <c r="B36" s="313" t="str">
        <f>[5]RES!B28</f>
        <v>HE</v>
      </c>
      <c r="C36" s="313" t="str">
        <f>[5]RES!A28</f>
        <v>High Income Electrified</v>
      </c>
      <c r="D36" s="313" t="s">
        <v>47</v>
      </c>
      <c r="E36" s="10">
        <f t="shared" ref="E36:AP36" si="13">E24</f>
        <v>10.465086576414015</v>
      </c>
      <c r="F36" s="10">
        <f t="shared" si="13"/>
        <v>11.861738000000003</v>
      </c>
      <c r="G36" s="10">
        <f t="shared" si="13"/>
        <v>13.38159241467414</v>
      </c>
      <c r="H36" s="10">
        <f t="shared" si="13"/>
        <v>20.368989600110833</v>
      </c>
      <c r="I36" s="10">
        <f t="shared" si="13"/>
        <v>27.489759763745628</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11.861738000000003</v>
      </c>
      <c r="S36" s="10">
        <f t="shared" si="13"/>
        <v>11.998316089840854</v>
      </c>
      <c r="T36" s="10">
        <f t="shared" si="13"/>
        <v>12.136466763279877</v>
      </c>
      <c r="U36" s="10">
        <f t="shared" si="13"/>
        <v>12.27620812731487</v>
      </c>
      <c r="V36" s="10">
        <f t="shared" si="13"/>
        <v>12.41755849743074</v>
      </c>
      <c r="W36" s="10">
        <f t="shared" si="13"/>
        <v>12.560536400000004</v>
      </c>
      <c r="X36" s="10">
        <f t="shared" si="13"/>
        <v>12.684213068401027</v>
      </c>
      <c r="Y36" s="10">
        <f t="shared" si="13"/>
        <v>12.809107512685157</v>
      </c>
      <c r="Z36" s="10">
        <f t="shared" si="13"/>
        <v>12.935231723619289</v>
      </c>
      <c r="AA36" s="10">
        <f t="shared" si="13"/>
        <v>13.062597810036785</v>
      </c>
      <c r="AB36" s="10">
        <f t="shared" si="13"/>
        <v>13.38159241467414</v>
      </c>
      <c r="AC36" s="10">
        <f t="shared" si="13"/>
        <v>13.958833461162737</v>
      </c>
      <c r="AD36" s="10">
        <f t="shared" si="13"/>
        <v>14.560994158333116</v>
      </c>
      <c r="AE36" s="10">
        <f t="shared" si="13"/>
        <v>15.19560281117873</v>
      </c>
      <c r="AF36" s="10">
        <f t="shared" si="13"/>
        <v>15.907380655695277</v>
      </c>
      <c r="AG36" s="10">
        <f t="shared" si="13"/>
        <v>16.604318437590447</v>
      </c>
      <c r="AH36" s="10">
        <f t="shared" si="13"/>
        <v>17.336569478902117</v>
      </c>
      <c r="AI36" s="10">
        <f t="shared" si="13"/>
        <v>18.10644103463077</v>
      </c>
      <c r="AJ36" s="10">
        <f t="shared" si="13"/>
        <v>18.845709815821174</v>
      </c>
      <c r="AK36" s="10">
        <f t="shared" si="13"/>
        <v>19.599593666179061</v>
      </c>
      <c r="AL36" s="10">
        <f t="shared" si="13"/>
        <v>20.368989600110833</v>
      </c>
      <c r="AM36" s="10">
        <f t="shared" si="13"/>
        <v>23.969058403310818</v>
      </c>
      <c r="AN36" s="10">
        <f t="shared" si="13"/>
        <v>27.489759763745628</v>
      </c>
      <c r="AO36" s="10">
        <f t="shared" si="13"/>
        <v>27.489759763745628</v>
      </c>
      <c r="AP36" s="10">
        <f t="shared" si="13"/>
        <v>27.489759763745628</v>
      </c>
      <c r="AQ36" s="10"/>
      <c r="AR36" s="10"/>
      <c r="AS36" s="10"/>
      <c r="AT36" s="10"/>
      <c r="AU36" s="10"/>
      <c r="AV36" s="10"/>
    </row>
    <row r="37" spans="1:48">
      <c r="A37" s="313" t="s">
        <v>16</v>
      </c>
      <c r="B37" s="313" t="str">
        <f>[5]RES!B29</f>
        <v>LN</v>
      </c>
      <c r="C37" s="313" t="str">
        <f>[5]RES!A29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[5]RES!B30</f>
        <v>MN</v>
      </c>
      <c r="C38" s="313" t="str">
        <f>[5]RES!A30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1.0467984991704717</v>
      </c>
      <c r="H45" s="10">
        <f t="shared" si="16"/>
        <v>1.3211525337125414</v>
      </c>
      <c r="I45" s="10">
        <f t="shared" si="16"/>
        <v>1.7626769889091172</v>
      </c>
      <c r="J45" s="51" cm="1">
        <f t="array" ref="J45">INDEX(Drivers!$C$34:$AG$34,1,J21)/Drivers!$C$34</f>
        <v>1</v>
      </c>
      <c r="K45" s="51" cm="1">
        <f t="array" ref="K45">INDEX(Drivers!$C$34:$AG$34,1,K21)/Drivers!$C$34</f>
        <v>1.0290422887134598</v>
      </c>
      <c r="L45" s="51" cm="1">
        <f t="array" ref="L45">INDEX(Drivers!$C$34:$AG$34,1,L21)/Drivers!$C$34</f>
        <v>1.0452868351525575</v>
      </c>
      <c r="M45" s="51" cm="1">
        <f t="array" ref="M45">INDEX(Drivers!$C$34:$AG$34,1,M21)/Drivers!$C$34</f>
        <v>1.0565585612531558</v>
      </c>
      <c r="N45" s="51" cm="1">
        <f t="array" ref="N45">INDEX(Drivers!$C$34:$AG$34,1,N21)/Drivers!$C$34</f>
        <v>1.0602052961680555</v>
      </c>
      <c r="O45" s="51" cm="1">
        <f t="array" ref="O45">INDEX(Drivers!$C$34:$AG$34,1,O21)/Drivers!$C$34</f>
        <v>1.0761183212512533</v>
      </c>
      <c r="P45" s="51" cm="1">
        <f t="array" ref="P45">INDEX(Drivers!$C$34:$AG$34,1,P21)/Drivers!$C$34</f>
        <v>1.0860639619282519</v>
      </c>
      <c r="Q45" s="51" cm="1">
        <f t="array" ref="Q45">INDEX(Drivers!$C$34:$AG$34,1,Q21)/Drivers!$C$34</f>
        <v>1.0814226629456525</v>
      </c>
      <c r="R45" s="51" cm="1">
        <f t="array" ref="R45">INDEX(Drivers!$C$34:$AG$34,1,R21)/Drivers!$C$34</f>
        <v>0.99257493956446474</v>
      </c>
      <c r="S45" s="51" cm="1">
        <f t="array" ref="S45">INDEX(Drivers!$C$34:$AG$34,1,S21)/Drivers!$C$34</f>
        <v>1.0012679235757878</v>
      </c>
      <c r="T45" s="51" cm="1">
        <f t="array" ref="T45">INDEX(Drivers!$C$34:$AG$34,1,T21)/Drivers!$C$34</f>
        <v>1.0065257519120163</v>
      </c>
      <c r="U45" s="51" cm="1">
        <f t="array" ref="U45">INDEX(Drivers!$C$34:$AG$34,1,U21)/Drivers!$C$34</f>
        <v>1.0108983538669674</v>
      </c>
      <c r="V45" s="51" cm="1">
        <f t="array" ref="V45">INDEX(Drivers!$C$34:$AG$34,1,V21)/Drivers!$C$34</f>
        <v>1.0186132887324009</v>
      </c>
      <c r="W45" s="51" cm="1">
        <f t="array" ref="W45">INDEX(Drivers!$C$34:$AG$34,1,W21)/Drivers!$C$34</f>
        <v>1.0272047635431341</v>
      </c>
      <c r="X45" s="51" cm="1">
        <f t="array" ref="X45">INDEX(Drivers!$C$34:$AG$34,1,X21)/Drivers!$C$34</f>
        <v>1.0367413300901911</v>
      </c>
      <c r="Y45" s="51" cm="1">
        <f t="array" ref="Y45">INDEX(Drivers!$C$34:$AG$34,1,Y21)/Drivers!$C$34</f>
        <v>1.0456638057152661</v>
      </c>
      <c r="Z45" s="51" cm="1">
        <f t="array" ref="Z45">INDEX(Drivers!$C$34:$AG$34,1,Z21)/Drivers!$C$34</f>
        <v>1.0193000286585334</v>
      </c>
      <c r="AA45" s="51" cm="1">
        <f t="array" ref="AA45">INDEX(Drivers!$C$34:$AG$34,1,AA21)/Drivers!$C$34</f>
        <v>1.0329915557209972</v>
      </c>
      <c r="AB45" s="51" cm="1">
        <f t="array" ref="AB45">INDEX(Drivers!$C$34:$AG$34,1,AB21)/Drivers!$C$34</f>
        <v>1.0467984991704717</v>
      </c>
      <c r="AC45" s="51" cm="1">
        <f t="array" ref="AC45">INDEX(Drivers!$C$34:$AG$34,1,AC21)/Drivers!$C$34</f>
        <v>1.0657659457700475</v>
      </c>
      <c r="AD45" s="51" cm="1">
        <f t="array" ref="AD45">INDEX(Drivers!$C$34:$AG$34,1,AD21)/Drivers!$C$34</f>
        <v>1.0856803095207064</v>
      </c>
      <c r="AE45" s="51" cm="1">
        <f t="array" ref="AE45">INDEX(Drivers!$C$34:$AG$34,1,AE21)/Drivers!$C$34</f>
        <v>1.1074427541593586</v>
      </c>
      <c r="AF45" s="51" cm="1">
        <f t="array" ref="AF45">INDEX(Drivers!$C$34:$AG$34,1,AF21)/Drivers!$C$34</f>
        <v>1.1333089319822682</v>
      </c>
      <c r="AG45" s="51" cm="1">
        <f t="array" ref="AG45">INDEX(Drivers!$C$34:$AG$34,1,AG21)/Drivers!$C$34</f>
        <v>1.1589934159224993</v>
      </c>
      <c r="AH45" s="51" cm="1">
        <f t="array" ref="AH45">INDEX(Drivers!$C$34:$AG$34,1,AH21)/Drivers!$C$34</f>
        <v>1.1882512566803927</v>
      </c>
      <c r="AI45" s="51" cm="1">
        <f t="array" ref="AI45">INDEX(Drivers!$C$34:$AG$34,1,AI21)/Drivers!$C$34</f>
        <v>1.2203286784351337</v>
      </c>
      <c r="AJ45" s="51" cm="1">
        <f t="array" ref="AJ45">INDEX(Drivers!$C$34:$AG$34,1,AJ21)/Drivers!$C$34</f>
        <v>1.2517400321487782</v>
      </c>
      <c r="AK45" s="51" cm="1">
        <f t="array" ref="AK45">INDEX(Drivers!$C$34:$AG$34,1,AK21)/Drivers!$C$34</f>
        <v>1.2853453153862011</v>
      </c>
      <c r="AL45" s="51" cm="1">
        <f t="array" ref="AL45">INDEX(Drivers!$C$34:$AG$34,1,AL21)/Drivers!$C$34</f>
        <v>1.3211525337125414</v>
      </c>
      <c r="AM45" s="51" cm="1">
        <f t="array" ref="AM45">INDEX(Drivers!$C$34:$AG$34,1,AM21)/Drivers!$C$34</f>
        <v>1.5148066011853507</v>
      </c>
      <c r="AN45" s="51" cm="1">
        <f t="array" ref="AN45">INDEX(Drivers!$C$34:$AG$34,1,AN21)/Drivers!$C$34</f>
        <v>1.7626769889091172</v>
      </c>
      <c r="AO45" s="36">
        <f>AN45</f>
        <v>1.7626769889091172</v>
      </c>
      <c r="AP45" s="36">
        <f>AO45</f>
        <v>1.7626769889091172</v>
      </c>
      <c r="AQ45" s="36"/>
      <c r="AR45" s="36"/>
      <c r="AS45" s="10"/>
      <c r="AT45" s="10"/>
      <c r="AU45" s="10"/>
      <c r="AV45" s="10"/>
    </row>
    <row r="46" spans="1:48">
      <c r="A46" s="313" t="s">
        <v>16</v>
      </c>
      <c r="H46" s="109">
        <f>I46^(1/40)-1</f>
        <v>1.4271724091440063E-2</v>
      </c>
      <c r="I46" s="186">
        <f>I45/E45</f>
        <v>1.7626769889091172</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5.3330927147425822E-3</v>
      </c>
      <c r="H50" s="59">
        <f t="shared" si="17"/>
        <v>2.3549821928333214E-2</v>
      </c>
      <c r="I50" s="59">
        <f t="shared" si="17"/>
        <v>2.9252610797011691E-2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[5]RES!$B32</f>
        <v>0</v>
      </c>
      <c r="C54" s="313" t="str">
        <f>[5]RES!A32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[5]RES!$B33</f>
        <v>Demand</v>
      </c>
      <c r="C55" s="313" t="str">
        <f>[5]RES!A33</f>
        <v>End use demands</v>
      </c>
      <c r="E55" s="313">
        <v>0.1</v>
      </c>
      <c r="F55" s="12">
        <v>0.1</v>
      </c>
      <c r="G55" s="12">
        <v>0.1</v>
      </c>
      <c r="H55" s="40"/>
      <c r="J55" s="313"/>
    </row>
    <row r="56" spans="1:47">
      <c r="A56" s="313" t="s">
        <v>16</v>
      </c>
      <c r="B56" s="313" t="str">
        <f>[5]RES!$B34</f>
        <v>L</v>
      </c>
      <c r="C56" s="313" t="str">
        <f>[5]RES!A34</f>
        <v>Lighting</v>
      </c>
      <c r="E56" s="313">
        <v>0.5</v>
      </c>
      <c r="F56" s="12">
        <v>0.4</v>
      </c>
      <c r="G56" s="12">
        <v>0.3</v>
      </c>
      <c r="H56" s="40"/>
      <c r="J56" s="313"/>
    </row>
    <row r="57" spans="1:47">
      <c r="A57" s="313" t="s">
        <v>16</v>
      </c>
      <c r="B57" s="313" t="str">
        <f>[5]RES!$B35</f>
        <v>K</v>
      </c>
      <c r="C57" s="313" t="str">
        <f>[5]RES!A35</f>
        <v>Cooking</v>
      </c>
      <c r="E57" s="313">
        <v>0.3</v>
      </c>
      <c r="F57" s="12">
        <v>0.25</v>
      </c>
      <c r="G57" s="12">
        <v>0.2</v>
      </c>
      <c r="H57" s="40"/>
      <c r="J57" s="313"/>
    </row>
    <row r="58" spans="1:47">
      <c r="A58" s="313" t="s">
        <v>16</v>
      </c>
      <c r="B58" s="313" t="str">
        <f>[5]RES!$B36</f>
        <v>H</v>
      </c>
      <c r="C58" s="313" t="str">
        <f>[5]RES!A36</f>
        <v>Space Heating</v>
      </c>
      <c r="E58" s="313">
        <v>0.2</v>
      </c>
      <c r="F58" s="12">
        <v>0.15</v>
      </c>
      <c r="G58" s="12">
        <v>0.1</v>
      </c>
      <c r="H58" s="40"/>
      <c r="J58" s="313"/>
    </row>
    <row r="59" spans="1:47">
      <c r="A59" s="313" t="s">
        <v>16</v>
      </c>
      <c r="B59" s="313" t="str">
        <f>[5]RES!$B37</f>
        <v>WG</v>
      </c>
      <c r="C59" s="313" t="str">
        <f>[5]RES!A37</f>
        <v>Water Heating Geyser</v>
      </c>
      <c r="E59" s="313">
        <v>0.5</v>
      </c>
      <c r="F59" s="12">
        <v>0.4</v>
      </c>
      <c r="G59" s="12">
        <v>0.3</v>
      </c>
      <c r="H59" s="40"/>
      <c r="J59" s="313"/>
    </row>
    <row r="60" spans="1:47">
      <c r="A60" s="313" t="s">
        <v>16</v>
      </c>
      <c r="B60" s="313" t="str">
        <f>[5]RES!$B38</f>
        <v>W</v>
      </c>
      <c r="C60" s="313" t="str">
        <f>[5]RES!A38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0.39895320150082947</v>
      </c>
      <c r="H63" s="186">
        <f t="shared" si="19"/>
        <v>0.3986788474662874</v>
      </c>
      <c r="I63" s="186">
        <f t="shared" si="19"/>
        <v>0.39823732301109083</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0.39900200270447489</v>
      </c>
      <c r="T63" s="313" cm="1">
        <f t="array" ref="T63">IF(T$7=-1,U63,IF(T$7=99,S63,IF(T$7=0,INDEX($E63:$I63,0,T$5),(INDEX($E63:$I63,0,T$7+1)-INDEX($E63:$I63,0,T$7))/(INDEX($E$4:$I$4,0,T$7+1)-INDEX($E$4:$I$4,0,T$7))+S63)))</f>
        <v>0.39899658034851426</v>
      </c>
      <c r="U63" s="313" cm="1">
        <f t="array" ref="U63">IF(U$7=-1,V63,IF(U$7=99,T63,IF(U$7=0,INDEX($E63:$I63,0,U$5),(INDEX($E63:$I63,0,U$7+1)-INDEX($E63:$I63,0,U$7))/(INDEX($E$4:$I$4,0,U$7+1)-INDEX($E$4:$I$4,0,U$7))+T63)))</f>
        <v>0.39899115799255364</v>
      </c>
      <c r="V63" s="313" cm="1">
        <f t="array" ref="V63">IF(V$7=-1,W63,IF(V$7=99,U63,IF(V$7=0,INDEX($E63:$I63,0,V$5),(INDEX($E63:$I63,0,V$7+1)-INDEX($E63:$I63,0,V$7))/(INDEX($E$4:$I$4,0,V$7+1)-INDEX($E$4:$I$4,0,V$7))+U63)))</f>
        <v>0.39898573563659301</v>
      </c>
      <c r="W63" s="313" cm="1">
        <f t="array" ref="W63">IF(W$7=-1,X63,IF(W$7=99,V63,IF(W$7=0,INDEX($E63:$I63,0,W$5),(INDEX($E63:$I63,0,W$7+1)-INDEX($E63:$I63,0,W$7))/(INDEX($E$4:$I$4,0,W$7+1)-INDEX($E$4:$I$4,0,W$7))+V63)))</f>
        <v>0.39898031328063238</v>
      </c>
      <c r="X63" s="313" cm="1">
        <f t="array" ref="X63">IF(X$7=-1,Y63,IF(X$7=99,W63,IF(X$7=0,INDEX($E63:$I63,0,X$5),(INDEX($E63:$I63,0,X$7+1)-INDEX($E63:$I63,0,X$7))/(INDEX($E$4:$I$4,0,X$7+1)-INDEX($E$4:$I$4,0,X$7))+W63)))</f>
        <v>0.39897489092467175</v>
      </c>
      <c r="Y63" s="313" cm="1">
        <f t="array" ref="Y63">IF(Y$7=-1,Z63,IF(Y$7=99,X63,IF(Y$7=0,INDEX($E63:$I63,0,Y$5),(INDEX($E63:$I63,0,Y$7+1)-INDEX($E63:$I63,0,Y$7))/(INDEX($E$4:$I$4,0,Y$7+1)-INDEX($E$4:$I$4,0,Y$7))+X63)))</f>
        <v>0.39896946856871113</v>
      </c>
      <c r="Z63" s="313" cm="1">
        <f t="array" ref="Z63">IF(Z$7=-1,AA63,IF(Z$7=99,Y63,IF(Z$7=0,INDEX($E63:$I63,0,Z$5),(INDEX($E63:$I63,0,Z$7+1)-INDEX($E63:$I63,0,Z$7))/(INDEX($E$4:$I$4,0,Z$7+1)-INDEX($E$4:$I$4,0,Z$7))+Y63)))</f>
        <v>0.3989640462127505</v>
      </c>
      <c r="AA63" s="313" cm="1">
        <f t="array" ref="AA63">IF(AA$7=-1,AB63,IF(AA$7=99,Z63,IF(AA$7=0,INDEX($E63:$I63,0,AA$5),(INDEX($E63:$I63,0,AA$7+1)-INDEX($E63:$I63,0,AA$7))/(INDEX($E$4:$I$4,0,AA$7+1)-INDEX($E$4:$I$4,0,AA$7))+Z63)))</f>
        <v>0.39895862385678987</v>
      </c>
      <c r="AB63" s="313" cm="1">
        <f t="array" ref="AB63">IF(AB$7=-1,AC63,IF(AB$7=99,AA63,IF(AB$7=0,INDEX($E63:$I63,0,AB$5),(INDEX($E63:$I63,0,AB$7+1)-INDEX($E63:$I63,0,AB$7))/(INDEX($E$4:$I$4,0,AB$7+1)-INDEX($E$4:$I$4,0,AB$7))+AA63)))</f>
        <v>0.39895320150082947</v>
      </c>
      <c r="AC63" s="313" cm="1">
        <f t="array" ref="AC63">IF(AC$7=-1,AD63,IF(AC$7=99,AB63,IF(AC$7=0,INDEX($E63:$I63,0,AC$5),(INDEX($E63:$I63,0,AC$7+1)-INDEX($E63:$I63,0,AC$7))/(INDEX($E$4:$I$4,0,AC$7+1)-INDEX($E$4:$I$4,0,AC$7))+AB63)))</f>
        <v>0.39892576609737529</v>
      </c>
      <c r="AD63" s="313" cm="1">
        <f t="array" ref="AD63">IF(AD$7=-1,AE63,IF(AD$7=99,AC63,IF(AD$7=0,INDEX($E63:$I63,0,AD$5),(INDEX($E63:$I63,0,AD$7+1)-INDEX($E63:$I63,0,AD$7))/(INDEX($E$4:$I$4,0,AD$7+1)-INDEX($E$4:$I$4,0,AD$7))+AC63)))</f>
        <v>0.39889833069392111</v>
      </c>
      <c r="AE63" s="313" cm="1">
        <f t="array" ref="AE63">IF(AE$7=-1,AF63,IF(AE$7=99,AD63,IF(AE$7=0,INDEX($E63:$I63,0,AE$5),(INDEX($E63:$I63,0,AE$7+1)-INDEX($E63:$I63,0,AE$7))/(INDEX($E$4:$I$4,0,AE$7+1)-INDEX($E$4:$I$4,0,AE$7))+AD63)))</f>
        <v>0.39887089529046693</v>
      </c>
      <c r="AF63" s="313" cm="1">
        <f t="array" ref="AF63">IF(AF$7=-1,AG63,IF(AF$7=99,AE63,IF(AF$7=0,INDEX($E63:$I63,0,AF$5),(INDEX($E63:$I63,0,AF$7+1)-INDEX($E63:$I63,0,AF$7))/(INDEX($E$4:$I$4,0,AF$7+1)-INDEX($E$4:$I$4,0,AF$7))+AE63)))</f>
        <v>0.39884345988701275</v>
      </c>
      <c r="AG63" s="313" cm="1">
        <f t="array" ref="AG63">IF(AG$7=-1,AH63,IF(AG$7=99,AF63,IF(AG$7=0,INDEX($E63:$I63,0,AG$5),(INDEX($E63:$I63,0,AG$7+1)-INDEX($E63:$I63,0,AG$7))/(INDEX($E$4:$I$4,0,AG$7+1)-INDEX($E$4:$I$4,0,AG$7))+AF63)))</f>
        <v>0.39881602448355857</v>
      </c>
      <c r="AH63" s="313" cm="1">
        <f t="array" ref="AH63">IF(AH$7=-1,AI63,IF(AH$7=99,AG63,IF(AH$7=0,INDEX($E63:$I63,0,AH$5),(INDEX($E63:$I63,0,AH$7+1)-INDEX($E63:$I63,0,AH$7))/(INDEX($E$4:$I$4,0,AH$7+1)-INDEX($E$4:$I$4,0,AH$7))+AG63)))</f>
        <v>0.39878858908010439</v>
      </c>
      <c r="AI63" s="313" cm="1">
        <f t="array" ref="AI63">IF(AI$7=-1,AJ63,IF(AI$7=99,AH63,IF(AI$7=0,INDEX($E63:$I63,0,AI$5),(INDEX($E63:$I63,0,AI$7+1)-INDEX($E63:$I63,0,AI$7))/(INDEX($E$4:$I$4,0,AI$7+1)-INDEX($E$4:$I$4,0,AI$7))+AH63)))</f>
        <v>0.39876115367665022</v>
      </c>
      <c r="AJ63" s="313" cm="1">
        <f t="array" ref="AJ63">IF(AJ$7=-1,AK63,IF(AJ$7=99,AI63,IF(AJ$7=0,INDEX($E63:$I63,0,AJ$5),(INDEX($E63:$I63,0,AJ$7+1)-INDEX($E63:$I63,0,AJ$7))/(INDEX($E$4:$I$4,0,AJ$7+1)-INDEX($E$4:$I$4,0,AJ$7))+AI63)))</f>
        <v>0.39873371827319604</v>
      </c>
      <c r="AK63" s="313" cm="1">
        <f t="array" ref="AK63">IF(AK$7=-1,AL63,IF(AK$7=99,AJ63,IF(AK$7=0,INDEX($E63:$I63,0,AK$5),(INDEX($E63:$I63,0,AK$7+1)-INDEX($E63:$I63,0,AK$7))/(INDEX($E$4:$I$4,0,AK$7+1)-INDEX($E$4:$I$4,0,AK$7))+AJ63)))</f>
        <v>0.39870628286974186</v>
      </c>
      <c r="AL63" s="313" cm="1">
        <f t="array" ref="AL63">IF(AL$7=-1,AM63,IF(AL$7=99,AK63,IF(AL$7=0,INDEX($E63:$I63,0,AL$5),(INDEX($E63:$I63,0,AL$7+1)-INDEX($E63:$I63,0,AL$7))/(INDEX($E$4:$I$4,0,AL$7+1)-INDEX($E$4:$I$4,0,AL$7))+AK63)))</f>
        <v>0.3986788474662874</v>
      </c>
      <c r="AM63" s="313" cm="1">
        <f t="array" ref="AM63">IF(AM$7=-1,AN63,IF(AM$7=99,AL63,IF(AM$7=0,INDEX($E63:$I63,0,AM$5),(INDEX($E63:$I63,0,AM$7+1)-INDEX($E63:$I63,0,AM$7))/(INDEX($E$4:$I$4,0,AM$7+1)-INDEX($E$4:$I$4,0,AM$7))+AL63)))</f>
        <v>0.39863469502076776</v>
      </c>
      <c r="AN63" s="313" cm="1">
        <f t="array" ref="AN63">IF(AN$7=-1,AO63,IF(AN$7=99,AM63,IF(AN$7=0,INDEX($E63:$I63,0,AN$5),(INDEX($E63:$I63,0,AN$7+1)-INDEX($E63:$I63,0,AN$7))/(INDEX($E$4:$I$4,0,AN$7+1)-INDEX($E$4:$I$4,0,AN$7))+AM63)))</f>
        <v>0.39823732301109083</v>
      </c>
      <c r="AO63" s="313" cm="1">
        <f t="array" ref="AO63">IF(AO$7=-1,AP63,IF(AO$7=99,AN63,IF(AO$7=0,INDEX($E63:$I63,0,AO$5),(INDEX($E63:$I63,0,AO$7+1)-INDEX($E63:$I63,0,AO$7))/(INDEX($E$4:$I$4,0,AO$7+1)-INDEX($E$4:$I$4,0,AO$7))+AN63)))</f>
        <v>0.39823732301109083</v>
      </c>
      <c r="AP63" s="313" cm="1">
        <f t="array" ref="AP63">IF(AP$7=-1,AQ63,IF(AP$7=99,AO63,IF(AP$7=0,INDEX($E63:$I63,0,AP$5),(INDEX($E63:$I63,0,AP$7+1)-INDEX($E63:$I63,0,AP$7))/(INDEX($E$4:$I$4,0,AP$7+1)-INDEX($E$4:$I$4,0,AP$7))+AO63)))</f>
        <v>0.39823732301109083</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0.69790640300165896</v>
      </c>
      <c r="H65" s="186">
        <f t="shared" si="19"/>
        <v>0.69735769493257482</v>
      </c>
      <c r="I65" s="186">
        <f t="shared" si="19"/>
        <v>0.69647464602218168</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0.6980040054089498</v>
      </c>
      <c r="T65" s="313" cm="1">
        <f t="array" ref="T65">IF(T$7=-1,U65,IF(T$7=99,S65,IF(T$7=0,INDEX($E65:$I65,0,T$5),(INDEX($E65:$I65,0,T$7+1)-INDEX($E65:$I65,0,T$7))/(INDEX($E$4:$I$4,0,T$7+1)-INDEX($E$4:$I$4,0,T$7))+S65)))</f>
        <v>0.69799316069702855</v>
      </c>
      <c r="U65" s="313" cm="1">
        <f t="array" ref="U65">IF(U$7=-1,V65,IF(U$7=99,T65,IF(U$7=0,INDEX($E65:$I65,0,U$5),(INDEX($E65:$I65,0,U$7+1)-INDEX($E65:$I65,0,U$7))/(INDEX($E$4:$I$4,0,U$7+1)-INDEX($E$4:$I$4,0,U$7))+T65)))</f>
        <v>0.69798231598510729</v>
      </c>
      <c r="V65" s="313" cm="1">
        <f t="array" ref="V65">IF(V$7=-1,W65,IF(V$7=99,U65,IF(V$7=0,INDEX($E65:$I65,0,V$5),(INDEX($E65:$I65,0,V$7+1)-INDEX($E65:$I65,0,V$7))/(INDEX($E$4:$I$4,0,V$7+1)-INDEX($E$4:$I$4,0,V$7))+U65)))</f>
        <v>0.69797147127318604</v>
      </c>
      <c r="W65" s="313" cm="1">
        <f t="array" ref="W65">IF(W$7=-1,X65,IF(W$7=99,V65,IF(W$7=0,INDEX($E65:$I65,0,W$5),(INDEX($E65:$I65,0,W$7+1)-INDEX($E65:$I65,0,W$7))/(INDEX($E$4:$I$4,0,W$7+1)-INDEX($E$4:$I$4,0,W$7))+V65)))</f>
        <v>0.69796062656126479</v>
      </c>
      <c r="X65" s="313" cm="1">
        <f t="array" ref="X65">IF(X$7=-1,Y65,IF(X$7=99,W65,IF(X$7=0,INDEX($E65:$I65,0,X$5),(INDEX($E65:$I65,0,X$7+1)-INDEX($E65:$I65,0,X$7))/(INDEX($E$4:$I$4,0,X$7+1)-INDEX($E$4:$I$4,0,X$7))+W65)))</f>
        <v>0.69794978184934353</v>
      </c>
      <c r="Y65" s="313" cm="1">
        <f t="array" ref="Y65">IF(Y$7=-1,Z65,IF(Y$7=99,X65,IF(Y$7=0,INDEX($E65:$I65,0,Y$5),(INDEX($E65:$I65,0,Y$7+1)-INDEX($E65:$I65,0,Y$7))/(INDEX($E$4:$I$4,0,Y$7+1)-INDEX($E$4:$I$4,0,Y$7))+X65)))</f>
        <v>0.69793893713742228</v>
      </c>
      <c r="Z65" s="313" cm="1">
        <f t="array" ref="Z65">IF(Z$7=-1,AA65,IF(Z$7=99,Y65,IF(Z$7=0,INDEX($E65:$I65,0,Z$5),(INDEX($E65:$I65,0,Z$7+1)-INDEX($E65:$I65,0,Z$7))/(INDEX($E$4:$I$4,0,Z$7+1)-INDEX($E$4:$I$4,0,Z$7))+Y65)))</f>
        <v>0.69792809242550102</v>
      </c>
      <c r="AA65" s="313" cm="1">
        <f t="array" ref="AA65">IF(AA$7=-1,AB65,IF(AA$7=99,Z65,IF(AA$7=0,INDEX($E65:$I65,0,AA$5),(INDEX($E65:$I65,0,AA$7+1)-INDEX($E65:$I65,0,AA$7))/(INDEX($E$4:$I$4,0,AA$7+1)-INDEX($E$4:$I$4,0,AA$7))+Z65)))</f>
        <v>0.69791724771357977</v>
      </c>
      <c r="AB65" s="313" cm="1">
        <f t="array" ref="AB65">IF(AB$7=-1,AC65,IF(AB$7=99,AA65,IF(AB$7=0,INDEX($E65:$I65,0,AB$5),(INDEX($E65:$I65,0,AB$7+1)-INDEX($E65:$I65,0,AB$7))/(INDEX($E$4:$I$4,0,AB$7+1)-INDEX($E$4:$I$4,0,AB$7))+AA65)))</f>
        <v>0.69790640300165896</v>
      </c>
      <c r="AC65" s="313" cm="1">
        <f t="array" ref="AC65">IF(AC$7=-1,AD65,IF(AC$7=99,AB65,IF(AC$7=0,INDEX($E65:$I65,0,AC$5),(INDEX($E65:$I65,0,AC$7+1)-INDEX($E65:$I65,0,AC$7))/(INDEX($E$4:$I$4,0,AC$7+1)-INDEX($E$4:$I$4,0,AC$7))+AB65)))</f>
        <v>0.69785153219475049</v>
      </c>
      <c r="AD65" s="313" cm="1">
        <f t="array" ref="AD65">IF(AD$7=-1,AE65,IF(AD$7=99,AC65,IF(AD$7=0,INDEX($E65:$I65,0,AD$5),(INDEX($E65:$I65,0,AD$7+1)-INDEX($E65:$I65,0,AD$7))/(INDEX($E$4:$I$4,0,AD$7+1)-INDEX($E$4:$I$4,0,AD$7))+AC65)))</f>
        <v>0.69779666138784213</v>
      </c>
      <c r="AE65" s="313" cm="1">
        <f t="array" ref="AE65">IF(AE$7=-1,AF65,IF(AE$7=99,AD65,IF(AE$7=0,INDEX($E65:$I65,0,AE$5),(INDEX($E65:$I65,0,AE$7+1)-INDEX($E65:$I65,0,AE$7))/(INDEX($E$4:$I$4,0,AE$7+1)-INDEX($E$4:$I$4,0,AE$7))+AD65)))</f>
        <v>0.69774179058093377</v>
      </c>
      <c r="AF65" s="313" cm="1">
        <f t="array" ref="AF65">IF(AF$7=-1,AG65,IF(AF$7=99,AE65,IF(AF$7=0,INDEX($E65:$I65,0,AF$5),(INDEX($E65:$I65,0,AF$7+1)-INDEX($E65:$I65,0,AF$7))/(INDEX($E$4:$I$4,0,AF$7+1)-INDEX($E$4:$I$4,0,AF$7))+AE65)))</f>
        <v>0.69768691977402542</v>
      </c>
      <c r="AG65" s="313" cm="1">
        <f t="array" ref="AG65">IF(AG$7=-1,AH65,IF(AG$7=99,AF65,IF(AG$7=0,INDEX($E65:$I65,0,AG$5),(INDEX($E65:$I65,0,AG$7+1)-INDEX($E65:$I65,0,AG$7))/(INDEX($E$4:$I$4,0,AG$7+1)-INDEX($E$4:$I$4,0,AG$7))+AF65)))</f>
        <v>0.69763204896711706</v>
      </c>
      <c r="AH65" s="313" cm="1">
        <f t="array" ref="AH65">IF(AH$7=-1,AI65,IF(AH$7=99,AG65,IF(AH$7=0,INDEX($E65:$I65,0,AH$5),(INDEX($E65:$I65,0,AH$7+1)-INDEX($E65:$I65,0,AH$7))/(INDEX($E$4:$I$4,0,AH$7+1)-INDEX($E$4:$I$4,0,AH$7))+AG65)))</f>
        <v>0.6975771781602087</v>
      </c>
      <c r="AI65" s="313" cm="1">
        <f t="array" ref="AI65">IF(AI$7=-1,AJ65,IF(AI$7=99,AH65,IF(AI$7=0,INDEX($E65:$I65,0,AI$5),(INDEX($E65:$I65,0,AI$7+1)-INDEX($E65:$I65,0,AI$7))/(INDEX($E$4:$I$4,0,AI$7+1)-INDEX($E$4:$I$4,0,AI$7))+AH65)))</f>
        <v>0.69752230735330034</v>
      </c>
      <c r="AJ65" s="313" cm="1">
        <f t="array" ref="AJ65">IF(AJ$7=-1,AK65,IF(AJ$7=99,AI65,IF(AJ$7=0,INDEX($E65:$I65,0,AJ$5),(INDEX($E65:$I65,0,AJ$7+1)-INDEX($E65:$I65,0,AJ$7))/(INDEX($E$4:$I$4,0,AJ$7+1)-INDEX($E$4:$I$4,0,AJ$7))+AI65)))</f>
        <v>0.69746743654639198</v>
      </c>
      <c r="AK65" s="313" cm="1">
        <f t="array" ref="AK65">IF(AK$7=-1,AL65,IF(AK$7=99,AJ65,IF(AK$7=0,INDEX($E65:$I65,0,AK$5),(INDEX($E65:$I65,0,AK$7+1)-INDEX($E65:$I65,0,AK$7))/(INDEX($E$4:$I$4,0,AK$7+1)-INDEX($E$4:$I$4,0,AK$7))+AJ65)))</f>
        <v>0.69741256573948363</v>
      </c>
      <c r="AL65" s="313" cm="1">
        <f t="array" ref="AL65">IF(AL$7=-1,AM65,IF(AL$7=99,AK65,IF(AL$7=0,INDEX($E65:$I65,0,AL$5),(INDEX($E65:$I65,0,AL$7+1)-INDEX($E65:$I65,0,AL$7))/(INDEX($E$4:$I$4,0,AL$7+1)-INDEX($E$4:$I$4,0,AL$7))+AK65)))</f>
        <v>0.69735769493257482</v>
      </c>
      <c r="AM65" s="313" cm="1">
        <f t="array" ref="AM65">IF(AM$7=-1,AN65,IF(AM$7=99,AL65,IF(AM$7=0,INDEX($E65:$I65,0,AM$5),(INDEX($E65:$I65,0,AM$7+1)-INDEX($E65:$I65,0,AM$7))/(INDEX($E$4:$I$4,0,AM$7+1)-INDEX($E$4:$I$4,0,AM$7))+AL65)))</f>
        <v>0.69726939004153554</v>
      </c>
      <c r="AN65" s="313" cm="1">
        <f t="array" ref="AN65">IF(AN$7=-1,AO65,IF(AN$7=99,AM65,IF(AN$7=0,INDEX($E65:$I65,0,AN$5),(INDEX($E65:$I65,0,AN$7+1)-INDEX($E65:$I65,0,AN$7))/(INDEX($E$4:$I$4,0,AN$7+1)-INDEX($E$4:$I$4,0,AN$7))+AM65)))</f>
        <v>0.69647464602218168</v>
      </c>
      <c r="AO65" s="313" cm="1">
        <f t="array" ref="AO65">IF(AO$7=-1,AP65,IF(AO$7=99,AN65,IF(AO$7=0,INDEX($E65:$I65,0,AO$5),(INDEX($E65:$I65,0,AO$7+1)-INDEX($E65:$I65,0,AO$7))/(INDEX($E$4:$I$4,0,AO$7+1)-INDEX($E$4:$I$4,0,AO$7))+AN65)))</f>
        <v>0.69647464602218168</v>
      </c>
      <c r="AP65" s="313" cm="1">
        <f t="array" ref="AP65">IF(AP$7=-1,AQ65,IF(AP$7=99,AO65,IF(AP$7=0,INDEX($E65:$I65,0,AP$5),(INDEX($E65:$I65,0,AP$7+1)-INDEX($E65:$I65,0,AP$7))/(INDEX($E$4:$I$4,0,AP$7+1)-INDEX($E$4:$I$4,0,AP$7))+AO65)))</f>
        <v>0.69647464602218168</v>
      </c>
    </row>
    <row r="66" spans="1:42">
      <c r="A66" s="313" t="s">
        <v>16</v>
      </c>
      <c r="C66" s="313" t="str">
        <f t="shared" si="18"/>
        <v>Cooking</v>
      </c>
      <c r="E66" s="186">
        <f t="shared" si="19"/>
        <v>0.39899999999999997</v>
      </c>
      <c r="F66" s="186">
        <f t="shared" si="19"/>
        <v>0.39900742506043552</v>
      </c>
      <c r="G66" s="186">
        <f t="shared" si="19"/>
        <v>0.39895320150082947</v>
      </c>
      <c r="H66" s="186">
        <f t="shared" si="19"/>
        <v>0.3986788474662874</v>
      </c>
      <c r="I66" s="186">
        <f t="shared" si="19"/>
        <v>0.39823732301109083</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0.39900200270447489</v>
      </c>
      <c r="T66" s="313" cm="1">
        <f t="array" ref="T66">IF(T$7=-1,U66,IF(T$7=99,S66,IF(T$7=0,INDEX($E66:$I66,0,T$5),(INDEX($E66:$I66,0,T$7+1)-INDEX($E66:$I66,0,T$7))/(INDEX($E$4:$I$4,0,T$7+1)-INDEX($E$4:$I$4,0,T$7))+S66)))</f>
        <v>0.39899658034851426</v>
      </c>
      <c r="U66" s="313" cm="1">
        <f t="array" ref="U66">IF(U$7=-1,V66,IF(U$7=99,T66,IF(U$7=0,INDEX($E66:$I66,0,U$5),(INDEX($E66:$I66,0,U$7+1)-INDEX($E66:$I66,0,U$7))/(INDEX($E$4:$I$4,0,U$7+1)-INDEX($E$4:$I$4,0,U$7))+T66)))</f>
        <v>0.39899115799255364</v>
      </c>
      <c r="V66" s="313" cm="1">
        <f t="array" ref="V66">IF(V$7=-1,W66,IF(V$7=99,U66,IF(V$7=0,INDEX($E66:$I66,0,V$5),(INDEX($E66:$I66,0,V$7+1)-INDEX($E66:$I66,0,V$7))/(INDEX($E$4:$I$4,0,V$7+1)-INDEX($E$4:$I$4,0,V$7))+U66)))</f>
        <v>0.39898573563659301</v>
      </c>
      <c r="W66" s="313" cm="1">
        <f t="array" ref="W66">IF(W$7=-1,X66,IF(W$7=99,V66,IF(W$7=0,INDEX($E66:$I66,0,W$5),(INDEX($E66:$I66,0,W$7+1)-INDEX($E66:$I66,0,W$7))/(INDEX($E$4:$I$4,0,W$7+1)-INDEX($E$4:$I$4,0,W$7))+V66)))</f>
        <v>0.39898031328063238</v>
      </c>
      <c r="X66" s="313" cm="1">
        <f t="array" ref="X66">IF(X$7=-1,Y66,IF(X$7=99,W66,IF(X$7=0,INDEX($E66:$I66,0,X$5),(INDEX($E66:$I66,0,X$7+1)-INDEX($E66:$I66,0,X$7))/(INDEX($E$4:$I$4,0,X$7+1)-INDEX($E$4:$I$4,0,X$7))+W66)))</f>
        <v>0.39897489092467175</v>
      </c>
      <c r="Y66" s="313" cm="1">
        <f t="array" ref="Y66">IF(Y$7=-1,Z66,IF(Y$7=99,X66,IF(Y$7=0,INDEX($E66:$I66,0,Y$5),(INDEX($E66:$I66,0,Y$7+1)-INDEX($E66:$I66,0,Y$7))/(INDEX($E$4:$I$4,0,Y$7+1)-INDEX($E$4:$I$4,0,Y$7))+X66)))</f>
        <v>0.39896946856871113</v>
      </c>
      <c r="Z66" s="313" cm="1">
        <f t="array" ref="Z66">IF(Z$7=-1,AA66,IF(Z$7=99,Y66,IF(Z$7=0,INDEX($E66:$I66,0,Z$5),(INDEX($E66:$I66,0,Z$7+1)-INDEX($E66:$I66,0,Z$7))/(INDEX($E$4:$I$4,0,Z$7+1)-INDEX($E$4:$I$4,0,Z$7))+Y66)))</f>
        <v>0.3989640462127505</v>
      </c>
      <c r="AA66" s="313" cm="1">
        <f t="array" ref="AA66">IF(AA$7=-1,AB66,IF(AA$7=99,Z66,IF(AA$7=0,INDEX($E66:$I66,0,AA$5),(INDEX($E66:$I66,0,AA$7+1)-INDEX($E66:$I66,0,AA$7))/(INDEX($E$4:$I$4,0,AA$7+1)-INDEX($E$4:$I$4,0,AA$7))+Z66)))</f>
        <v>0.39895862385678987</v>
      </c>
      <c r="AB66" s="313" cm="1">
        <f t="array" ref="AB66">IF(AB$7=-1,AC66,IF(AB$7=99,AA66,IF(AB$7=0,INDEX($E66:$I66,0,AB$5),(INDEX($E66:$I66,0,AB$7+1)-INDEX($E66:$I66,0,AB$7))/(INDEX($E$4:$I$4,0,AB$7+1)-INDEX($E$4:$I$4,0,AB$7))+AA66)))</f>
        <v>0.39895320150082947</v>
      </c>
      <c r="AC66" s="313" cm="1">
        <f t="array" ref="AC66">IF(AC$7=-1,AD66,IF(AC$7=99,AB66,IF(AC$7=0,INDEX($E66:$I66,0,AC$5),(INDEX($E66:$I66,0,AC$7+1)-INDEX($E66:$I66,0,AC$7))/(INDEX($E$4:$I$4,0,AC$7+1)-INDEX($E$4:$I$4,0,AC$7))+AB66)))</f>
        <v>0.39892576609737529</v>
      </c>
      <c r="AD66" s="313" cm="1">
        <f t="array" ref="AD66">IF(AD$7=-1,AE66,IF(AD$7=99,AC66,IF(AD$7=0,INDEX($E66:$I66,0,AD$5),(INDEX($E66:$I66,0,AD$7+1)-INDEX($E66:$I66,0,AD$7))/(INDEX($E$4:$I$4,0,AD$7+1)-INDEX($E$4:$I$4,0,AD$7))+AC66)))</f>
        <v>0.39889833069392111</v>
      </c>
      <c r="AE66" s="313" cm="1">
        <f t="array" ref="AE66">IF(AE$7=-1,AF66,IF(AE$7=99,AD66,IF(AE$7=0,INDEX($E66:$I66,0,AE$5),(INDEX($E66:$I66,0,AE$7+1)-INDEX($E66:$I66,0,AE$7))/(INDEX($E$4:$I$4,0,AE$7+1)-INDEX($E$4:$I$4,0,AE$7))+AD66)))</f>
        <v>0.39887089529046693</v>
      </c>
      <c r="AF66" s="313" cm="1">
        <f t="array" ref="AF66">IF(AF$7=-1,AG66,IF(AF$7=99,AE66,IF(AF$7=0,INDEX($E66:$I66,0,AF$5),(INDEX($E66:$I66,0,AF$7+1)-INDEX($E66:$I66,0,AF$7))/(INDEX($E$4:$I$4,0,AF$7+1)-INDEX($E$4:$I$4,0,AF$7))+AE66)))</f>
        <v>0.39884345988701275</v>
      </c>
      <c r="AG66" s="313" cm="1">
        <f t="array" ref="AG66">IF(AG$7=-1,AH66,IF(AG$7=99,AF66,IF(AG$7=0,INDEX($E66:$I66,0,AG$5),(INDEX($E66:$I66,0,AG$7+1)-INDEX($E66:$I66,0,AG$7))/(INDEX($E$4:$I$4,0,AG$7+1)-INDEX($E$4:$I$4,0,AG$7))+AF66)))</f>
        <v>0.39881602448355857</v>
      </c>
      <c r="AH66" s="313" cm="1">
        <f t="array" ref="AH66">IF(AH$7=-1,AI66,IF(AH$7=99,AG66,IF(AH$7=0,INDEX($E66:$I66,0,AH$5),(INDEX($E66:$I66,0,AH$7+1)-INDEX($E66:$I66,0,AH$7))/(INDEX($E$4:$I$4,0,AH$7+1)-INDEX($E$4:$I$4,0,AH$7))+AG66)))</f>
        <v>0.39878858908010439</v>
      </c>
      <c r="AI66" s="313" cm="1">
        <f t="array" ref="AI66">IF(AI$7=-1,AJ66,IF(AI$7=99,AH66,IF(AI$7=0,INDEX($E66:$I66,0,AI$5),(INDEX($E66:$I66,0,AI$7+1)-INDEX($E66:$I66,0,AI$7))/(INDEX($E$4:$I$4,0,AI$7+1)-INDEX($E$4:$I$4,0,AI$7))+AH66)))</f>
        <v>0.39876115367665022</v>
      </c>
      <c r="AJ66" s="313" cm="1">
        <f t="array" ref="AJ66">IF(AJ$7=-1,AK66,IF(AJ$7=99,AI66,IF(AJ$7=0,INDEX($E66:$I66,0,AJ$5),(INDEX($E66:$I66,0,AJ$7+1)-INDEX($E66:$I66,0,AJ$7))/(INDEX($E$4:$I$4,0,AJ$7+1)-INDEX($E$4:$I$4,0,AJ$7))+AI66)))</f>
        <v>0.39873371827319604</v>
      </c>
      <c r="AK66" s="313" cm="1">
        <f t="array" ref="AK66">IF(AK$7=-1,AL66,IF(AK$7=99,AJ66,IF(AK$7=0,INDEX($E66:$I66,0,AK$5),(INDEX($E66:$I66,0,AK$7+1)-INDEX($E66:$I66,0,AK$7))/(INDEX($E$4:$I$4,0,AK$7+1)-INDEX($E$4:$I$4,0,AK$7))+AJ66)))</f>
        <v>0.39870628286974186</v>
      </c>
      <c r="AL66" s="313" cm="1">
        <f t="array" ref="AL66">IF(AL$7=-1,AM66,IF(AL$7=99,AK66,IF(AL$7=0,INDEX($E66:$I66,0,AL$5),(INDEX($E66:$I66,0,AL$7+1)-INDEX($E66:$I66,0,AL$7))/(INDEX($E$4:$I$4,0,AL$7+1)-INDEX($E$4:$I$4,0,AL$7))+AK66)))</f>
        <v>0.3986788474662874</v>
      </c>
      <c r="AM66" s="313" cm="1">
        <f t="array" ref="AM66">IF(AM$7=-1,AN66,IF(AM$7=99,AL66,IF(AM$7=0,INDEX($E66:$I66,0,AM$5),(INDEX($E66:$I66,0,AM$7+1)-INDEX($E66:$I66,0,AM$7))/(INDEX($E$4:$I$4,0,AM$7+1)-INDEX($E$4:$I$4,0,AM$7))+AL66)))</f>
        <v>0.39863469502076776</v>
      </c>
      <c r="AN66" s="313" cm="1">
        <f t="array" ref="AN66">IF(AN$7=-1,AO66,IF(AN$7=99,AM66,IF(AN$7=0,INDEX($E66:$I66,0,AN$5),(INDEX($E66:$I66,0,AN$7+1)-INDEX($E66:$I66,0,AN$7))/(INDEX($E$4:$I$4,0,AN$7+1)-INDEX($E$4:$I$4,0,AN$7))+AM66)))</f>
        <v>0.39823732301109083</v>
      </c>
      <c r="AO66" s="313" cm="1">
        <f t="array" ref="AO66">IF(AO$7=-1,AP66,IF(AO$7=99,AN66,IF(AO$7=0,INDEX($E66:$I66,0,AO$5),(INDEX($E66:$I66,0,AO$7+1)-INDEX($E66:$I66,0,AO$7))/(INDEX($E$4:$I$4,0,AO$7+1)-INDEX($E$4:$I$4,0,AO$7))+AN66)))</f>
        <v>0.39823732301109083</v>
      </c>
      <c r="AP66" s="313" cm="1">
        <f t="array" ref="AP66">IF(AP$7=-1,AQ66,IF(AP$7=99,AO66,IF(AP$7=0,INDEX($E66:$I66,0,AP$5),(INDEX($E66:$I66,0,AP$7+1)-INDEX($E66:$I66,0,AP$7))/(INDEX($E$4:$I$4,0,AP$7+1)-INDEX($E$4:$I$4,0,AP$7))+AO66)))</f>
        <v>0.39823732301109083</v>
      </c>
    </row>
    <row r="67" spans="1:42">
      <c r="A67" s="313" t="s">
        <v>16</v>
      </c>
      <c r="C67" s="313" t="str">
        <f t="shared" si="18"/>
        <v>Space Heating</v>
      </c>
      <c r="E67" s="186">
        <f t="shared" si="19"/>
        <v>0.29899999999999999</v>
      </c>
      <c r="F67" s="186">
        <f t="shared" si="19"/>
        <v>0.29900742506043554</v>
      </c>
      <c r="G67" s="186">
        <f t="shared" si="19"/>
        <v>0.29895320150082949</v>
      </c>
      <c r="H67" s="186">
        <f t="shared" si="19"/>
        <v>0.29867884746628742</v>
      </c>
      <c r="I67" s="186">
        <f t="shared" si="19"/>
        <v>0.29823732301109085</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0.29900200270447491</v>
      </c>
      <c r="T67" s="313" cm="1">
        <f t="array" ref="T67">IF(T$7=-1,U67,IF(T$7=99,S67,IF(T$7=0,INDEX($E67:$I67,0,T$5),(INDEX($E67:$I67,0,T$7+1)-INDEX($E67:$I67,0,T$7))/(INDEX($E$4:$I$4,0,T$7+1)-INDEX($E$4:$I$4,0,T$7))+S67)))</f>
        <v>0.29899658034851428</v>
      </c>
      <c r="U67" s="313" cm="1">
        <f t="array" ref="U67">IF(U$7=-1,V67,IF(U$7=99,T67,IF(U$7=0,INDEX($E67:$I67,0,U$5),(INDEX($E67:$I67,0,U$7+1)-INDEX($E67:$I67,0,U$7))/(INDEX($E$4:$I$4,0,U$7+1)-INDEX($E$4:$I$4,0,U$7))+T67)))</f>
        <v>0.29899115799255366</v>
      </c>
      <c r="V67" s="313" cm="1">
        <f t="array" ref="V67">IF(V$7=-1,W67,IF(V$7=99,U67,IF(V$7=0,INDEX($E67:$I67,0,V$5),(INDEX($E67:$I67,0,V$7+1)-INDEX($E67:$I67,0,V$7))/(INDEX($E$4:$I$4,0,V$7+1)-INDEX($E$4:$I$4,0,V$7))+U67)))</f>
        <v>0.29898573563659303</v>
      </c>
      <c r="W67" s="313" cm="1">
        <f t="array" ref="W67">IF(W$7=-1,X67,IF(W$7=99,V67,IF(W$7=0,INDEX($E67:$I67,0,W$5),(INDEX($E67:$I67,0,W$7+1)-INDEX($E67:$I67,0,W$7))/(INDEX($E$4:$I$4,0,W$7+1)-INDEX($E$4:$I$4,0,W$7))+V67)))</f>
        <v>0.2989803132806324</v>
      </c>
      <c r="X67" s="313" cm="1">
        <f t="array" ref="X67">IF(X$7=-1,Y67,IF(X$7=99,W67,IF(X$7=0,INDEX($E67:$I67,0,X$5),(INDEX($E67:$I67,0,X$7+1)-INDEX($E67:$I67,0,X$7))/(INDEX($E$4:$I$4,0,X$7+1)-INDEX($E$4:$I$4,0,X$7))+W67)))</f>
        <v>0.29897489092467178</v>
      </c>
      <c r="Y67" s="313" cm="1">
        <f t="array" ref="Y67">IF(Y$7=-1,Z67,IF(Y$7=99,X67,IF(Y$7=0,INDEX($E67:$I67,0,Y$5),(INDEX($E67:$I67,0,Y$7+1)-INDEX($E67:$I67,0,Y$7))/(INDEX($E$4:$I$4,0,Y$7+1)-INDEX($E$4:$I$4,0,Y$7))+X67)))</f>
        <v>0.29896946856871115</v>
      </c>
      <c r="Z67" s="313" cm="1">
        <f t="array" ref="Z67">IF(Z$7=-1,AA67,IF(Z$7=99,Y67,IF(Z$7=0,INDEX($E67:$I67,0,Z$5),(INDEX($E67:$I67,0,Z$7+1)-INDEX($E67:$I67,0,Z$7))/(INDEX($E$4:$I$4,0,Z$7+1)-INDEX($E$4:$I$4,0,Z$7))+Y67)))</f>
        <v>0.29896404621275052</v>
      </c>
      <c r="AA67" s="313" cm="1">
        <f t="array" ref="AA67">IF(AA$7=-1,AB67,IF(AA$7=99,Z67,IF(AA$7=0,INDEX($E67:$I67,0,AA$5),(INDEX($E67:$I67,0,AA$7+1)-INDEX($E67:$I67,0,AA$7))/(INDEX($E$4:$I$4,0,AA$7+1)-INDEX($E$4:$I$4,0,AA$7))+Z67)))</f>
        <v>0.2989586238567899</v>
      </c>
      <c r="AB67" s="313" cm="1">
        <f t="array" ref="AB67">IF(AB$7=-1,AC67,IF(AB$7=99,AA67,IF(AB$7=0,INDEX($E67:$I67,0,AB$5),(INDEX($E67:$I67,0,AB$7+1)-INDEX($E67:$I67,0,AB$7))/(INDEX($E$4:$I$4,0,AB$7+1)-INDEX($E$4:$I$4,0,AB$7))+AA67)))</f>
        <v>0.29895320150082949</v>
      </c>
      <c r="AC67" s="313" cm="1">
        <f t="array" ref="AC67">IF(AC$7=-1,AD67,IF(AC$7=99,AB67,IF(AC$7=0,INDEX($E67:$I67,0,AC$5),(INDEX($E67:$I67,0,AC$7+1)-INDEX($E67:$I67,0,AC$7))/(INDEX($E$4:$I$4,0,AC$7+1)-INDEX($E$4:$I$4,0,AC$7))+AB67)))</f>
        <v>0.29892576609737531</v>
      </c>
      <c r="AD67" s="313" cm="1">
        <f t="array" ref="AD67">IF(AD$7=-1,AE67,IF(AD$7=99,AC67,IF(AD$7=0,INDEX($E67:$I67,0,AD$5),(INDEX($E67:$I67,0,AD$7+1)-INDEX($E67:$I67,0,AD$7))/(INDEX($E$4:$I$4,0,AD$7+1)-INDEX($E$4:$I$4,0,AD$7))+AC67)))</f>
        <v>0.29889833069392113</v>
      </c>
      <c r="AE67" s="313" cm="1">
        <f t="array" ref="AE67">IF(AE$7=-1,AF67,IF(AE$7=99,AD67,IF(AE$7=0,INDEX($E67:$I67,0,AE$5),(INDEX($E67:$I67,0,AE$7+1)-INDEX($E67:$I67,0,AE$7))/(INDEX($E$4:$I$4,0,AE$7+1)-INDEX($E$4:$I$4,0,AE$7))+AD67)))</f>
        <v>0.29887089529046695</v>
      </c>
      <c r="AF67" s="313" cm="1">
        <f t="array" ref="AF67">IF(AF$7=-1,AG67,IF(AF$7=99,AE67,IF(AF$7=0,INDEX($E67:$I67,0,AF$5),(INDEX($E67:$I67,0,AF$7+1)-INDEX($E67:$I67,0,AF$7))/(INDEX($E$4:$I$4,0,AF$7+1)-INDEX($E$4:$I$4,0,AF$7))+AE67)))</f>
        <v>0.29884345988701277</v>
      </c>
      <c r="AG67" s="313" cm="1">
        <f t="array" ref="AG67">IF(AG$7=-1,AH67,IF(AG$7=99,AF67,IF(AG$7=0,INDEX($E67:$I67,0,AG$5),(INDEX($E67:$I67,0,AG$7+1)-INDEX($E67:$I67,0,AG$7))/(INDEX($E$4:$I$4,0,AG$7+1)-INDEX($E$4:$I$4,0,AG$7))+AF67)))</f>
        <v>0.2988160244835586</v>
      </c>
      <c r="AH67" s="313" cm="1">
        <f t="array" ref="AH67">IF(AH$7=-1,AI67,IF(AH$7=99,AG67,IF(AH$7=0,INDEX($E67:$I67,0,AH$5),(INDEX($E67:$I67,0,AH$7+1)-INDEX($E67:$I67,0,AH$7))/(INDEX($E$4:$I$4,0,AH$7+1)-INDEX($E$4:$I$4,0,AH$7))+AG67)))</f>
        <v>0.29878858908010442</v>
      </c>
      <c r="AI67" s="313" cm="1">
        <f t="array" ref="AI67">IF(AI$7=-1,AJ67,IF(AI$7=99,AH67,IF(AI$7=0,INDEX($E67:$I67,0,AI$5),(INDEX($E67:$I67,0,AI$7+1)-INDEX($E67:$I67,0,AI$7))/(INDEX($E$4:$I$4,0,AI$7+1)-INDEX($E$4:$I$4,0,AI$7))+AH67)))</f>
        <v>0.29876115367665024</v>
      </c>
      <c r="AJ67" s="313" cm="1">
        <f t="array" ref="AJ67">IF(AJ$7=-1,AK67,IF(AJ$7=99,AI67,IF(AJ$7=0,INDEX($E67:$I67,0,AJ$5),(INDEX($E67:$I67,0,AJ$7+1)-INDEX($E67:$I67,0,AJ$7))/(INDEX($E$4:$I$4,0,AJ$7+1)-INDEX($E$4:$I$4,0,AJ$7))+AI67)))</f>
        <v>0.29873371827319606</v>
      </c>
      <c r="AK67" s="313" cm="1">
        <f t="array" ref="AK67">IF(AK$7=-1,AL67,IF(AK$7=99,AJ67,IF(AK$7=0,INDEX($E67:$I67,0,AK$5),(INDEX($E67:$I67,0,AK$7+1)-INDEX($E67:$I67,0,AK$7))/(INDEX($E$4:$I$4,0,AK$7+1)-INDEX($E$4:$I$4,0,AK$7))+AJ67)))</f>
        <v>0.29870628286974188</v>
      </c>
      <c r="AL67" s="313" cm="1">
        <f t="array" ref="AL67">IF(AL$7=-1,AM67,IF(AL$7=99,AK67,IF(AL$7=0,INDEX($E67:$I67,0,AL$5),(INDEX($E67:$I67,0,AL$7+1)-INDEX($E67:$I67,0,AL$7))/(INDEX($E$4:$I$4,0,AL$7+1)-INDEX($E$4:$I$4,0,AL$7))+AK67)))</f>
        <v>0.29867884746628742</v>
      </c>
      <c r="AM67" s="313" cm="1">
        <f t="array" ref="AM67">IF(AM$7=-1,AN67,IF(AM$7=99,AL67,IF(AM$7=0,INDEX($E67:$I67,0,AM$5),(INDEX($E67:$I67,0,AM$7+1)-INDEX($E67:$I67,0,AM$7))/(INDEX($E$4:$I$4,0,AM$7+1)-INDEX($E$4:$I$4,0,AM$7))+AL67)))</f>
        <v>0.29863469502076778</v>
      </c>
      <c r="AN67" s="313" cm="1">
        <f t="array" ref="AN67">IF(AN$7=-1,AO67,IF(AN$7=99,AM67,IF(AN$7=0,INDEX($E67:$I67,0,AN$5),(INDEX($E67:$I67,0,AN$7+1)-INDEX($E67:$I67,0,AN$7))/(INDEX($E$4:$I$4,0,AN$7+1)-INDEX($E$4:$I$4,0,AN$7))+AM67)))</f>
        <v>0.29823732301109085</v>
      </c>
      <c r="AO67" s="313" cm="1">
        <f t="array" ref="AO67">IF(AO$7=-1,AP67,IF(AO$7=99,AN67,IF(AO$7=0,INDEX($E67:$I67,0,AO$5),(INDEX($E67:$I67,0,AO$7+1)-INDEX($E67:$I67,0,AO$7))/(INDEX($E$4:$I$4,0,AO$7+1)-INDEX($E$4:$I$4,0,AO$7))+AN67)))</f>
        <v>0.29823732301109085</v>
      </c>
      <c r="AP67" s="313" cm="1">
        <f t="array" ref="AP67">IF(AP$7=-1,AQ67,IF(AP$7=99,AO67,IF(AP$7=0,INDEX($E67:$I67,0,AP$5),(INDEX($E67:$I67,0,AP$7+1)-INDEX($E67:$I67,0,AP$7))/(INDEX($E$4:$I$4,0,AP$7+1)-INDEX($E$4:$I$4,0,AP$7))+AO67)))</f>
        <v>0.29823732301109085</v>
      </c>
    </row>
    <row r="68" spans="1:42">
      <c r="A68" s="313" t="s">
        <v>16</v>
      </c>
      <c r="C68" s="313" t="str">
        <f t="shared" si="18"/>
        <v>Water Heating Geyser</v>
      </c>
      <c r="E68" s="186">
        <f t="shared" si="19"/>
        <v>0.69799999999999995</v>
      </c>
      <c r="F68" s="186">
        <f t="shared" si="19"/>
        <v>0.69801485012087106</v>
      </c>
      <c r="G68" s="186">
        <f t="shared" si="19"/>
        <v>0.69790640300165896</v>
      </c>
      <c r="H68" s="186">
        <f t="shared" si="19"/>
        <v>0.69735769493257482</v>
      </c>
      <c r="I68" s="186">
        <f t="shared" si="19"/>
        <v>0.69647464602218168</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0.6980040054089498</v>
      </c>
      <c r="T68" s="313" cm="1">
        <f t="array" ref="T68">IF(T$7=-1,U68,IF(T$7=99,S68,IF(T$7=0,INDEX($E68:$I68,0,T$5),(INDEX($E68:$I68,0,T$7+1)-INDEX($E68:$I68,0,T$7))/(INDEX($E$4:$I$4,0,T$7+1)-INDEX($E$4:$I$4,0,T$7))+S68)))</f>
        <v>0.69799316069702855</v>
      </c>
      <c r="U68" s="313" cm="1">
        <f t="array" ref="U68">IF(U$7=-1,V68,IF(U$7=99,T68,IF(U$7=0,INDEX($E68:$I68,0,U$5),(INDEX($E68:$I68,0,U$7+1)-INDEX($E68:$I68,0,U$7))/(INDEX($E$4:$I$4,0,U$7+1)-INDEX($E$4:$I$4,0,U$7))+T68)))</f>
        <v>0.69798231598510729</v>
      </c>
      <c r="V68" s="313" cm="1">
        <f t="array" ref="V68">IF(V$7=-1,W68,IF(V$7=99,U68,IF(V$7=0,INDEX($E68:$I68,0,V$5),(INDEX($E68:$I68,0,V$7+1)-INDEX($E68:$I68,0,V$7))/(INDEX($E$4:$I$4,0,V$7+1)-INDEX($E$4:$I$4,0,V$7))+U68)))</f>
        <v>0.69797147127318604</v>
      </c>
      <c r="W68" s="313" cm="1">
        <f t="array" ref="W68">IF(W$7=-1,X68,IF(W$7=99,V68,IF(W$7=0,INDEX($E68:$I68,0,W$5),(INDEX($E68:$I68,0,W$7+1)-INDEX($E68:$I68,0,W$7))/(INDEX($E$4:$I$4,0,W$7+1)-INDEX($E$4:$I$4,0,W$7))+V68)))</f>
        <v>0.69796062656126479</v>
      </c>
      <c r="X68" s="313" cm="1">
        <f t="array" ref="X68">IF(X$7=-1,Y68,IF(X$7=99,W68,IF(X$7=0,INDEX($E68:$I68,0,X$5),(INDEX($E68:$I68,0,X$7+1)-INDEX($E68:$I68,0,X$7))/(INDEX($E$4:$I$4,0,X$7+1)-INDEX($E$4:$I$4,0,X$7))+W68)))</f>
        <v>0.69794978184934353</v>
      </c>
      <c r="Y68" s="313" cm="1">
        <f t="array" ref="Y68">IF(Y$7=-1,Z68,IF(Y$7=99,X68,IF(Y$7=0,INDEX($E68:$I68,0,Y$5),(INDEX($E68:$I68,0,Y$7+1)-INDEX($E68:$I68,0,Y$7))/(INDEX($E$4:$I$4,0,Y$7+1)-INDEX($E$4:$I$4,0,Y$7))+X68)))</f>
        <v>0.69793893713742228</v>
      </c>
      <c r="Z68" s="313" cm="1">
        <f t="array" ref="Z68">IF(Z$7=-1,AA68,IF(Z$7=99,Y68,IF(Z$7=0,INDEX($E68:$I68,0,Z$5),(INDEX($E68:$I68,0,Z$7+1)-INDEX($E68:$I68,0,Z$7))/(INDEX($E$4:$I$4,0,Z$7+1)-INDEX($E$4:$I$4,0,Z$7))+Y68)))</f>
        <v>0.69792809242550102</v>
      </c>
      <c r="AA68" s="313" cm="1">
        <f t="array" ref="AA68">IF(AA$7=-1,AB68,IF(AA$7=99,Z68,IF(AA$7=0,INDEX($E68:$I68,0,AA$5),(INDEX($E68:$I68,0,AA$7+1)-INDEX($E68:$I68,0,AA$7))/(INDEX($E$4:$I$4,0,AA$7+1)-INDEX($E$4:$I$4,0,AA$7))+Z68)))</f>
        <v>0.69791724771357977</v>
      </c>
      <c r="AB68" s="313" cm="1">
        <f t="array" ref="AB68">IF(AB$7=-1,AC68,IF(AB$7=99,AA68,IF(AB$7=0,INDEX($E68:$I68,0,AB$5),(INDEX($E68:$I68,0,AB$7+1)-INDEX($E68:$I68,0,AB$7))/(INDEX($E$4:$I$4,0,AB$7+1)-INDEX($E$4:$I$4,0,AB$7))+AA68)))</f>
        <v>0.69790640300165896</v>
      </c>
      <c r="AC68" s="313" cm="1">
        <f t="array" ref="AC68">IF(AC$7=-1,AD68,IF(AC$7=99,AB68,IF(AC$7=0,INDEX($E68:$I68,0,AC$5),(INDEX($E68:$I68,0,AC$7+1)-INDEX($E68:$I68,0,AC$7))/(INDEX($E$4:$I$4,0,AC$7+1)-INDEX($E$4:$I$4,0,AC$7))+AB68)))</f>
        <v>0.69785153219475049</v>
      </c>
      <c r="AD68" s="313" cm="1">
        <f t="array" ref="AD68">IF(AD$7=-1,AE68,IF(AD$7=99,AC68,IF(AD$7=0,INDEX($E68:$I68,0,AD$5),(INDEX($E68:$I68,0,AD$7+1)-INDEX($E68:$I68,0,AD$7))/(INDEX($E$4:$I$4,0,AD$7+1)-INDEX($E$4:$I$4,0,AD$7))+AC68)))</f>
        <v>0.69779666138784213</v>
      </c>
      <c r="AE68" s="313" cm="1">
        <f t="array" ref="AE68">IF(AE$7=-1,AF68,IF(AE$7=99,AD68,IF(AE$7=0,INDEX($E68:$I68,0,AE$5),(INDEX($E68:$I68,0,AE$7+1)-INDEX($E68:$I68,0,AE$7))/(INDEX($E$4:$I$4,0,AE$7+1)-INDEX($E$4:$I$4,0,AE$7))+AD68)))</f>
        <v>0.69774179058093377</v>
      </c>
      <c r="AF68" s="313" cm="1">
        <f t="array" ref="AF68">IF(AF$7=-1,AG68,IF(AF$7=99,AE68,IF(AF$7=0,INDEX($E68:$I68,0,AF$5),(INDEX($E68:$I68,0,AF$7+1)-INDEX($E68:$I68,0,AF$7))/(INDEX($E$4:$I$4,0,AF$7+1)-INDEX($E$4:$I$4,0,AF$7))+AE68)))</f>
        <v>0.69768691977402542</v>
      </c>
      <c r="AG68" s="313" cm="1">
        <f t="array" ref="AG68">IF(AG$7=-1,AH68,IF(AG$7=99,AF68,IF(AG$7=0,INDEX($E68:$I68,0,AG$5),(INDEX($E68:$I68,0,AG$7+1)-INDEX($E68:$I68,0,AG$7))/(INDEX($E$4:$I$4,0,AG$7+1)-INDEX($E$4:$I$4,0,AG$7))+AF68)))</f>
        <v>0.69763204896711706</v>
      </c>
      <c r="AH68" s="313" cm="1">
        <f t="array" ref="AH68">IF(AH$7=-1,AI68,IF(AH$7=99,AG68,IF(AH$7=0,INDEX($E68:$I68,0,AH$5),(INDEX($E68:$I68,0,AH$7+1)-INDEX($E68:$I68,0,AH$7))/(INDEX($E$4:$I$4,0,AH$7+1)-INDEX($E$4:$I$4,0,AH$7))+AG68)))</f>
        <v>0.6975771781602087</v>
      </c>
      <c r="AI68" s="313" cm="1">
        <f t="array" ref="AI68">IF(AI$7=-1,AJ68,IF(AI$7=99,AH68,IF(AI$7=0,INDEX($E68:$I68,0,AI$5),(INDEX($E68:$I68,0,AI$7+1)-INDEX($E68:$I68,0,AI$7))/(INDEX($E$4:$I$4,0,AI$7+1)-INDEX($E$4:$I$4,0,AI$7))+AH68)))</f>
        <v>0.69752230735330034</v>
      </c>
      <c r="AJ68" s="313" cm="1">
        <f t="array" ref="AJ68">IF(AJ$7=-1,AK68,IF(AJ$7=99,AI68,IF(AJ$7=0,INDEX($E68:$I68,0,AJ$5),(INDEX($E68:$I68,0,AJ$7+1)-INDEX($E68:$I68,0,AJ$7))/(INDEX($E$4:$I$4,0,AJ$7+1)-INDEX($E$4:$I$4,0,AJ$7))+AI68)))</f>
        <v>0.69746743654639198</v>
      </c>
      <c r="AK68" s="313" cm="1">
        <f t="array" ref="AK68">IF(AK$7=-1,AL68,IF(AK$7=99,AJ68,IF(AK$7=0,INDEX($E68:$I68,0,AK$5),(INDEX($E68:$I68,0,AK$7+1)-INDEX($E68:$I68,0,AK$7))/(INDEX($E$4:$I$4,0,AK$7+1)-INDEX($E$4:$I$4,0,AK$7))+AJ68)))</f>
        <v>0.69741256573948363</v>
      </c>
      <c r="AL68" s="313" cm="1">
        <f t="array" ref="AL68">IF(AL$7=-1,AM68,IF(AL$7=99,AK68,IF(AL$7=0,INDEX($E68:$I68,0,AL$5),(INDEX($E68:$I68,0,AL$7+1)-INDEX($E68:$I68,0,AL$7))/(INDEX($E$4:$I$4,0,AL$7+1)-INDEX($E$4:$I$4,0,AL$7))+AK68)))</f>
        <v>0.69735769493257482</v>
      </c>
      <c r="AM68" s="313" cm="1">
        <f t="array" ref="AM68">IF(AM$7=-1,AN68,IF(AM$7=99,AL68,IF(AM$7=0,INDEX($E68:$I68,0,AM$5),(INDEX($E68:$I68,0,AM$7+1)-INDEX($E68:$I68,0,AM$7))/(INDEX($E$4:$I$4,0,AM$7+1)-INDEX($E$4:$I$4,0,AM$7))+AL68)))</f>
        <v>0.69726939004153554</v>
      </c>
      <c r="AN68" s="313" cm="1">
        <f t="array" ref="AN68">IF(AN$7=-1,AO68,IF(AN$7=99,AM68,IF(AN$7=0,INDEX($E68:$I68,0,AN$5),(INDEX($E68:$I68,0,AN$7+1)-INDEX($E68:$I68,0,AN$7))/(INDEX($E$4:$I$4,0,AN$7+1)-INDEX($E$4:$I$4,0,AN$7))+AM68)))</f>
        <v>0.69647464602218168</v>
      </c>
      <c r="AO68" s="313" cm="1">
        <f t="array" ref="AO68">IF(AO$7=-1,AP68,IF(AO$7=99,AN68,IF(AO$7=0,INDEX($E68:$I68,0,AO$5),(INDEX($E68:$I68,0,AO$7+1)-INDEX($E68:$I68,0,AO$7))/(INDEX($E$4:$I$4,0,AO$7+1)-INDEX($E$4:$I$4,0,AO$7))+AN68)))</f>
        <v>0.69647464602218168</v>
      </c>
      <c r="AP68" s="313" cm="1">
        <f t="array" ref="AP68">IF(AP$7=-1,AQ68,IF(AP$7=99,AO68,IF(AP$7=0,INDEX($E68:$I68,0,AP$5),(INDEX($E68:$I68,0,AP$7+1)-INDEX($E68:$I68,0,AP$7))/(INDEX($E$4:$I$4,0,AP$7+1)-INDEX($E$4:$I$4,0,AP$7))+AO68)))</f>
        <v>0.69647464602218168</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34.923620586390435</v>
      </c>
      <c r="K74" s="186">
        <f t="shared" si="21"/>
        <v>34.425586679674964</v>
      </c>
      <c r="L74" s="186">
        <f t="shared" si="21"/>
        <v>33.927552772959501</v>
      </c>
      <c r="M74" s="186">
        <f t="shared" si="21"/>
        <v>33.429518866244031</v>
      </c>
      <c r="N74" s="186">
        <f t="shared" si="21"/>
        <v>32.931484959528554</v>
      </c>
      <c r="O74" s="186">
        <f t="shared" si="21"/>
        <v>32.433451052813083</v>
      </c>
      <c r="P74" s="186">
        <f t="shared" ca="1" si="21"/>
        <v>33.052424576370655</v>
      </c>
      <c r="Q74" s="186">
        <f t="shared" ca="1" si="21"/>
        <v>33.641720585082254</v>
      </c>
      <c r="R74" s="186">
        <f t="shared" ca="1" si="21"/>
        <v>33.526922794071808</v>
      </c>
      <c r="S74" s="186">
        <f t="shared" ca="1" si="21"/>
        <v>33.462323834327137</v>
      </c>
      <c r="T74" s="186">
        <f t="shared" ca="1" si="21"/>
        <v>33.914642047313762</v>
      </c>
      <c r="U74" s="186">
        <f t="shared" ca="1" si="21"/>
        <v>34.366274465711392</v>
      </c>
      <c r="V74" s="186">
        <f t="shared" ca="1" si="21"/>
        <v>34.8444873102709</v>
      </c>
      <c r="W74" s="186">
        <f t="shared" ca="1" si="21"/>
        <v>35.347664201694421</v>
      </c>
      <c r="X74" s="186">
        <f t="shared" ca="1" si="21"/>
        <v>35.802393327993862</v>
      </c>
      <c r="Y74" s="186">
        <f t="shared" ca="1" si="21"/>
        <v>36.259473409680695</v>
      </c>
      <c r="Z74" s="186">
        <f t="shared" ca="1" si="21"/>
        <v>36.715647445719803</v>
      </c>
      <c r="AA74" s="186">
        <f t="shared" ca="1" si="21"/>
        <v>37.205997153451619</v>
      </c>
      <c r="AB74" s="186">
        <f t="shared" ca="1" si="21"/>
        <v>37.690218520019116</v>
      </c>
      <c r="AC74" s="186">
        <f t="shared" ca="1" si="21"/>
        <v>38.1076428898957</v>
      </c>
      <c r="AD74" s="186">
        <f t="shared" ca="1" si="21"/>
        <v>38.546492221360268</v>
      </c>
      <c r="AE74" s="186">
        <f t="shared" ca="1" si="21"/>
        <v>38.992174983202837</v>
      </c>
      <c r="AF74" s="186">
        <f t="shared" ca="1" si="21"/>
        <v>39.448586094933503</v>
      </c>
      <c r="AG74" s="186">
        <f t="shared" ca="1" si="21"/>
        <v>39.917490751237821</v>
      </c>
      <c r="AH74" s="186">
        <f t="shared" ca="1" si="21"/>
        <v>40.34090387231528</v>
      </c>
      <c r="AI74" s="186">
        <f t="shared" ca="1" si="21"/>
        <v>40.775275651470366</v>
      </c>
      <c r="AJ74" s="186">
        <f t="shared" ca="1" si="21"/>
        <v>41.21499276267491</v>
      </c>
      <c r="AK74" s="186">
        <f t="shared" ca="1" si="21"/>
        <v>41.652319507193845</v>
      </c>
      <c r="AL74" s="186">
        <f t="shared" ca="1" si="21"/>
        <v>42.094183498087396</v>
      </c>
      <c r="AM74" s="186">
        <f t="shared" ca="1" si="21"/>
        <v>44.070813623919818</v>
      </c>
      <c r="AN74" s="186">
        <f t="shared" ca="1" si="21"/>
        <v>45.811190546943621</v>
      </c>
      <c r="AO74" s="186">
        <f t="shared" ca="1" si="21"/>
        <v>45.811190546943621</v>
      </c>
      <c r="AP74" s="186">
        <f t="shared" ca="1" si="21"/>
        <v>45.811190546943621</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34.923620586390435</v>
      </c>
      <c r="K77" s="186">
        <f>K$74</f>
        <v>34.425586679674964</v>
      </c>
      <c r="L77" s="186">
        <f>L$74</f>
        <v>33.927552772959501</v>
      </c>
      <c r="M77" s="186">
        <f>M$74</f>
        <v>33.429518866244031</v>
      </c>
      <c r="N77" s="186">
        <f t="shared" ref="N77:AP77" si="26">(($M$74*(1-N$75))+((N74-$M$74)*(1-N$76)))</f>
        <v>32.931484959528554</v>
      </c>
      <c r="O77" s="186">
        <f t="shared" si="26"/>
        <v>32.433451052813083</v>
      </c>
      <c r="P77" s="186">
        <f t="shared" ca="1" si="26"/>
        <v>33.052424576370655</v>
      </c>
      <c r="Q77" s="186">
        <f t="shared" ca="1" si="26"/>
        <v>33.641720585082254</v>
      </c>
      <c r="R77" s="186">
        <f t="shared" ca="1" si="26"/>
        <v>33.526922794071808</v>
      </c>
      <c r="S77" s="186">
        <f t="shared" ca="1" si="26"/>
        <v>32.793077357640591</v>
      </c>
      <c r="T77" s="186">
        <f t="shared" ca="1" si="26"/>
        <v>32.558056365421209</v>
      </c>
      <c r="U77" s="186">
        <f t="shared" ca="1" si="26"/>
        <v>32.304297997768707</v>
      </c>
      <c r="V77" s="186">
        <f t="shared" ca="1" si="26"/>
        <v>32.056928325449228</v>
      </c>
      <c r="W77" s="186">
        <f t="shared" ca="1" si="26"/>
        <v>31.812897781524981</v>
      </c>
      <c r="X77" s="186">
        <f t="shared" ca="1" si="26"/>
        <v>31.506106128634599</v>
      </c>
      <c r="Y77" s="186">
        <f t="shared" ca="1" si="26"/>
        <v>31.183147132325399</v>
      </c>
      <c r="Z77" s="186">
        <f t="shared" ca="1" si="26"/>
        <v>30.841143854404635</v>
      </c>
      <c r="AA77" s="186">
        <f t="shared" ca="1" si="26"/>
        <v>30.508917665830328</v>
      </c>
      <c r="AB77" s="186">
        <f t="shared" ca="1" si="26"/>
        <v>30.152174816015297</v>
      </c>
      <c r="AC77" s="186">
        <f t="shared" ca="1" si="26"/>
        <v>30.486114311916563</v>
      </c>
      <c r="AD77" s="186">
        <f t="shared" ca="1" si="26"/>
        <v>30.837193777088217</v>
      </c>
      <c r="AE77" s="186">
        <f t="shared" ca="1" si="26"/>
        <v>31.193739986562271</v>
      </c>
      <c r="AF77" s="186">
        <f t="shared" ca="1" si="26"/>
        <v>31.558868875946807</v>
      </c>
      <c r="AG77" s="186">
        <f t="shared" ca="1" si="26"/>
        <v>31.933992600990258</v>
      </c>
      <c r="AH77" s="186">
        <f t="shared" ca="1" si="26"/>
        <v>32.272723097852229</v>
      </c>
      <c r="AI77" s="186">
        <f t="shared" ca="1" si="26"/>
        <v>32.620220521176293</v>
      </c>
      <c r="AJ77" s="186">
        <f t="shared" ca="1" si="26"/>
        <v>32.971994210139933</v>
      </c>
      <c r="AK77" s="186">
        <f t="shared" ca="1" si="26"/>
        <v>33.321855605755076</v>
      </c>
      <c r="AL77" s="186">
        <f t="shared" ca="1" si="26"/>
        <v>33.675346798469917</v>
      </c>
      <c r="AM77" s="186">
        <f t="shared" ca="1" si="26"/>
        <v>35.256650899135856</v>
      </c>
      <c r="AN77" s="186">
        <f t="shared" ca="1" si="26"/>
        <v>36.648952437554897</v>
      </c>
      <c r="AO77" s="186">
        <f t="shared" ca="1" si="26"/>
        <v>36.648952437554897</v>
      </c>
      <c r="AP77" s="186">
        <f t="shared" ca="1" si="26"/>
        <v>36.648952437554897</v>
      </c>
    </row>
    <row r="78" spans="1:42">
      <c r="A78" s="313" t="s">
        <v>16</v>
      </c>
      <c r="D78" s="313" t="s">
        <v>551</v>
      </c>
      <c r="E78" s="212">
        <f>DriversGams!A163</f>
        <v>-1</v>
      </c>
      <c r="F78" s="336" t="s">
        <v>654</v>
      </c>
      <c r="G78" s="186" t="s">
        <v>41</v>
      </c>
    </row>
    <row r="79" spans="1:42">
      <c r="A79" s="313" t="s">
        <v>16</v>
      </c>
      <c r="B79" s="228"/>
      <c r="D79" s="186"/>
      <c r="F79" s="91">
        <v>1</v>
      </c>
      <c r="G79" s="91" t="s">
        <v>632</v>
      </c>
      <c r="O79" s="5"/>
    </row>
    <row r="80" spans="1:42">
      <c r="A80" s="313" t="s">
        <v>16</v>
      </c>
      <c r="B80" s="228"/>
      <c r="D80" s="186"/>
      <c r="F80" s="91">
        <v>2</v>
      </c>
      <c r="G80" s="91" t="s">
        <v>636</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632</v>
      </c>
      <c r="J81" s="42">
        <f t="shared" ref="J81:O81" si="28">J102</f>
        <v>14.6766565883431</v>
      </c>
      <c r="K81" s="42">
        <f t="shared" si="28"/>
        <v>14.057505929991256</v>
      </c>
      <c r="L81" s="42">
        <f t="shared" si="28"/>
        <v>13.438355271639411</v>
      </c>
      <c r="M81" s="42">
        <f t="shared" si="28"/>
        <v>12.819204613287567</v>
      </c>
      <c r="N81" s="42">
        <f t="shared" si="28"/>
        <v>12.200053954935722</v>
      </c>
      <c r="O81" s="42">
        <f t="shared" si="28"/>
        <v>11.580903296583879</v>
      </c>
      <c r="P81" s="24">
        <f t="shared" ref="P81:AP81" ca="1" si="29">OFFSET(P$33,$BB81,$J$96)/OFFSET(O$33,$BB81,$J$96)*O81</f>
        <v>11.558725580423799</v>
      </c>
      <c r="Q81" s="24">
        <f t="shared" ca="1" si="29"/>
        <v>11.666943048019737</v>
      </c>
      <c r="R81" s="24">
        <f t="shared" ca="1" si="29"/>
        <v>12.139775194112724</v>
      </c>
      <c r="S81" s="24">
        <f t="shared" ca="1" si="29"/>
        <v>14.267858145951511</v>
      </c>
      <c r="T81" s="24">
        <f t="shared" ca="1" si="29"/>
        <v>14.330282756167069</v>
      </c>
      <c r="U81" s="24">
        <f t="shared" ca="1" si="29"/>
        <v>14.402382742754607</v>
      </c>
      <c r="V81" s="24">
        <f t="shared" ca="1" si="29"/>
        <v>14.442822407271256</v>
      </c>
      <c r="W81" s="24">
        <f t="shared" ca="1" si="29"/>
        <v>14.45415862875187</v>
      </c>
      <c r="X81" s="24">
        <f t="shared" ca="1" si="29"/>
        <v>14.434364238358945</v>
      </c>
      <c r="Y81" s="24">
        <f t="shared" ca="1" si="29"/>
        <v>14.417606495680468</v>
      </c>
      <c r="Z81" s="24">
        <f t="shared" ca="1" si="29"/>
        <v>14.408899979078955</v>
      </c>
      <c r="AA81" s="24">
        <f t="shared" ca="1" si="29"/>
        <v>14.354998487921394</v>
      </c>
      <c r="AB81" s="24">
        <f t="shared" ca="1" si="29"/>
        <v>14.272007991936817</v>
      </c>
      <c r="AC81" s="24">
        <f t="shared" ca="1" si="29"/>
        <v>14.138320469590067</v>
      </c>
      <c r="AD81" s="24">
        <f t="shared" ca="1" si="29"/>
        <v>13.97159937545724</v>
      </c>
      <c r="AE81" s="24">
        <f t="shared" ca="1" si="29"/>
        <v>13.792277419984414</v>
      </c>
      <c r="AF81" s="24">
        <f t="shared" ca="1" si="29"/>
        <v>13.583862544640255</v>
      </c>
      <c r="AG81" s="24">
        <f t="shared" ca="1" si="29"/>
        <v>13.365569032590956</v>
      </c>
      <c r="AH81" s="24">
        <f t="shared" ca="1" si="29"/>
        <v>13.11906594703831</v>
      </c>
      <c r="AI81" s="24">
        <f t="shared" ca="1" si="29"/>
        <v>12.851154862544218</v>
      </c>
      <c r="AJ81" s="24">
        <f t="shared" ca="1" si="29"/>
        <v>12.586597706555819</v>
      </c>
      <c r="AK81" s="24">
        <f t="shared" ca="1" si="29"/>
        <v>12.326442930761763</v>
      </c>
      <c r="AL81" s="24">
        <f t="shared" ca="1" si="29"/>
        <v>12.059981021115735</v>
      </c>
      <c r="AM81" s="24">
        <f t="shared" ca="1" si="29"/>
        <v>10.743920585465407</v>
      </c>
      <c r="AN81" s="24">
        <f t="shared" ca="1" si="29"/>
        <v>9.4138645708690945</v>
      </c>
      <c r="AO81" s="24">
        <f t="shared" ca="1" si="29"/>
        <v>9.4138645708690945</v>
      </c>
      <c r="AP81" s="24">
        <f t="shared" ca="1" si="29"/>
        <v>9.4138645708690945</v>
      </c>
      <c r="BB81" s="313">
        <v>1</v>
      </c>
    </row>
    <row r="82" spans="1:54">
      <c r="A82" s="313" t="s">
        <v>16</v>
      </c>
      <c r="B82" s="228"/>
      <c r="D82" s="186" t="str">
        <f>D113</f>
        <v>RMEH</v>
      </c>
      <c r="H82" s="313" t="s">
        <v>649</v>
      </c>
      <c r="J82" s="42">
        <f t="shared" ref="J82:O82" si="30">J113</f>
        <v>13.162661948752438</v>
      </c>
      <c r="K82" s="42">
        <f t="shared" si="30"/>
        <v>13.128003260433498</v>
      </c>
      <c r="L82" s="42">
        <f t="shared" si="30"/>
        <v>13.093344572114558</v>
      </c>
      <c r="M82" s="42">
        <f t="shared" si="30"/>
        <v>13.058685883795617</v>
      </c>
      <c r="N82" s="42">
        <f t="shared" si="30"/>
        <v>13.024027195476677</v>
      </c>
      <c r="O82" s="42">
        <f t="shared" si="30"/>
        <v>12.989368507157737</v>
      </c>
      <c r="P82" s="24">
        <f t="shared" ref="P82:AP82" ca="1" si="31">OFFSET(P$33,$BB82,$J$96)/OFFSET(O$33,$BB82,$J$96)*O82</f>
        <v>13.339840024412242</v>
      </c>
      <c r="Q82" s="24">
        <f t="shared" ca="1" si="31"/>
        <v>13.700339432562368</v>
      </c>
      <c r="R82" s="24">
        <f t="shared" ca="1" si="31"/>
        <v>14.397333369523793</v>
      </c>
      <c r="S82" s="24">
        <f t="shared" ca="1" si="31"/>
        <v>12.124169535650758</v>
      </c>
      <c r="T82" s="24">
        <f t="shared" ca="1" si="31"/>
        <v>12.432654533447723</v>
      </c>
      <c r="U82" s="24">
        <f t="shared" ca="1" si="31"/>
        <v>12.729841007615502</v>
      </c>
      <c r="V82" s="24">
        <f t="shared" ca="1" si="31"/>
        <v>13.084320084508112</v>
      </c>
      <c r="W82" s="24">
        <f t="shared" ca="1" si="31"/>
        <v>13.491907588682531</v>
      </c>
      <c r="X82" s="24">
        <f t="shared" ca="1" si="31"/>
        <v>13.893551655772963</v>
      </c>
      <c r="Y82" s="24">
        <f t="shared" ca="1" si="31"/>
        <v>14.293792426826224</v>
      </c>
      <c r="Z82" s="24">
        <f t="shared" ca="1" si="31"/>
        <v>14.684351256597079</v>
      </c>
      <c r="AA82" s="24">
        <f t="shared" ca="1" si="31"/>
        <v>15.153548927637848</v>
      </c>
      <c r="AB82" s="24">
        <f t="shared" ca="1" si="31"/>
        <v>15.532785551913186</v>
      </c>
      <c r="AC82" s="24">
        <f t="shared" ca="1" si="31"/>
        <v>15.743744282674228</v>
      </c>
      <c r="AD82" s="24">
        <f t="shared" ca="1" si="31"/>
        <v>15.994477043665446</v>
      </c>
      <c r="AE82" s="24">
        <f t="shared" ca="1" si="31"/>
        <v>16.245523358559744</v>
      </c>
      <c r="AF82" s="24">
        <f t="shared" ca="1" si="31"/>
        <v>16.490917142148852</v>
      </c>
      <c r="AG82" s="24">
        <f t="shared" ca="1" si="31"/>
        <v>16.767427970618638</v>
      </c>
      <c r="AH82" s="24">
        <f t="shared" ca="1" si="31"/>
        <v>17.005847650448761</v>
      </c>
      <c r="AI82" s="24">
        <f t="shared" ca="1" si="31"/>
        <v>17.254465194914577</v>
      </c>
      <c r="AJ82" s="24">
        <f t="shared" ca="1" si="31"/>
        <v>17.523107563402522</v>
      </c>
      <c r="AK82" s="24">
        <f t="shared" ca="1" si="31"/>
        <v>17.77634490420936</v>
      </c>
      <c r="AL82" s="24">
        <f t="shared" ca="1" si="31"/>
        <v>18.031285757141635</v>
      </c>
      <c r="AM82" s="24">
        <f t="shared" ca="1" si="31"/>
        <v>19.202549243506603</v>
      </c>
      <c r="AN82" s="24">
        <f t="shared" ca="1" si="31"/>
        <v>20.198324279368972</v>
      </c>
      <c r="AO82" s="24">
        <f t="shared" ca="1" si="31"/>
        <v>20.198324279368972</v>
      </c>
      <c r="AP82" s="24">
        <f t="shared" ca="1" si="31"/>
        <v>20.198324279368972</v>
      </c>
      <c r="BB82" s="313">
        <v>2</v>
      </c>
    </row>
    <row r="83" spans="1:54">
      <c r="A83" s="313" t="s">
        <v>16</v>
      </c>
      <c r="B83" s="228"/>
      <c r="D83" s="186" t="str">
        <f>D123</f>
        <v>RHEH</v>
      </c>
      <c r="H83" s="313" t="s">
        <v>648</v>
      </c>
      <c r="J83" s="42">
        <f t="shared" ref="J83:O83" si="32">J123</f>
        <v>7.0843020492948998</v>
      </c>
      <c r="K83" s="42">
        <f t="shared" si="32"/>
        <v>7.240077489250214</v>
      </c>
      <c r="L83" s="42">
        <f t="shared" si="32"/>
        <v>7.3958529292055282</v>
      </c>
      <c r="M83" s="42">
        <f t="shared" si="32"/>
        <v>7.5516283691608432</v>
      </c>
      <c r="N83" s="42">
        <f t="shared" si="32"/>
        <v>7.7074038091161574</v>
      </c>
      <c r="O83" s="42">
        <f t="shared" si="32"/>
        <v>7.8631792490714716</v>
      </c>
      <c r="P83" s="24">
        <f t="shared" ref="P83:AP83" ca="1" si="33">OFFSET(P$33,$BB83,$J$96)/OFFSET(O$33,$BB83,$J$96)*O83</f>
        <v>8.1538589715346124</v>
      </c>
      <c r="Q83" s="24">
        <f t="shared" ca="1" si="33"/>
        <v>8.2744381045001489</v>
      </c>
      <c r="R83" s="24">
        <f t="shared" ca="1" si="33"/>
        <v>6.9898142304352957</v>
      </c>
      <c r="S83" s="24">
        <f t="shared" ca="1" si="33"/>
        <v>7.0702961527248664</v>
      </c>
      <c r="T83" s="24">
        <f t="shared" ca="1" si="33"/>
        <v>7.151704757698969</v>
      </c>
      <c r="U83" s="24">
        <f t="shared" ca="1" si="33"/>
        <v>7.234050715341283</v>
      </c>
      <c r="V83" s="24">
        <f t="shared" ca="1" si="33"/>
        <v>7.31734481849153</v>
      </c>
      <c r="W83" s="24">
        <f t="shared" ca="1" si="33"/>
        <v>7.4015979842600235</v>
      </c>
      <c r="X83" s="24">
        <f t="shared" ca="1" si="33"/>
        <v>7.4744774338619528</v>
      </c>
      <c r="Y83" s="24">
        <f t="shared" ca="1" si="33"/>
        <v>7.5480744871739986</v>
      </c>
      <c r="Z83" s="24">
        <f t="shared" ca="1" si="33"/>
        <v>7.6223962100437683</v>
      </c>
      <c r="AA83" s="24">
        <f t="shared" ca="1" si="33"/>
        <v>7.6974497378923745</v>
      </c>
      <c r="AB83" s="24">
        <f t="shared" ca="1" si="33"/>
        <v>7.8854249761691149</v>
      </c>
      <c r="AC83" s="24">
        <f t="shared" ca="1" si="33"/>
        <v>8.2255781376314019</v>
      </c>
      <c r="AD83" s="24">
        <f t="shared" ca="1" si="33"/>
        <v>8.5804158022375798</v>
      </c>
      <c r="AE83" s="24">
        <f t="shared" ca="1" si="33"/>
        <v>8.9543742046586789</v>
      </c>
      <c r="AF83" s="24">
        <f t="shared" ca="1" si="33"/>
        <v>9.3738064081444001</v>
      </c>
      <c r="AG83" s="24">
        <f t="shared" ca="1" si="33"/>
        <v>9.7844937480282219</v>
      </c>
      <c r="AH83" s="24">
        <f t="shared" ca="1" si="33"/>
        <v>10.215990274828204</v>
      </c>
      <c r="AI83" s="24">
        <f t="shared" ca="1" si="33"/>
        <v>10.669655594011573</v>
      </c>
      <c r="AJ83" s="24">
        <f t="shared" ca="1" si="33"/>
        <v>11.105287492716572</v>
      </c>
      <c r="AK83" s="24">
        <f t="shared" ca="1" si="33"/>
        <v>11.549531672222722</v>
      </c>
      <c r="AL83" s="24">
        <f t="shared" ca="1" si="33"/>
        <v>12.002916719830026</v>
      </c>
      <c r="AM83" s="24">
        <f t="shared" ca="1" si="33"/>
        <v>14.124343794947805</v>
      </c>
      <c r="AN83" s="24">
        <f t="shared" ca="1" si="33"/>
        <v>16.199001696705551</v>
      </c>
      <c r="AO83" s="24">
        <f t="shared" ca="1" si="33"/>
        <v>16.199001696705551</v>
      </c>
      <c r="AP83" s="24">
        <f t="shared" ca="1" si="33"/>
        <v>16.199001696705551</v>
      </c>
      <c r="BB83" s="313">
        <v>3</v>
      </c>
    </row>
    <row r="84" spans="1:54">
      <c r="A84" s="313" t="s">
        <v>16</v>
      </c>
      <c r="B84" s="228"/>
      <c r="D84" s="186" t="s">
        <v>377</v>
      </c>
      <c r="J84" s="42">
        <f t="shared" ref="J84:O84" si="34">J117</f>
        <v>5.817816552719238</v>
      </c>
      <c r="K84" s="42">
        <f t="shared" si="34"/>
        <v>6.4222279709223784</v>
      </c>
      <c r="L84" s="42">
        <f t="shared" si="34"/>
        <v>7.0266393891255188</v>
      </c>
      <c r="M84" s="42">
        <f t="shared" si="34"/>
        <v>7.6310508073286591</v>
      </c>
      <c r="N84" s="42">
        <f t="shared" si="34"/>
        <v>8.2354622255317995</v>
      </c>
      <c r="O84" s="42">
        <f t="shared" si="34"/>
        <v>8.8398736437349399</v>
      </c>
      <c r="P84" s="24">
        <f t="shared" ref="P84:AP84" ca="1" si="35">OFFSET(P$33,$BB117,$J$96)/OFFSET(O$33,$BB117,$J$96)*O84</f>
        <v>9.0783859260333966</v>
      </c>
      <c r="Q84" s="24">
        <f t="shared" ca="1" si="35"/>
        <v>9.3237226577561341</v>
      </c>
      <c r="R84" s="24">
        <f t="shared" ca="1" si="35"/>
        <v>9.7980596765106007</v>
      </c>
      <c r="S84" s="24">
        <f t="shared" ca="1" si="35"/>
        <v>8.2510652208622961</v>
      </c>
      <c r="T84" s="24">
        <f t="shared" ca="1" si="35"/>
        <v>8.4610037101745625</v>
      </c>
      <c r="U84" s="24">
        <f t="shared" ca="1" si="35"/>
        <v>8.6632530249755568</v>
      </c>
      <c r="V84" s="24">
        <f t="shared" ca="1" si="35"/>
        <v>8.9044926393072128</v>
      </c>
      <c r="W84" s="24">
        <f t="shared" ca="1" si="35"/>
        <v>9.1818750258090436</v>
      </c>
      <c r="X84" s="24">
        <f t="shared" ca="1" si="35"/>
        <v>9.45521262500632</v>
      </c>
      <c r="Y84" s="24">
        <f t="shared" ca="1" si="35"/>
        <v>9.7275952155250369</v>
      </c>
      <c r="Z84" s="24">
        <f t="shared" ca="1" si="35"/>
        <v>9.9933887915342829</v>
      </c>
      <c r="AA84" s="24">
        <f t="shared" ca="1" si="35"/>
        <v>10.312699782184026</v>
      </c>
      <c r="AB84" s="24">
        <f t="shared" ca="1" si="35"/>
        <v>10.570788067062789</v>
      </c>
      <c r="AC84" s="24">
        <f t="shared" ca="1" si="35"/>
        <v>10.714355363882699</v>
      </c>
      <c r="AD84" s="24">
        <f t="shared" ca="1" si="35"/>
        <v>10.884990751144658</v>
      </c>
      <c r="AE84" s="24">
        <f t="shared" ca="1" si="35"/>
        <v>11.055839526523382</v>
      </c>
      <c r="AF84" s="24">
        <f t="shared" ca="1" si="35"/>
        <v>11.222841489604988</v>
      </c>
      <c r="AG84" s="24">
        <f t="shared" ca="1" si="35"/>
        <v>11.411020059136712</v>
      </c>
      <c r="AH84" s="24">
        <f t="shared" ca="1" si="35"/>
        <v>11.573275817968762</v>
      </c>
      <c r="AI84" s="24">
        <f t="shared" ca="1" si="35"/>
        <v>11.742471701316164</v>
      </c>
      <c r="AJ84" s="24">
        <f t="shared" ca="1" si="35"/>
        <v>11.925295415300297</v>
      </c>
      <c r="AK84" s="24">
        <f t="shared" ca="1" si="35"/>
        <v>12.097635286432162</v>
      </c>
      <c r="AL84" s="24">
        <f t="shared" ca="1" si="35"/>
        <v>12.27113447735168</v>
      </c>
      <c r="AM84" s="24">
        <f t="shared" ca="1" si="35"/>
        <v>13.068234137530029</v>
      </c>
      <c r="AN84" s="24">
        <f t="shared" ca="1" si="35"/>
        <v>13.745905687902809</v>
      </c>
      <c r="AO84" s="24">
        <f t="shared" ca="1" si="35"/>
        <v>13.745905687902809</v>
      </c>
      <c r="AP84" s="24">
        <f t="shared" ca="1" si="35"/>
        <v>13.745905687902809</v>
      </c>
      <c r="BB84" s="313">
        <v>4</v>
      </c>
    </row>
    <row r="85" spans="1:54">
      <c r="A85" s="313" t="s">
        <v>16</v>
      </c>
      <c r="B85" s="228"/>
      <c r="D85" s="186" t="s">
        <v>365</v>
      </c>
      <c r="J85" s="42">
        <f t="shared" ref="J85:O85" si="36">J127</f>
        <v>11.690422995158354</v>
      </c>
      <c r="K85" s="42">
        <f t="shared" si="36"/>
        <v>12.015161921323832</v>
      </c>
      <c r="L85" s="42">
        <f t="shared" si="36"/>
        <v>12.339900847489311</v>
      </c>
      <c r="M85" s="42">
        <f t="shared" si="36"/>
        <v>12.664639773654788</v>
      </c>
      <c r="N85" s="42">
        <f t="shared" si="36"/>
        <v>12.989378699820266</v>
      </c>
      <c r="O85" s="42">
        <f t="shared" si="36"/>
        <v>13.314117625985745</v>
      </c>
      <c r="P85" s="24">
        <f t="shared" ref="P85:AP85" ca="1" si="37">OFFSET(P$33,$BB127,$J$96)/OFFSET(O$33,$BB127,$J$96)*O85</f>
        <v>13.806303279367631</v>
      </c>
      <c r="Q85" s="24">
        <f t="shared" ca="1" si="37"/>
        <v>14.010470666208278</v>
      </c>
      <c r="R85" s="24">
        <f t="shared" ca="1" si="37"/>
        <v>11.835315703733189</v>
      </c>
      <c r="S85" s="24">
        <f t="shared" ca="1" si="37"/>
        <v>11.971589562713998</v>
      </c>
      <c r="T85" s="24">
        <f t="shared" ca="1" si="37"/>
        <v>12.109432502326571</v>
      </c>
      <c r="U85" s="24">
        <f t="shared" ca="1" si="37"/>
        <v>12.248862589234953</v>
      </c>
      <c r="V85" s="24">
        <f t="shared" ca="1" si="37"/>
        <v>12.389898098125881</v>
      </c>
      <c r="W85" s="24">
        <f t="shared" ca="1" si="37"/>
        <v>12.532557514103949</v>
      </c>
      <c r="X85" s="24">
        <f t="shared" ca="1" si="37"/>
        <v>12.655958689860151</v>
      </c>
      <c r="Y85" s="24">
        <f t="shared" ca="1" si="37"/>
        <v>12.780574928875462</v>
      </c>
      <c r="Z85" s="24">
        <f t="shared" ca="1" si="37"/>
        <v>12.906418195207063</v>
      </c>
      <c r="AA85" s="24">
        <f t="shared" ca="1" si="37"/>
        <v>13.033500570715614</v>
      </c>
      <c r="AB85" s="24">
        <f t="shared" ca="1" si="37"/>
        <v>13.351784607479084</v>
      </c>
      <c r="AC85" s="24">
        <f t="shared" ca="1" si="37"/>
        <v>13.927739836160232</v>
      </c>
      <c r="AD85" s="24">
        <f t="shared" ca="1" si="37"/>
        <v>14.528559206423806</v>
      </c>
      <c r="AE85" s="24">
        <f t="shared" ca="1" si="37"/>
        <v>15.161754253789432</v>
      </c>
      <c r="AF85" s="24">
        <f t="shared" ca="1" si="37"/>
        <v>15.871946596663305</v>
      </c>
      <c r="AG85" s="24">
        <f t="shared" ca="1" si="37"/>
        <v>16.567331933499176</v>
      </c>
      <c r="AH85" s="24">
        <f t="shared" ca="1" si="37"/>
        <v>17.297951868647885</v>
      </c>
      <c r="AI85" s="24">
        <f t="shared" ca="1" si="37"/>
        <v>18.066108517645933</v>
      </c>
      <c r="AJ85" s="24">
        <f t="shared" ca="1" si="37"/>
        <v>18.803730560495175</v>
      </c>
      <c r="AK85" s="24">
        <f t="shared" ca="1" si="37"/>
        <v>19.555935117106657</v>
      </c>
      <c r="AL85" s="24">
        <f t="shared" ca="1" si="37"/>
        <v>20.3236172037664</v>
      </c>
      <c r="AM85" s="24">
        <f t="shared" ca="1" si="37"/>
        <v>23.915666770282936</v>
      </c>
      <c r="AN85" s="24">
        <f t="shared" ca="1" si="37"/>
        <v>27.428525686852236</v>
      </c>
      <c r="AO85" s="24">
        <f t="shared" ca="1" si="37"/>
        <v>27.428525686852236</v>
      </c>
      <c r="AP85" s="24">
        <f t="shared" ca="1" si="37"/>
        <v>27.428525686852236</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655</v>
      </c>
    </row>
    <row r="89" spans="1:54">
      <c r="A89" s="313" t="s">
        <v>16</v>
      </c>
      <c r="B89" s="228"/>
      <c r="C89" s="313" t="s">
        <v>656</v>
      </c>
      <c r="D89" s="186" t="str">
        <f>D81</f>
        <v>RLEH</v>
      </c>
      <c r="J89" s="42">
        <f t="shared" ref="J89:O93" si="38">J81</f>
        <v>14.6766565883431</v>
      </c>
      <c r="K89" s="42">
        <f t="shared" si="38"/>
        <v>14.057505929991256</v>
      </c>
      <c r="L89" s="42">
        <f t="shared" si="38"/>
        <v>13.438355271639411</v>
      </c>
      <c r="M89" s="42">
        <f t="shared" si="38"/>
        <v>12.819204613287567</v>
      </c>
      <c r="N89" s="42">
        <f t="shared" si="38"/>
        <v>12.200053954935722</v>
      </c>
      <c r="O89" s="42">
        <f t="shared" si="38"/>
        <v>11.580903296583879</v>
      </c>
      <c r="P89" s="186">
        <f t="shared" ref="P89:AP89" ca="1" si="39">(($M$81*(1-P$75))+((P81-$M$81)*(1-P$76)))</f>
        <v>11.558725580423799</v>
      </c>
      <c r="Q89" s="186">
        <f t="shared" ca="1" si="39"/>
        <v>11.666943048019737</v>
      </c>
      <c r="R89" s="186">
        <f t="shared" ca="1" si="39"/>
        <v>12.139775194112724</v>
      </c>
      <c r="S89" s="186">
        <f t="shared" ca="1" si="39"/>
        <v>13.98250098303248</v>
      </c>
      <c r="T89" s="186">
        <f t="shared" ca="1" si="39"/>
        <v>13.757071445920387</v>
      </c>
      <c r="U89" s="186">
        <f t="shared" ca="1" si="39"/>
        <v>13.538239778189329</v>
      </c>
      <c r="V89" s="186">
        <f t="shared" ca="1" si="39"/>
        <v>13.287396614689555</v>
      </c>
      <c r="W89" s="186">
        <f t="shared" ca="1" si="39"/>
        <v>13.008742765876683</v>
      </c>
      <c r="X89" s="186">
        <f t="shared" ca="1" si="39"/>
        <v>12.702240529755873</v>
      </c>
      <c r="Y89" s="186">
        <f t="shared" ca="1" si="39"/>
        <v>12.399141586285202</v>
      </c>
      <c r="Z89" s="186">
        <f t="shared" ca="1" si="39"/>
        <v>12.103475982426321</v>
      </c>
      <c r="AA89" s="186">
        <f t="shared" ca="1" si="39"/>
        <v>11.771098760095544</v>
      </c>
      <c r="AB89" s="186">
        <f t="shared" ca="1" si="39"/>
        <v>11.417606393549455</v>
      </c>
      <c r="AC89" s="186">
        <f t="shared" ca="1" si="39"/>
        <v>11.310656375672055</v>
      </c>
      <c r="AD89" s="186">
        <f t="shared" ca="1" si="39"/>
        <v>11.177279500365794</v>
      </c>
      <c r="AE89" s="186">
        <f t="shared" ca="1" si="39"/>
        <v>11.033821935987532</v>
      </c>
      <c r="AF89" s="186">
        <f t="shared" ca="1" si="39"/>
        <v>10.867090035712206</v>
      </c>
      <c r="AG89" s="186">
        <f t="shared" ca="1" si="39"/>
        <v>10.692455226072767</v>
      </c>
      <c r="AH89" s="186">
        <f t="shared" ca="1" si="39"/>
        <v>10.495252757630649</v>
      </c>
      <c r="AI89" s="186">
        <f t="shared" ca="1" si="39"/>
        <v>10.280923890035377</v>
      </c>
      <c r="AJ89" s="186">
        <f t="shared" ca="1" si="39"/>
        <v>10.069278165244658</v>
      </c>
      <c r="AK89" s="186">
        <f t="shared" ca="1" si="39"/>
        <v>9.8611543446094121</v>
      </c>
      <c r="AL89" s="186">
        <f t="shared" ca="1" si="39"/>
        <v>9.6479848168925901</v>
      </c>
      <c r="AM89" s="186">
        <f t="shared" ca="1" si="39"/>
        <v>8.5951364683723277</v>
      </c>
      <c r="AN89" s="186">
        <f ca="1">(($M$81*(1-AN$75))+((AN81-$M$81)*(1-AN$76)))</f>
        <v>7.5310916566952768</v>
      </c>
      <c r="AO89" s="186">
        <f t="shared" ca="1" si="39"/>
        <v>7.5310916566952768</v>
      </c>
      <c r="AP89" s="186">
        <f t="shared" ca="1" si="39"/>
        <v>7.5310916566952768</v>
      </c>
      <c r="AR89" s="186">
        <v>5.6509347274363675</v>
      </c>
    </row>
    <row r="90" spans="1:54">
      <c r="A90" s="313" t="s">
        <v>16</v>
      </c>
      <c r="B90" s="228"/>
      <c r="D90" s="186" t="str">
        <f>D82</f>
        <v>RMEH</v>
      </c>
      <c r="J90" s="42">
        <f t="shared" si="38"/>
        <v>13.162661948752438</v>
      </c>
      <c r="K90" s="42">
        <f t="shared" si="38"/>
        <v>13.128003260433498</v>
      </c>
      <c r="L90" s="42">
        <f t="shared" si="38"/>
        <v>13.093344572114558</v>
      </c>
      <c r="M90" s="42">
        <f t="shared" si="38"/>
        <v>13.058685883795617</v>
      </c>
      <c r="N90" s="42">
        <f t="shared" si="38"/>
        <v>13.024027195476677</v>
      </c>
      <c r="O90" s="42">
        <f t="shared" si="38"/>
        <v>12.989368507157737</v>
      </c>
      <c r="P90" s="186">
        <f t="shared" ref="P90:AP90" ca="1" si="40">(($M$82*(1-P$75))+((P82-$M$82)*(1-P$76)))</f>
        <v>13.339840024412242</v>
      </c>
      <c r="Q90" s="186">
        <f t="shared" ca="1" si="40"/>
        <v>13.700339432562368</v>
      </c>
      <c r="R90" s="186">
        <f t="shared" ca="1" si="40"/>
        <v>14.397333369523793</v>
      </c>
      <c r="S90" s="186">
        <f t="shared" ca="1" si="40"/>
        <v>11.881686144937742</v>
      </c>
      <c r="T90" s="186">
        <f t="shared" ca="1" si="40"/>
        <v>11.935348352109813</v>
      </c>
      <c r="U90" s="186">
        <f t="shared" ca="1" si="40"/>
        <v>11.96605054715857</v>
      </c>
      <c r="V90" s="186">
        <f t="shared" ca="1" si="40"/>
        <v>12.037574477747464</v>
      </c>
      <c r="W90" s="186">
        <f t="shared" ca="1" si="40"/>
        <v>12.142716829814278</v>
      </c>
      <c r="X90" s="186">
        <f t="shared" ca="1" si="40"/>
        <v>12.226325457080209</v>
      </c>
      <c r="Y90" s="186">
        <f t="shared" ca="1" si="40"/>
        <v>12.292661487070554</v>
      </c>
      <c r="Z90" s="186">
        <f t="shared" ca="1" si="40"/>
        <v>12.334855055541546</v>
      </c>
      <c r="AA90" s="186">
        <f t="shared" ca="1" si="40"/>
        <v>12.425910120663037</v>
      </c>
      <c r="AB90" s="186">
        <f t="shared" ca="1" si="40"/>
        <v>12.426228441530549</v>
      </c>
      <c r="AC90" s="186">
        <f t="shared" ca="1" si="40"/>
        <v>12.594995426139384</v>
      </c>
      <c r="AD90" s="186">
        <f t="shared" ca="1" si="40"/>
        <v>12.795581634932358</v>
      </c>
      <c r="AE90" s="186">
        <f t="shared" ca="1" si="40"/>
        <v>12.996418686847797</v>
      </c>
      <c r="AF90" s="186">
        <f t="shared" ca="1" si="40"/>
        <v>13.192733713719083</v>
      </c>
      <c r="AG90" s="186">
        <f t="shared" ca="1" si="40"/>
        <v>13.41394237649491</v>
      </c>
      <c r="AH90" s="186">
        <f t="shared" ca="1" si="40"/>
        <v>13.60467812035901</v>
      </c>
      <c r="AI90" s="186">
        <f t="shared" ca="1" si="40"/>
        <v>13.803572155931661</v>
      </c>
      <c r="AJ90" s="186">
        <f t="shared" ca="1" si="40"/>
        <v>14.018486050722018</v>
      </c>
      <c r="AK90" s="186">
        <f t="shared" ca="1" si="40"/>
        <v>14.221075923367488</v>
      </c>
      <c r="AL90" s="186">
        <f t="shared" ca="1" si="40"/>
        <v>14.425028605713308</v>
      </c>
      <c r="AM90" s="186">
        <f t="shared" ca="1" si="40"/>
        <v>15.362039394805283</v>
      </c>
      <c r="AN90" s="186">
        <f t="shared" ca="1" si="40"/>
        <v>16.15865942349518</v>
      </c>
      <c r="AO90" s="186">
        <f t="shared" ca="1" si="40"/>
        <v>16.15865942349518</v>
      </c>
      <c r="AP90" s="186">
        <f t="shared" ca="1" si="40"/>
        <v>16.15865942349518</v>
      </c>
      <c r="AR90" s="186">
        <v>15.965795038638294</v>
      </c>
    </row>
    <row r="91" spans="1:54">
      <c r="A91" s="313" t="s">
        <v>16</v>
      </c>
      <c r="B91" s="228"/>
      <c r="D91" s="186" t="str">
        <f>D83</f>
        <v>RHEH</v>
      </c>
      <c r="J91" s="42">
        <f t="shared" si="38"/>
        <v>7.0843020492948998</v>
      </c>
      <c r="K91" s="42">
        <f t="shared" si="38"/>
        <v>7.240077489250214</v>
      </c>
      <c r="L91" s="42">
        <f t="shared" si="38"/>
        <v>7.3958529292055282</v>
      </c>
      <c r="M91" s="42">
        <f t="shared" si="38"/>
        <v>7.5516283691608432</v>
      </c>
      <c r="N91" s="42">
        <f t="shared" si="38"/>
        <v>7.7074038091161574</v>
      </c>
      <c r="O91" s="42">
        <f t="shared" si="38"/>
        <v>7.8631792490714716</v>
      </c>
      <c r="P91" s="186">
        <f t="shared" ref="P91:AP91" ca="1" si="41">(($M$83*(1-P$75))+((P83-$M$83)*(1-P$76)))</f>
        <v>8.1538589715346124</v>
      </c>
      <c r="Q91" s="186">
        <f t="shared" ca="1" si="41"/>
        <v>8.2744381045001489</v>
      </c>
      <c r="R91" s="186">
        <f t="shared" ca="1" si="41"/>
        <v>6.9898142304352957</v>
      </c>
      <c r="S91" s="186">
        <f t="shared" ca="1" si="41"/>
        <v>6.9288902296703689</v>
      </c>
      <c r="T91" s="186">
        <f t="shared" ca="1" si="41"/>
        <v>6.86563656739101</v>
      </c>
      <c r="U91" s="186">
        <f t="shared" ca="1" si="41"/>
        <v>6.8000076724208061</v>
      </c>
      <c r="V91" s="186">
        <f t="shared" ca="1" si="41"/>
        <v>6.7319572330122082</v>
      </c>
      <c r="W91" s="186">
        <f t="shared" ca="1" si="41"/>
        <v>6.6614381858340215</v>
      </c>
      <c r="X91" s="186">
        <f t="shared" ca="1" si="41"/>
        <v>6.5775401417985186</v>
      </c>
      <c r="Y91" s="186">
        <f t="shared" ca="1" si="41"/>
        <v>6.4913440589696387</v>
      </c>
      <c r="Z91" s="186">
        <f t="shared" ca="1" si="41"/>
        <v>6.4028128164367653</v>
      </c>
      <c r="AA91" s="186">
        <f t="shared" ca="1" si="41"/>
        <v>6.3119087850717479</v>
      </c>
      <c r="AB91" s="186">
        <f t="shared" ca="1" si="41"/>
        <v>6.3083399809352922</v>
      </c>
      <c r="AC91" s="186">
        <f t="shared" ca="1" si="41"/>
        <v>6.5804625101051215</v>
      </c>
      <c r="AD91" s="186">
        <f t="shared" ca="1" si="41"/>
        <v>6.8643326417900639</v>
      </c>
      <c r="AE91" s="186">
        <f t="shared" ca="1" si="41"/>
        <v>7.1634993637269435</v>
      </c>
      <c r="AF91" s="186">
        <f t="shared" ca="1" si="41"/>
        <v>7.4990451265155205</v>
      </c>
      <c r="AG91" s="186">
        <f t="shared" ca="1" si="41"/>
        <v>7.8275949984225779</v>
      </c>
      <c r="AH91" s="186">
        <f t="shared" ca="1" si="41"/>
        <v>8.1727922198625631</v>
      </c>
      <c r="AI91" s="186">
        <f t="shared" ca="1" si="41"/>
        <v>8.5357244752092587</v>
      </c>
      <c r="AJ91" s="186">
        <f t="shared" ca="1" si="41"/>
        <v>8.884229994173257</v>
      </c>
      <c r="AK91" s="186">
        <f t="shared" ca="1" si="41"/>
        <v>9.2396253377781772</v>
      </c>
      <c r="AL91" s="186">
        <f t="shared" ca="1" si="41"/>
        <v>9.6023333758640206</v>
      </c>
      <c r="AM91" s="186">
        <f t="shared" ca="1" si="41"/>
        <v>11.299475035958245</v>
      </c>
      <c r="AN91" s="186">
        <f t="shared" ca="1" si="41"/>
        <v>12.959201357364442</v>
      </c>
      <c r="AO91" s="186">
        <f t="shared" ca="1" si="41"/>
        <v>12.959201357364442</v>
      </c>
      <c r="AP91" s="186">
        <f t="shared" ca="1" si="41"/>
        <v>12.959201357364442</v>
      </c>
      <c r="AR91" s="186">
        <v>15.624866478724483</v>
      </c>
    </row>
    <row r="92" spans="1:54">
      <c r="A92" s="313" t="s">
        <v>16</v>
      </c>
      <c r="B92" s="228"/>
      <c r="D92" s="186" t="str">
        <f>D84</f>
        <v>RMEO</v>
      </c>
      <c r="I92" s="313">
        <v>0.1</v>
      </c>
      <c r="J92" s="42">
        <f t="shared" si="38"/>
        <v>5.817816552719238</v>
      </c>
      <c r="K92" s="42">
        <f t="shared" si="38"/>
        <v>6.4222279709223784</v>
      </c>
      <c r="L92" s="42">
        <f t="shared" si="38"/>
        <v>7.0266393891255188</v>
      </c>
      <c r="M92" s="42">
        <f t="shared" si="38"/>
        <v>7.6310508073286591</v>
      </c>
      <c r="N92" s="42">
        <f t="shared" si="38"/>
        <v>8.2354622255317995</v>
      </c>
      <c r="O92" s="42">
        <f t="shared" si="38"/>
        <v>8.8398736437349399</v>
      </c>
      <c r="P92" s="186">
        <f ca="1">OFFSET(P$33,$BB117,$J$96)/OFFSET(O$33,$BB117,$J$96)*O117</f>
        <v>9.0783859260333966</v>
      </c>
      <c r="Q92" s="186">
        <f t="shared" ref="Q92:AP92" ca="1" si="42">(($M$84*(1-Q$75*$I$92))+((Q84-$M$84)*(1-Q$76*$I$92)))</f>
        <v>9.3237226577561341</v>
      </c>
      <c r="R92" s="186">
        <f t="shared" ca="1" si="42"/>
        <v>9.7980596765106007</v>
      </c>
      <c r="S92" s="186">
        <f t="shared" ca="1" si="42"/>
        <v>8.234563090420572</v>
      </c>
      <c r="T92" s="186">
        <f t="shared" ca="1" si="42"/>
        <v>8.4271596953338648</v>
      </c>
      <c r="U92" s="186">
        <f t="shared" ca="1" si="42"/>
        <v>8.6112735068257038</v>
      </c>
      <c r="V92" s="186">
        <f t="shared" ca="1" si="42"/>
        <v>8.8332566981927556</v>
      </c>
      <c r="W92" s="186">
        <f t="shared" ca="1" si="42"/>
        <v>9.0900562755509533</v>
      </c>
      <c r="X92" s="186">
        <f t="shared" ca="1" si="42"/>
        <v>9.341750073506244</v>
      </c>
      <c r="Y92" s="186">
        <f t="shared" ca="1" si="42"/>
        <v>9.591408882507686</v>
      </c>
      <c r="Z92" s="186">
        <f t="shared" ca="1" si="42"/>
        <v>9.8334945708697337</v>
      </c>
      <c r="AA92" s="186">
        <f t="shared" ca="1" si="42"/>
        <v>10.127071186104715</v>
      </c>
      <c r="AB92" s="186">
        <f t="shared" ca="1" si="42"/>
        <v>10.359372305721532</v>
      </c>
      <c r="AC92" s="186">
        <f t="shared" ca="1" si="42"/>
        <v>10.500068256605045</v>
      </c>
      <c r="AD92" s="186">
        <f t="shared" ca="1" si="42"/>
        <v>10.667290936121764</v>
      </c>
      <c r="AE92" s="186">
        <f t="shared" ca="1" si="42"/>
        <v>10.834722735992914</v>
      </c>
      <c r="AF92" s="186">
        <f t="shared" ca="1" si="42"/>
        <v>10.998384659812888</v>
      </c>
      <c r="AG92" s="186">
        <f t="shared" ca="1" si="42"/>
        <v>11.182799657953977</v>
      </c>
      <c r="AH92" s="186">
        <f t="shared" ca="1" si="42"/>
        <v>11.341810301609385</v>
      </c>
      <c r="AI92" s="186">
        <f t="shared" ca="1" si="42"/>
        <v>11.50762226728984</v>
      </c>
      <c r="AJ92" s="186">
        <f t="shared" ca="1" si="42"/>
        <v>11.686789506994291</v>
      </c>
      <c r="AK92" s="186">
        <f t="shared" ca="1" si="42"/>
        <v>11.855682580703519</v>
      </c>
      <c r="AL92" s="186">
        <f t="shared" ca="1" si="42"/>
        <v>12.025711787804646</v>
      </c>
      <c r="AM92" s="186">
        <f t="shared" ca="1" si="42"/>
        <v>12.806869454779427</v>
      </c>
      <c r="AN92" s="186">
        <f t="shared" ca="1" si="42"/>
        <v>13.470987574144752</v>
      </c>
      <c r="AO92" s="186">
        <f t="shared" ca="1" si="42"/>
        <v>13.470987574144752</v>
      </c>
      <c r="AP92" s="186">
        <f t="shared" ca="1" si="42"/>
        <v>13.470987574144752</v>
      </c>
      <c r="AR92" s="186">
        <v>12.91511152465643</v>
      </c>
    </row>
    <row r="93" spans="1:54">
      <c r="A93" s="313" t="s">
        <v>16</v>
      </c>
      <c r="B93" s="228"/>
      <c r="D93" s="186" t="str">
        <f>D85</f>
        <v>RHEO</v>
      </c>
      <c r="I93" s="313">
        <v>0.1</v>
      </c>
      <c r="J93" s="42">
        <f t="shared" si="38"/>
        <v>11.690422995158354</v>
      </c>
      <c r="K93" s="42">
        <f t="shared" si="38"/>
        <v>12.015161921323832</v>
      </c>
      <c r="L93" s="42">
        <f t="shared" si="38"/>
        <v>12.339900847489311</v>
      </c>
      <c r="M93" s="42">
        <f t="shared" si="38"/>
        <v>12.664639773654788</v>
      </c>
      <c r="N93" s="42">
        <f t="shared" si="38"/>
        <v>12.989378699820266</v>
      </c>
      <c r="O93" s="42">
        <f t="shared" si="38"/>
        <v>13.314117625985745</v>
      </c>
      <c r="P93" s="186">
        <f ca="1">(($M$85*(1-P$75))+((P85-$M$85)*(1-P$76)))</f>
        <v>13.806303279367631</v>
      </c>
      <c r="Q93" s="186">
        <f t="shared" ref="Q93:AP93" ca="1" si="43">(($M$85*(1-Q$75*$I$93))+((Q85-$M$85)*(1-Q$76*$I$93)))</f>
        <v>14.010470666208278</v>
      </c>
      <c r="R93" s="186">
        <f t="shared" ca="1" si="43"/>
        <v>11.835315703733189</v>
      </c>
      <c r="S93" s="186">
        <f t="shared" ca="1" si="43"/>
        <v>11.94764638358857</v>
      </c>
      <c r="T93" s="186">
        <f t="shared" ca="1" si="43"/>
        <v>12.060994772317265</v>
      </c>
      <c r="U93" s="186">
        <f t="shared" ca="1" si="43"/>
        <v>12.175369413699544</v>
      </c>
      <c r="V93" s="186">
        <f t="shared" ca="1" si="43"/>
        <v>12.290778913340874</v>
      </c>
      <c r="W93" s="186">
        <f t="shared" ca="1" si="43"/>
        <v>12.407231938962909</v>
      </c>
      <c r="X93" s="186">
        <f t="shared" ca="1" si="43"/>
        <v>12.504087185581829</v>
      </c>
      <c r="Y93" s="186">
        <f t="shared" ca="1" si="43"/>
        <v>12.601646879871206</v>
      </c>
      <c r="Z93" s="186">
        <f t="shared" ca="1" si="43"/>
        <v>12.69991550408375</v>
      </c>
      <c r="AA93" s="186">
        <f t="shared" ca="1" si="43"/>
        <v>12.798897560442732</v>
      </c>
      <c r="AB93" s="186">
        <f t="shared" ca="1" si="43"/>
        <v>13.084748915329502</v>
      </c>
      <c r="AC93" s="186">
        <f t="shared" ca="1" si="43"/>
        <v>13.649185039437027</v>
      </c>
      <c r="AD93" s="186">
        <f t="shared" ca="1" si="43"/>
        <v>14.23798802229533</v>
      </c>
      <c r="AE93" s="186">
        <f t="shared" ca="1" si="43"/>
        <v>14.858519168713643</v>
      </c>
      <c r="AF93" s="186">
        <f t="shared" ca="1" si="43"/>
        <v>15.554507664730039</v>
      </c>
      <c r="AG93" s="186">
        <f t="shared" ca="1" si="43"/>
        <v>16.235985294829192</v>
      </c>
      <c r="AH93" s="186">
        <f t="shared" ca="1" si="43"/>
        <v>16.951992831274929</v>
      </c>
      <c r="AI93" s="186">
        <f t="shared" ca="1" si="43"/>
        <v>17.704786347293016</v>
      </c>
      <c r="AJ93" s="186">
        <f t="shared" ca="1" si="43"/>
        <v>18.427655949285274</v>
      </c>
      <c r="AK93" s="186">
        <f t="shared" ca="1" si="43"/>
        <v>19.164816414764523</v>
      </c>
      <c r="AL93" s="186">
        <f t="shared" ca="1" si="43"/>
        <v>19.917144859691071</v>
      </c>
      <c r="AM93" s="186">
        <f t="shared" ca="1" si="43"/>
        <v>23.437353434877277</v>
      </c>
      <c r="AN93" s="186">
        <f t="shared" ca="1" si="43"/>
        <v>26.879955173115192</v>
      </c>
      <c r="AO93" s="186">
        <f t="shared" ca="1" si="43"/>
        <v>26.879955173115192</v>
      </c>
      <c r="AP93" s="186">
        <f t="shared" ca="1" si="43"/>
        <v>26.879955173115192</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'[5]TS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45">($O99-$J99)*(K$97-$J$97)/($O$97-$J$97)+$J99</f>
        <v>12.554201778957184</v>
      </c>
      <c r="L99" s="24">
        <f t="shared" si="45"/>
        <v>14.432531587117143</v>
      </c>
      <c r="M99" s="24">
        <f t="shared" si="45"/>
        <v>16.310861395277104</v>
      </c>
      <c r="N99" s="24">
        <f t="shared" si="45"/>
        <v>18.189191203437066</v>
      </c>
      <c r="O99" s="24">
        <f>'[5]TS BYDem'!O10</f>
        <v>20.067521011597027</v>
      </c>
      <c r="P99" s="24">
        <f t="shared" ref="P99:AP99" ca="1" si="46">OFFSET(P$21,$BB99,$J$96)/OFFSET(O$21,$BB99,$J$96)*O99</f>
        <v>20.029091212674267</v>
      </c>
      <c r="Q99" s="24">
        <f t="shared" ca="1" si="46"/>
        <v>20.216611671932736</v>
      </c>
      <c r="R99" s="24">
        <f t="shared" ca="1" si="46"/>
        <v>21.035940595046917</v>
      </c>
      <c r="S99" s="24">
        <f t="shared" ca="1" si="46"/>
        <v>24.723506949481759</v>
      </c>
      <c r="T99" s="24">
        <f t="shared" ca="1" si="46"/>
        <v>24.831677024393876</v>
      </c>
      <c r="U99" s="24">
        <f t="shared" ca="1" si="46"/>
        <v>24.956612701579619</v>
      </c>
      <c r="V99" s="24">
        <f t="shared" ca="1" si="46"/>
        <v>25.026687012417632</v>
      </c>
      <c r="W99" s="24">
        <f t="shared" ca="1" si="46"/>
        <v>25.046330545994277</v>
      </c>
      <c r="X99" s="24">
        <f t="shared" ca="1" si="46"/>
        <v>25.012030601080745</v>
      </c>
      <c r="Y99" s="24">
        <f t="shared" ca="1" si="46"/>
        <v>24.982992593880869</v>
      </c>
      <c r="Z99" s="24">
        <f t="shared" ca="1" si="46"/>
        <v>24.967905842842178</v>
      </c>
      <c r="AA99" s="24">
        <f t="shared" ca="1" si="46"/>
        <v>24.874504725618461</v>
      </c>
      <c r="AB99" s="24">
        <f t="shared" ca="1" si="46"/>
        <v>24.730697849826257</v>
      </c>
      <c r="AC99" s="24">
        <f t="shared" ca="1" si="46"/>
        <v>24.499042589871436</v>
      </c>
      <c r="AD99" s="24">
        <f t="shared" ca="1" si="46"/>
        <v>24.210146380836182</v>
      </c>
      <c r="AE99" s="24">
        <f t="shared" ca="1" si="46"/>
        <v>23.899415255885582</v>
      </c>
      <c r="AF99" s="24">
        <f t="shared" ca="1" si="46"/>
        <v>23.538271588333156</v>
      </c>
      <c r="AG99" s="24">
        <f t="shared" ca="1" si="46"/>
        <v>23.160010106688908</v>
      </c>
      <c r="AH99" s="24">
        <f t="shared" ca="1" si="46"/>
        <v>22.732866755080888</v>
      </c>
      <c r="AI99" s="24">
        <f t="shared" ca="1" si="46"/>
        <v>22.26862737930518</v>
      </c>
      <c r="AJ99" s="24">
        <f t="shared" ca="1" si="46"/>
        <v>21.810199729008538</v>
      </c>
      <c r="AK99" s="24">
        <f t="shared" ca="1" si="46"/>
        <v>21.359400573207406</v>
      </c>
      <c r="AL99" s="24">
        <f t="shared" ca="1" si="46"/>
        <v>20.897672344098606</v>
      </c>
      <c r="AM99" s="24">
        <f t="shared" ca="1" si="46"/>
        <v>18.617187845731806</v>
      </c>
      <c r="AN99" s="24">
        <f t="shared" ca="1" si="46"/>
        <v>16.312451648911498</v>
      </c>
      <c r="AO99" s="24">
        <f t="shared" ca="1" si="46"/>
        <v>16.312451648911498</v>
      </c>
      <c r="AP99" s="24">
        <f t="shared" ca="1" si="46"/>
        <v>16.312451648911498</v>
      </c>
      <c r="AQ99" s="186"/>
      <c r="AR99" s="186"/>
      <c r="AS99" s="186"/>
      <c r="AT99" s="186"/>
      <c r="AU99" s="186"/>
      <c r="AV99" s="186"/>
      <c r="BB99" s="313">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45"/>
        <v>4.5708972638273712E-2</v>
      </c>
      <c r="L100" s="24">
        <f t="shared" si="45"/>
        <v>4.3988077998250004E-2</v>
      </c>
      <c r="M100" s="24">
        <f t="shared" si="45"/>
        <v>4.2267183358226296E-2</v>
      </c>
      <c r="N100" s="24">
        <f t="shared" si="45"/>
        <v>4.0546288718202587E-2</v>
      </c>
      <c r="O100" s="24">
        <f>'[5]TS BYDem'!O11</f>
        <v>3.8825394078178879E-2</v>
      </c>
      <c r="P100" s="24">
        <f t="shared" ref="P100:AP100" ca="1" si="47">OFFSET(P$21,$BB100,$J$96)/OFFSET(O$21,$BB100,$J$96)*O100</f>
        <v>3.875104248853016E-2</v>
      </c>
      <c r="Q100" s="24">
        <f t="shared" ca="1" si="47"/>
        <v>3.911384543385777E-2</v>
      </c>
      <c r="R100" s="24">
        <f t="shared" ca="1" si="47"/>
        <v>4.0699032179204869E-2</v>
      </c>
      <c r="S100" s="24">
        <f t="shared" ca="1" si="47"/>
        <v>4.7833506677456422E-2</v>
      </c>
      <c r="T100" s="24">
        <f t="shared" ca="1" si="47"/>
        <v>4.8042787424365921E-2</v>
      </c>
      <c r="U100" s="24">
        <f t="shared" ca="1" si="47"/>
        <v>4.8284505217926835E-2</v>
      </c>
      <c r="V100" s="24">
        <f t="shared" ca="1" si="47"/>
        <v>4.8420080645079515E-2</v>
      </c>
      <c r="W100" s="24">
        <f t="shared" ca="1" si="47"/>
        <v>4.8458085734585113E-2</v>
      </c>
      <c r="X100" s="24">
        <f t="shared" ca="1" si="47"/>
        <v>4.83917243301367E-2</v>
      </c>
      <c r="Y100" s="24">
        <f t="shared" ca="1" si="47"/>
        <v>4.8335543396172374E-2</v>
      </c>
      <c r="Z100" s="24">
        <f t="shared" ca="1" si="47"/>
        <v>4.8306354486685348E-2</v>
      </c>
      <c r="AA100" s="24">
        <f t="shared" ca="1" si="47"/>
        <v>4.8125647802413914E-2</v>
      </c>
      <c r="AB100" s="24">
        <f t="shared" ca="1" si="47"/>
        <v>4.7847419185109492E-2</v>
      </c>
      <c r="AC100" s="24">
        <f t="shared" ca="1" si="47"/>
        <v>4.739922696680654E-2</v>
      </c>
      <c r="AD100" s="24">
        <f t="shared" ca="1" si="47"/>
        <v>4.684028851312292E-2</v>
      </c>
      <c r="AE100" s="24">
        <f t="shared" ca="1" si="47"/>
        <v>4.6239105219402138E-2</v>
      </c>
      <c r="AF100" s="24">
        <f t="shared" ca="1" si="47"/>
        <v>4.5540386867321737E-2</v>
      </c>
      <c r="AG100" s="24">
        <f t="shared" ca="1" si="47"/>
        <v>4.480855003102558E-2</v>
      </c>
      <c r="AH100" s="24">
        <f t="shared" ca="1" si="47"/>
        <v>4.3982139586782286E-2</v>
      </c>
      <c r="AI100" s="24">
        <f t="shared" ca="1" si="47"/>
        <v>4.3083958057500052E-2</v>
      </c>
      <c r="AJ100" s="24">
        <f t="shared" ca="1" si="47"/>
        <v>4.2197020693945542E-2</v>
      </c>
      <c r="AK100" s="24">
        <f t="shared" ca="1" si="47"/>
        <v>4.1324842468046359E-2</v>
      </c>
      <c r="AL100" s="24">
        <f t="shared" ca="1" si="47"/>
        <v>4.0431519349470382E-2</v>
      </c>
      <c r="AM100" s="24">
        <f t="shared" ca="1" si="47"/>
        <v>3.6019379489888252E-2</v>
      </c>
      <c r="AN100" s="24">
        <f t="shared" ca="1" si="47"/>
        <v>3.1560318949421899E-2</v>
      </c>
      <c r="AO100" s="24">
        <f t="shared" ca="1" si="47"/>
        <v>3.1560318949421899E-2</v>
      </c>
      <c r="AP100" s="24">
        <f t="shared" ca="1" si="47"/>
        <v>3.1560318949421899E-2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45"/>
        <v>10.60286164041378</v>
      </c>
      <c r="L101" s="24">
        <f t="shared" si="45"/>
        <v>11.148583550667752</v>
      </c>
      <c r="M101" s="24">
        <f t="shared" si="45"/>
        <v>11.694305460921722</v>
      </c>
      <c r="N101" s="24">
        <f t="shared" si="45"/>
        <v>12.240027371175692</v>
      </c>
      <c r="O101" s="24">
        <f>'[5]TS BYDem'!O12</f>
        <v>12.785749281429664</v>
      </c>
      <c r="P101" s="24">
        <f t="shared" ref="P101:AP101" ca="1" si="48">OFFSET(P$21,$BB101,$J$96)/OFFSET(O$21,$BB101,$J$96)*O101</f>
        <v>12.761264255417823</v>
      </c>
      <c r="Q101" s="24">
        <f t="shared" ca="1" si="48"/>
        <v>12.88074037684965</v>
      </c>
      <c r="R101" s="24">
        <f t="shared" ca="1" si="48"/>
        <v>13.402764705809254</v>
      </c>
      <c r="S101" s="24">
        <f t="shared" ca="1" si="48"/>
        <v>15.752247675788082</v>
      </c>
      <c r="T101" s="24">
        <f t="shared" ca="1" si="48"/>
        <v>15.821166774304563</v>
      </c>
      <c r="U101" s="24">
        <f t="shared" ca="1" si="48"/>
        <v>15.900767849289331</v>
      </c>
      <c r="V101" s="24">
        <f t="shared" ca="1" si="48"/>
        <v>15.945414747574677</v>
      </c>
      <c r="W101" s="24">
        <f t="shared" ca="1" si="48"/>
        <v>15.957930359003074</v>
      </c>
      <c r="X101" s="24">
        <f t="shared" ca="1" si="48"/>
        <v>15.936076613551515</v>
      </c>
      <c r="Y101" s="24">
        <f t="shared" ca="1" si="48"/>
        <v>15.91757544046315</v>
      </c>
      <c r="Z101" s="24">
        <f t="shared" ca="1" si="48"/>
        <v>15.907963121326144</v>
      </c>
      <c r="AA101" s="24">
        <f t="shared" ca="1" si="48"/>
        <v>15.848453864216722</v>
      </c>
      <c r="AB101" s="24">
        <f t="shared" ca="1" si="48"/>
        <v>15.756829260571745</v>
      </c>
      <c r="AC101" s="24">
        <f t="shared" ca="1" si="48"/>
        <v>15.609233248498553</v>
      </c>
      <c r="AD101" s="24">
        <f t="shared" ca="1" si="48"/>
        <v>15.425166940809346</v>
      </c>
      <c r="AE101" s="24">
        <f t="shared" ca="1" si="48"/>
        <v>15.2271888121078</v>
      </c>
      <c r="AF101" s="24">
        <f t="shared" ca="1" si="48"/>
        <v>14.997091014515716</v>
      </c>
      <c r="AG101" s="24">
        <f t="shared" ca="1" si="48"/>
        <v>14.756086833464627</v>
      </c>
      <c r="AH101" s="24">
        <f t="shared" ca="1" si="48"/>
        <v>14.483938230867745</v>
      </c>
      <c r="AI101" s="24">
        <f t="shared" ca="1" si="48"/>
        <v>14.188154398783782</v>
      </c>
      <c r="AJ101" s="24">
        <f t="shared" ca="1" si="48"/>
        <v>13.896073428893157</v>
      </c>
      <c r="AK101" s="24">
        <f t="shared" ca="1" si="48"/>
        <v>13.608852850974115</v>
      </c>
      <c r="AL101" s="24">
        <f t="shared" ca="1" si="48"/>
        <v>13.314668961985936</v>
      </c>
      <c r="AM101" s="24">
        <f t="shared" ca="1" si="48"/>
        <v>11.861689143529308</v>
      </c>
      <c r="AN101" s="24">
        <f t="shared" ca="1" si="48"/>
        <v>10.393257683791417</v>
      </c>
      <c r="AO101" s="24">
        <f t="shared" ca="1" si="48"/>
        <v>10.393257683791417</v>
      </c>
      <c r="AP101" s="24">
        <f t="shared" ca="1" si="48"/>
        <v>10.393257683791417</v>
      </c>
      <c r="AQ101" s="186"/>
      <c r="AR101" s="186"/>
      <c r="AS101" s="186"/>
      <c r="AT101" s="186"/>
      <c r="AU101" s="186"/>
      <c r="AV101" s="186"/>
      <c r="BB101" s="313">
        <f t="shared" ref="BB101:BB110" si="4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45"/>
        <v>14.057505929991256</v>
      </c>
      <c r="L102" s="24">
        <f t="shared" si="45"/>
        <v>13.438355271639411</v>
      </c>
      <c r="M102" s="24">
        <f t="shared" si="45"/>
        <v>12.819204613287567</v>
      </c>
      <c r="N102" s="24">
        <f t="shared" si="45"/>
        <v>12.200053954935722</v>
      </c>
      <c r="O102" s="24">
        <f>'[5]TS BYDem'!O13</f>
        <v>11.580903296583879</v>
      </c>
      <c r="P102" s="24">
        <f ca="1">IF(OR($E$78=1,$E$78=2,$E$78=3), P89,P81)</f>
        <v>11.558725580423799</v>
      </c>
      <c r="Q102" s="24">
        <f t="shared" ref="Q102:AN102" ca="1" si="50">IF(OR($E$78=1,$E$78=2,$E$78=3), Q89,Q81)</f>
        <v>11.666943048019737</v>
      </c>
      <c r="R102" s="24">
        <f t="shared" ca="1" si="50"/>
        <v>12.139775194112724</v>
      </c>
      <c r="S102" s="24">
        <f t="shared" ca="1" si="50"/>
        <v>14.267858145951511</v>
      </c>
      <c r="T102" s="24">
        <f t="shared" ca="1" si="50"/>
        <v>14.330282756167069</v>
      </c>
      <c r="U102" s="24">
        <f t="shared" ca="1" si="50"/>
        <v>14.402382742754607</v>
      </c>
      <c r="V102" s="24">
        <f t="shared" ca="1" si="50"/>
        <v>14.442822407271256</v>
      </c>
      <c r="W102" s="24">
        <f t="shared" ca="1" si="50"/>
        <v>14.45415862875187</v>
      </c>
      <c r="X102" s="24">
        <f t="shared" ca="1" si="50"/>
        <v>14.434364238358945</v>
      </c>
      <c r="Y102" s="24">
        <f t="shared" ca="1" si="50"/>
        <v>14.417606495680468</v>
      </c>
      <c r="Z102" s="24">
        <f t="shared" ca="1" si="50"/>
        <v>14.408899979078955</v>
      </c>
      <c r="AA102" s="24">
        <f t="shared" ca="1" si="50"/>
        <v>14.354998487921394</v>
      </c>
      <c r="AB102" s="24">
        <f t="shared" ca="1" si="50"/>
        <v>14.272007991936817</v>
      </c>
      <c r="AC102" s="24">
        <f t="shared" ca="1" si="50"/>
        <v>14.138320469590067</v>
      </c>
      <c r="AD102" s="24">
        <f t="shared" ca="1" si="50"/>
        <v>13.97159937545724</v>
      </c>
      <c r="AE102" s="24">
        <f t="shared" ca="1" si="50"/>
        <v>13.792277419984414</v>
      </c>
      <c r="AF102" s="24">
        <f t="shared" ca="1" si="50"/>
        <v>13.583862544640255</v>
      </c>
      <c r="AG102" s="24">
        <f t="shared" ca="1" si="50"/>
        <v>13.365569032590956</v>
      </c>
      <c r="AH102" s="24">
        <f t="shared" ca="1" si="50"/>
        <v>13.11906594703831</v>
      </c>
      <c r="AI102" s="24">
        <f t="shared" ca="1" si="50"/>
        <v>12.851154862544218</v>
      </c>
      <c r="AJ102" s="24">
        <f t="shared" ca="1" si="50"/>
        <v>12.586597706555819</v>
      </c>
      <c r="AK102" s="24">
        <f t="shared" ca="1" si="50"/>
        <v>12.326442930761763</v>
      </c>
      <c r="AL102" s="24">
        <f t="shared" ca="1" si="50"/>
        <v>12.059981021115735</v>
      </c>
      <c r="AM102" s="24">
        <f t="shared" ca="1" si="50"/>
        <v>10.743920585465407</v>
      </c>
      <c r="AN102" s="24">
        <f t="shared" ca="1" si="50"/>
        <v>9.4138645708690945</v>
      </c>
      <c r="AO102" s="24">
        <f t="shared" ref="AO102:AP102" ca="1" si="51">IF($E$78=1, AO89,AO81)</f>
        <v>9.4138645708690945</v>
      </c>
      <c r="AP102" s="24">
        <f t="shared" ca="1" si="51"/>
        <v>9.4138645708690945</v>
      </c>
      <c r="AQ102" s="186"/>
      <c r="AR102" s="186"/>
      <c r="AS102" s="186"/>
      <c r="AT102" s="186"/>
      <c r="AU102" s="186"/>
      <c r="AV102" s="186"/>
      <c r="BB102" s="313">
        <f t="shared" si="4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45"/>
        <v>0</v>
      </c>
      <c r="L103" s="24">
        <f t="shared" si="45"/>
        <v>0</v>
      </c>
      <c r="M103" s="24">
        <f t="shared" si="45"/>
        <v>0</v>
      </c>
      <c r="N103" s="24">
        <f t="shared" si="45"/>
        <v>0</v>
      </c>
      <c r="O103" s="24">
        <f>'[5]TS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45"/>
        <v>6.0134622186835083</v>
      </c>
      <c r="L104" s="24">
        <f t="shared" si="45"/>
        <v>6.3605871333567281</v>
      </c>
      <c r="M104" s="24">
        <f t="shared" si="45"/>
        <v>6.7077120480299488</v>
      </c>
      <c r="N104" s="24">
        <f t="shared" si="45"/>
        <v>7.0548369627031686</v>
      </c>
      <c r="O104" s="24">
        <f>'[5]TS BYDem'!O15</f>
        <v>7.4019618773763893</v>
      </c>
      <c r="P104" s="24">
        <f t="shared" ref="P104:AP104" ca="1" si="53">OFFSET(P$21,$BB104,$J$96)/OFFSET(O$21,$BB104,$J$96)*O104</f>
        <v>7.3877869373617697</v>
      </c>
      <c r="Q104" s="24">
        <f t="shared" ca="1" si="53"/>
        <v>7.4569543890792565</v>
      </c>
      <c r="R104" s="24">
        <f t="shared" ca="1" si="53"/>
        <v>7.7591661794851694</v>
      </c>
      <c r="S104" s="24">
        <f t="shared" ca="1" si="53"/>
        <v>9.1193354579948878</v>
      </c>
      <c r="T104" s="24">
        <f t="shared" ca="1" si="53"/>
        <v>9.1592342960381981</v>
      </c>
      <c r="U104" s="24">
        <f t="shared" ca="1" si="53"/>
        <v>9.2053171738943433</v>
      </c>
      <c r="V104" s="24">
        <f t="shared" ca="1" si="53"/>
        <v>9.2311642816216324</v>
      </c>
      <c r="W104" s="24">
        <f t="shared" ca="1" si="53"/>
        <v>9.238409854534563</v>
      </c>
      <c r="X104" s="24">
        <f t="shared" ca="1" si="53"/>
        <v>9.2257582228507413</v>
      </c>
      <c r="Y104" s="24">
        <f t="shared" ca="1" si="53"/>
        <v>9.215047471773703</v>
      </c>
      <c r="Z104" s="24">
        <f t="shared" ca="1" si="53"/>
        <v>9.209482680986774</v>
      </c>
      <c r="AA104" s="24">
        <f t="shared" ca="1" si="53"/>
        <v>9.1750314147543985</v>
      </c>
      <c r="AB104" s="24">
        <f t="shared" ca="1" si="53"/>
        <v>9.1219878419232874</v>
      </c>
      <c r="AC104" s="24">
        <f t="shared" ca="1" si="53"/>
        <v>9.0365411441528778</v>
      </c>
      <c r="AD104" s="24">
        <f t="shared" ca="1" si="53"/>
        <v>8.9299809604330385</v>
      </c>
      <c r="AE104" s="24">
        <f t="shared" ca="1" si="53"/>
        <v>8.8153669062272684</v>
      </c>
      <c r="AF104" s="24">
        <f t="shared" ca="1" si="53"/>
        <v>8.6821580431128798</v>
      </c>
      <c r="AG104" s="24">
        <f t="shared" ca="1" si="53"/>
        <v>8.542635225860435</v>
      </c>
      <c r="AH104" s="24">
        <f t="shared" ca="1" si="53"/>
        <v>8.3850821926307599</v>
      </c>
      <c r="AI104" s="24">
        <f t="shared" ca="1" si="53"/>
        <v>8.213846185976875</v>
      </c>
      <c r="AJ104" s="24">
        <f t="shared" ca="1" si="53"/>
        <v>8.0447538507018805</v>
      </c>
      <c r="AK104" s="24">
        <f t="shared" ca="1" si="53"/>
        <v>7.8784753071954308</v>
      </c>
      <c r="AL104" s="24">
        <f t="shared" ca="1" si="53"/>
        <v>7.7081655440913206</v>
      </c>
      <c r="AM104" s="24">
        <f t="shared" ca="1" si="53"/>
        <v>6.8670023875109001</v>
      </c>
      <c r="AN104" s="24">
        <f t="shared" ca="1" si="53"/>
        <v>6.016893923370529</v>
      </c>
      <c r="AO104" s="24">
        <f t="shared" ca="1" si="53"/>
        <v>6.016893923370529</v>
      </c>
      <c r="AP104" s="24">
        <f t="shared" ca="1" si="53"/>
        <v>6.016893923370529</v>
      </c>
      <c r="AQ104" s="186"/>
      <c r="AR104" s="186"/>
      <c r="AS104" s="186"/>
      <c r="AT104" s="186"/>
      <c r="AU104" s="186"/>
      <c r="AV104" s="186"/>
      <c r="BB104" s="313">
        <f t="shared" si="4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45"/>
        <v>1.68695064602372</v>
      </c>
      <c r="L105" s="24">
        <f t="shared" si="45"/>
        <v>1.9386801389125154</v>
      </c>
      <c r="M105" s="24">
        <f t="shared" si="45"/>
        <v>2.1904096318013111</v>
      </c>
      <c r="N105" s="24">
        <f t="shared" si="45"/>
        <v>2.4421391246901063</v>
      </c>
      <c r="O105" s="24">
        <f>'[5]TS BYDem'!O16</f>
        <v>2.6938686175789019</v>
      </c>
      <c r="P105" s="24">
        <f t="shared" ref="P105:AP105" ca="1" si="54">OFFSET(P$21,$BB105,$J$96)/OFFSET(O$21,$BB105,$J$96)*O105</f>
        <v>2.6887097925681762</v>
      </c>
      <c r="Q105" s="24">
        <f t="shared" ca="1" si="54"/>
        <v>2.7138825819754198</v>
      </c>
      <c r="R105" s="24">
        <f t="shared" ca="1" si="54"/>
        <v>2.8238694843026422</v>
      </c>
      <c r="S105" s="24">
        <f t="shared" ca="1" si="54"/>
        <v>3.3188892364539471</v>
      </c>
      <c r="T105" s="24">
        <f t="shared" ca="1" si="54"/>
        <v>3.3334100120892893</v>
      </c>
      <c r="U105" s="24">
        <f t="shared" ca="1" si="54"/>
        <v>3.3501814060144355</v>
      </c>
      <c r="V105" s="24">
        <f t="shared" ca="1" si="54"/>
        <v>3.3595881975536548</v>
      </c>
      <c r="W105" s="24">
        <f t="shared" ca="1" si="54"/>
        <v>3.3622251500008402</v>
      </c>
      <c r="X105" s="24">
        <f t="shared" ca="1" si="54"/>
        <v>3.3576207175383628</v>
      </c>
      <c r="Y105" s="24">
        <f t="shared" ca="1" si="54"/>
        <v>3.3537226487999487</v>
      </c>
      <c r="Z105" s="24">
        <f t="shared" ca="1" si="54"/>
        <v>3.3516973998845065</v>
      </c>
      <c r="AA105" s="24">
        <f t="shared" ca="1" si="54"/>
        <v>3.3391592125124654</v>
      </c>
      <c r="AB105" s="24">
        <f t="shared" ca="1" si="54"/>
        <v>3.3198545445634542</v>
      </c>
      <c r="AC105" s="24">
        <f t="shared" ca="1" si="54"/>
        <v>3.2887570894005203</v>
      </c>
      <c r="AD105" s="24">
        <f t="shared" ca="1" si="54"/>
        <v>3.2499755961205166</v>
      </c>
      <c r="AE105" s="24">
        <f t="shared" ca="1" si="54"/>
        <v>3.2082629787261876</v>
      </c>
      <c r="AF105" s="24">
        <f t="shared" ca="1" si="54"/>
        <v>3.1597829700646987</v>
      </c>
      <c r="AG105" s="24">
        <f t="shared" ca="1" si="54"/>
        <v>3.1090050621182477</v>
      </c>
      <c r="AH105" s="24">
        <f t="shared" ca="1" si="54"/>
        <v>3.0516652407502098</v>
      </c>
      <c r="AI105" s="24">
        <f t="shared" ca="1" si="54"/>
        <v>2.9893456406001029</v>
      </c>
      <c r="AJ105" s="24">
        <f t="shared" ca="1" si="54"/>
        <v>2.9278062078096312</v>
      </c>
      <c r="AK105" s="24">
        <f t="shared" ca="1" si="54"/>
        <v>2.8672908258677396</v>
      </c>
      <c r="AL105" s="24">
        <f t="shared" ca="1" si="54"/>
        <v>2.8053083226214413</v>
      </c>
      <c r="AM105" s="24">
        <f t="shared" ca="1" si="54"/>
        <v>2.4991755611570201</v>
      </c>
      <c r="AN105" s="24">
        <f t="shared" ca="1" si="54"/>
        <v>2.1897872461367247</v>
      </c>
      <c r="AO105" s="24">
        <f t="shared" ca="1" si="54"/>
        <v>2.1897872461367247</v>
      </c>
      <c r="AP105" s="24">
        <f t="shared" ca="1" si="54"/>
        <v>2.1897872461367247</v>
      </c>
      <c r="AQ105" s="186"/>
      <c r="AR105" s="186"/>
      <c r="AS105" s="186"/>
      <c r="AT105" s="186"/>
      <c r="AU105" s="186"/>
      <c r="AV105" s="186"/>
      <c r="BB105" s="313">
        <f t="shared" si="4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45"/>
        <v>2.1447512871559105</v>
      </c>
      <c r="L106" s="24">
        <f t="shared" si="45"/>
        <v>2.301814565673177</v>
      </c>
      <c r="M106" s="24">
        <f t="shared" si="45"/>
        <v>2.458877844190444</v>
      </c>
      <c r="N106" s="24">
        <f t="shared" si="45"/>
        <v>2.615941122707711</v>
      </c>
      <c r="O106" s="24">
        <f>'[5]TS BYDem'!O17</f>
        <v>2.7730044012249775</v>
      </c>
      <c r="P106" s="24">
        <f t="shared" ref="P106:AP106" ca="1" si="55">OFFSET(P$21,$BB106,$J$96)/OFFSET(O$21,$BB106,$J$96)*O106</f>
        <v>2.7676940292318739</v>
      </c>
      <c r="Q106" s="24">
        <f t="shared" ca="1" si="55"/>
        <v>2.7936063010338046</v>
      </c>
      <c r="R106" s="24">
        <f t="shared" ca="1" si="55"/>
        <v>2.9068242071485435</v>
      </c>
      <c r="S106" s="24">
        <f t="shared" ca="1" si="55"/>
        <v>3.4163857880108517</v>
      </c>
      <c r="T106" s="24">
        <f t="shared" ca="1" si="55"/>
        <v>3.4313331297198149</v>
      </c>
      <c r="U106" s="24">
        <f t="shared" ca="1" si="55"/>
        <v>3.4485972044655631</v>
      </c>
      <c r="V106" s="24">
        <f t="shared" ca="1" si="55"/>
        <v>3.45828033235437</v>
      </c>
      <c r="W106" s="24">
        <f t="shared" ca="1" si="55"/>
        <v>3.4609947486010091</v>
      </c>
      <c r="X106" s="24">
        <f t="shared" ca="1" si="55"/>
        <v>3.4562550551355318</v>
      </c>
      <c r="Y106" s="24">
        <f t="shared" ca="1" si="55"/>
        <v>3.4522424757181973</v>
      </c>
      <c r="Z106" s="24">
        <f t="shared" ca="1" si="55"/>
        <v>3.450157732565005</v>
      </c>
      <c r="AA106" s="24">
        <f t="shared" ca="1" si="55"/>
        <v>3.4372512201467038</v>
      </c>
      <c r="AB106" s="24">
        <f t="shared" ca="1" si="55"/>
        <v>3.4173794532619084</v>
      </c>
      <c r="AC106" s="24">
        <f t="shared" ca="1" si="55"/>
        <v>3.3853684711854277</v>
      </c>
      <c r="AD106" s="24">
        <f t="shared" ca="1" si="55"/>
        <v>3.3454477226939221</v>
      </c>
      <c r="AE106" s="24">
        <f t="shared" ca="1" si="55"/>
        <v>3.3025097446253979</v>
      </c>
      <c r="AF106" s="24">
        <f t="shared" ca="1" si="55"/>
        <v>3.252605574647518</v>
      </c>
      <c r="AG106" s="24">
        <f t="shared" ca="1" si="55"/>
        <v>3.2003360016989104</v>
      </c>
      <c r="AH106" s="24">
        <f t="shared" ca="1" si="55"/>
        <v>3.1413117508570387</v>
      </c>
      <c r="AI106" s="24">
        <f t="shared" ca="1" si="55"/>
        <v>3.0771614339592008</v>
      </c>
      <c r="AJ106" s="24">
        <f t="shared" ca="1" si="55"/>
        <v>3.0138142028198303</v>
      </c>
      <c r="AK106" s="24">
        <f t="shared" ca="1" si="55"/>
        <v>2.9515211053125383</v>
      </c>
      <c r="AL106" s="24">
        <f t="shared" ca="1" si="55"/>
        <v>2.8877177879646414</v>
      </c>
      <c r="AM106" s="24">
        <f t="shared" ca="1" si="55"/>
        <v>2.5725919910492201</v>
      </c>
      <c r="AN106" s="24">
        <f t="shared" ca="1" si="55"/>
        <v>2.2541150045917577</v>
      </c>
      <c r="AO106" s="24">
        <f t="shared" ca="1" si="55"/>
        <v>2.2541150045917577</v>
      </c>
      <c r="AP106" s="24">
        <f t="shared" ca="1" si="55"/>
        <v>2.2541150045917577</v>
      </c>
      <c r="AQ106" s="186"/>
      <c r="AR106" s="186"/>
      <c r="AS106" s="186"/>
      <c r="AT106" s="186"/>
      <c r="AU106" s="186"/>
      <c r="AV106" s="186"/>
      <c r="BB106" s="313">
        <f t="shared" si="4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45"/>
        <v>0</v>
      </c>
      <c r="L107" s="24">
        <f t="shared" si="45"/>
        <v>0</v>
      </c>
      <c r="M107" s="24">
        <f t="shared" si="45"/>
        <v>0</v>
      </c>
      <c r="N107" s="24">
        <f t="shared" si="45"/>
        <v>0</v>
      </c>
      <c r="O107" s="24">
        <f>'[5]TS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45"/>
        <v>0</v>
      </c>
      <c r="L108" s="24">
        <f t="shared" si="45"/>
        <v>0</v>
      </c>
      <c r="M108" s="24">
        <f t="shared" si="45"/>
        <v>0</v>
      </c>
      <c r="N108" s="24">
        <f t="shared" si="45"/>
        <v>0</v>
      </c>
      <c r="O108" s="24">
        <f>'[5]TS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45"/>
        <v>0</v>
      </c>
      <c r="L109" s="24">
        <f t="shared" si="45"/>
        <v>0</v>
      </c>
      <c r="M109" s="24">
        <f t="shared" si="45"/>
        <v>0</v>
      </c>
      <c r="N109" s="24">
        <f t="shared" si="45"/>
        <v>0</v>
      </c>
      <c r="O109" s="24">
        <f>'[5]TS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45"/>
        <v>17.624996355408708</v>
      </c>
      <c r="L110" s="24">
        <f t="shared" si="45"/>
        <v>19.20162222032841</v>
      </c>
      <c r="M110" s="24">
        <f t="shared" si="45"/>
        <v>20.778248085248109</v>
      </c>
      <c r="N110" s="24">
        <f t="shared" si="45"/>
        <v>22.354873950167811</v>
      </c>
      <c r="O110" s="24">
        <f>'[5]TS BYDem'!O21</f>
        <v>23.931499815087513</v>
      </c>
      <c r="P110" s="24">
        <f t="shared" ref="P110:AP110" ca="1" si="59">OFFSET(P$33,$BB110,$J$96)/OFFSET(O$33,$BB110,$J$96)*O110</f>
        <v>24.577205497064881</v>
      </c>
      <c r="Q110" s="24">
        <f t="shared" ca="1" si="59"/>
        <v>25.241386478205715</v>
      </c>
      <c r="R110" s="24">
        <f t="shared" ca="1" si="59"/>
        <v>26.525522059109278</v>
      </c>
      <c r="S110" s="24">
        <f t="shared" ca="1" si="59"/>
        <v>22.337464738230352</v>
      </c>
      <c r="T110" s="24">
        <f t="shared" ca="1" si="59"/>
        <v>22.905814821120622</v>
      </c>
      <c r="U110" s="24">
        <f t="shared" ca="1" si="59"/>
        <v>23.453348602125729</v>
      </c>
      <c r="V110" s="24">
        <f t="shared" ca="1" si="59"/>
        <v>24.106437777202508</v>
      </c>
      <c r="W110" s="24">
        <f t="shared" ca="1" si="59"/>
        <v>24.857373457825247</v>
      </c>
      <c r="X110" s="24">
        <f t="shared" ca="1" si="59"/>
        <v>25.597359001541946</v>
      </c>
      <c r="Y110" s="24">
        <f t="shared" ca="1" si="59"/>
        <v>26.334759124817644</v>
      </c>
      <c r="Z110" s="24">
        <f t="shared" ca="1" si="59"/>
        <v>27.054321323495092</v>
      </c>
      <c r="AA110" s="24">
        <f t="shared" ca="1" si="59"/>
        <v>27.918767040895766</v>
      </c>
      <c r="AB110" s="24">
        <f t="shared" ca="1" si="59"/>
        <v>28.617469306423033</v>
      </c>
      <c r="AC110" s="24">
        <f t="shared" ca="1" si="59"/>
        <v>29.00613784126497</v>
      </c>
      <c r="AD110" s="24">
        <f t="shared" ca="1" si="59"/>
        <v>29.46808570424162</v>
      </c>
      <c r="AE110" s="24">
        <f t="shared" ca="1" si="59"/>
        <v>29.930611256208262</v>
      </c>
      <c r="AF110" s="24">
        <f t="shared" ca="1" si="59"/>
        <v>30.382722633551221</v>
      </c>
      <c r="AG110" s="24">
        <f t="shared" ca="1" si="59"/>
        <v>30.892163784346806</v>
      </c>
      <c r="AH110" s="24">
        <f t="shared" ca="1" si="59"/>
        <v>31.331426133445891</v>
      </c>
      <c r="AI110" s="24">
        <f t="shared" ca="1" si="59"/>
        <v>31.789476939852115</v>
      </c>
      <c r="AJ110" s="24">
        <f t="shared" ca="1" si="59"/>
        <v>32.284421308260114</v>
      </c>
      <c r="AK110" s="24">
        <f t="shared" ca="1" si="59"/>
        <v>32.75098358735417</v>
      </c>
      <c r="AL110" s="24">
        <f t="shared" ca="1" si="59"/>
        <v>33.220684402404956</v>
      </c>
      <c r="AM110" s="24">
        <f t="shared" ca="1" si="59"/>
        <v>35.378610085390704</v>
      </c>
      <c r="AN110" s="24">
        <f t="shared" ca="1" si="59"/>
        <v>37.213217370069508</v>
      </c>
      <c r="AO110" s="24">
        <f t="shared" ca="1" si="59"/>
        <v>37.213217370069508</v>
      </c>
      <c r="AP110" s="24">
        <f t="shared" ca="1" si="59"/>
        <v>37.213217370069508</v>
      </c>
      <c r="AQ110" s="186"/>
      <c r="AR110" s="186"/>
      <c r="AS110" s="186"/>
      <c r="AT110" s="186"/>
      <c r="AU110" s="186"/>
      <c r="AV110" s="186"/>
      <c r="BB110" s="313">
        <f t="shared" si="49"/>
        <v>2</v>
      </c>
    </row>
    <row r="111" spans="1:54" s="315" customFormat="1">
      <c r="A111" s="319" t="str">
        <f>'[5]TS BYDem'!A22</f>
        <v/>
      </c>
      <c r="B111" s="319" t="str">
        <f>'[5]TS BYDem'!B22</f>
        <v>COM_PROJ</v>
      </c>
      <c r="C111" s="319" t="str">
        <f>'[5]TS BYDem'!C22</f>
        <v>-</v>
      </c>
      <c r="D111" s="319" t="str">
        <f>'[5]TS BYDem'!D22</f>
        <v>RMNL</v>
      </c>
      <c r="E111" s="318" t="s">
        <v>137</v>
      </c>
      <c r="F111" s="318" t="s">
        <v>137</v>
      </c>
      <c r="G111" s="318" t="s">
        <v>137</v>
      </c>
      <c r="H111" s="318" t="s">
        <v>137</v>
      </c>
      <c r="I111" s="318">
        <v>0</v>
      </c>
      <c r="J111" s="316">
        <f>'[5]TS BYDem'!J22</f>
        <v>3.3422499241462768E-2</v>
      </c>
      <c r="K111" s="317">
        <f t="shared" si="45"/>
        <v>4.0890728552561373E-2</v>
      </c>
      <c r="L111" s="317">
        <f t="shared" si="45"/>
        <v>4.8358957863659985E-2</v>
      </c>
      <c r="M111" s="317">
        <f t="shared" si="45"/>
        <v>5.5827187174758597E-2</v>
      </c>
      <c r="N111" s="317">
        <f t="shared" si="45"/>
        <v>6.3295416485857195E-2</v>
      </c>
      <c r="O111" s="317">
        <f>'[5]TS BYDem'!O22</f>
        <v>7.0763645796955807E-2</v>
      </c>
      <c r="P111" s="24">
        <f t="shared" ref="P111:AP111" ca="1" si="60">OFFSET(P$33,$BB111,$J$96)/OFFSET(O$33,$BB111,$J$96)*O111</f>
        <v>7.2672948954784697E-2</v>
      </c>
      <c r="Q111" s="24">
        <f t="shared" ca="1" si="60"/>
        <v>7.46368821832777E-2</v>
      </c>
      <c r="R111" s="24">
        <f t="shared" ca="1" si="60"/>
        <v>7.8433974555442321E-2</v>
      </c>
      <c r="S111" s="24">
        <f t="shared" ca="1" si="60"/>
        <v>6.6050203913320518E-2</v>
      </c>
      <c r="T111" s="24">
        <f t="shared" ca="1" si="60"/>
        <v>6.7730772380197882E-2</v>
      </c>
      <c r="U111" s="24">
        <f t="shared" ca="1" si="60"/>
        <v>6.9349788607358298E-2</v>
      </c>
      <c r="V111" s="24">
        <f t="shared" ca="1" si="60"/>
        <v>7.128092419919542E-2</v>
      </c>
      <c r="W111" s="24">
        <f t="shared" ca="1" si="60"/>
        <v>7.3501384551888496E-2</v>
      </c>
      <c r="X111" s="24">
        <f t="shared" ca="1" si="60"/>
        <v>7.5689466172975339E-2</v>
      </c>
      <c r="Y111" s="24">
        <f t="shared" ca="1" si="60"/>
        <v>7.7869902900188553E-2</v>
      </c>
      <c r="Z111" s="24">
        <f t="shared" ca="1" si="60"/>
        <v>7.9997594225409543E-2</v>
      </c>
      <c r="AA111" s="24">
        <f t="shared" ca="1" si="60"/>
        <v>8.2553695223236315E-2</v>
      </c>
      <c r="AB111" s="24">
        <f t="shared" ca="1" si="60"/>
        <v>8.4619705294369893E-2</v>
      </c>
      <c r="AC111" s="24">
        <f t="shared" ca="1" si="60"/>
        <v>8.5768968932022766E-2</v>
      </c>
      <c r="AD111" s="24">
        <f t="shared" ca="1" si="60"/>
        <v>8.7134914033872649E-2</v>
      </c>
      <c r="AE111" s="24">
        <f t="shared" ca="1" si="60"/>
        <v>8.8502567318635622E-2</v>
      </c>
      <c r="AF111" s="24">
        <f t="shared" ca="1" si="60"/>
        <v>8.9839426671967967E-2</v>
      </c>
      <c r="AG111" s="24">
        <f t="shared" ca="1" si="60"/>
        <v>9.1345805855380643E-2</v>
      </c>
      <c r="AH111" s="24">
        <f t="shared" ca="1" si="60"/>
        <v>9.2644671598178338E-2</v>
      </c>
      <c r="AI111" s="24">
        <f t="shared" ca="1" si="60"/>
        <v>9.3999093396727934E-2</v>
      </c>
      <c r="AJ111" s="24">
        <f t="shared" ca="1" si="60"/>
        <v>9.54626066844802E-2</v>
      </c>
      <c r="AK111" s="24">
        <f t="shared" ca="1" si="60"/>
        <v>9.6842196267880126E-2</v>
      </c>
      <c r="AL111" s="24">
        <f t="shared" ca="1" si="60"/>
        <v>9.8231066266150802E-2</v>
      </c>
      <c r="AM111" s="24">
        <f t="shared" ca="1" si="60"/>
        <v>0.10461189027914003</v>
      </c>
      <c r="AN111" s="24">
        <f t="shared" ca="1" si="60"/>
        <v>0.11003668609522503</v>
      </c>
      <c r="AO111" s="24">
        <f t="shared" ca="1" si="60"/>
        <v>0.11003668609522503</v>
      </c>
      <c r="AP111" s="24">
        <f t="shared" ca="1" si="60"/>
        <v>0.11003668609522503</v>
      </c>
      <c r="AQ111" s="316"/>
      <c r="AR111" s="316"/>
      <c r="AS111" s="316"/>
      <c r="AT111" s="316"/>
      <c r="AU111" s="316"/>
      <c r="AV111" s="316"/>
      <c r="BB111" s="320">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45"/>
        <v>8.9629930777373428</v>
      </c>
      <c r="L112" s="24">
        <f t="shared" si="45"/>
        <v>8.8796302919162056</v>
      </c>
      <c r="M112" s="24">
        <f t="shared" si="45"/>
        <v>8.7962675060950666</v>
      </c>
      <c r="N112" s="24">
        <f t="shared" si="45"/>
        <v>8.7129047202739294</v>
      </c>
      <c r="O112" s="24">
        <f>'[5]TS BYDem'!O23</f>
        <v>8.6295419344527904</v>
      </c>
      <c r="P112" s="24">
        <f t="shared" ref="P112:AP112" ca="1" si="61">OFFSET(P$33,$BB112,$J$96)/OFFSET(O$33,$BB112,$J$96)*O112</f>
        <v>8.8623791700206667</v>
      </c>
      <c r="Q112" s="24">
        <f t="shared" ca="1" si="61"/>
        <v>9.1018784773397758</v>
      </c>
      <c r="R112" s="24">
        <f t="shared" ca="1" si="61"/>
        <v>9.5649293488085139</v>
      </c>
      <c r="S112" s="24">
        <f t="shared" ca="1" si="61"/>
        <v>8.0547433364954966</v>
      </c>
      <c r="T112" s="24">
        <f t="shared" ca="1" si="61"/>
        <v>8.259686650188657</v>
      </c>
      <c r="U112" s="24">
        <f t="shared" ca="1" si="61"/>
        <v>8.4571237418971439</v>
      </c>
      <c r="V112" s="24">
        <f t="shared" ca="1" si="61"/>
        <v>8.6926234166692673</v>
      </c>
      <c r="W112" s="24">
        <f t="shared" ca="1" si="61"/>
        <v>8.9634058998434032</v>
      </c>
      <c r="X112" s="24">
        <f t="shared" ca="1" si="61"/>
        <v>9.2302398354401287</v>
      </c>
      <c r="Y112" s="24">
        <f t="shared" ca="1" si="61"/>
        <v>9.4961414853762722</v>
      </c>
      <c r="Z112" s="24">
        <f t="shared" ca="1" si="61"/>
        <v>9.7556108966506674</v>
      </c>
      <c r="AA112" s="24">
        <f t="shared" ca="1" si="61"/>
        <v>10.067324354896366</v>
      </c>
      <c r="AB112" s="24">
        <f t="shared" ca="1" si="61"/>
        <v>10.319271811037977</v>
      </c>
      <c r="AC112" s="24">
        <f t="shared" ca="1" si="61"/>
        <v>10.459423136526832</v>
      </c>
      <c r="AD112" s="24">
        <f t="shared" ca="1" si="61"/>
        <v>10.62599850730968</v>
      </c>
      <c r="AE112" s="24">
        <f t="shared" ca="1" si="61"/>
        <v>10.792782188954893</v>
      </c>
      <c r="AF112" s="24">
        <f t="shared" ca="1" si="61"/>
        <v>10.955810587507857</v>
      </c>
      <c r="AG112" s="24">
        <f t="shared" ca="1" si="61"/>
        <v>11.139511726504368</v>
      </c>
      <c r="AH112" s="24">
        <f t="shared" ca="1" si="61"/>
        <v>11.297906849712945</v>
      </c>
      <c r="AI112" s="24">
        <f t="shared" ca="1" si="61"/>
        <v>11.463076967446243</v>
      </c>
      <c r="AJ112" s="24">
        <f t="shared" ca="1" si="61"/>
        <v>11.641550661757092</v>
      </c>
      <c r="AK112" s="24">
        <f t="shared" ca="1" si="61"/>
        <v>11.809789960739002</v>
      </c>
      <c r="AL112" s="24">
        <f t="shared" ca="1" si="61"/>
        <v>11.979160995210147</v>
      </c>
      <c r="AM112" s="24">
        <f t="shared" ca="1" si="61"/>
        <v>12.757294848777407</v>
      </c>
      <c r="AN112" s="24">
        <f t="shared" ca="1" si="61"/>
        <v>13.418842207644033</v>
      </c>
      <c r="AO112" s="24">
        <f t="shared" ca="1" si="61"/>
        <v>13.418842207644033</v>
      </c>
      <c r="AP112" s="24">
        <f t="shared" ca="1" si="61"/>
        <v>13.418842207644033</v>
      </c>
      <c r="AQ112" s="186"/>
      <c r="AR112" s="186"/>
      <c r="AS112" s="186"/>
      <c r="AT112" s="186"/>
      <c r="AU112" s="186"/>
      <c r="AV112" s="186"/>
      <c r="BB112" s="313">
        <f t="shared" ref="BB112:BB128" si="62">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45"/>
        <v>13.128003260433498</v>
      </c>
      <c r="L113" s="24">
        <f t="shared" si="45"/>
        <v>13.093344572114558</v>
      </c>
      <c r="M113" s="24">
        <f t="shared" si="45"/>
        <v>13.058685883795617</v>
      </c>
      <c r="N113" s="24">
        <f t="shared" si="45"/>
        <v>13.024027195476677</v>
      </c>
      <c r="O113" s="24">
        <f>'[5]TS BYDem'!O24</f>
        <v>12.989368507157737</v>
      </c>
      <c r="P113" s="24">
        <f ca="1">IF(OR($E$78=1,$E$78=2,$E$78=3), P90,P82)</f>
        <v>13.339840024412242</v>
      </c>
      <c r="Q113" s="24">
        <f t="shared" ref="Q113:AN113" ca="1" si="63">IF(OR($E$78=1,$E$78=2,$E$78=3), Q90,Q82)</f>
        <v>13.700339432562368</v>
      </c>
      <c r="R113" s="24">
        <f t="shared" ca="1" si="63"/>
        <v>14.397333369523793</v>
      </c>
      <c r="S113" s="24">
        <f t="shared" ca="1" si="63"/>
        <v>12.124169535650758</v>
      </c>
      <c r="T113" s="24">
        <f t="shared" ca="1" si="63"/>
        <v>12.432654533447723</v>
      </c>
      <c r="U113" s="24">
        <f t="shared" ca="1" si="63"/>
        <v>12.729841007615502</v>
      </c>
      <c r="V113" s="24">
        <f t="shared" ca="1" si="63"/>
        <v>13.084320084508112</v>
      </c>
      <c r="W113" s="24">
        <f t="shared" ca="1" si="63"/>
        <v>13.491907588682531</v>
      </c>
      <c r="X113" s="24">
        <f t="shared" ca="1" si="63"/>
        <v>13.893551655772963</v>
      </c>
      <c r="Y113" s="24">
        <f t="shared" ca="1" si="63"/>
        <v>14.293792426826224</v>
      </c>
      <c r="Z113" s="24">
        <f t="shared" ca="1" si="63"/>
        <v>14.684351256597079</v>
      </c>
      <c r="AA113" s="24">
        <f t="shared" ca="1" si="63"/>
        <v>15.153548927637848</v>
      </c>
      <c r="AB113" s="24">
        <f t="shared" ca="1" si="63"/>
        <v>15.532785551913186</v>
      </c>
      <c r="AC113" s="24">
        <f t="shared" ca="1" si="63"/>
        <v>15.743744282674228</v>
      </c>
      <c r="AD113" s="24">
        <f t="shared" ca="1" si="63"/>
        <v>15.994477043665446</v>
      </c>
      <c r="AE113" s="24">
        <f t="shared" ca="1" si="63"/>
        <v>16.245523358559744</v>
      </c>
      <c r="AF113" s="24">
        <f t="shared" ca="1" si="63"/>
        <v>16.490917142148852</v>
      </c>
      <c r="AG113" s="24">
        <f t="shared" ca="1" si="63"/>
        <v>16.767427970618638</v>
      </c>
      <c r="AH113" s="24">
        <f t="shared" ca="1" si="63"/>
        <v>17.005847650448761</v>
      </c>
      <c r="AI113" s="24">
        <f t="shared" ca="1" si="63"/>
        <v>17.254465194914577</v>
      </c>
      <c r="AJ113" s="24">
        <f t="shared" ca="1" si="63"/>
        <v>17.523107563402522</v>
      </c>
      <c r="AK113" s="24">
        <f t="shared" ca="1" si="63"/>
        <v>17.77634490420936</v>
      </c>
      <c r="AL113" s="24">
        <f t="shared" ca="1" si="63"/>
        <v>18.031285757141635</v>
      </c>
      <c r="AM113" s="24">
        <f t="shared" ca="1" si="63"/>
        <v>19.202549243506603</v>
      </c>
      <c r="AN113" s="24">
        <f t="shared" ca="1" si="63"/>
        <v>20.198324279368972</v>
      </c>
      <c r="AO113" s="24">
        <f t="shared" ref="AO113:AP113" ca="1" si="64">IF($E$78=1, AO90,AO82)</f>
        <v>20.198324279368972</v>
      </c>
      <c r="AP113" s="24">
        <f t="shared" ca="1" si="64"/>
        <v>20.198324279368972</v>
      </c>
      <c r="AQ113" s="186"/>
      <c r="AR113" s="186"/>
      <c r="AS113" s="186"/>
      <c r="AT113" s="186"/>
      <c r="AU113" s="186"/>
      <c r="AV113" s="186"/>
      <c r="BB113" s="313">
        <f t="shared" si="62"/>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45"/>
        <v>9.2261548464638548</v>
      </c>
      <c r="L114" s="24">
        <f t="shared" si="45"/>
        <v>9.7334280286603914</v>
      </c>
      <c r="M114" s="24">
        <f t="shared" si="45"/>
        <v>10.24070121085693</v>
      </c>
      <c r="N114" s="24">
        <f t="shared" si="45"/>
        <v>10.747974393053468</v>
      </c>
      <c r="O114" s="24">
        <f>'[5]TS BYDem'!O25</f>
        <v>11.255247575250005</v>
      </c>
      <c r="P114" s="24">
        <f t="shared" ref="P114:AP114" ca="1" si="65">OFFSET(P$33,$BB114,$J$96)/OFFSET(O$33,$BB114,$J$96)*O114</f>
        <v>11.558930059321442</v>
      </c>
      <c r="Q114" s="24">
        <f t="shared" ca="1" si="65"/>
        <v>11.871301679791282</v>
      </c>
      <c r="R114" s="24">
        <f t="shared" ca="1" si="65"/>
        <v>12.475244767142</v>
      </c>
      <c r="S114" s="24">
        <f t="shared" ca="1" si="65"/>
        <v>10.505555346501808</v>
      </c>
      <c r="T114" s="24">
        <f t="shared" ca="1" si="65"/>
        <v>10.772856641521809</v>
      </c>
      <c r="U114" s="24">
        <f t="shared" ca="1" si="65"/>
        <v>11.03036780081572</v>
      </c>
      <c r="V114" s="24">
        <f t="shared" ca="1" si="65"/>
        <v>11.337522822899656</v>
      </c>
      <c r="W114" s="24">
        <f t="shared" ca="1" si="65"/>
        <v>11.690696132713247</v>
      </c>
      <c r="X114" s="24">
        <f t="shared" ca="1" si="65"/>
        <v>12.038719472704107</v>
      </c>
      <c r="Y114" s="24">
        <f t="shared" ca="1" si="65"/>
        <v>12.385526861025644</v>
      </c>
      <c r="Z114" s="24">
        <f t="shared" ca="1" si="65"/>
        <v>12.723944877217008</v>
      </c>
      <c r="AA114" s="24">
        <f t="shared" ca="1" si="65"/>
        <v>13.130503205775053</v>
      </c>
      <c r="AB114" s="24">
        <f t="shared" ca="1" si="65"/>
        <v>13.459110565976506</v>
      </c>
      <c r="AC114" s="24">
        <f t="shared" ca="1" si="65"/>
        <v>13.641905652709756</v>
      </c>
      <c r="AD114" s="24">
        <f t="shared" ca="1" si="65"/>
        <v>13.859164813432393</v>
      </c>
      <c r="AE114" s="24">
        <f t="shared" ca="1" si="65"/>
        <v>14.076695667640776</v>
      </c>
      <c r="AF114" s="24">
        <f t="shared" ca="1" si="65"/>
        <v>14.289328620982637</v>
      </c>
      <c r="AG114" s="24">
        <f t="shared" ca="1" si="65"/>
        <v>14.528924397324648</v>
      </c>
      <c r="AH114" s="24">
        <f t="shared" ca="1" si="65"/>
        <v>14.735514311362513</v>
      </c>
      <c r="AI114" s="24">
        <f t="shared" ca="1" si="65"/>
        <v>14.95094064351804</v>
      </c>
      <c r="AJ114" s="24">
        <f t="shared" ca="1" si="65"/>
        <v>15.183718423659329</v>
      </c>
      <c r="AK114" s="24">
        <f t="shared" ca="1" si="65"/>
        <v>15.403147795033949</v>
      </c>
      <c r="AL114" s="24">
        <f t="shared" ca="1" si="65"/>
        <v>15.62405325438842</v>
      </c>
      <c r="AM114" s="24">
        <f t="shared" ca="1" si="65"/>
        <v>16.638949437187744</v>
      </c>
      <c r="AN114" s="24">
        <f t="shared" ca="1" si="65"/>
        <v>17.501785421224106</v>
      </c>
      <c r="AO114" s="24">
        <f t="shared" ca="1" si="65"/>
        <v>17.501785421224106</v>
      </c>
      <c r="AP114" s="24">
        <f t="shared" ca="1" si="65"/>
        <v>17.501785421224106</v>
      </c>
      <c r="AQ114" s="186"/>
      <c r="AR114" s="186"/>
      <c r="AS114" s="186"/>
      <c r="AT114" s="186"/>
      <c r="AU114" s="186"/>
      <c r="AV114" s="186"/>
      <c r="BB114" s="313">
        <f t="shared" si="62"/>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45"/>
        <v>5.9110738828389984</v>
      </c>
      <c r="L115" s="24">
        <f t="shared" si="45"/>
        <v>5.7368621579584875</v>
      </c>
      <c r="M115" s="24">
        <f t="shared" si="45"/>
        <v>5.5626504330779776</v>
      </c>
      <c r="N115" s="24">
        <f t="shared" si="45"/>
        <v>5.3884387081974667</v>
      </c>
      <c r="O115" s="24">
        <f>'[5]TS BYDem'!O26</f>
        <v>5.2142269833169559</v>
      </c>
      <c r="P115" s="24">
        <f t="shared" ref="P115:AP115" ca="1" si="66">OFFSET(P$33,$BB115,$J$96)/OFFSET(O$33,$BB115,$J$96)*O115</f>
        <v>5.3549141954124071</v>
      </c>
      <c r="Q115" s="24">
        <f t="shared" ca="1" si="66"/>
        <v>5.4996268302422191</v>
      </c>
      <c r="R115" s="24">
        <f t="shared" ca="1" si="66"/>
        <v>5.7794159971528289</v>
      </c>
      <c r="S115" s="24">
        <f t="shared" ca="1" si="66"/>
        <v>4.8669165023891257</v>
      </c>
      <c r="T115" s="24">
        <f t="shared" ca="1" si="66"/>
        <v>4.9907493737542765</v>
      </c>
      <c r="U115" s="24">
        <f t="shared" ca="1" si="66"/>
        <v>5.1100467616010041</v>
      </c>
      <c r="V115" s="24">
        <f t="shared" ca="1" si="66"/>
        <v>5.2523426989851982</v>
      </c>
      <c r="W115" s="24">
        <f t="shared" ca="1" si="66"/>
        <v>5.4159575630302017</v>
      </c>
      <c r="X115" s="24">
        <f t="shared" ca="1" si="66"/>
        <v>5.5771865966940064</v>
      </c>
      <c r="Y115" s="24">
        <f t="shared" ca="1" si="66"/>
        <v>5.7378523155162489</v>
      </c>
      <c r="Z115" s="24">
        <f t="shared" ca="1" si="66"/>
        <v>5.894631483621434</v>
      </c>
      <c r="AA115" s="24">
        <f t="shared" ca="1" si="66"/>
        <v>6.082978065328013</v>
      </c>
      <c r="AB115" s="24">
        <f t="shared" ca="1" si="66"/>
        <v>6.2352122434767701</v>
      </c>
      <c r="AC115" s="24">
        <f t="shared" ca="1" si="66"/>
        <v>6.3198958603665663</v>
      </c>
      <c r="AD115" s="24">
        <f t="shared" ca="1" si="66"/>
        <v>6.4205456746544236</v>
      </c>
      <c r="AE115" s="24">
        <f t="shared" ca="1" si="66"/>
        <v>6.5213213565871362</v>
      </c>
      <c r="AF115" s="24">
        <f t="shared" ca="1" si="66"/>
        <v>6.6198279843129937</v>
      </c>
      <c r="AG115" s="24">
        <f t="shared" ca="1" si="66"/>
        <v>6.7308256992667257</v>
      </c>
      <c r="AH115" s="24">
        <f t="shared" ca="1" si="66"/>
        <v>6.8265327636431783</v>
      </c>
      <c r="AI115" s="24">
        <f t="shared" ca="1" si="66"/>
        <v>6.9263334820665046</v>
      </c>
      <c r="AJ115" s="24">
        <f t="shared" ca="1" si="66"/>
        <v>7.0341726188082276</v>
      </c>
      <c r="AK115" s="24">
        <f t="shared" ca="1" si="66"/>
        <v>7.135827828212042</v>
      </c>
      <c r="AL115" s="24">
        <f t="shared" ca="1" si="66"/>
        <v>7.2381668660010456</v>
      </c>
      <c r="AM115" s="24">
        <f t="shared" ca="1" si="66"/>
        <v>7.7083385815708008</v>
      </c>
      <c r="AN115" s="24">
        <f t="shared" ca="1" si="66"/>
        <v>8.1080652548456271</v>
      </c>
      <c r="AO115" s="24">
        <f t="shared" ca="1" si="66"/>
        <v>8.1080652548456271</v>
      </c>
      <c r="AP115" s="24">
        <f t="shared" ca="1" si="66"/>
        <v>8.1080652548456271</v>
      </c>
      <c r="AQ115" s="186"/>
      <c r="AR115" s="186"/>
      <c r="AS115" s="186"/>
      <c r="AT115" s="186"/>
      <c r="AU115" s="186"/>
      <c r="AV115" s="186"/>
      <c r="BB115" s="313">
        <f t="shared" si="62"/>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45"/>
        <v>3.5442533514995933</v>
      </c>
      <c r="L116" s="24">
        <f t="shared" si="45"/>
        <v>3.8329362153315207</v>
      </c>
      <c r="M116" s="24">
        <f t="shared" si="45"/>
        <v>4.1216190791634482</v>
      </c>
      <c r="N116" s="24">
        <f t="shared" si="45"/>
        <v>4.4103019429953747</v>
      </c>
      <c r="O116" s="24">
        <f>'[5]TS BYDem'!O27</f>
        <v>4.6989848068273021</v>
      </c>
      <c r="P116" s="24">
        <f t="shared" ref="P116:AP116" ca="1" si="67">OFFSET(P$33,$BB116,$J$96)/OFFSET(O$33,$BB116,$J$96)*O116</f>
        <v>4.8257700569260376</v>
      </c>
      <c r="Q116" s="24">
        <f t="shared" ca="1" si="67"/>
        <v>4.9561829588953836</v>
      </c>
      <c r="R116" s="24">
        <f t="shared" ca="1" si="67"/>
        <v>5.2083248485051605</v>
      </c>
      <c r="S116" s="24">
        <f t="shared" ca="1" si="67"/>
        <v>4.3859937003117242</v>
      </c>
      <c r="T116" s="24">
        <f t="shared" ca="1" si="67"/>
        <v>4.4975900659844141</v>
      </c>
      <c r="U116" s="24">
        <f t="shared" ca="1" si="67"/>
        <v>4.6050991204961438</v>
      </c>
      <c r="V116" s="24">
        <f t="shared" ca="1" si="67"/>
        <v>4.7333341302072531</v>
      </c>
      <c r="W116" s="24">
        <f t="shared" ca="1" si="67"/>
        <v>4.880781443639993</v>
      </c>
      <c r="X116" s="24">
        <f t="shared" ca="1" si="67"/>
        <v>5.0260786817597882</v>
      </c>
      <c r="Y116" s="24">
        <f t="shared" ca="1" si="67"/>
        <v>5.1708682688144441</v>
      </c>
      <c r="Z116" s="24">
        <f t="shared" ca="1" si="67"/>
        <v>5.3121553534216908</v>
      </c>
      <c r="AA116" s="24">
        <f t="shared" ca="1" si="67"/>
        <v>5.4818905277224594</v>
      </c>
      <c r="AB116" s="24">
        <f t="shared" ca="1" si="67"/>
        <v>5.6190817341063806</v>
      </c>
      <c r="AC116" s="24">
        <f t="shared" ca="1" si="67"/>
        <v>5.695397366399626</v>
      </c>
      <c r="AD116" s="24">
        <f t="shared" ca="1" si="67"/>
        <v>5.786101501386816</v>
      </c>
      <c r="AE116" s="24">
        <f t="shared" ca="1" si="67"/>
        <v>5.8769190664476758</v>
      </c>
      <c r="AF116" s="24">
        <f t="shared" ca="1" si="67"/>
        <v>5.9656917931695075</v>
      </c>
      <c r="AG116" s="24">
        <f t="shared" ca="1" si="67"/>
        <v>6.0657213043183189</v>
      </c>
      <c r="AH116" s="24">
        <f t="shared" ca="1" si="67"/>
        <v>6.1519711056503095</v>
      </c>
      <c r="AI116" s="24">
        <f t="shared" ca="1" si="67"/>
        <v>6.2419100479100376</v>
      </c>
      <c r="AJ116" s="24">
        <f t="shared" ca="1" si="67"/>
        <v>6.3390930947455582</v>
      </c>
      <c r="AK116" s="24">
        <f t="shared" ca="1" si="67"/>
        <v>6.4307032770509522</v>
      </c>
      <c r="AL116" s="24">
        <f t="shared" ca="1" si="67"/>
        <v>6.5229297154577326</v>
      </c>
      <c r="AM116" s="24">
        <f t="shared" ca="1" si="67"/>
        <v>6.9466415628957154</v>
      </c>
      <c r="AN116" s="24">
        <f t="shared" ca="1" si="67"/>
        <v>7.3068693724275464</v>
      </c>
      <c r="AO116" s="24">
        <f t="shared" ca="1" si="67"/>
        <v>7.3068693724275464</v>
      </c>
      <c r="AP116" s="24">
        <f t="shared" ca="1" si="67"/>
        <v>7.3068693724275464</v>
      </c>
      <c r="AQ116" s="186"/>
      <c r="AR116" s="186"/>
      <c r="AS116" s="186"/>
      <c r="AT116" s="186"/>
      <c r="AU116" s="186"/>
      <c r="AV116" s="186"/>
      <c r="BB116" s="313">
        <f t="shared" si="62"/>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45"/>
        <v>6.4222279709223784</v>
      </c>
      <c r="L117" s="24">
        <f t="shared" si="45"/>
        <v>7.0266393891255188</v>
      </c>
      <c r="M117" s="24">
        <f t="shared" si="45"/>
        <v>7.6310508073286591</v>
      </c>
      <c r="N117" s="24">
        <f t="shared" si="45"/>
        <v>8.2354622255317995</v>
      </c>
      <c r="O117" s="24">
        <f>'[5]TS BYDem'!O28</f>
        <v>8.8398736437349399</v>
      </c>
      <c r="P117" s="24">
        <f ca="1">IF(OR($E$78=1,$E$78=2,$E$78=3), P92,P84)</f>
        <v>9.0783859260333966</v>
      </c>
      <c r="Q117" s="24">
        <f t="shared" ref="Q117:AN117" ca="1" si="68">IF(OR($E$78=1,$E$78=2,$E$78=3), Q92,Q84)</f>
        <v>9.3237226577561341</v>
      </c>
      <c r="R117" s="24">
        <f t="shared" ca="1" si="68"/>
        <v>9.7980596765106007</v>
      </c>
      <c r="S117" s="24">
        <f t="shared" ca="1" si="68"/>
        <v>8.2510652208622961</v>
      </c>
      <c r="T117" s="24">
        <f t="shared" ca="1" si="68"/>
        <v>8.4610037101745625</v>
      </c>
      <c r="U117" s="24">
        <f t="shared" ca="1" si="68"/>
        <v>8.6632530249755568</v>
      </c>
      <c r="V117" s="24">
        <f t="shared" ca="1" si="68"/>
        <v>8.9044926393072128</v>
      </c>
      <c r="W117" s="24">
        <f t="shared" ca="1" si="68"/>
        <v>9.1818750258090436</v>
      </c>
      <c r="X117" s="24">
        <f t="shared" ca="1" si="68"/>
        <v>9.45521262500632</v>
      </c>
      <c r="Y117" s="24">
        <f t="shared" ca="1" si="68"/>
        <v>9.7275952155250369</v>
      </c>
      <c r="Z117" s="24">
        <f t="shared" ca="1" si="68"/>
        <v>9.9933887915342829</v>
      </c>
      <c r="AA117" s="24">
        <f t="shared" ca="1" si="68"/>
        <v>10.312699782184026</v>
      </c>
      <c r="AB117" s="24">
        <f t="shared" ca="1" si="68"/>
        <v>10.570788067062789</v>
      </c>
      <c r="AC117" s="24">
        <f t="shared" ca="1" si="68"/>
        <v>10.714355363882699</v>
      </c>
      <c r="AD117" s="24">
        <f t="shared" ca="1" si="68"/>
        <v>10.884990751144658</v>
      </c>
      <c r="AE117" s="24">
        <f t="shared" ca="1" si="68"/>
        <v>11.055839526523382</v>
      </c>
      <c r="AF117" s="24">
        <f t="shared" ca="1" si="68"/>
        <v>11.222841489604988</v>
      </c>
      <c r="AG117" s="24">
        <f t="shared" ca="1" si="68"/>
        <v>11.411020059136712</v>
      </c>
      <c r="AH117" s="24">
        <f t="shared" ca="1" si="68"/>
        <v>11.573275817968762</v>
      </c>
      <c r="AI117" s="24">
        <f t="shared" ca="1" si="68"/>
        <v>11.742471701316164</v>
      </c>
      <c r="AJ117" s="24">
        <f t="shared" ca="1" si="68"/>
        <v>11.925295415300297</v>
      </c>
      <c r="AK117" s="24">
        <f t="shared" ca="1" si="68"/>
        <v>12.097635286432162</v>
      </c>
      <c r="AL117" s="24">
        <f t="shared" ca="1" si="68"/>
        <v>12.27113447735168</v>
      </c>
      <c r="AM117" s="24">
        <f t="shared" ca="1" si="68"/>
        <v>13.068234137530029</v>
      </c>
      <c r="AN117" s="24">
        <f t="shared" ca="1" si="68"/>
        <v>13.745905687902809</v>
      </c>
      <c r="AO117" s="24">
        <f t="shared" ref="AO117:AP117" ca="1" si="69">IF($E$78=1, AO92,AO84)</f>
        <v>13.745905687902809</v>
      </c>
      <c r="AP117" s="24">
        <f t="shared" ca="1" si="69"/>
        <v>13.745905687902809</v>
      </c>
      <c r="AQ117" s="186"/>
      <c r="AR117" s="186"/>
      <c r="AS117" s="186"/>
      <c r="AT117" s="186"/>
      <c r="AU117" s="186"/>
      <c r="AV117" s="186"/>
      <c r="BB117" s="313">
        <f t="shared" si="62"/>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45"/>
        <v>0</v>
      </c>
      <c r="L118" s="24">
        <f t="shared" si="45"/>
        <v>0</v>
      </c>
      <c r="M118" s="24">
        <f t="shared" si="45"/>
        <v>0</v>
      </c>
      <c r="N118" s="24">
        <f t="shared" si="45"/>
        <v>0</v>
      </c>
      <c r="O118" s="24">
        <f>'[5]TS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45"/>
        <v>0</v>
      </c>
      <c r="L119" s="24">
        <f t="shared" si="45"/>
        <v>0</v>
      </c>
      <c r="M119" s="24">
        <f t="shared" si="45"/>
        <v>0</v>
      </c>
      <c r="N119" s="24">
        <f t="shared" si="45"/>
        <v>0</v>
      </c>
      <c r="O119" s="24">
        <f>'[5]TS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45"/>
        <v>0</v>
      </c>
      <c r="L120" s="24">
        <f t="shared" si="45"/>
        <v>0</v>
      </c>
      <c r="M120" s="24">
        <f t="shared" si="45"/>
        <v>0</v>
      </c>
      <c r="N120" s="24">
        <f t="shared" si="45"/>
        <v>0</v>
      </c>
      <c r="O120" s="24">
        <f>'[5]TS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'[5]TS BYDem'!A32</f>
        <v/>
      </c>
      <c r="B121" s="319" t="str">
        <f>'[5]TS BYDem'!B32</f>
        <v>COM_PROJ</v>
      </c>
      <c r="C121" s="319" t="str">
        <f>'[5]TS BYDem'!C32</f>
        <v>-</v>
      </c>
      <c r="D121" s="319" t="str">
        <f>'[5]TS BYDem'!D32</f>
        <v>RHEL</v>
      </c>
      <c r="E121" s="318" t="s">
        <v>137</v>
      </c>
      <c r="F121" s="318" t="s">
        <v>137</v>
      </c>
      <c r="G121" s="318" t="s">
        <v>137</v>
      </c>
      <c r="H121" s="318" t="s">
        <v>137</v>
      </c>
      <c r="I121" s="318">
        <v>0</v>
      </c>
      <c r="J121" s="316">
        <f>'[5]TS BYDem'!J32</f>
        <v>29.155130644409116</v>
      </c>
      <c r="K121" s="317">
        <f t="shared" si="45"/>
        <v>29.956726637323733</v>
      </c>
      <c r="L121" s="317">
        <f t="shared" si="45"/>
        <v>30.758322630238354</v>
      </c>
      <c r="M121" s="317">
        <f t="shared" si="45"/>
        <v>31.559918623152971</v>
      </c>
      <c r="N121" s="317">
        <f t="shared" si="45"/>
        <v>32.361514616067588</v>
      </c>
      <c r="O121" s="317">
        <f>'[5]TS BYDem'!O32</f>
        <v>33.163110608982208</v>
      </c>
      <c r="P121" s="24">
        <f t="shared" ref="P121:AP121" ca="1" si="73">OFFSET(P$33,$BB121,$J$96)/OFFSET(O$33,$BB121,$J$96)*O121</f>
        <v>34.389057962143681</v>
      </c>
      <c r="Q121" s="24">
        <f t="shared" ca="1" si="73"/>
        <v>34.897602788225761</v>
      </c>
      <c r="R121" s="24">
        <f t="shared" ca="1" si="73"/>
        <v>29.479676746213855</v>
      </c>
      <c r="S121" s="24">
        <f t="shared" ca="1" si="73"/>
        <v>29.81911081052413</v>
      </c>
      <c r="T121" s="24">
        <f t="shared" ca="1" si="73"/>
        <v>30.162453176984602</v>
      </c>
      <c r="U121" s="24">
        <f t="shared" ca="1" si="73"/>
        <v>30.509748846457878</v>
      </c>
      <c r="V121" s="24">
        <f t="shared" ca="1" si="73"/>
        <v>30.861043337954282</v>
      </c>
      <c r="W121" s="24">
        <f t="shared" ca="1" si="73"/>
        <v>31.216382694597769</v>
      </c>
      <c r="X121" s="24">
        <f t="shared" ca="1" si="73"/>
        <v>31.523753183265686</v>
      </c>
      <c r="Y121" s="24">
        <f t="shared" ca="1" si="73"/>
        <v>31.834150179464231</v>
      </c>
      <c r="Z121" s="24">
        <f t="shared" ca="1" si="73"/>
        <v>32.14760348354239</v>
      </c>
      <c r="AA121" s="24">
        <f t="shared" ca="1" si="73"/>
        <v>32.464143189276754</v>
      </c>
      <c r="AB121" s="24">
        <f t="shared" ca="1" si="73"/>
        <v>33.256932393396383</v>
      </c>
      <c r="AC121" s="24">
        <f t="shared" ca="1" si="73"/>
        <v>34.691534932681101</v>
      </c>
      <c r="AD121" s="24">
        <f t="shared" ca="1" si="73"/>
        <v>36.188069648070829</v>
      </c>
      <c r="AE121" s="24">
        <f t="shared" ca="1" si="73"/>
        <v>37.765246445116837</v>
      </c>
      <c r="AF121" s="24">
        <f t="shared" ca="1" si="73"/>
        <v>39.534209877917718</v>
      </c>
      <c r="AG121" s="24">
        <f t="shared" ca="1" si="73"/>
        <v>41.266291679293943</v>
      </c>
      <c r="AH121" s="24">
        <f t="shared" ca="1" si="73"/>
        <v>43.086136629076726</v>
      </c>
      <c r="AI121" s="24">
        <f t="shared" ca="1" si="73"/>
        <v>44.999478889627873</v>
      </c>
      <c r="AJ121" s="24">
        <f t="shared" ca="1" si="73"/>
        <v>46.836764850425574</v>
      </c>
      <c r="AK121" s="24">
        <f t="shared" ca="1" si="73"/>
        <v>48.710373272120741</v>
      </c>
      <c r="AL121" s="24">
        <f t="shared" ca="1" si="73"/>
        <v>50.622533481877525</v>
      </c>
      <c r="AM121" s="24">
        <f t="shared" ca="1" si="73"/>
        <v>59.569693213652457</v>
      </c>
      <c r="AN121" s="24">
        <f t="shared" ca="1" si="73"/>
        <v>68.319603051955539</v>
      </c>
      <c r="AO121" s="24">
        <f t="shared" ca="1" si="73"/>
        <v>68.319603051955539</v>
      </c>
      <c r="AP121" s="24">
        <f t="shared" ca="1" si="73"/>
        <v>68.319603051955539</v>
      </c>
      <c r="AQ121" s="316"/>
      <c r="AR121" s="316"/>
      <c r="AS121" s="316"/>
      <c r="AU121" s="316"/>
      <c r="AV121" s="316"/>
      <c r="BB121" s="315">
        <f t="shared" si="62"/>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45"/>
        <v>4.2299765379650376</v>
      </c>
      <c r="L122" s="24">
        <f t="shared" si="45"/>
        <v>4.568014579250006</v>
      </c>
      <c r="M122" s="24">
        <f t="shared" si="45"/>
        <v>4.9060526205349735</v>
      </c>
      <c r="N122" s="24">
        <f t="shared" si="45"/>
        <v>5.244090661819941</v>
      </c>
      <c r="O122" s="24">
        <f>'[5]TS BYDem'!O33</f>
        <v>5.5821287031049094</v>
      </c>
      <c r="P122" s="24">
        <f t="shared" ref="P122:AP122" ca="1" si="74">OFFSET(P$33,$BB122,$J$96)/OFFSET(O$33,$BB122,$J$96)*O122</f>
        <v>5.7884843730921691</v>
      </c>
      <c r="Q122" s="24">
        <f t="shared" ca="1" si="74"/>
        <v>5.8740843852249087</v>
      </c>
      <c r="R122" s="24">
        <f t="shared" ca="1" si="74"/>
        <v>4.9621204616048251</v>
      </c>
      <c r="S122" s="24">
        <f t="shared" ca="1" si="74"/>
        <v>5.0192551693690826</v>
      </c>
      <c r="T122" s="24">
        <f t="shared" ca="1" si="74"/>
        <v>5.0770477359774713</v>
      </c>
      <c r="U122" s="24">
        <f t="shared" ca="1" si="74"/>
        <v>5.1355057361297769</v>
      </c>
      <c r="V122" s="24">
        <f t="shared" ca="1" si="74"/>
        <v>5.1946368317421889</v>
      </c>
      <c r="W122" s="24">
        <f t="shared" ca="1" si="74"/>
        <v>5.2544487729515037</v>
      </c>
      <c r="X122" s="24">
        <f t="shared" ca="1" si="74"/>
        <v>5.3061864295154768</v>
      </c>
      <c r="Y122" s="24">
        <f t="shared" ca="1" si="74"/>
        <v>5.3584335182239817</v>
      </c>
      <c r="Z122" s="24">
        <f t="shared" ca="1" si="74"/>
        <v>5.411195055174133</v>
      </c>
      <c r="AA122" s="24">
        <f t="shared" ca="1" si="74"/>
        <v>5.4644761058537883</v>
      </c>
      <c r="AB122" s="24">
        <f t="shared" ca="1" si="74"/>
        <v>5.5979211081639528</v>
      </c>
      <c r="AC122" s="24">
        <f t="shared" ca="1" si="74"/>
        <v>5.8393983358736898</v>
      </c>
      <c r="AD122" s="24">
        <f t="shared" ca="1" si="74"/>
        <v>6.0913002002213394</v>
      </c>
      <c r="AE122" s="24">
        <f t="shared" ca="1" si="74"/>
        <v>6.3567760167835239</v>
      </c>
      <c r="AF122" s="24">
        <f t="shared" ca="1" si="74"/>
        <v>6.6545340187215647</v>
      </c>
      <c r="AG122" s="24">
        <f t="shared" ca="1" si="74"/>
        <v>6.946083977758553</v>
      </c>
      <c r="AH122" s="24">
        <f t="shared" ca="1" si="74"/>
        <v>7.2524065314285195</v>
      </c>
      <c r="AI122" s="24">
        <f t="shared" ca="1" si="74"/>
        <v>7.5744668736387997</v>
      </c>
      <c r="AJ122" s="24">
        <f t="shared" ca="1" si="74"/>
        <v>7.8837251581979908</v>
      </c>
      <c r="AK122" s="24">
        <f t="shared" ca="1" si="74"/>
        <v>8.1990973641541753</v>
      </c>
      <c r="AL122" s="24">
        <f t="shared" ca="1" si="74"/>
        <v>8.5209587395140431</v>
      </c>
      <c r="AM122" s="24">
        <f t="shared" ca="1" si="74"/>
        <v>10.026975401789322</v>
      </c>
      <c r="AN122" s="24">
        <f t="shared" ca="1" si="74"/>
        <v>11.499790284381865</v>
      </c>
      <c r="AO122" s="24">
        <f t="shared" ca="1" si="74"/>
        <v>11.499790284381865</v>
      </c>
      <c r="AP122" s="24">
        <f t="shared" ca="1" si="74"/>
        <v>11.499790284381865</v>
      </c>
      <c r="AQ122" s="186"/>
      <c r="AR122" s="186"/>
      <c r="AS122" s="186"/>
      <c r="AU122" s="186"/>
      <c r="AV122" s="186"/>
      <c r="BB122" s="313">
        <f t="shared" si="62"/>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45"/>
        <v>7.240077489250214</v>
      </c>
      <c r="L123" s="24">
        <f t="shared" si="45"/>
        <v>7.3958529292055282</v>
      </c>
      <c r="M123" s="24">
        <f t="shared" si="45"/>
        <v>7.5516283691608432</v>
      </c>
      <c r="N123" s="24">
        <f t="shared" si="45"/>
        <v>7.7074038091161574</v>
      </c>
      <c r="O123" s="24">
        <f>'[5]TS BYDem'!O34</f>
        <v>7.8631792490714716</v>
      </c>
      <c r="P123" s="24">
        <f ca="1">IF(OR($E$78=1,$E$78=2,$E$78=3), P91,P83)</f>
        <v>8.1538589715346124</v>
      </c>
      <c r="Q123" s="24">
        <f t="shared" ref="Q123:AP123" ca="1" si="75">IF(OR($E$78=1,$E$78=2,$E$78=3), Q91,Q83)</f>
        <v>8.2744381045001489</v>
      </c>
      <c r="R123" s="24">
        <f t="shared" ca="1" si="75"/>
        <v>6.9898142304352957</v>
      </c>
      <c r="S123" s="24">
        <f t="shared" ca="1" si="75"/>
        <v>7.0702961527248664</v>
      </c>
      <c r="T123" s="24">
        <f t="shared" ca="1" si="75"/>
        <v>7.151704757698969</v>
      </c>
      <c r="U123" s="24">
        <f t="shared" ca="1" si="75"/>
        <v>7.234050715341283</v>
      </c>
      <c r="V123" s="24">
        <f t="shared" ca="1" si="75"/>
        <v>7.31734481849153</v>
      </c>
      <c r="W123" s="24">
        <f t="shared" ca="1" si="75"/>
        <v>7.4015979842600235</v>
      </c>
      <c r="X123" s="24">
        <f t="shared" ca="1" si="75"/>
        <v>7.4744774338619528</v>
      </c>
      <c r="Y123" s="24">
        <f t="shared" ca="1" si="75"/>
        <v>7.5480744871739986</v>
      </c>
      <c r="Z123" s="24">
        <f t="shared" ca="1" si="75"/>
        <v>7.6223962100437683</v>
      </c>
      <c r="AA123" s="24">
        <f t="shared" ca="1" si="75"/>
        <v>7.6974497378923745</v>
      </c>
      <c r="AB123" s="24">
        <f t="shared" ca="1" si="75"/>
        <v>7.8854249761691149</v>
      </c>
      <c r="AC123" s="24">
        <f t="shared" ca="1" si="75"/>
        <v>8.2255781376314019</v>
      </c>
      <c r="AD123" s="24">
        <f t="shared" ca="1" si="75"/>
        <v>8.5804158022375798</v>
      </c>
      <c r="AE123" s="24">
        <f t="shared" ca="1" si="75"/>
        <v>8.9543742046586789</v>
      </c>
      <c r="AF123" s="24">
        <f t="shared" ca="1" si="75"/>
        <v>9.3738064081444001</v>
      </c>
      <c r="AG123" s="24">
        <f t="shared" ca="1" si="75"/>
        <v>9.7844937480282219</v>
      </c>
      <c r="AH123" s="24">
        <f t="shared" ca="1" si="75"/>
        <v>10.215990274828204</v>
      </c>
      <c r="AI123" s="24">
        <f t="shared" ca="1" si="75"/>
        <v>10.669655594011573</v>
      </c>
      <c r="AJ123" s="24">
        <f t="shared" ca="1" si="75"/>
        <v>11.105287492716572</v>
      </c>
      <c r="AK123" s="24">
        <f t="shared" ca="1" si="75"/>
        <v>11.549531672222722</v>
      </c>
      <c r="AL123" s="24">
        <f t="shared" ca="1" si="75"/>
        <v>12.002916719830026</v>
      </c>
      <c r="AM123" s="24">
        <f t="shared" ca="1" si="75"/>
        <v>14.124343794947805</v>
      </c>
      <c r="AN123" s="24">
        <f t="shared" ca="1" si="75"/>
        <v>16.199001696705551</v>
      </c>
      <c r="AO123" s="24">
        <f t="shared" ca="1" si="75"/>
        <v>16.199001696705551</v>
      </c>
      <c r="AP123" s="24">
        <f t="shared" ca="1" si="75"/>
        <v>16.199001696705551</v>
      </c>
      <c r="AQ123" s="186"/>
      <c r="AR123" s="186"/>
      <c r="AS123" s="186"/>
      <c r="AU123" s="186"/>
      <c r="AV123" s="186"/>
      <c r="BB123" s="313">
        <f t="shared" si="62"/>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45"/>
        <v>32.246963080370818</v>
      </c>
      <c r="L124" s="24">
        <f t="shared" si="45"/>
        <v>32.751964686405074</v>
      </c>
      <c r="M124" s="24">
        <f t="shared" si="45"/>
        <v>33.25696629243933</v>
      </c>
      <c r="N124" s="24">
        <f t="shared" si="45"/>
        <v>33.761967898473586</v>
      </c>
      <c r="O124" s="24">
        <f>'[5]TS BYDem'!O35</f>
        <v>34.266969504507841</v>
      </c>
      <c r="P124" s="24">
        <f t="shared" ref="P124:AP124" ca="1" si="76">OFFSET(P$33,$BB124,$J$96)/OFFSET(O$33,$BB124,$J$96)*O124</f>
        <v>35.533723430586718</v>
      </c>
      <c r="Q124" s="24">
        <f t="shared" ca="1" si="76"/>
        <v>36.059195550874186</v>
      </c>
      <c r="R124" s="24">
        <f t="shared" ca="1" si="76"/>
        <v>30.460929795640233</v>
      </c>
      <c r="S124" s="349">
        <f ca="1">S132-S125</f>
        <v>30.96740913352896</v>
      </c>
      <c r="T124" s="349">
        <f t="shared" ref="T124:AN124" ca="1" si="77">T132-T125</f>
        <v>31.481513458788335</v>
      </c>
      <c r="U124" s="349">
        <f t="shared" ca="1" si="77"/>
        <v>32.00335121516585</v>
      </c>
      <c r="V124" s="349">
        <f t="shared" ca="1" si="77"/>
        <v>32.53303233279744</v>
      </c>
      <c r="W124" s="349">
        <f t="shared" ca="1" si="77"/>
        <v>33.070668248059377</v>
      </c>
      <c r="X124" s="349">
        <f t="shared" ca="1" si="77"/>
        <v>33.789194473142643</v>
      </c>
      <c r="Y124" s="349">
        <f t="shared" ca="1" si="77"/>
        <v>34.518664275215471</v>
      </c>
      <c r="Z124" s="349">
        <f t="shared" ca="1" si="77"/>
        <v>35.25922350206001</v>
      </c>
      <c r="AA124" s="349">
        <f t="shared" ca="1" si="77"/>
        <v>36.011019812616055</v>
      </c>
      <c r="AB124" s="349">
        <f t="shared" ca="1" si="77"/>
        <v>37.304924525243948</v>
      </c>
      <c r="AC124" s="349">
        <f t="shared" ca="1" si="77"/>
        <v>39.260048599592963</v>
      </c>
      <c r="AD124" s="349">
        <f t="shared" ca="1" si="77"/>
        <v>41.314486553269376</v>
      </c>
      <c r="AE124" s="349">
        <f t="shared" ca="1" si="77"/>
        <v>43.491637844340644</v>
      </c>
      <c r="AF124" s="349">
        <f t="shared" ca="1" si="77"/>
        <v>45.923020424285944</v>
      </c>
      <c r="AG124" s="349">
        <f t="shared" ca="1" si="77"/>
        <v>48.346469562877026</v>
      </c>
      <c r="AH124" s="349">
        <f t="shared" ca="1" si="77"/>
        <v>50.90815529847076</v>
      </c>
      <c r="AI124" s="349">
        <f t="shared" ca="1" si="77"/>
        <v>53.617535184293807</v>
      </c>
      <c r="AJ124" s="349">
        <f t="shared" ca="1" si="77"/>
        <v>56.273689768850588</v>
      </c>
      <c r="AK124" s="349">
        <f t="shared" ca="1" si="77"/>
        <v>59.010485969645281</v>
      </c>
      <c r="AL124" s="349">
        <f t="shared" ca="1" si="77"/>
        <v>61.831733242854376</v>
      </c>
      <c r="AM124" s="349">
        <f t="shared" ca="1" si="77"/>
        <v>73.50248577783286</v>
      </c>
      <c r="AN124" s="349">
        <f t="shared" ca="1" si="77"/>
        <v>85.150421682504742</v>
      </c>
      <c r="AO124" s="24">
        <f t="shared" ca="1" si="76"/>
        <v>85.150421682504742</v>
      </c>
      <c r="AP124" s="24">
        <f t="shared" ca="1" si="76"/>
        <v>85.150421682504742</v>
      </c>
      <c r="AQ124" s="186"/>
      <c r="AR124" s="186"/>
      <c r="AS124" s="186"/>
      <c r="AU124" s="186"/>
      <c r="AV124" s="186"/>
      <c r="BB124" s="313">
        <f t="shared" si="62"/>
        <v>3</v>
      </c>
    </row>
    <row r="125" spans="1:54">
      <c r="A125" s="22"/>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45"/>
        <v>1.8615541115898324</v>
      </c>
      <c r="L125" s="24">
        <f t="shared" si="45"/>
        <v>3.1626684494577897</v>
      </c>
      <c r="M125" s="24">
        <f t="shared" si="45"/>
        <v>4.463782787325747</v>
      </c>
      <c r="N125" s="24">
        <f t="shared" si="45"/>
        <v>5.7648971251937038</v>
      </c>
      <c r="O125" s="24">
        <f>'[5]TS BYDem'!O36</f>
        <v>7.0660114630616615</v>
      </c>
      <c r="P125" s="24">
        <f t="shared" ref="P125:AP125" ca="1" si="78">OFFSET(P$33,$BB125,$J$96)/OFFSET(O$33,$BB125,$J$96)*O125</f>
        <v>7.3272221242896469</v>
      </c>
      <c r="Q125" s="24">
        <f t="shared" ca="1" si="78"/>
        <v>7.4355769650928911</v>
      </c>
      <c r="R125" s="24">
        <f t="shared" ca="1" si="78"/>
        <v>6.2811880427067184</v>
      </c>
      <c r="S125" s="349">
        <f ca="1">S133*S132</f>
        <v>6.1977637639559386</v>
      </c>
      <c r="T125" s="349">
        <f t="shared" ref="T125:AN125" ca="1" si="79">T133*T132</f>
        <v>6.1115856264899175</v>
      </c>
      <c r="U125" s="349">
        <f t="shared" ca="1" si="79"/>
        <v>6.022601273573609</v>
      </c>
      <c r="V125" s="349">
        <f t="shared" ca="1" si="79"/>
        <v>5.9307575078790862</v>
      </c>
      <c r="W125" s="349">
        <f t="shared" ca="1" si="79"/>
        <v>5.8360002790693022</v>
      </c>
      <c r="X125" s="349">
        <f t="shared" ca="1" si="79"/>
        <v>5.5005665421394996</v>
      </c>
      <c r="Y125" s="349">
        <f t="shared" ca="1" si="79"/>
        <v>5.1579613284804724</v>
      </c>
      <c r="Z125" s="349">
        <f t="shared" ca="1" si="79"/>
        <v>4.8080759320990918</v>
      </c>
      <c r="AA125" s="349">
        <f t="shared" ca="1" si="79"/>
        <v>4.4508002015592876</v>
      </c>
      <c r="AB125" s="349">
        <f t="shared" ca="1" si="79"/>
        <v>4.1449916139159946</v>
      </c>
      <c r="AC125" s="349">
        <f t="shared" ca="1" si="79"/>
        <v>3.9778903867428994</v>
      </c>
      <c r="AD125" s="349">
        <f t="shared" ca="1" si="79"/>
        <v>3.7886647057583267</v>
      </c>
      <c r="AE125" s="349">
        <f t="shared" ca="1" si="79"/>
        <v>3.5772342815691429</v>
      </c>
      <c r="AF125" s="349">
        <f t="shared" ca="1" si="79"/>
        <v>3.3506066403985444</v>
      </c>
      <c r="AG125" s="349">
        <f t="shared" ca="1" si="79"/>
        <v>3.0859448657155535</v>
      </c>
      <c r="AH125" s="349">
        <f t="shared" ca="1" si="79"/>
        <v>2.7924304594097871</v>
      </c>
      <c r="AI125" s="349">
        <f t="shared" ca="1" si="79"/>
        <v>2.4677526653859063</v>
      </c>
      <c r="AJ125" s="349">
        <f t="shared" ca="1" si="79"/>
        <v>2.1015070868035473</v>
      </c>
      <c r="AK125" s="349">
        <f t="shared" ca="1" si="79"/>
        <v>1.6998905423354593</v>
      </c>
      <c r="AL125" s="349">
        <f t="shared" ca="1" si="79"/>
        <v>1.261872106997028</v>
      </c>
      <c r="AM125" s="349">
        <f t="shared" ca="1" si="79"/>
        <v>0.74244935129124101</v>
      </c>
      <c r="AN125" s="349">
        <f t="shared" ca="1" si="79"/>
        <v>0</v>
      </c>
      <c r="AO125" s="24">
        <f t="shared" ca="1" si="78"/>
        <v>0</v>
      </c>
      <c r="AP125" s="24">
        <f t="shared" ca="1" si="78"/>
        <v>0</v>
      </c>
      <c r="AQ125" s="186"/>
      <c r="AR125" s="186"/>
      <c r="AS125" s="186"/>
      <c r="AU125" s="186"/>
      <c r="AV125" s="186"/>
      <c r="BB125" s="313">
        <f t="shared" si="62"/>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45"/>
        <v>5.3681363909771198</v>
      </c>
      <c r="L126" s="24">
        <f t="shared" si="45"/>
        <v>5.5132233118634648</v>
      </c>
      <c r="M126" s="24">
        <f t="shared" si="45"/>
        <v>5.6583102327498107</v>
      </c>
      <c r="N126" s="24">
        <f t="shared" si="45"/>
        <v>5.8033971536361557</v>
      </c>
      <c r="O126" s="24">
        <f>'[5]TS BYDem'!O37</f>
        <v>5.9484840745225007</v>
      </c>
      <c r="P126" s="24">
        <f t="shared" ref="P126:AP126" ca="1" si="80">OFFSET(P$33,$BB126,$J$96)/OFFSET(O$33,$BB126,$J$96)*O126</f>
        <v>6.1683828769137587</v>
      </c>
      <c r="Q126" s="24">
        <f t="shared" ca="1" si="80"/>
        <v>6.2596008219008228</v>
      </c>
      <c r="R126" s="24">
        <f t="shared" ca="1" si="80"/>
        <v>5.2877846627399423</v>
      </c>
      <c r="S126" s="24">
        <f t="shared" ca="1" si="80"/>
        <v>5.3486691240833615</v>
      </c>
      <c r="T126" s="24">
        <f t="shared" ca="1" si="80"/>
        <v>5.4102546195780397</v>
      </c>
      <c r="U126" s="24">
        <f t="shared" ca="1" si="80"/>
        <v>5.4725492210516684</v>
      </c>
      <c r="V126" s="24">
        <f t="shared" ca="1" si="80"/>
        <v>5.5355610932723591</v>
      </c>
      <c r="W126" s="24">
        <f t="shared" ca="1" si="80"/>
        <v>5.5992984950187541</v>
      </c>
      <c r="X126" s="24">
        <f t="shared" ca="1" si="80"/>
        <v>5.6544316964357551</v>
      </c>
      <c r="Y126" s="24">
        <f t="shared" ca="1" si="80"/>
        <v>5.7101077640530846</v>
      </c>
      <c r="Z126" s="24">
        <f t="shared" ca="1" si="80"/>
        <v>5.7663320431745486</v>
      </c>
      <c r="AA126" s="24">
        <f t="shared" ca="1" si="80"/>
        <v>5.8231099317362123</v>
      </c>
      <c r="AB126" s="24">
        <f t="shared" ca="1" si="80"/>
        <v>5.9653129358742394</v>
      </c>
      <c r="AC126" s="24">
        <f t="shared" ca="1" si="80"/>
        <v>6.2226383254863142</v>
      </c>
      <c r="AD126" s="24">
        <f t="shared" ca="1" si="80"/>
        <v>6.4910725211330496</v>
      </c>
      <c r="AE126" s="24">
        <f t="shared" ca="1" si="80"/>
        <v>6.7739715281216615</v>
      </c>
      <c r="AF126" s="24">
        <f t="shared" ca="1" si="80"/>
        <v>7.0912714018427545</v>
      </c>
      <c r="AG126" s="24">
        <f t="shared" ca="1" si="80"/>
        <v>7.4019557985128932</v>
      </c>
      <c r="AH126" s="24">
        <f t="shared" ca="1" si="80"/>
        <v>7.728382315902099</v>
      </c>
      <c r="AI126" s="24">
        <f t="shared" ca="1" si="80"/>
        <v>8.0715794936396037</v>
      </c>
      <c r="AJ126" s="24">
        <f t="shared" ca="1" si="80"/>
        <v>8.401134414075468</v>
      </c>
      <c r="AK126" s="24">
        <f t="shared" ca="1" si="80"/>
        <v>8.7372045128594547</v>
      </c>
      <c r="AL126" s="24">
        <f t="shared" ca="1" si="80"/>
        <v>9.0801896655427203</v>
      </c>
      <c r="AM126" s="24">
        <f t="shared" ca="1" si="80"/>
        <v>10.685046272759084</v>
      </c>
      <c r="AN126" s="24">
        <f t="shared" ca="1" si="80"/>
        <v>12.254522065918133</v>
      </c>
      <c r="AO126" s="24">
        <f t="shared" ca="1" si="80"/>
        <v>12.254522065918133</v>
      </c>
      <c r="AP126" s="24">
        <f t="shared" ca="1" si="80"/>
        <v>12.254522065918133</v>
      </c>
      <c r="AQ126" s="186"/>
      <c r="AR126" s="186"/>
      <c r="AS126" s="186"/>
      <c r="AU126" s="186"/>
      <c r="AV126" s="186"/>
      <c r="BB126" s="313">
        <f t="shared" si="62"/>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45"/>
        <v>12.015161921323832</v>
      </c>
      <c r="L127" s="24">
        <f t="shared" si="45"/>
        <v>12.339900847489311</v>
      </c>
      <c r="M127" s="24">
        <f t="shared" si="45"/>
        <v>12.664639773654788</v>
      </c>
      <c r="N127" s="24">
        <f t="shared" si="45"/>
        <v>12.989378699820266</v>
      </c>
      <c r="O127" s="24">
        <f>'[5]TS BYDem'!O38</f>
        <v>13.314117625985745</v>
      </c>
      <c r="P127" s="24">
        <f ca="1">IF(OR($E$78=1,$E$78=2,$E$78=3), P93,P85)</f>
        <v>13.806303279367631</v>
      </c>
      <c r="Q127" s="24">
        <f t="shared" ref="Q127:AP127" ca="1" si="81">IF(OR($E$78=1,$E$78=2,$E$78=3), Q93,Q85)</f>
        <v>14.010470666208278</v>
      </c>
      <c r="R127" s="24">
        <f t="shared" ca="1" si="81"/>
        <v>11.835315703733189</v>
      </c>
      <c r="S127" s="24">
        <f t="shared" ca="1" si="81"/>
        <v>11.971589562713998</v>
      </c>
      <c r="T127" s="24">
        <f t="shared" ca="1" si="81"/>
        <v>12.109432502326571</v>
      </c>
      <c r="U127" s="24">
        <f t="shared" ca="1" si="81"/>
        <v>12.248862589234953</v>
      </c>
      <c r="V127" s="24">
        <f t="shared" ca="1" si="81"/>
        <v>12.389898098125881</v>
      </c>
      <c r="W127" s="24">
        <f t="shared" ca="1" si="81"/>
        <v>12.532557514103949</v>
      </c>
      <c r="X127" s="24">
        <f t="shared" ca="1" si="81"/>
        <v>12.655958689860151</v>
      </c>
      <c r="Y127" s="24">
        <f t="shared" ca="1" si="81"/>
        <v>12.780574928875462</v>
      </c>
      <c r="Z127" s="24">
        <f t="shared" ca="1" si="81"/>
        <v>12.906418195207063</v>
      </c>
      <c r="AA127" s="24">
        <f t="shared" ca="1" si="81"/>
        <v>13.033500570715614</v>
      </c>
      <c r="AB127" s="24">
        <f t="shared" ca="1" si="81"/>
        <v>13.351784607479084</v>
      </c>
      <c r="AC127" s="24">
        <f t="shared" ca="1" si="81"/>
        <v>13.927739836160232</v>
      </c>
      <c r="AD127" s="24">
        <f t="shared" ca="1" si="81"/>
        <v>14.528559206423806</v>
      </c>
      <c r="AE127" s="24">
        <f t="shared" ca="1" si="81"/>
        <v>15.161754253789432</v>
      </c>
      <c r="AF127" s="24">
        <f t="shared" ca="1" si="81"/>
        <v>15.871946596663305</v>
      </c>
      <c r="AG127" s="24">
        <f t="shared" ca="1" si="81"/>
        <v>16.567331933499176</v>
      </c>
      <c r="AH127" s="24">
        <f t="shared" ca="1" si="81"/>
        <v>17.297951868647885</v>
      </c>
      <c r="AI127" s="24">
        <f t="shared" ca="1" si="81"/>
        <v>18.066108517645933</v>
      </c>
      <c r="AJ127" s="24">
        <f t="shared" ca="1" si="81"/>
        <v>18.803730560495175</v>
      </c>
      <c r="AK127" s="24">
        <f t="shared" ca="1" si="81"/>
        <v>19.555935117106657</v>
      </c>
      <c r="AL127" s="24">
        <f t="shared" ca="1" si="81"/>
        <v>20.3236172037664</v>
      </c>
      <c r="AM127" s="24">
        <f t="shared" ca="1" si="81"/>
        <v>23.915666770282936</v>
      </c>
      <c r="AN127" s="24">
        <f t="shared" ca="1" si="81"/>
        <v>27.428525686852236</v>
      </c>
      <c r="AO127" s="24">
        <f t="shared" ca="1" si="81"/>
        <v>27.428525686852236</v>
      </c>
      <c r="AP127" s="24">
        <f t="shared" ca="1" si="81"/>
        <v>27.428525686852236</v>
      </c>
      <c r="AQ127" s="186"/>
      <c r="AR127" s="186"/>
      <c r="AS127" s="186"/>
      <c r="AU127" s="186"/>
      <c r="AV127" s="186"/>
      <c r="BB127" s="313">
        <f t="shared" si="62"/>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45"/>
        <v>0</v>
      </c>
      <c r="L128" s="24">
        <f t="shared" si="45"/>
        <v>0</v>
      </c>
      <c r="M128" s="24">
        <f t="shared" si="45"/>
        <v>0</v>
      </c>
      <c r="N128" s="24">
        <f t="shared" si="45"/>
        <v>0</v>
      </c>
      <c r="O128" s="24">
        <f>'[5]TS BYDem'!O39</f>
        <v>0</v>
      </c>
      <c r="P128" s="24" t="e">
        <f t="shared" ref="P128:AP128" ca="1" si="82">OFFSET(P$33,$BB128,$J$96)/OFFSET(O$33,$BB128,$J$96)*O128</f>
        <v>#N/A</v>
      </c>
      <c r="Q128" s="24" t="e">
        <f t="shared" ca="1" si="82"/>
        <v>#N/A</v>
      </c>
      <c r="R128" s="24" t="e">
        <f t="shared" ca="1" si="82"/>
        <v>#N/A</v>
      </c>
      <c r="S128" s="24" t="e">
        <f t="shared" ca="1" si="82"/>
        <v>#N/A</v>
      </c>
      <c r="T128" s="24" t="e">
        <f t="shared" ca="1" si="82"/>
        <v>#N/A</v>
      </c>
      <c r="U128" s="24" t="e">
        <f t="shared" ca="1" si="82"/>
        <v>#N/A</v>
      </c>
      <c r="V128" s="24" t="e">
        <f t="shared" ca="1" si="82"/>
        <v>#N/A</v>
      </c>
      <c r="W128" s="24" t="e">
        <f t="shared" ca="1" si="82"/>
        <v>#N/A</v>
      </c>
      <c r="X128" s="24" t="e">
        <f t="shared" ca="1" si="82"/>
        <v>#N/A</v>
      </c>
      <c r="Y128" s="24" t="e">
        <f t="shared" ca="1" si="82"/>
        <v>#N/A</v>
      </c>
      <c r="Z128" s="24" t="e">
        <f t="shared" ca="1" si="82"/>
        <v>#N/A</v>
      </c>
      <c r="AA128" s="24" t="e">
        <f t="shared" ca="1" si="82"/>
        <v>#N/A</v>
      </c>
      <c r="AB128" s="24" t="e">
        <f t="shared" ca="1" si="82"/>
        <v>#N/A</v>
      </c>
      <c r="AC128" s="24" t="e">
        <f t="shared" ca="1" si="82"/>
        <v>#N/A</v>
      </c>
      <c r="AD128" s="24" t="e">
        <f t="shared" ca="1" si="82"/>
        <v>#N/A</v>
      </c>
      <c r="AE128" s="24" t="e">
        <f t="shared" ca="1" si="82"/>
        <v>#N/A</v>
      </c>
      <c r="AF128" s="24" t="e">
        <f t="shared" ca="1" si="82"/>
        <v>#N/A</v>
      </c>
      <c r="AG128" s="24" t="e">
        <f t="shared" ca="1" si="82"/>
        <v>#N/A</v>
      </c>
      <c r="AH128" s="24" t="e">
        <f t="shared" ca="1" si="82"/>
        <v>#N/A</v>
      </c>
      <c r="AI128" s="24" t="e">
        <f t="shared" ca="1" si="82"/>
        <v>#N/A</v>
      </c>
      <c r="AJ128" s="24" t="e">
        <f t="shared" ca="1" si="82"/>
        <v>#N/A</v>
      </c>
      <c r="AK128" s="24" t="e">
        <f t="shared" ca="1" si="82"/>
        <v>#N/A</v>
      </c>
      <c r="AL128" s="24" t="e">
        <f t="shared" ca="1" si="82"/>
        <v>#N/A</v>
      </c>
      <c r="AM128" s="24" t="e">
        <f t="shared" ca="1" si="82"/>
        <v>#N/A</v>
      </c>
      <c r="AN128" s="24" t="e">
        <f t="shared" ca="1" si="82"/>
        <v>#N/A</v>
      </c>
      <c r="AO128" s="24" t="e">
        <f t="shared" ca="1" si="82"/>
        <v>#N/A</v>
      </c>
      <c r="AP128" s="24" t="e">
        <f t="shared" ca="1" si="82"/>
        <v>#N/A</v>
      </c>
      <c r="AQ128" s="186"/>
      <c r="AR128" s="186"/>
      <c r="AS128" s="186"/>
      <c r="AT128" s="186"/>
      <c r="AU128" s="186"/>
      <c r="AV128" s="186"/>
      <c r="BB128" s="313" t="e">
        <f t="shared" si="62"/>
        <v>#N/A</v>
      </c>
    </row>
    <row r="129" spans="1:48">
      <c r="A129" s="22" t="s">
        <v>16</v>
      </c>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t="s">
        <v>16</v>
      </c>
      <c r="B130" s="22"/>
      <c r="C130" s="22" t="s">
        <v>692</v>
      </c>
      <c r="D130" s="22" t="s">
        <v>521</v>
      </c>
      <c r="E130" s="111"/>
      <c r="F130" s="111"/>
      <c r="G130" s="111"/>
      <c r="H130" s="111"/>
      <c r="I130" s="111"/>
      <c r="J130" s="186"/>
      <c r="K130" s="24"/>
      <c r="L130" s="24"/>
      <c r="M130" s="24"/>
      <c r="N130" s="24"/>
      <c r="O130" s="24"/>
      <c r="P130" s="24"/>
      <c r="Q130" s="24"/>
      <c r="R130" s="24">
        <f ca="1">R124</f>
        <v>30.460929795640233</v>
      </c>
      <c r="S130" s="24">
        <f ca="1">OFFSET(S$33,$BB124,$J$96)/OFFSET(R$33,$BB124,$J$96)*R130</f>
        <v>30.811662176195661</v>
      </c>
      <c r="T130" s="24">
        <f t="shared" ref="T130:AN130" ca="1" si="83">OFFSET(T$33,$BB124,$J$96)/OFFSET(S$33,$BB124,$J$96)*S130</f>
        <v>31.166432949656219</v>
      </c>
      <c r="U130" s="24">
        <f t="shared" ca="1" si="83"/>
        <v>31.525288614771814</v>
      </c>
      <c r="V130" s="24">
        <f t="shared" ca="1" si="83"/>
        <v>31.888276205687017</v>
      </c>
      <c r="W130" s="24">
        <f t="shared" ca="1" si="83"/>
        <v>32.25544329810554</v>
      </c>
      <c r="X130" s="24">
        <f t="shared" ca="1" si="83"/>
        <v>32.573044842965338</v>
      </c>
      <c r="Y130" s="24">
        <f t="shared" ca="1" si="83"/>
        <v>32.893773634918453</v>
      </c>
      <c r="Z130" s="24">
        <f t="shared" ca="1" si="83"/>
        <v>33.217660466240737</v>
      </c>
      <c r="AA130" s="24">
        <f t="shared" ca="1" si="83"/>
        <v>33.544736432402594</v>
      </c>
      <c r="AB130" s="24">
        <f t="shared" ca="1" si="83"/>
        <v>34.363914217061676</v>
      </c>
      <c r="AC130" s="24">
        <f t="shared" ca="1" si="83"/>
        <v>35.84626857291164</v>
      </c>
      <c r="AD130" s="24">
        <f t="shared" ca="1" si="83"/>
        <v>37.392616563585577</v>
      </c>
      <c r="AE130" s="24">
        <f t="shared" ca="1" si="83"/>
        <v>39.022290867809467</v>
      </c>
      <c r="AF130" s="24">
        <f t="shared" ca="1" si="83"/>
        <v>40.85013556914334</v>
      </c>
      <c r="AG130" s="24">
        <f t="shared" ca="1" si="83"/>
        <v>42.639871006415511</v>
      </c>
      <c r="AH130" s="24">
        <f t="shared" ca="1" si="83"/>
        <v>44.520290854011137</v>
      </c>
      <c r="AI130" s="24">
        <f t="shared" ca="1" si="83"/>
        <v>46.497320140167247</v>
      </c>
      <c r="AJ130" s="24">
        <f t="shared" ca="1" si="83"/>
        <v>48.395761535850532</v>
      </c>
      <c r="AK130" s="24">
        <f t="shared" ca="1" si="83"/>
        <v>50.33173441265987</v>
      </c>
      <c r="AL130" s="24">
        <f t="shared" ca="1" si="83"/>
        <v>52.307542302578433</v>
      </c>
      <c r="AM130" s="24">
        <f t="shared" ca="1" si="83"/>
        <v>61.55251492579346</v>
      </c>
      <c r="AN130" s="24">
        <f t="shared" ca="1" si="83"/>
        <v>70.593672045569647</v>
      </c>
      <c r="AO130" s="24"/>
      <c r="AP130" s="24"/>
      <c r="AQ130" s="186"/>
      <c r="AR130" s="186"/>
      <c r="AS130" s="186"/>
      <c r="AT130" s="186"/>
      <c r="AU130" s="186"/>
      <c r="AV130" s="186"/>
    </row>
    <row r="131" spans="1:48">
      <c r="A131" s="22" t="s">
        <v>16</v>
      </c>
      <c r="B131" s="22"/>
      <c r="C131" s="22"/>
      <c r="D131" s="22" t="s">
        <v>691</v>
      </c>
      <c r="E131" s="111"/>
      <c r="F131" s="111"/>
      <c r="G131" s="111"/>
      <c r="H131" s="111"/>
      <c r="I131" s="111"/>
      <c r="J131" s="186"/>
      <c r="K131" s="24"/>
      <c r="L131" s="24"/>
      <c r="M131" s="24"/>
      <c r="N131" s="24"/>
      <c r="O131" s="24"/>
      <c r="P131" s="24"/>
      <c r="Q131" s="24"/>
      <c r="R131" s="24">
        <f ca="1">R125</f>
        <v>6.2811880427067184</v>
      </c>
      <c r="S131" s="24">
        <f ca="1">OFFSET(S$33,$BB125,$J$96)/OFFSET(R$33,$BB125,$J$96)*R131</f>
        <v>6.353510721289239</v>
      </c>
      <c r="T131" s="24">
        <f t="shared" ref="T131:AN131" ca="1" si="84">OFFSET(T$33,$BB125,$J$96)/OFFSET(S$33,$BB125,$J$96)*S131</f>
        <v>6.4266661356220345</v>
      </c>
      <c r="U131" s="24">
        <f t="shared" ca="1" si="84"/>
        <v>6.5006638739676399</v>
      </c>
      <c r="V131" s="24">
        <f t="shared" ca="1" si="84"/>
        <v>6.5755136349895054</v>
      </c>
      <c r="W131" s="24">
        <f t="shared" ca="1" si="84"/>
        <v>6.6512252290231411</v>
      </c>
      <c r="X131" s="24">
        <f t="shared" ca="1" si="84"/>
        <v>6.7167161723168052</v>
      </c>
      <c r="Y131" s="24">
        <f t="shared" ca="1" si="84"/>
        <v>6.7828519687774902</v>
      </c>
      <c r="Z131" s="24">
        <f t="shared" ca="1" si="84"/>
        <v>6.8496389679183656</v>
      </c>
      <c r="AA131" s="24">
        <f t="shared" ca="1" si="84"/>
        <v>6.9170835817727543</v>
      </c>
      <c r="AB131" s="24">
        <f t="shared" ca="1" si="84"/>
        <v>7.0860019220982711</v>
      </c>
      <c r="AC131" s="24">
        <f t="shared" ca="1" si="84"/>
        <v>7.3916704134242197</v>
      </c>
      <c r="AD131" s="24">
        <f t="shared" ca="1" si="84"/>
        <v>7.7105346954421261</v>
      </c>
      <c r="AE131" s="24">
        <f t="shared" ca="1" si="84"/>
        <v>8.0465812581003195</v>
      </c>
      <c r="AF131" s="24">
        <f t="shared" ca="1" si="84"/>
        <v>8.423491495541148</v>
      </c>
      <c r="AG131" s="24">
        <f t="shared" ca="1" si="84"/>
        <v>8.7925434221770651</v>
      </c>
      <c r="AH131" s="24">
        <f t="shared" ca="1" si="84"/>
        <v>9.1802949038694113</v>
      </c>
      <c r="AI131" s="24">
        <f t="shared" ca="1" si="84"/>
        <v>9.5879677095124656</v>
      </c>
      <c r="AJ131" s="24">
        <f t="shared" ca="1" si="84"/>
        <v>9.9794353198035992</v>
      </c>
      <c r="AK131" s="24">
        <f t="shared" ca="1" si="84"/>
        <v>10.378642099320873</v>
      </c>
      <c r="AL131" s="24">
        <f t="shared" ca="1" si="84"/>
        <v>10.78606304727297</v>
      </c>
      <c r="AM131" s="24">
        <f t="shared" ca="1" si="84"/>
        <v>12.692420203330643</v>
      </c>
      <c r="AN131" s="24">
        <f t="shared" ca="1" si="84"/>
        <v>14.556749636935093</v>
      </c>
      <c r="AO131" s="24"/>
      <c r="AP131" s="24"/>
      <c r="AQ131" s="186"/>
      <c r="AR131" s="186"/>
      <c r="AS131" s="186"/>
      <c r="AT131" s="186"/>
      <c r="AU131" s="186"/>
      <c r="AV131" s="186"/>
    </row>
    <row r="132" spans="1:48">
      <c r="A132" s="22" t="s">
        <v>16</v>
      </c>
      <c r="B132" s="22"/>
      <c r="C132" s="22" t="s">
        <v>5</v>
      </c>
      <c r="D132" s="22"/>
      <c r="E132" s="111"/>
      <c r="F132" s="111"/>
      <c r="G132" s="111"/>
      <c r="H132" s="111"/>
      <c r="I132" s="111"/>
      <c r="J132" s="186"/>
      <c r="K132" s="24"/>
      <c r="L132" s="24"/>
      <c r="M132" s="24"/>
      <c r="N132" s="24"/>
      <c r="O132" s="24"/>
      <c r="P132" s="24"/>
      <c r="Q132" s="24"/>
      <c r="R132" s="24">
        <f ca="1">R130+R131</f>
        <v>36.74211783834695</v>
      </c>
      <c r="S132" s="24">
        <f t="shared" ref="S132:AN132" ca="1" si="85">S130+S131</f>
        <v>37.165172897484901</v>
      </c>
      <c r="T132" s="24">
        <f t="shared" ca="1" si="85"/>
        <v>37.593099085278254</v>
      </c>
      <c r="U132" s="24">
        <f t="shared" ca="1" si="85"/>
        <v>38.025952488739456</v>
      </c>
      <c r="V132" s="24">
        <f t="shared" ca="1" si="85"/>
        <v>38.463789840676526</v>
      </c>
      <c r="W132" s="24">
        <f t="shared" ca="1" si="85"/>
        <v>38.90666852712868</v>
      </c>
      <c r="X132" s="24">
        <f t="shared" ca="1" si="85"/>
        <v>39.289761015282146</v>
      </c>
      <c r="Y132" s="24">
        <f t="shared" ca="1" si="85"/>
        <v>39.676625603695946</v>
      </c>
      <c r="Z132" s="24">
        <f t="shared" ca="1" si="85"/>
        <v>40.067299434159104</v>
      </c>
      <c r="AA132" s="24">
        <f t="shared" ca="1" si="85"/>
        <v>40.461820014175345</v>
      </c>
      <c r="AB132" s="24">
        <f t="shared" ca="1" si="85"/>
        <v>41.449916139159946</v>
      </c>
      <c r="AC132" s="24">
        <f t="shared" ca="1" si="85"/>
        <v>43.237938986335863</v>
      </c>
      <c r="AD132" s="24">
        <f t="shared" ca="1" si="85"/>
        <v>45.103151259027705</v>
      </c>
      <c r="AE132" s="24">
        <f t="shared" ca="1" si="85"/>
        <v>47.068872125909785</v>
      </c>
      <c r="AF132" s="24">
        <f t="shared" ca="1" si="85"/>
        <v>49.27362706468449</v>
      </c>
      <c r="AG132" s="24">
        <f t="shared" ca="1" si="85"/>
        <v>51.43241442859258</v>
      </c>
      <c r="AH132" s="24">
        <f t="shared" ca="1" si="85"/>
        <v>53.700585757880546</v>
      </c>
      <c r="AI132" s="24">
        <f t="shared" ca="1" si="85"/>
        <v>56.085287849679716</v>
      </c>
      <c r="AJ132" s="24">
        <f t="shared" ca="1" si="85"/>
        <v>58.375196855654131</v>
      </c>
      <c r="AK132" s="24">
        <f t="shared" ca="1" si="85"/>
        <v>60.710376511980741</v>
      </c>
      <c r="AL132" s="24">
        <f t="shared" ca="1" si="85"/>
        <v>63.093605349851401</v>
      </c>
      <c r="AM132" s="24">
        <f t="shared" ca="1" si="85"/>
        <v>74.244935129124102</v>
      </c>
      <c r="AN132" s="24">
        <f t="shared" ca="1" si="85"/>
        <v>85.150421682504742</v>
      </c>
      <c r="AO132" s="24"/>
      <c r="AP132" s="24"/>
      <c r="AQ132" s="186"/>
      <c r="AR132" s="186"/>
      <c r="AS132" s="186"/>
      <c r="AT132" s="186"/>
      <c r="AU132" s="186"/>
      <c r="AV132" s="186"/>
    </row>
    <row r="133" spans="1:48">
      <c r="A133" s="22" t="s">
        <v>16</v>
      </c>
      <c r="B133" s="22"/>
      <c r="C133" s="22" t="s">
        <v>693</v>
      </c>
      <c r="D133" s="22"/>
      <c r="E133" s="111"/>
      <c r="F133" s="111"/>
      <c r="G133" s="111"/>
      <c r="H133" s="111"/>
      <c r="I133" s="111"/>
      <c r="J133" s="186"/>
      <c r="K133" s="24"/>
      <c r="L133" s="24"/>
      <c r="M133" s="24"/>
      <c r="N133" s="24"/>
      <c r="O133" s="24"/>
      <c r="P133" s="24"/>
      <c r="Q133" s="24"/>
      <c r="R133" s="109">
        <f ca="1">R131/R132</f>
        <v>0.17095334760891706</v>
      </c>
      <c r="S133" s="109">
        <f ca="1">($W$133-$R$133)/5+R133</f>
        <v>0.16676267808713366</v>
      </c>
      <c r="T133" s="109">
        <f t="shared" ref="T133:V133" ca="1" si="86">($W$133-$R$133)/5+S133</f>
        <v>0.16257200856535026</v>
      </c>
      <c r="U133" s="109">
        <f t="shared" ca="1" si="86"/>
        <v>0.15838133904356685</v>
      </c>
      <c r="V133" s="109">
        <f t="shared" ca="1" si="86"/>
        <v>0.15419066952178345</v>
      </c>
      <c r="W133" s="350">
        <v>0.15</v>
      </c>
      <c r="X133" s="190">
        <f>($AB$133-$W$133)/5+W133</f>
        <v>0.13999999999999999</v>
      </c>
      <c r="Y133" s="190">
        <f t="shared" ref="Y133:AA133" si="87">($AB$133-$W$133)/5+X133</f>
        <v>0.12999999999999998</v>
      </c>
      <c r="Z133" s="190">
        <f t="shared" si="87"/>
        <v>0.11999999999999998</v>
      </c>
      <c r="AA133" s="190">
        <f t="shared" si="87"/>
        <v>0.10999999999999999</v>
      </c>
      <c r="AB133" s="350">
        <v>0.1</v>
      </c>
      <c r="AC133" s="109">
        <f>($AL$133-$AB$133)/10+AB133</f>
        <v>9.1999999999999998E-2</v>
      </c>
      <c r="AD133" s="109">
        <f t="shared" ref="AD133:AK133" si="88">($AL$133-$AB$133)/10+AC133</f>
        <v>8.3999999999999991E-2</v>
      </c>
      <c r="AE133" s="109">
        <f t="shared" si="88"/>
        <v>7.5999999999999984E-2</v>
      </c>
      <c r="AF133" s="109">
        <f t="shared" si="88"/>
        <v>6.7999999999999977E-2</v>
      </c>
      <c r="AG133" s="109">
        <f t="shared" si="88"/>
        <v>5.9999999999999977E-2</v>
      </c>
      <c r="AH133" s="109">
        <f t="shared" si="88"/>
        <v>5.1999999999999977E-2</v>
      </c>
      <c r="AI133" s="109">
        <f t="shared" si="88"/>
        <v>4.3999999999999977E-2</v>
      </c>
      <c r="AJ133" s="109">
        <f t="shared" si="88"/>
        <v>3.5999999999999976E-2</v>
      </c>
      <c r="AK133" s="109">
        <f t="shared" si="88"/>
        <v>2.7999999999999976E-2</v>
      </c>
      <c r="AL133" s="350">
        <v>0.02</v>
      </c>
      <c r="AM133" s="350">
        <v>0.01</v>
      </c>
      <c r="AN133" s="350">
        <v>0</v>
      </c>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topLeftCell="A221"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51" t="s">
        <v>296</v>
      </c>
      <c r="C2" s="351"/>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MATCH(B10,Drivers!A7:A22,0)</f>
        <v>2</v>
      </c>
      <c r="J10" s="186" cm="1">
        <f t="array" ref="J10">INDEX(Drivers!$C$7:$AG$22,$E$10,J3)</f>
        <v>1833.8485148656705</v>
      </c>
      <c r="K10" s="186" cm="1">
        <f t="array" ref="K10">INDEX(Drivers!$C$7:$AG$22,$E$10,K3)</f>
        <v>1885.8209999999999</v>
      </c>
      <c r="L10" s="186" cm="1">
        <f t="array" ref="L10">INDEX(Drivers!$C$7:$AG$22,$E$10,L3)</f>
        <v>1933.1679999999999</v>
      </c>
      <c r="M10" s="186" cm="1">
        <f t="array" ref="M10">INDEX(Drivers!$C$7:$AG$22,$E$10,M3)</f>
        <v>1966.174</v>
      </c>
      <c r="N10" s="186" cm="1">
        <f t="array" ref="N10">INDEX(Drivers!$C$7:$AG$22,$E$10,N3)</f>
        <v>1991.546</v>
      </c>
      <c r="O10" s="186" cm="1">
        <f t="array" ref="O10">INDEX(Drivers!$C$7:$AG$22,$E$10,O3)</f>
        <v>2020.6990000000001</v>
      </c>
      <c r="P10" s="186" cm="1">
        <f t="array" ref="P10">INDEX(Drivers!$C$7:$AG$22,$E$10,P3)</f>
        <v>2053.4989999999998</v>
      </c>
      <c r="Q10" s="186" cm="1">
        <f t="array" ref="Q10">INDEX(Drivers!$C$7:$AG$22,$E$10,Q3)</f>
        <v>2080.7860000000001</v>
      </c>
      <c r="R10" s="186" cm="1">
        <f t="array" ref="R10">INDEX(Drivers!$C$7:$AG$22,$E$10,R3)</f>
        <v>1927.731</v>
      </c>
      <c r="S10" s="186" cm="1">
        <f t="array" ref="S10">INDEX(Drivers!$C$7:$AG$22,$E$10,S3)</f>
        <v>1969.0542042187767</v>
      </c>
      <c r="T10" s="186" cm="1">
        <f t="array" ref="T10">INDEX(Drivers!$C$7:$AG$22,$E$10,T3)</f>
        <v>2007.8009272947841</v>
      </c>
      <c r="U10" s="186" cm="1">
        <f t="array" ref="U10">INDEX(Drivers!$C$7:$AG$22,$E$10,U3)</f>
        <v>2042.7039575031772</v>
      </c>
      <c r="V10" s="186" cm="1">
        <f t="array" ref="V10">INDEX(Drivers!$C$7:$AG$22,$E$10,V3)</f>
        <v>2082.9650851915194</v>
      </c>
      <c r="W10" s="186" cm="1">
        <f t="array" ref="W10">INDEX(Drivers!$C$7:$AG$22,$E$10,W3)</f>
        <v>2122.4845146064727</v>
      </c>
      <c r="X10" s="186" cm="1">
        <f t="array" ref="X10">INDEX(Drivers!$C$7:$AG$22,$E$10,X3)</f>
        <v>2160.5772518453555</v>
      </c>
      <c r="Y10" s="186" cm="1">
        <f t="array" ref="Y10">INDEX(Drivers!$C$7:$AG$22,$E$10,Y3)</f>
        <v>2199.8668388051556</v>
      </c>
      <c r="Z10" s="186" cm="1">
        <f t="array" ref="Z10">INDEX(Drivers!$C$7:$AG$22,$E$10,Z3)</f>
        <v>2236.1670258248118</v>
      </c>
      <c r="AA10" s="186" cm="1">
        <f t="array" ref="AA10">INDEX(Drivers!$C$7:$AG$22,$E$10,AA3)</f>
        <v>2282.4891656318709</v>
      </c>
      <c r="AB10" s="186" cm="1">
        <f t="array" ref="AB10">INDEX(Drivers!$C$7:$AG$22,$E$10,AB3)</f>
        <v>2332.2210921781148</v>
      </c>
      <c r="AC10" s="186" cm="1">
        <f t="array" ref="AC10">INDEX(Drivers!$C$7:$AG$22,$E$10,AC3)</f>
        <v>2393.1733806096436</v>
      </c>
      <c r="AD10" s="186" cm="1">
        <f t="array" ref="AD10">INDEX(Drivers!$C$7:$AG$22,$E$10,AD3)</f>
        <v>2457.9357178348664</v>
      </c>
      <c r="AE10" s="186" cm="1">
        <f t="array" ref="AE10">INDEX(Drivers!$C$7:$AG$22,$E$10,AE3)</f>
        <v>2527.7353080307053</v>
      </c>
      <c r="AF10" s="186" cm="1">
        <f t="array" ref="AF10">INDEX(Drivers!$C$7:$AG$22,$E$10,AF3)</f>
        <v>2606.4248746591875</v>
      </c>
      <c r="AG10" s="186" cm="1">
        <f t="array" ref="AG10">INDEX(Drivers!$C$7:$AG$22,$E$10,AG3)</f>
        <v>2686.9640633380773</v>
      </c>
      <c r="AH10" s="186" cm="1">
        <f t="array" ref="AH10">INDEX(Drivers!$C$7:$AG$22,$E$10,AH3)</f>
        <v>2775.656859821836</v>
      </c>
      <c r="AI10" s="186" cm="1">
        <f t="array" ref="AI10">INDEX(Drivers!$C$7:$AG$22,$E$10,AI3)</f>
        <v>2870.6655371067991</v>
      </c>
      <c r="AJ10" s="186" cm="1">
        <f t="array" ref="AJ10">INDEX(Drivers!$C$7:$AG$22,$E$10,AJ3)</f>
        <v>2969.9671569191969</v>
      </c>
      <c r="AK10" s="186" cm="1">
        <f t="array" ref="AK10">INDEX(Drivers!$C$7:$AG$22,$E$10,AK3)</f>
        <v>3075.1392645543051</v>
      </c>
      <c r="AL10" s="186" cm="1">
        <f t="array" ref="AL10">INDEX(Drivers!$C$7:$AG$22,$E$10,AL3)</f>
        <v>3186.4779688337007</v>
      </c>
      <c r="AM10" s="186">
        <f>(AQ10-AL10)/5+AL10</f>
        <v>3311.7883775605819</v>
      </c>
      <c r="AN10" s="186">
        <f>(AQ10-AL10)/5+AM10</f>
        <v>3437.0987862874631</v>
      </c>
      <c r="AO10" s="186">
        <f>(AQ10-AL10)/5+AN10</f>
        <v>3562.4091950143443</v>
      </c>
      <c r="AP10" s="186">
        <f>(AQ10-AL10)/5+AO10</f>
        <v>3687.7196037412255</v>
      </c>
      <c r="AQ10" s="186" cm="1">
        <f t="array" ref="AQ10">INDEX(Drivers!$C$7:$AG$22,$E$10,AQ3)</f>
        <v>3813.0300124681057</v>
      </c>
      <c r="AR10" s="186">
        <f>(AV10-AQ10)/5+AQ10</f>
        <v>3970.8109015925775</v>
      </c>
      <c r="AS10" s="186">
        <f>(AV10-AQ10)/5+AR10</f>
        <v>4128.5917907170497</v>
      </c>
      <c r="AT10" s="186">
        <f>(AV10-AQ10)/5+AS10</f>
        <v>4286.3726798415209</v>
      </c>
      <c r="AU10" s="186">
        <f>(AV10-AQ10)/5+AT10</f>
        <v>4444.1535689659922</v>
      </c>
      <c r="AV10" s="186" cm="1">
        <f t="array" ref="AV10">INDEX(Drivers!$C$7:$AG$22,$E$10,AV3)</f>
        <v>4601.9344580904644</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52" t="s">
        <v>228</v>
      </c>
      <c r="C13" s="353"/>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1.0214361880463492</v>
      </c>
      <c r="T14" s="87">
        <f t="shared" si="5"/>
        <v>1.0196778346644755</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142.39300500291188</v>
      </c>
      <c r="T23" s="337">
        <f t="shared" si="7"/>
        <v>143.63479289000153</v>
      </c>
      <c r="U23" s="219">
        <f t="shared" si="7"/>
        <v>144.74137486529756</v>
      </c>
      <c r="V23" s="219">
        <f t="shared" si="7"/>
        <v>146.00568801528013</v>
      </c>
      <c r="W23" s="219">
        <f t="shared" si="7"/>
        <v>147.23335310726199</v>
      </c>
      <c r="X23" s="219">
        <f t="shared" si="7"/>
        <v>148.40442972619968</v>
      </c>
      <c r="Y23" s="219">
        <f t="shared" si="7"/>
        <v>149.60044295999563</v>
      </c>
      <c r="Z23" s="219">
        <f t="shared" si="7"/>
        <v>150.69446684962929</v>
      </c>
      <c r="AA23" s="219">
        <f t="shared" si="7"/>
        <v>152.07791579581885</v>
      </c>
      <c r="AB23" s="219">
        <f t="shared" si="7"/>
        <v>153.54641652820547</v>
      </c>
      <c r="AC23" s="219">
        <f t="shared" si="7"/>
        <v>155.32486562408357</v>
      </c>
      <c r="AD23" s="219">
        <f t="shared" si="7"/>
        <v>157.18768520128879</v>
      </c>
      <c r="AE23" s="219">
        <f t="shared" si="7"/>
        <v>159.16594045292169</v>
      </c>
      <c r="AF23" s="219">
        <f t="shared" si="7"/>
        <v>161.3618636933567</v>
      </c>
      <c r="AG23" s="219">
        <f t="shared" si="7"/>
        <v>163.57162007402928</v>
      </c>
      <c r="AH23" s="219">
        <f t="shared" si="7"/>
        <v>165.96447242808816</v>
      </c>
      <c r="AI23" s="219">
        <f t="shared" si="7"/>
        <v>168.48211505300503</v>
      </c>
      <c r="AJ23" s="219">
        <f t="shared" si="7"/>
        <v>171.06502342381344</v>
      </c>
      <c r="AK23" s="219">
        <f t="shared" si="7"/>
        <v>173.74969774219801</v>
      </c>
      <c r="AL23" s="219">
        <f t="shared" si="7"/>
        <v>176.53765999073977</v>
      </c>
      <c r="AM23" s="219">
        <f t="shared" si="7"/>
        <v>179.6144301074485</v>
      </c>
      <c r="AN23" s="219">
        <f t="shared" si="7"/>
        <v>182.62637658533984</v>
      </c>
      <c r="AO23" s="219">
        <f t="shared" si="7"/>
        <v>185.57717873601081</v>
      </c>
      <c r="AP23" s="98">
        <f t="shared" ref="AP23:AU23" si="8">(1+$B$20*(AP10/AO10-1))*AO23</f>
        <v>188.47018496109641</v>
      </c>
      <c r="AQ23" s="98">
        <f t="shared" si="8"/>
        <v>191.30845274682034</v>
      </c>
      <c r="AR23" s="98">
        <f t="shared" si="8"/>
        <v>194.81677753016007</v>
      </c>
      <c r="AS23" s="98">
        <f t="shared" si="8"/>
        <v>198.24747960842862</v>
      </c>
      <c r="AT23" s="98">
        <f t="shared" si="8"/>
        <v>201.60517725097964</v>
      </c>
      <c r="AU23" s="98">
        <f t="shared" si="8"/>
        <v>204.89405407318881</v>
      </c>
      <c r="AV23" s="98">
        <f t="shared" ref="AV23" si="9">(1+$B$20*(AT10/AS10-1))*AU23</f>
        <v>208.36432407961274</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1.0227499109334555</v>
      </c>
      <c r="T24" s="89">
        <f t="shared" si="10"/>
        <v>1.0316691584125941</v>
      </c>
      <c r="U24" s="89">
        <f t="shared" si="10"/>
        <v>1.0396172778911559</v>
      </c>
      <c r="V24" s="89">
        <f t="shared" si="10"/>
        <v>1.0486983149934364</v>
      </c>
      <c r="W24" s="89">
        <f t="shared" si="10"/>
        <v>1.0575161242914062</v>
      </c>
      <c r="X24" s="89">
        <f t="shared" si="10"/>
        <v>1.0659274820522053</v>
      </c>
      <c r="Y24" s="89">
        <f t="shared" si="10"/>
        <v>1.0745179491774339</v>
      </c>
      <c r="Z24" s="89">
        <f t="shared" si="10"/>
        <v>1.0823758691339587</v>
      </c>
      <c r="AA24" s="89">
        <f t="shared" si="10"/>
        <v>1.0923126092601145</v>
      </c>
      <c r="AB24" s="89">
        <f t="shared" si="10"/>
        <v>1.1028602410993569</v>
      </c>
      <c r="AC24" s="89">
        <f t="shared" si="10"/>
        <v>1.1156341035118524</v>
      </c>
      <c r="AD24" s="89">
        <f t="shared" si="10"/>
        <v>1.1290139641070605</v>
      </c>
      <c r="AE24" s="89">
        <f t="shared" si="10"/>
        <v>1.143222951285678</v>
      </c>
      <c r="AF24" s="89">
        <f t="shared" si="10"/>
        <v>1.1589953573706939</v>
      </c>
      <c r="AG24" s="89">
        <f t="shared" si="10"/>
        <v>1.1748671211660524</v>
      </c>
      <c r="AH24" s="89">
        <f t="shared" si="10"/>
        <v>1.1920539874165439</v>
      </c>
      <c r="AI24" s="89">
        <f t="shared" si="10"/>
        <v>1.2101371704376715</v>
      </c>
      <c r="AJ24" s="89">
        <f t="shared" si="10"/>
        <v>1.2286891302487561</v>
      </c>
      <c r="AK24" s="89">
        <f t="shared" si="10"/>
        <v>1.2479720326634989</v>
      </c>
      <c r="AL24" s="89">
        <f t="shared" si="10"/>
        <v>1.2679968094516818</v>
      </c>
      <c r="AM24" s="89">
        <f t="shared" si="10"/>
        <v>1.2900959734012187</v>
      </c>
      <c r="AN24" s="89">
        <f t="shared" si="10"/>
        <v>1.3117295360325905</v>
      </c>
      <c r="AO24" s="89">
        <f t="shared" si="10"/>
        <v>1.3329239243153523</v>
      </c>
      <c r="AP24" s="89">
        <f t="shared" si="10"/>
        <v>1.3537031884300166</v>
      </c>
      <c r="AQ24" s="89">
        <f t="shared" si="10"/>
        <v>1.3740892890323255</v>
      </c>
      <c r="AR24" s="89">
        <f t="shared" si="10"/>
        <v>1.3992881312058787</v>
      </c>
      <c r="AS24" s="89">
        <f t="shared" si="10"/>
        <v>1.4239294416755652</v>
      </c>
      <c r="AT24" s="89">
        <f t="shared" si="10"/>
        <v>1.4480463915551629</v>
      </c>
      <c r="AU24" s="89">
        <f t="shared" si="10"/>
        <v>1.4716690300191573</v>
      </c>
      <c r="AV24" s="89">
        <f t="shared" si="10"/>
        <v>1.4965945405097361</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8.7363961472504457</v>
      </c>
      <c r="T31" s="89">
        <f t="shared" si="14"/>
        <v>11.370440376586572</v>
      </c>
      <c r="U31" s="89">
        <f t="shared" si="14"/>
        <v>13.869278694129065</v>
      </c>
      <c r="V31" s="89">
        <f t="shared" si="14"/>
        <v>16.525848186358104</v>
      </c>
      <c r="W31" s="89">
        <f t="shared" si="14"/>
        <v>19.145769620586464</v>
      </c>
      <c r="X31" s="89">
        <f t="shared" si="14"/>
        <v>21.709102581770608</v>
      </c>
      <c r="Y31" s="89">
        <f t="shared" si="14"/>
        <v>24.297372157813044</v>
      </c>
      <c r="Z31" s="89">
        <f t="shared" si="14"/>
        <v>26.783652389693174</v>
      </c>
      <c r="AA31" s="89">
        <f t="shared" si="14"/>
        <v>29.559357678129217</v>
      </c>
      <c r="AB31" s="89">
        <f t="shared" si="14"/>
        <v>32.420114752762302</v>
      </c>
      <c r="AC31" s="89">
        <f t="shared" si="14"/>
        <v>35.590820190886873</v>
      </c>
      <c r="AD31" s="89">
        <f t="shared" si="14"/>
        <v>38.845896110338572</v>
      </c>
      <c r="AE31" s="89">
        <f t="shared" si="14"/>
        <v>42.216407704217943</v>
      </c>
      <c r="AF31" s="89">
        <f t="shared" si="14"/>
        <v>45.804587286899434</v>
      </c>
      <c r="AG31" s="89">
        <f t="shared" si="14"/>
        <v>49.40660000981849</v>
      </c>
      <c r="AH31" s="89">
        <f t="shared" si="14"/>
        <v>53.191708706123833</v>
      </c>
      <c r="AI31" s="89">
        <f t="shared" si="14"/>
        <v>57.101607673287191</v>
      </c>
      <c r="AJ31" s="89">
        <f t="shared" si="14"/>
        <v>61.076772386342071</v>
      </c>
      <c r="AK31" s="89">
        <f t="shared" si="14"/>
        <v>65.153703046973121</v>
      </c>
      <c r="AL31" s="89">
        <f t="shared" si="14"/>
        <v>69.33392163776135</v>
      </c>
      <c r="AM31" s="89">
        <f t="shared" si="14"/>
        <v>73.802948096716548</v>
      </c>
      <c r="AN31" s="89">
        <f t="shared" si="14"/>
        <v>78.207150916854374</v>
      </c>
      <c r="AO31" s="89">
        <f t="shared" si="14"/>
        <v>82.55020940977181</v>
      </c>
      <c r="AP31" s="89">
        <f t="shared" si="14"/>
        <v>86.835471977103879</v>
      </c>
      <c r="AQ31" s="89">
        <f t="shared" si="14"/>
        <v>91.065996105074291</v>
      </c>
      <c r="AR31" s="89">
        <f t="shared" si="14"/>
        <v>95.966577230660491</v>
      </c>
      <c r="AS31" s="89">
        <f t="shared" si="14"/>
        <v>100.78953565117553</v>
      </c>
      <c r="AT31" s="89">
        <f t="shared" si="14"/>
        <v>105.53948963597301</v>
      </c>
      <c r="AU31" s="89">
        <f t="shared" si="14"/>
        <v>110.22062280042866</v>
      </c>
      <c r="AV31" s="89">
        <f t="shared" si="14"/>
        <v>115.08314914909907</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28.478601000582376</v>
      </c>
      <c r="T34" s="89">
        <f t="shared" si="15"/>
        <v>28.726958578000307</v>
      </c>
      <c r="U34" s="89">
        <f t="shared" si="15"/>
        <v>28.948274973059512</v>
      </c>
      <c r="V34" s="89">
        <f t="shared" si="15"/>
        <v>29.201137603056026</v>
      </c>
      <c r="W34" s="89">
        <f t="shared" si="15"/>
        <v>29.446670621452398</v>
      </c>
      <c r="X34" s="89">
        <f t="shared" si="15"/>
        <v>29.680885945239936</v>
      </c>
      <c r="Y34" s="89">
        <f t="shared" si="15"/>
        <v>29.920088591999129</v>
      </c>
      <c r="Z34" s="89">
        <f t="shared" si="15"/>
        <v>30.13889336992586</v>
      </c>
      <c r="AA34" s="89">
        <f t="shared" si="15"/>
        <v>30.415583159163774</v>
      </c>
      <c r="AB34" s="89">
        <f t="shared" si="15"/>
        <v>30.709283305641094</v>
      </c>
      <c r="AC34" s="89">
        <f t="shared" si="15"/>
        <v>31.064973124816717</v>
      </c>
      <c r="AD34" s="89">
        <f t="shared" si="15"/>
        <v>31.437537040257759</v>
      </c>
      <c r="AE34" s="89">
        <f t="shared" si="15"/>
        <v>31.83318809058434</v>
      </c>
      <c r="AF34" s="89">
        <f t="shared" si="15"/>
        <v>32.272372738671343</v>
      </c>
      <c r="AG34" s="89">
        <f t="shared" si="15"/>
        <v>32.714324014805861</v>
      </c>
      <c r="AH34" s="89">
        <f t="shared" si="15"/>
        <v>33.192894485617636</v>
      </c>
      <c r="AI34" s="89">
        <f t="shared" si="15"/>
        <v>33.696423010601009</v>
      </c>
      <c r="AJ34" s="89">
        <f t="shared" si="15"/>
        <v>34.213004684762687</v>
      </c>
      <c r="AK34" s="89">
        <f t="shared" si="15"/>
        <v>34.749939548439606</v>
      </c>
      <c r="AL34" s="89">
        <f t="shared" si="15"/>
        <v>35.307531998147958</v>
      </c>
      <c r="AM34" s="89">
        <f t="shared" si="15"/>
        <v>35.922886021489703</v>
      </c>
      <c r="AN34" s="89">
        <f t="shared" si="15"/>
        <v>36.525275317067972</v>
      </c>
      <c r="AO34" s="89">
        <f t="shared" si="15"/>
        <v>37.115435747202163</v>
      </c>
      <c r="AP34" s="89">
        <f t="shared" si="15"/>
        <v>37.694036992219282</v>
      </c>
      <c r="AQ34" s="89">
        <f t="shared" si="15"/>
        <v>38.261690549364069</v>
      </c>
      <c r="AR34" s="89">
        <f t="shared" si="15"/>
        <v>38.963355506032016</v>
      </c>
      <c r="AS34" s="89">
        <f t="shared" si="15"/>
        <v>39.649495921685727</v>
      </c>
      <c r="AT34" s="89">
        <f t="shared" si="15"/>
        <v>40.321035450195929</v>
      </c>
      <c r="AU34" s="89">
        <f t="shared" si="15"/>
        <v>40.978810814637768</v>
      </c>
      <c r="AV34" s="89">
        <f t="shared" si="15"/>
        <v>41.672864815922551</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100.24245664174606</v>
      </c>
      <c r="Z35" s="89">
        <f t="shared" si="16"/>
        <v>99.128651567948893</v>
      </c>
      <c r="AA35" s="89">
        <f t="shared" si="16"/>
        <v>98.014846494151712</v>
      </c>
      <c r="AB35" s="89">
        <f t="shared" si="16"/>
        <v>96.901041420354531</v>
      </c>
      <c r="AC35" s="89">
        <f t="shared" si="16"/>
        <v>95.78723634655735</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6.9891169178003558</v>
      </c>
      <c r="T36" s="89">
        <f t="shared" si="17"/>
        <v>9.0963523012692633</v>
      </c>
      <c r="U36" s="89">
        <f t="shared" si="17"/>
        <v>11.095422955303249</v>
      </c>
      <c r="V36" s="89">
        <f t="shared" si="17"/>
        <v>13.220678549086486</v>
      </c>
      <c r="W36" s="89">
        <f t="shared" si="17"/>
        <v>15.316615696469171</v>
      </c>
      <c r="X36" s="89">
        <f t="shared" si="17"/>
        <v>17.367282065416489</v>
      </c>
      <c r="Y36" s="89">
        <f t="shared" si="17"/>
        <v>19.437897726250444</v>
      </c>
      <c r="Z36" s="89">
        <f t="shared" si="17"/>
        <v>21.42692191175454</v>
      </c>
      <c r="AA36" s="89">
        <f t="shared" si="17"/>
        <v>23.647486142503368</v>
      </c>
      <c r="AB36" s="89">
        <f t="shared" si="17"/>
        <v>25.936091802209845</v>
      </c>
      <c r="AC36" s="89">
        <f t="shared" si="17"/>
        <v>28.472656152709504</v>
      </c>
      <c r="AD36" s="89">
        <f t="shared" si="17"/>
        <v>31.076716888270859</v>
      </c>
      <c r="AE36" s="89">
        <f t="shared" si="17"/>
        <v>33.773126163374343</v>
      </c>
      <c r="AF36" s="89">
        <f t="shared" si="17"/>
        <v>36.643669829519546</v>
      </c>
      <c r="AG36" s="89">
        <f t="shared" si="17"/>
        <v>39.525280007854782</v>
      </c>
      <c r="AH36" s="89">
        <f t="shared" si="17"/>
        <v>42.553366964899062</v>
      </c>
      <c r="AI36" s="89">
        <f t="shared" si="17"/>
        <v>45.681286138629744</v>
      </c>
      <c r="AJ36" s="89">
        <f t="shared" si="17"/>
        <v>48.861417909073658</v>
      </c>
      <c r="AK36" s="89">
        <f t="shared" si="17"/>
        <v>52.122962437578487</v>
      </c>
      <c r="AL36" s="89">
        <f t="shared" si="17"/>
        <v>55.467137310209075</v>
      </c>
      <c r="AM36" s="89">
        <f t="shared" si="17"/>
        <v>59.042358477373241</v>
      </c>
      <c r="AN36" s="89">
        <f t="shared" si="17"/>
        <v>62.565720733483495</v>
      </c>
      <c r="AO36" s="89">
        <f t="shared" si="17"/>
        <v>66.040167527817459</v>
      </c>
      <c r="AP36" s="89">
        <f t="shared" si="17"/>
        <v>69.4683775816831</v>
      </c>
      <c r="AQ36" s="89">
        <f t="shared" si="17"/>
        <v>72.852796884059444</v>
      </c>
      <c r="AR36" s="89">
        <f t="shared" si="17"/>
        <v>76.773261784528387</v>
      </c>
      <c r="AS36" s="89">
        <f t="shared" si="17"/>
        <v>80.631628520940424</v>
      </c>
      <c r="AT36" s="89">
        <f t="shared" si="17"/>
        <v>84.431591708778399</v>
      </c>
      <c r="AU36" s="89">
        <f t="shared" si="17"/>
        <v>88.176498240342937</v>
      </c>
      <c r="AV36" s="89">
        <f t="shared" si="17"/>
        <v>92.066519319279266</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2.1858211124538762</v>
      </c>
      <c r="T41" s="100">
        <f t="shared" si="18"/>
        <v>2.1072353834689075</v>
      </c>
      <c r="U41" s="100">
        <f t="shared" si="18"/>
        <v>1.9990706540339858</v>
      </c>
      <c r="V41" s="100">
        <f t="shared" si="18"/>
        <v>2.1252555937832369</v>
      </c>
      <c r="W41" s="100">
        <f t="shared" si="18"/>
        <v>2.0959371473826849</v>
      </c>
      <c r="X41" s="100">
        <f t="shared" si="18"/>
        <v>2.0506663689473186</v>
      </c>
      <c r="Y41" s="100">
        <f t="shared" si="18"/>
        <v>2.0706156608339548</v>
      </c>
      <c r="Z41" s="100">
        <f t="shared" si="18"/>
        <v>1.9890241855040962</v>
      </c>
      <c r="AA41" s="100">
        <f t="shared" si="18"/>
        <v>2.2205642307488276</v>
      </c>
      <c r="AB41" s="100">
        <f t="shared" si="18"/>
        <v>2.2886056597064766</v>
      </c>
      <c r="AC41" s="100">
        <f t="shared" si="18"/>
        <v>2.5365643504996598</v>
      </c>
      <c r="AD41" s="100">
        <f t="shared" si="18"/>
        <v>2.6040607355613545</v>
      </c>
      <c r="AE41" s="100">
        <f t="shared" si="18"/>
        <v>2.696409275103484</v>
      </c>
      <c r="AF41" s="100">
        <f t="shared" si="18"/>
        <v>2.8705436661452026</v>
      </c>
      <c r="AG41" s="100">
        <f t="shared" si="18"/>
        <v>2.8816101783352366</v>
      </c>
      <c r="AH41" s="100">
        <f t="shared" si="18"/>
        <v>3.0280869570442803</v>
      </c>
      <c r="AI41" s="100">
        <f t="shared" si="18"/>
        <v>3.1279191737306817</v>
      </c>
      <c r="AJ41" s="100">
        <f t="shared" si="18"/>
        <v>3.1801317704439143</v>
      </c>
      <c r="AK41" s="100">
        <f t="shared" si="18"/>
        <v>3.2615445285048281</v>
      </c>
      <c r="AL41" s="100">
        <f t="shared" si="18"/>
        <v>3.3441748726305889</v>
      </c>
      <c r="AM41" s="100">
        <f t="shared" si="18"/>
        <v>3.575221167164166</v>
      </c>
      <c r="AN41" s="100">
        <f t="shared" si="18"/>
        <v>3.5233622561102536</v>
      </c>
      <c r="AO41" s="100">
        <f t="shared" si="18"/>
        <v>3.4744467943339643</v>
      </c>
      <c r="AP41" s="100">
        <f t="shared" si="18"/>
        <v>3.4282100538656408</v>
      </c>
      <c r="AQ41" s="100">
        <f t="shared" si="18"/>
        <v>3.3844193023763438</v>
      </c>
      <c r="AR41" s="100">
        <f t="shared" si="18"/>
        <v>3.9204649004689429</v>
      </c>
      <c r="AS41" s="100">
        <f t="shared" si="18"/>
        <v>3.8583667364120373</v>
      </c>
      <c r="AT41" s="100">
        <f t="shared" si="18"/>
        <v>3.7999631878379745</v>
      </c>
      <c r="AU41" s="100">
        <f t="shared" si="18"/>
        <v>3.7449065315645385</v>
      </c>
      <c r="AV41" s="100">
        <f t="shared" si="18"/>
        <v>3.8900210789363285</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2.1858211124538762</v>
      </c>
      <c r="T44" s="89" cm="1">
        <f t="array" ref="T44">SUM($J$41:$AV$41*(T$4=$J$4:$AV$4)*($B44=$J$11:$AV$11))</f>
        <v>2.1072353834689075</v>
      </c>
      <c r="U44" s="89" cm="1">
        <f t="array" ref="U44">SUM($J$41:$AV$41*(U$4=$J$4:$AV$4)*($B44=$J$11:$AV$11))</f>
        <v>1.9990706540339858</v>
      </c>
      <c r="V44" s="89" cm="1">
        <f t="array" ref="V44">SUM($J$41:$AV$41*(V$4=$J$4:$AV$4)*($B44=$J$11:$AV$11))</f>
        <v>2.1252555937832369</v>
      </c>
      <c r="W44" s="89" cm="1">
        <f t="array" ref="W44">SUM($J$41:$AV$41*(W$4=$J$4:$AV$4)*($B44=$J$11:$AV$11))</f>
        <v>2.0959371473826849</v>
      </c>
      <c r="X44" s="89" cm="1">
        <f t="array" ref="X44">SUM($J$41:$AV$41*(X$4=$J$4:$AV$4)*($B44=$J$11:$AV$11))</f>
        <v>2.0506663689473186</v>
      </c>
      <c r="Y44" s="89" cm="1">
        <f t="array" ref="Y44">SUM($J$41:$AV$41*(Y$4=$J$4:$AV$4)*($B44=$J$11:$AV$11))</f>
        <v>2.0706156608339548</v>
      </c>
      <c r="Z44" s="89" cm="1">
        <f t="array" ref="Z44">SUM($J$41:$AV$41*(Z$4=$J$4:$AV$4)*($B44=$J$11:$AV$11))</f>
        <v>1.9890241855040962</v>
      </c>
      <c r="AA44" s="89" cm="1">
        <f t="array" ref="AA44">SUM($J$41:$AV$41*(AA$4=$J$4:$AV$4)*($B44=$J$11:$AV$11))</f>
        <v>2.2205642307488276</v>
      </c>
      <c r="AB44" s="89" cm="1">
        <f t="array" ref="AB44">SUM($J$41:$AV$41*(AB$4=$J$4:$AV$4)*($B44=$J$11:$AV$11))</f>
        <v>2.2886056597064766</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2.5365643504996598</v>
      </c>
      <c r="AD45" s="89" cm="1">
        <f t="array" ref="AD45">SUM($J$41:$AV$41*(AD$4=$J$4:$AV$4)*($B45=$J$11:$AV$11))</f>
        <v>2.6040607355613545</v>
      </c>
      <c r="AE45" s="89" cm="1">
        <f t="array" ref="AE45">SUM($J$41:$AV$41*(AE$4=$J$4:$AV$4)*($B45=$J$11:$AV$11))</f>
        <v>2.696409275103484</v>
      </c>
      <c r="AF45" s="89" cm="1">
        <f t="array" ref="AF45">SUM($J$41:$AV$41*(AF$4=$J$4:$AV$4)*($B45=$J$11:$AV$11))</f>
        <v>2.8705436661452026</v>
      </c>
      <c r="AG45" s="89" cm="1">
        <f t="array" ref="AG45">SUM($J$41:$AV$41*(AG$4=$J$4:$AV$4)*($B45=$J$11:$AV$11))</f>
        <v>2.8816101783352366</v>
      </c>
      <c r="AH45" s="89" cm="1">
        <f t="array" ref="AH45">SUM($J$41:$AV$41*(AH$4=$J$4:$AV$4)*($B45=$J$11:$AV$11))</f>
        <v>3.0280869570442803</v>
      </c>
      <c r="AI45" s="89" cm="1">
        <f t="array" ref="AI45">SUM($J$41:$AV$41*(AI$4=$J$4:$AV$4)*($B45=$J$11:$AV$11))</f>
        <v>3.1279191737306817</v>
      </c>
      <c r="AJ45" s="89" cm="1">
        <f t="array" ref="AJ45">SUM($J$41:$AV$41*(AJ$4=$J$4:$AV$4)*($B45=$J$11:$AV$11))</f>
        <v>3.1801317704439143</v>
      </c>
      <c r="AK45" s="89" cm="1">
        <f t="array" ref="AK45">SUM($J$41:$AV$41*(AK$4=$J$4:$AV$4)*($B45=$J$11:$AV$11))</f>
        <v>3.2615445285048281</v>
      </c>
      <c r="AL45" s="89" cm="1">
        <f t="array" ref="AL45">SUM($J$41:$AV$41*(AL$4=$J$4:$AV$4)*($B45=$J$11:$AV$11))</f>
        <v>3.3441748726305889</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3.575221167164166</v>
      </c>
      <c r="AN46" s="89" cm="1">
        <f t="array" ref="AN46">SUM($J$41:$AV$41*(AN$4=$J$4:$AV$4)*($B46=$J$11:$AV$11))</f>
        <v>3.5233622561102536</v>
      </c>
      <c r="AO46" s="89" cm="1">
        <f t="array" ref="AO46">SUM($J$41:$AV$41*(AO$4=$J$4:$AV$4)*($B46=$J$11:$AV$11))</f>
        <v>3.4744467943339643</v>
      </c>
      <c r="AP46" s="89" cm="1">
        <f t="array" ref="AP46">SUM($J$41:$AV$41*(AP$4=$J$4:$AV$4)*($B46=$J$11:$AV$11))</f>
        <v>3.4282100538656408</v>
      </c>
      <c r="AQ46" s="89" cm="1">
        <f t="array" ref="AQ46">SUM($J$41:$AV$41*(AQ$4=$J$4:$AV$4)*($B46=$J$11:$AV$11))</f>
        <v>3.3844193023763438</v>
      </c>
      <c r="AR46" s="89" cm="1">
        <f t="array" ref="AR46">SUM($J$41:$AV$41*(AR$4=$J$4:$AV$4)*($B46=$J$11:$AV$11))</f>
        <v>3.9204649004689429</v>
      </c>
      <c r="AS46" s="89" cm="1">
        <f t="array" ref="AS46">SUM($J$41:$AV$41*(AS$4=$J$4:$AV$4)*($B46=$J$11:$AV$11))</f>
        <v>3.8583667364120373</v>
      </c>
      <c r="AT46" s="89" cm="1">
        <f t="array" ref="AT46">SUM($J$41:$AV$41*(AT$4=$J$4:$AV$4)*($B46=$J$11:$AV$11))</f>
        <v>3.7999631878379745</v>
      </c>
      <c r="AU46" s="89" cm="1">
        <f t="array" ref="AU46">SUM($J$41:$AV$41*(AU$4=$J$4:$AV$4)*($B46=$J$11:$AV$11))</f>
        <v>3.7449065315645385</v>
      </c>
      <c r="AV46" s="89" cm="1">
        <f t="array" ref="AV46">SUM($J$41:$AV$41*(AV$4=$J$4:$AV$4)*($B46=$J$11:$AV$11))</f>
        <v>3.8900210789363285</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6.9891169178003558</v>
      </c>
      <c r="T50" s="89">
        <f t="shared" si="19"/>
        <v>9.0963523012692633</v>
      </c>
      <c r="U50" s="89">
        <f t="shared" si="19"/>
        <v>11.095422955303249</v>
      </c>
      <c r="V50" s="89">
        <f t="shared" si="19"/>
        <v>13.220678549086486</v>
      </c>
      <c r="W50" s="89">
        <f t="shared" si="19"/>
        <v>15.316615696469171</v>
      </c>
      <c r="X50" s="89">
        <f t="shared" si="19"/>
        <v>17.367282065416489</v>
      </c>
      <c r="Y50" s="89">
        <f t="shared" si="19"/>
        <v>19.437897726250444</v>
      </c>
      <c r="Z50" s="89">
        <f t="shared" si="19"/>
        <v>21.42692191175454</v>
      </c>
      <c r="AA50" s="89">
        <f t="shared" si="19"/>
        <v>23.647486142503368</v>
      </c>
      <c r="AB50" s="89">
        <f t="shared" si="19"/>
        <v>25.936091802209845</v>
      </c>
      <c r="AC50" s="89">
        <f t="shared" si="19"/>
        <v>25.936091802209845</v>
      </c>
      <c r="AD50" s="89">
        <f t="shared" si="19"/>
        <v>25.936091802209845</v>
      </c>
      <c r="AE50" s="89">
        <f t="shared" si="19"/>
        <v>25.936091802209845</v>
      </c>
      <c r="AF50" s="89">
        <f t="shared" si="19"/>
        <v>25.936091802209845</v>
      </c>
      <c r="AG50" s="89">
        <f t="shared" si="19"/>
        <v>25.936091802209845</v>
      </c>
      <c r="AH50" s="89">
        <f t="shared" si="19"/>
        <v>25.936091802209845</v>
      </c>
      <c r="AI50" s="89">
        <f t="shared" si="19"/>
        <v>25.936091802209845</v>
      </c>
      <c r="AJ50" s="89">
        <f t="shared" si="19"/>
        <v>25.936091802209845</v>
      </c>
      <c r="AK50" s="89">
        <f t="shared" si="19"/>
        <v>25.936091802209845</v>
      </c>
      <c r="AL50" s="89">
        <f t="shared" si="19"/>
        <v>25.936091802209845</v>
      </c>
      <c r="AM50" s="89">
        <f t="shared" si="19"/>
        <v>25.936091802209845</v>
      </c>
      <c r="AN50" s="89">
        <f t="shared" si="19"/>
        <v>25.936091802209845</v>
      </c>
      <c r="AO50" s="89">
        <f t="shared" si="19"/>
        <v>25.936091802209845</v>
      </c>
      <c r="AP50" s="89">
        <f t="shared" si="19"/>
        <v>25.936091802209845</v>
      </c>
      <c r="AQ50" s="89">
        <f t="shared" si="19"/>
        <v>25.936091802209845</v>
      </c>
      <c r="AR50" s="89">
        <f t="shared" si="19"/>
        <v>25.936091802209845</v>
      </c>
      <c r="AS50" s="89">
        <f t="shared" si="19"/>
        <v>25.936091802209845</v>
      </c>
      <c r="AT50" s="89">
        <f t="shared" si="19"/>
        <v>25.936091802209845</v>
      </c>
      <c r="AU50" s="89">
        <f t="shared" si="19"/>
        <v>25.936091802209845</v>
      </c>
      <c r="AV50" s="89">
        <f t="shared" si="19"/>
        <v>25.936091802209845</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2.5365643504996598</v>
      </c>
      <c r="AD51" s="89">
        <f t="shared" si="19"/>
        <v>5.1406250860610143</v>
      </c>
      <c r="AE51" s="89">
        <f t="shared" si="19"/>
        <v>7.8370343611644984</v>
      </c>
      <c r="AF51" s="89">
        <f t="shared" si="19"/>
        <v>10.707578027309701</v>
      </c>
      <c r="AG51" s="89">
        <f t="shared" si="19"/>
        <v>13.589188205644938</v>
      </c>
      <c r="AH51" s="89">
        <f t="shared" si="19"/>
        <v>16.617275162689218</v>
      </c>
      <c r="AI51" s="89">
        <f t="shared" si="19"/>
        <v>19.7451943364199</v>
      </c>
      <c r="AJ51" s="89">
        <f t="shared" si="19"/>
        <v>22.925326106863814</v>
      </c>
      <c r="AK51" s="89">
        <f t="shared" si="19"/>
        <v>26.186870635368642</v>
      </c>
      <c r="AL51" s="89">
        <f t="shared" si="19"/>
        <v>29.531045507999231</v>
      </c>
      <c r="AM51" s="89">
        <f t="shared" si="19"/>
        <v>29.531045507999231</v>
      </c>
      <c r="AN51" s="89">
        <f t="shared" si="19"/>
        <v>29.531045507999231</v>
      </c>
      <c r="AO51" s="89">
        <f t="shared" si="19"/>
        <v>29.531045507999231</v>
      </c>
      <c r="AP51" s="89">
        <f t="shared" si="19"/>
        <v>29.531045507999231</v>
      </c>
      <c r="AQ51" s="89">
        <f t="shared" si="19"/>
        <v>29.531045507999231</v>
      </c>
      <c r="AR51" s="89">
        <f t="shared" si="19"/>
        <v>29.531045507999231</v>
      </c>
      <c r="AS51" s="89">
        <f t="shared" si="19"/>
        <v>29.531045507999231</v>
      </c>
      <c r="AT51" s="89">
        <f t="shared" si="19"/>
        <v>29.531045507999231</v>
      </c>
      <c r="AU51" s="89">
        <f t="shared" si="19"/>
        <v>29.531045507999231</v>
      </c>
      <c r="AV51" s="89">
        <f t="shared" si="19"/>
        <v>29.531045507999231</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3.575221167164166</v>
      </c>
      <c r="AN52" s="89">
        <f t="shared" si="19"/>
        <v>7.0985834232744196</v>
      </c>
      <c r="AO52" s="89">
        <f t="shared" si="19"/>
        <v>10.573030217608384</v>
      </c>
      <c r="AP52" s="89">
        <f t="shared" si="19"/>
        <v>14.001240271474025</v>
      </c>
      <c r="AQ52" s="89">
        <f t="shared" si="19"/>
        <v>17.385659573850369</v>
      </c>
      <c r="AR52" s="89">
        <f t="shared" si="19"/>
        <v>21.306124474319311</v>
      </c>
      <c r="AS52" s="89">
        <f t="shared" si="19"/>
        <v>25.164491210731349</v>
      </c>
      <c r="AT52" s="89">
        <f t="shared" si="19"/>
        <v>28.964454398569323</v>
      </c>
      <c r="AU52" s="89">
        <f t="shared" si="19"/>
        <v>32.709360930133862</v>
      </c>
      <c r="AV52" s="89">
        <f t="shared" si="19"/>
        <v>36.59938200907019</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6.9891169178003558</v>
      </c>
      <c r="T53" s="89">
        <f t="shared" si="20"/>
        <v>9.0963523012692633</v>
      </c>
      <c r="U53" s="89">
        <f t="shared" si="20"/>
        <v>11.095422955303249</v>
      </c>
      <c r="V53" s="89">
        <f t="shared" si="20"/>
        <v>13.220678549086486</v>
      </c>
      <c r="W53" s="89">
        <f t="shared" si="20"/>
        <v>15.316615696469171</v>
      </c>
      <c r="X53" s="89">
        <f t="shared" si="20"/>
        <v>17.367282065416489</v>
      </c>
      <c r="Y53" s="89">
        <f t="shared" si="20"/>
        <v>19.437897726250444</v>
      </c>
      <c r="Z53" s="89">
        <f t="shared" si="20"/>
        <v>21.42692191175454</v>
      </c>
      <c r="AA53" s="89">
        <f t="shared" si="20"/>
        <v>23.647486142503368</v>
      </c>
      <c r="AB53" s="89">
        <f t="shared" si="20"/>
        <v>25.936091802209845</v>
      </c>
      <c r="AC53" s="89">
        <f t="shared" si="20"/>
        <v>28.472656152709504</v>
      </c>
      <c r="AD53" s="89">
        <f t="shared" si="20"/>
        <v>31.076716888270859</v>
      </c>
      <c r="AE53" s="89">
        <f t="shared" si="20"/>
        <v>33.773126163374343</v>
      </c>
      <c r="AF53" s="89">
        <f t="shared" si="20"/>
        <v>36.643669829519546</v>
      </c>
      <c r="AG53" s="89">
        <f t="shared" si="20"/>
        <v>39.525280007854782</v>
      </c>
      <c r="AH53" s="89">
        <f t="shared" si="20"/>
        <v>42.553366964899062</v>
      </c>
      <c r="AI53" s="89">
        <f t="shared" si="20"/>
        <v>45.681286138629744</v>
      </c>
      <c r="AJ53" s="89">
        <f t="shared" si="20"/>
        <v>48.861417909073658</v>
      </c>
      <c r="AK53" s="89">
        <f t="shared" si="20"/>
        <v>52.122962437578487</v>
      </c>
      <c r="AL53" s="89">
        <f t="shared" si="20"/>
        <v>55.467137310209075</v>
      </c>
      <c r="AM53" s="89">
        <f t="shared" si="20"/>
        <v>59.042358477373241</v>
      </c>
      <c r="AN53" s="89">
        <f t="shared" si="20"/>
        <v>62.565720733483495</v>
      </c>
      <c r="AO53" s="89">
        <f t="shared" si="20"/>
        <v>66.040167527817459</v>
      </c>
      <c r="AP53" s="89">
        <f t="shared" si="20"/>
        <v>69.4683775816831</v>
      </c>
      <c r="AQ53" s="89">
        <f t="shared" si="20"/>
        <v>72.852796884059444</v>
      </c>
      <c r="AR53" s="89">
        <f t="shared" si="20"/>
        <v>76.773261784528387</v>
      </c>
      <c r="AS53" s="89">
        <f t="shared" si="20"/>
        <v>80.631628520940424</v>
      </c>
      <c r="AT53" s="89">
        <f t="shared" si="20"/>
        <v>84.431591708778399</v>
      </c>
      <c r="AU53" s="89">
        <f t="shared" si="20"/>
        <v>88.176498240342937</v>
      </c>
      <c r="AV53" s="89">
        <f t="shared" si="20"/>
        <v>92.066519319279266</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'[6]TS BYDem'!$J11</f>
        <v>7.8517549075018991</v>
      </c>
      <c r="G57" s="87">
        <f>'[6]TS BYDem'!$O11</f>
        <v>11.470981711368381</v>
      </c>
      <c r="J57" s="86"/>
      <c r="K57" s="177" t="s">
        <v>516</v>
      </c>
      <c r="L57" s="91">
        <f>DriversGams!$B$163</f>
        <v>-1</v>
      </c>
      <c r="M57" s="91"/>
      <c r="N57" s="91"/>
      <c r="O57" s="91"/>
    </row>
    <row r="58" spans="1:48">
      <c r="A58" s="185" t="s">
        <v>16</v>
      </c>
      <c r="B58" s="89" t="s">
        <v>263</v>
      </c>
      <c r="C58" s="89" t="s">
        <v>107</v>
      </c>
      <c r="D58" s="102">
        <f t="shared" si="21"/>
        <v>9894.4997565297635</v>
      </c>
      <c r="E58" s="102">
        <f t="shared" si="21"/>
        <v>8252.8207241540804</v>
      </c>
      <c r="F58" s="24">
        <f>'[6]TS BYDem'!$J12</f>
        <v>9.894499756529763</v>
      </c>
      <c r="G58" s="87">
        <f>'[6]TS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'[6]TS BYDem'!$J13</f>
        <v>121.5402719056889</v>
      </c>
      <c r="G59" s="87">
        <f>'[6]TS BYDem'!$O13</f>
        <v>104.67427977141128</v>
      </c>
      <c r="J59" s="86"/>
      <c r="K59" s="91">
        <v>-1</v>
      </c>
      <c r="L59" s="177" t="s">
        <v>515</v>
      </c>
      <c r="M59" s="91"/>
      <c r="N59" s="91"/>
      <c r="O59" s="91"/>
      <c r="AC59" s="87" t="s">
        <v>631</v>
      </c>
    </row>
    <row r="60" spans="1:48">
      <c r="A60" s="185" t="s">
        <v>16</v>
      </c>
      <c r="B60" s="89" t="s">
        <v>264</v>
      </c>
      <c r="C60" s="89" t="s">
        <v>124</v>
      </c>
      <c r="D60" s="102">
        <f t="shared" si="21"/>
        <v>29566.39037374705</v>
      </c>
      <c r="E60" s="102">
        <f t="shared" si="21"/>
        <v>25463.499211305458</v>
      </c>
      <c r="F60" s="24">
        <f>'[6]TS BYDem'!$J14</f>
        <v>29.566390373747051</v>
      </c>
      <c r="G60" s="87">
        <f>'[6]TS BYDem'!$O14</f>
        <v>25.463499211305457</v>
      </c>
      <c r="J60" s="86"/>
      <c r="K60" s="91">
        <v>1</v>
      </c>
      <c r="L60" s="91" t="s">
        <v>632</v>
      </c>
      <c r="M60" s="178">
        <v>-0.37</v>
      </c>
      <c r="N60" s="178">
        <v>-0.5</v>
      </c>
      <c r="O60" s="178">
        <v>-0.2</v>
      </c>
      <c r="Q60" s="87" t="s">
        <v>633</v>
      </c>
      <c r="AA60" s="89" t="s">
        <v>634</v>
      </c>
      <c r="AB60" s="89">
        <f>AB30/(AB30+AB31)</f>
        <v>0.78885788749874897</v>
      </c>
      <c r="AC60" s="89" t="s">
        <v>635</v>
      </c>
      <c r="AD60" s="89"/>
      <c r="AE60" s="89"/>
      <c r="AF60" s="89"/>
      <c r="AG60" s="89">
        <f>(AB30*0.8+AB31*0.46)/(AB30+AB31)</f>
        <v>0.72821168174957474</v>
      </c>
    </row>
    <row r="61" spans="1:48">
      <c r="A61" s="185" t="s">
        <v>16</v>
      </c>
      <c r="B61" s="89" t="s">
        <v>265</v>
      </c>
      <c r="C61" s="89" t="s">
        <v>266</v>
      </c>
      <c r="D61" s="102">
        <f t="shared" si="21"/>
        <v>9683.1090230750324</v>
      </c>
      <c r="E61" s="102">
        <f t="shared" si="21"/>
        <v>9649.5991200814478</v>
      </c>
      <c r="F61" s="24">
        <f>'[6]TS BYDem'!$J15</f>
        <v>9.6831090230750316</v>
      </c>
      <c r="G61" s="87">
        <f>'[6]TS BYDem'!$O15</f>
        <v>9.6495991200814473</v>
      </c>
      <c r="J61" s="86"/>
      <c r="K61" s="91">
        <v>2</v>
      </c>
      <c r="L61" s="91" t="s">
        <v>636</v>
      </c>
      <c r="M61" s="178">
        <v>-0.25</v>
      </c>
      <c r="N61" s="178">
        <v>-0.25</v>
      </c>
      <c r="O61" s="178">
        <v>-0.2</v>
      </c>
      <c r="Q61" s="107" t="s">
        <v>653</v>
      </c>
    </row>
    <row r="62" spans="1:48">
      <c r="A62" s="185" t="s">
        <v>16</v>
      </c>
      <c r="B62" s="89" t="s">
        <v>269</v>
      </c>
      <c r="C62" s="89" t="s">
        <v>270</v>
      </c>
      <c r="D62" s="102">
        <f t="shared" si="21"/>
        <v>10300.552873773209</v>
      </c>
      <c r="E62" s="102">
        <f t="shared" si="21"/>
        <v>8871.1579824850141</v>
      </c>
      <c r="F62" s="24">
        <f>'[6]TS BYDem'!$J16</f>
        <v>10.30055287377321</v>
      </c>
      <c r="G62" s="87">
        <f>'[6]TS BYDem'!$O16</f>
        <v>8.8711579824850144</v>
      </c>
      <c r="J62" s="86"/>
      <c r="K62" s="91">
        <v>3</v>
      </c>
      <c r="L62" s="177" t="s">
        <v>632</v>
      </c>
      <c r="M62" s="178">
        <v>-0.37</v>
      </c>
      <c r="N62" s="178">
        <v>-0.5</v>
      </c>
      <c r="O62" s="178">
        <v>-0.2</v>
      </c>
    </row>
    <row r="63" spans="1:48">
      <c r="A63" s="185" t="s">
        <v>16</v>
      </c>
      <c r="B63" s="89" t="s">
        <v>268</v>
      </c>
      <c r="C63" s="89" t="s">
        <v>221</v>
      </c>
      <c r="D63" s="102">
        <f t="shared" si="21"/>
        <v>3559.3512487513526</v>
      </c>
      <c r="E63" s="102">
        <f t="shared" si="21"/>
        <v>3065.4245097100388</v>
      </c>
      <c r="F63" s="24">
        <f>'[6]TS BYDem'!$J17</f>
        <v>3.5593512487513528</v>
      </c>
      <c r="G63" s="87">
        <f>'[6]TS BYDem'!$O17</f>
        <v>3.0654245097100388</v>
      </c>
      <c r="J63" s="86"/>
      <c r="K63" s="87"/>
    </row>
    <row r="64" spans="1:48">
      <c r="A64" s="185" t="s">
        <v>16</v>
      </c>
      <c r="B64" s="89" t="s">
        <v>0</v>
      </c>
      <c r="C64" s="89" t="s">
        <v>119</v>
      </c>
      <c r="D64" s="102">
        <f t="shared" si="21"/>
        <v>18760.184357078931</v>
      </c>
      <c r="E64" s="102">
        <f t="shared" si="21"/>
        <v>16999.241745794043</v>
      </c>
      <c r="F64" s="24">
        <f>'[6]TS BYDem'!$J18</f>
        <v>18.760184357078931</v>
      </c>
      <c r="G64" s="87">
        <f>'[6]TS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24.603955120629443</v>
      </c>
      <c r="T151" s="157">
        <f t="shared" si="55"/>
        <v>24.818522496622883</v>
      </c>
      <c r="U151" s="157">
        <f t="shared" si="55"/>
        <v>25.009727768658006</v>
      </c>
      <c r="V151" s="157">
        <f t="shared" si="55"/>
        <v>25.2281872639117</v>
      </c>
      <c r="W151" s="157">
        <f t="shared" si="55"/>
        <v>25.440314375251667</v>
      </c>
      <c r="X151" s="157">
        <f t="shared" si="55"/>
        <v>25.642663616877488</v>
      </c>
      <c r="Y151" s="157">
        <f t="shared" si="55"/>
        <v>25.849321633030694</v>
      </c>
      <c r="Z151" s="157">
        <f t="shared" si="55"/>
        <v>26.038357005104572</v>
      </c>
      <c r="AA151" s="157">
        <f t="shared" si="55"/>
        <v>26.277401863965679</v>
      </c>
      <c r="AB151" s="157">
        <f t="shared" si="55"/>
        <v>26.531142741992042</v>
      </c>
      <c r="AC151" s="157">
        <f t="shared" si="55"/>
        <v>26.838439309954875</v>
      </c>
      <c r="AD151" s="157">
        <f t="shared" si="55"/>
        <v>27.160314175047088</v>
      </c>
      <c r="AE151" s="157">
        <f t="shared" si="55"/>
        <v>27.502135063140081</v>
      </c>
      <c r="AF151" s="157">
        <f t="shared" si="55"/>
        <v>27.881566600910535</v>
      </c>
      <c r="AG151" s="157">
        <f t="shared" si="55"/>
        <v>28.263388354138378</v>
      </c>
      <c r="AH151" s="157">
        <f t="shared" si="55"/>
        <v>28.676847090600557</v>
      </c>
      <c r="AI151" s="157">
        <f t="shared" si="55"/>
        <v>29.111868222094841</v>
      </c>
      <c r="AJ151" s="157">
        <f t="shared" si="55"/>
        <v>29.558166561221601</v>
      </c>
      <c r="AK151" s="157">
        <f t="shared" si="55"/>
        <v>30.022048943939001</v>
      </c>
      <c r="AL151" s="157">
        <f t="shared" si="55"/>
        <v>30.503778352204019</v>
      </c>
      <c r="AM151" s="157">
        <f t="shared" si="55"/>
        <v>31.035410603847609</v>
      </c>
      <c r="AN151" s="157">
        <f t="shared" si="55"/>
        <v>31.555842039129569</v>
      </c>
      <c r="AO151" s="157">
        <f t="shared" si="55"/>
        <v>32.065708402884447</v>
      </c>
      <c r="AP151" s="157">
        <f t="shared" si="55"/>
        <v>32.565588262321732</v>
      </c>
      <c r="AQ151" s="157">
        <f t="shared" si="55"/>
        <v>33.056009917647081</v>
      </c>
      <c r="AR151" s="157">
        <f t="shared" si="55"/>
        <v>33.66221009943353</v>
      </c>
      <c r="AS151" s="157">
        <f t="shared" si="55"/>
        <v>34.254997926084449</v>
      </c>
      <c r="AT151" s="157">
        <f t="shared" si="55"/>
        <v>34.835171384073334</v>
      </c>
      <c r="AU151" s="157">
        <f t="shared" si="55"/>
        <v>35.403453356416414</v>
      </c>
      <c r="AV151" s="157">
        <f t="shared" si="55"/>
        <v>36.003078088633949</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2.3463891047242615</v>
      </c>
      <c r="T152" s="157">
        <f t="shared" si="55"/>
        <v>2.3668516096667349</v>
      </c>
      <c r="U152" s="157">
        <f t="shared" si="55"/>
        <v>2.3850861563024055</v>
      </c>
      <c r="V152" s="157">
        <f t="shared" si="55"/>
        <v>2.405919838406509</v>
      </c>
      <c r="W152" s="157">
        <f t="shared" si="55"/>
        <v>2.4261496242447782</v>
      </c>
      <c r="X152" s="157">
        <f t="shared" si="55"/>
        <v>2.4454469304531594</v>
      </c>
      <c r="Y152" s="157">
        <f t="shared" si="55"/>
        <v>2.4651551487102816</v>
      </c>
      <c r="Z152" s="157">
        <f t="shared" si="55"/>
        <v>2.4831827599324199</v>
      </c>
      <c r="AA152" s="157">
        <f t="shared" si="55"/>
        <v>2.5059795927839708</v>
      </c>
      <c r="AB152" s="157">
        <f t="shared" si="55"/>
        <v>2.5301779311692103</v>
      </c>
      <c r="AC152" s="157">
        <f t="shared" si="55"/>
        <v>2.5594836795926654</v>
      </c>
      <c r="AD152" s="157">
        <f t="shared" si="55"/>
        <v>2.5901797068303232</v>
      </c>
      <c r="AE152" s="157">
        <f t="shared" si="55"/>
        <v>2.6227779132429214</v>
      </c>
      <c r="AF152" s="157">
        <f t="shared" si="55"/>
        <v>2.6589629095920193</v>
      </c>
      <c r="AG152" s="157">
        <f t="shared" si="55"/>
        <v>2.6953758520367628</v>
      </c>
      <c r="AH152" s="157">
        <f t="shared" si="55"/>
        <v>2.7348058977237875</v>
      </c>
      <c r="AI152" s="157">
        <f t="shared" si="55"/>
        <v>2.7762922700675241</v>
      </c>
      <c r="AJ152" s="157">
        <f t="shared" si="55"/>
        <v>2.818854108408122</v>
      </c>
      <c r="AK152" s="157">
        <f t="shared" si="55"/>
        <v>2.8630928725964457</v>
      </c>
      <c r="AL152" s="157">
        <f t="shared" si="55"/>
        <v>2.9090336422587422</v>
      </c>
      <c r="AM152" s="157">
        <f t="shared" si="55"/>
        <v>2.9597334633590755</v>
      </c>
      <c r="AN152" s="157">
        <f t="shared" si="55"/>
        <v>3.0093651036183169</v>
      </c>
      <c r="AO152" s="157">
        <f t="shared" si="55"/>
        <v>3.0579891916933573</v>
      </c>
      <c r="AP152" s="157">
        <f t="shared" si="55"/>
        <v>3.1056609034203588</v>
      </c>
      <c r="AQ152" s="157">
        <f t="shared" si="55"/>
        <v>3.1524306208553994</v>
      </c>
      <c r="AR152" s="157">
        <f t="shared" si="55"/>
        <v>3.2102417123994966</v>
      </c>
      <c r="AS152" s="157">
        <f t="shared" si="55"/>
        <v>3.2667737167478816</v>
      </c>
      <c r="AT152" s="157">
        <f t="shared" si="55"/>
        <v>3.322102734948452</v>
      </c>
      <c r="AU152" s="157">
        <f t="shared" si="55"/>
        <v>3.376297705707402</v>
      </c>
      <c r="AV152" s="157">
        <f t="shared" si="55"/>
        <v>3.4334817207041914</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1.688114332115672</v>
      </c>
      <c r="T153" s="157">
        <f t="shared" si="55"/>
        <v>1.7028361222036106</v>
      </c>
      <c r="U153" s="157">
        <f t="shared" si="55"/>
        <v>1.7159550032337558</v>
      </c>
      <c r="V153" s="157">
        <f t="shared" si="55"/>
        <v>1.7309438374726587</v>
      </c>
      <c r="W153" s="157">
        <f t="shared" si="55"/>
        <v>1.7454981973358437</v>
      </c>
      <c r="X153" s="157">
        <f t="shared" si="55"/>
        <v>1.7593816828651634</v>
      </c>
      <c r="Y153" s="157">
        <f t="shared" si="55"/>
        <v>1.7735607998894138</v>
      </c>
      <c r="Z153" s="157">
        <f t="shared" si="55"/>
        <v>1.7865308008226042</v>
      </c>
      <c r="AA153" s="157">
        <f t="shared" si="55"/>
        <v>1.8029320277913388</v>
      </c>
      <c r="AB153" s="157">
        <f t="shared" si="55"/>
        <v>1.8203415707180681</v>
      </c>
      <c r="AC153" s="157">
        <f t="shared" si="55"/>
        <v>1.8414256500071358</v>
      </c>
      <c r="AD153" s="157">
        <f t="shared" si="55"/>
        <v>1.8635099681684211</v>
      </c>
      <c r="AE153" s="157">
        <f t="shared" si="55"/>
        <v>1.8869628129398077</v>
      </c>
      <c r="AF153" s="157">
        <f t="shared" si="55"/>
        <v>1.9129961809014462</v>
      </c>
      <c r="AG153" s="157">
        <f t="shared" si="55"/>
        <v>1.939193545137289</v>
      </c>
      <c r="AH153" s="157">
        <f t="shared" si="55"/>
        <v>1.967561570332353</v>
      </c>
      <c r="AI153" s="157">
        <f t="shared" si="55"/>
        <v>1.9974090238514397</v>
      </c>
      <c r="AJ153" s="157">
        <f t="shared" si="55"/>
        <v>2.0280302235319581</v>
      </c>
      <c r="AK153" s="157">
        <f t="shared" si="55"/>
        <v>2.0598578908660046</v>
      </c>
      <c r="AL153" s="157">
        <f t="shared" si="55"/>
        <v>2.0929100694408196</v>
      </c>
      <c r="AM153" s="157">
        <f t="shared" si="55"/>
        <v>2.129386157086663</v>
      </c>
      <c r="AN153" s="157">
        <f t="shared" si="55"/>
        <v>2.1650937398909567</v>
      </c>
      <c r="AO153" s="157">
        <f t="shared" si="55"/>
        <v>2.2000764372621058</v>
      </c>
      <c r="AP153" s="157">
        <f t="shared" si="55"/>
        <v>2.2343739455657401</v>
      </c>
      <c r="AQ153" s="157">
        <f t="shared" si="55"/>
        <v>2.2680225122728253</v>
      </c>
      <c r="AR153" s="157">
        <f t="shared" si="55"/>
        <v>2.3096148176557429</v>
      </c>
      <c r="AS153" s="157">
        <f t="shared" si="55"/>
        <v>2.3502868811986519</v>
      </c>
      <c r="AT153" s="157">
        <f t="shared" si="55"/>
        <v>2.3900934539525975</v>
      </c>
      <c r="AU153" s="157">
        <f t="shared" si="55"/>
        <v>2.4290841340075682</v>
      </c>
      <c r="AV153" s="157">
        <f t="shared" si="55"/>
        <v>2.4702252879149218</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21.411122062646893</v>
      </c>
      <c r="T154" s="157">
        <f t="shared" si="55"/>
        <v>21.597845223843255</v>
      </c>
      <c r="U154" s="157">
        <f t="shared" si="55"/>
        <v>21.764237960234368</v>
      </c>
      <c r="V154" s="157">
        <f t="shared" si="55"/>
        <v>21.954348163886106</v>
      </c>
      <c r="W154" s="157">
        <f t="shared" si="55"/>
        <v>22.138947731371438</v>
      </c>
      <c r="X154" s="157">
        <f t="shared" si="55"/>
        <v>22.315038294473705</v>
      </c>
      <c r="Y154" s="157">
        <f t="shared" si="55"/>
        <v>22.494878486320367</v>
      </c>
      <c r="Z154" s="157">
        <f t="shared" si="55"/>
        <v>22.659382908710491</v>
      </c>
      <c r="AA154" s="157">
        <f t="shared" si="55"/>
        <v>22.867407131906699</v>
      </c>
      <c r="AB154" s="157">
        <f t="shared" si="55"/>
        <v>23.088220285120041</v>
      </c>
      <c r="AC154" s="157">
        <f t="shared" si="55"/>
        <v>23.355639254705462</v>
      </c>
      <c r="AD154" s="157">
        <f t="shared" si="55"/>
        <v>23.635744708954519</v>
      </c>
      <c r="AE154" s="157">
        <f t="shared" si="55"/>
        <v>23.933207808795125</v>
      </c>
      <c r="AF154" s="157">
        <f t="shared" si="55"/>
        <v>24.263400858237375</v>
      </c>
      <c r="AG154" s="157">
        <f t="shared" si="55"/>
        <v>24.595673947033596</v>
      </c>
      <c r="AH154" s="157">
        <f t="shared" si="55"/>
        <v>24.955478516293152</v>
      </c>
      <c r="AI154" s="157">
        <f t="shared" si="55"/>
        <v>25.334047348035384</v>
      </c>
      <c r="AJ154" s="157">
        <f t="shared" si="55"/>
        <v>25.722429954350069</v>
      </c>
      <c r="AK154" s="157">
        <f t="shared" si="55"/>
        <v>26.126114738783194</v>
      </c>
      <c r="AL154" s="157">
        <f t="shared" si="55"/>
        <v>26.545330556360458</v>
      </c>
      <c r="AM154" s="157">
        <f t="shared" si="55"/>
        <v>27.00797337035408</v>
      </c>
      <c r="AN154" s="157">
        <f t="shared" si="55"/>
        <v>27.460868887819789</v>
      </c>
      <c r="AO154" s="157">
        <f t="shared" si="55"/>
        <v>27.904570353558533</v>
      </c>
      <c r="AP154" s="157">
        <f t="shared" si="55"/>
        <v>28.339581254635021</v>
      </c>
      <c r="AQ154" s="157">
        <f t="shared" si="55"/>
        <v>28.766361334213865</v>
      </c>
      <c r="AR154" s="157">
        <f t="shared" si="55"/>
        <v>29.293895465331893</v>
      </c>
      <c r="AS154" s="157">
        <f t="shared" si="55"/>
        <v>29.809757750539532</v>
      </c>
      <c r="AT154" s="157">
        <f t="shared" si="55"/>
        <v>30.31464262232555</v>
      </c>
      <c r="AU154" s="157">
        <f t="shared" si="55"/>
        <v>30.809179155829366</v>
      </c>
      <c r="AV154" s="157">
        <f t="shared" si="55"/>
        <v>31.330991127536581</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5.2085583100833528</v>
      </c>
      <c r="T155" s="157">
        <f t="shared" si="55"/>
        <v>5.2539813603134489</v>
      </c>
      <c r="U155" s="157">
        <f t="shared" si="55"/>
        <v>5.2944587471281928</v>
      </c>
      <c r="V155" s="157">
        <f t="shared" si="55"/>
        <v>5.3407057433465441</v>
      </c>
      <c r="W155" s="157">
        <f t="shared" si="55"/>
        <v>5.3856121993674044</v>
      </c>
      <c r="X155" s="157">
        <f t="shared" si="55"/>
        <v>5.4284487197090288</v>
      </c>
      <c r="Y155" s="157">
        <f t="shared" si="55"/>
        <v>5.4721973902826306</v>
      </c>
      <c r="Z155" s="157">
        <f t="shared" si="55"/>
        <v>5.5122154180057228</v>
      </c>
      <c r="AA155" s="157">
        <f t="shared" si="55"/>
        <v>5.5628202528787876</v>
      </c>
      <c r="AB155" s="157">
        <f t="shared" si="55"/>
        <v>5.6165361758827252</v>
      </c>
      <c r="AC155" s="157">
        <f t="shared" si="55"/>
        <v>5.6815896229759071</v>
      </c>
      <c r="AD155" s="157">
        <f t="shared" si="55"/>
        <v>5.7497292369185988</v>
      </c>
      <c r="AE155" s="157">
        <f t="shared" si="55"/>
        <v>5.8220913436818345</v>
      </c>
      <c r="AF155" s="157">
        <f t="shared" si="55"/>
        <v>5.9024154736630727</v>
      </c>
      <c r="AG155" s="157">
        <f t="shared" si="55"/>
        <v>5.9832456026400997</v>
      </c>
      <c r="AH155" s="157">
        <f t="shared" si="55"/>
        <v>6.070773153682941</v>
      </c>
      <c r="AI155" s="157">
        <f t="shared" si="55"/>
        <v>6.1628653770022153</v>
      </c>
      <c r="AJ155" s="157">
        <f t="shared" si="55"/>
        <v>6.2573449398057592</v>
      </c>
      <c r="AK155" s="157">
        <f t="shared" si="55"/>
        <v>6.3555469738916575</v>
      </c>
      <c r="AL155" s="157">
        <f t="shared" si="55"/>
        <v>6.4575271514821511</v>
      </c>
      <c r="AM155" s="157">
        <f t="shared" si="55"/>
        <v>6.5700715602420585</v>
      </c>
      <c r="AN155" s="157">
        <f t="shared" si="55"/>
        <v>6.6802448012423898</v>
      </c>
      <c r="AO155" s="157">
        <f t="shared" si="55"/>
        <v>6.7881814591068315</v>
      </c>
      <c r="AP155" s="157">
        <f t="shared" si="55"/>
        <v>6.8940040141858843</v>
      </c>
      <c r="AQ155" s="157">
        <f t="shared" si="55"/>
        <v>6.9978243055075815</v>
      </c>
      <c r="AR155" s="157">
        <f t="shared" si="55"/>
        <v>7.1261544450699983</v>
      </c>
      <c r="AS155" s="157">
        <f t="shared" si="55"/>
        <v>7.2516452430120779</v>
      </c>
      <c r="AT155" s="157">
        <f t="shared" si="55"/>
        <v>7.3744656298597224</v>
      </c>
      <c r="AU155" s="157">
        <f t="shared" si="55"/>
        <v>7.4947686370390993</v>
      </c>
      <c r="AV155" s="157">
        <f t="shared" si="55"/>
        <v>7.6217067803827465</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1.9738253281213698</v>
      </c>
      <c r="T156" s="157">
        <f t="shared" si="55"/>
        <v>1.9910387606466666</v>
      </c>
      <c r="U156" s="157">
        <f t="shared" si="55"/>
        <v>2.0063779939919928</v>
      </c>
      <c r="V156" s="157">
        <f t="shared" si="55"/>
        <v>2.0239036675183115</v>
      </c>
      <c r="W156" s="157">
        <f t="shared" si="55"/>
        <v>2.0409213324868589</v>
      </c>
      <c r="X156" s="157">
        <f t="shared" si="55"/>
        <v>2.0571545785763186</v>
      </c>
      <c r="Y156" s="157">
        <f t="shared" si="55"/>
        <v>2.0737334913788583</v>
      </c>
      <c r="Z156" s="157">
        <f t="shared" si="55"/>
        <v>2.0888986468784885</v>
      </c>
      <c r="AA156" s="157">
        <f t="shared" si="55"/>
        <v>2.1080757586340546</v>
      </c>
      <c r="AB156" s="157">
        <f t="shared" si="55"/>
        <v>2.1284318424170339</v>
      </c>
      <c r="AC156" s="157">
        <f t="shared" si="55"/>
        <v>2.1530843727161666</v>
      </c>
      <c r="AD156" s="157">
        <f t="shared" si="55"/>
        <v>2.1789064309214328</v>
      </c>
      <c r="AE156" s="157">
        <f t="shared" si="55"/>
        <v>2.2063286369566399</v>
      </c>
      <c r="AF156" s="157">
        <f t="shared" si="55"/>
        <v>2.2367681161325472</v>
      </c>
      <c r="AG156" s="157">
        <f t="shared" si="55"/>
        <v>2.2673993477233134</v>
      </c>
      <c r="AH156" s="157">
        <f t="shared" si="55"/>
        <v>2.3005686216128538</v>
      </c>
      <c r="AI156" s="157">
        <f t="shared" si="55"/>
        <v>2.3354677150066427</v>
      </c>
      <c r="AJ156" s="157">
        <f t="shared" si="55"/>
        <v>2.3712715100204078</v>
      </c>
      <c r="AK156" s="157">
        <f t="shared" si="55"/>
        <v>2.408485965655192</v>
      </c>
      <c r="AL156" s="157">
        <f t="shared" si="55"/>
        <v>2.4471321793502074</v>
      </c>
      <c r="AM156" s="157">
        <f t="shared" si="55"/>
        <v>2.4897817939506051</v>
      </c>
      <c r="AN156" s="157">
        <f t="shared" si="55"/>
        <v>2.531532835336987</v>
      </c>
      <c r="AO156" s="157">
        <f t="shared" si="55"/>
        <v>2.5724363054417876</v>
      </c>
      <c r="AP156" s="157">
        <f t="shared" si="55"/>
        <v>2.6125386191851483</v>
      </c>
      <c r="AQ156" s="157">
        <f t="shared" si="55"/>
        <v>2.6518821588719352</v>
      </c>
      <c r="AR156" s="157">
        <f t="shared" si="55"/>
        <v>2.7005139039249335</v>
      </c>
      <c r="AS156" s="157">
        <f t="shared" si="55"/>
        <v>2.7480696574901211</v>
      </c>
      <c r="AT156" s="157">
        <f t="shared" si="55"/>
        <v>2.7946134371575639</v>
      </c>
      <c r="AU156" s="157">
        <f t="shared" si="55"/>
        <v>2.8402032354247972</v>
      </c>
      <c r="AV156" s="157">
        <f t="shared" si="55"/>
        <v>2.8883074722442905</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9.0729760364631584</v>
      </c>
      <c r="T157" s="157">
        <f t="shared" si="55"/>
        <v>9.1521000899354785</v>
      </c>
      <c r="U157" s="157">
        <f t="shared" si="55"/>
        <v>9.2226091134934656</v>
      </c>
      <c r="V157" s="157">
        <f t="shared" si="55"/>
        <v>9.3031684282726044</v>
      </c>
      <c r="W157" s="157">
        <f t="shared" si="55"/>
        <v>9.3813926076143215</v>
      </c>
      <c r="X157" s="157">
        <f t="shared" si="55"/>
        <v>9.4560110911575741</v>
      </c>
      <c r="Y157" s="157">
        <f t="shared" si="55"/>
        <v>9.5322184821688225</v>
      </c>
      <c r="Z157" s="157">
        <f t="shared" si="55"/>
        <v>9.6019273315168743</v>
      </c>
      <c r="AA157" s="157">
        <f t="shared" si="55"/>
        <v>9.6900777230069011</v>
      </c>
      <c r="AB157" s="157">
        <f t="shared" si="55"/>
        <v>9.7836474313939092</v>
      </c>
      <c r="AC157" s="157">
        <f t="shared" si="55"/>
        <v>9.8969663829016863</v>
      </c>
      <c r="AD157" s="157">
        <f t="shared" si="55"/>
        <v>10.015661240025404</v>
      </c>
      <c r="AE157" s="157">
        <f t="shared" si="55"/>
        <v>10.141711410058024</v>
      </c>
      <c r="AF157" s="157">
        <f t="shared" si="55"/>
        <v>10.281630916202106</v>
      </c>
      <c r="AG157" s="157">
        <f t="shared" ref="K157:AV159" si="57">AG98*AG$34/1000</f>
        <v>10.422431840291418</v>
      </c>
      <c r="AH157" s="157">
        <f t="shared" si="57"/>
        <v>10.574899246023369</v>
      </c>
      <c r="AI157" s="157">
        <f t="shared" si="57"/>
        <v>10.735318019429982</v>
      </c>
      <c r="AJ157" s="157">
        <f t="shared" si="57"/>
        <v>10.899895385798825</v>
      </c>
      <c r="AK157" s="157">
        <f t="shared" si="57"/>
        <v>11.070957059480854</v>
      </c>
      <c r="AL157" s="157">
        <f t="shared" si="57"/>
        <v>11.248600017932823</v>
      </c>
      <c r="AM157" s="157">
        <f t="shared" si="57"/>
        <v>11.44464519261</v>
      </c>
      <c r="AN157" s="157">
        <f t="shared" si="57"/>
        <v>11.636559944436884</v>
      </c>
      <c r="AO157" s="157">
        <f t="shared" si="57"/>
        <v>11.824578711235391</v>
      </c>
      <c r="AP157" s="157">
        <f t="shared" si="57"/>
        <v>12.00891484595636</v>
      </c>
      <c r="AQ157" s="157">
        <f t="shared" si="57"/>
        <v>12.189763165046276</v>
      </c>
      <c r="AR157" s="157">
        <f t="shared" si="57"/>
        <v>12.413306074943574</v>
      </c>
      <c r="AS157" s="157">
        <f t="shared" si="57"/>
        <v>12.631903033015625</v>
      </c>
      <c r="AT157" s="157">
        <f t="shared" si="57"/>
        <v>12.845848305453208</v>
      </c>
      <c r="AU157" s="157">
        <f t="shared" si="57"/>
        <v>13.055408463230432</v>
      </c>
      <c r="AV157" s="157">
        <f t="shared" si="57"/>
        <v>13.276526604586444</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3.1351626442791725</v>
      </c>
      <c r="T158" s="157">
        <f t="shared" si="57"/>
        <v>3.1625039241098936</v>
      </c>
      <c r="U158" s="157">
        <f t="shared" si="57"/>
        <v>3.1868682843655805</v>
      </c>
      <c r="V158" s="157">
        <f t="shared" si="57"/>
        <v>3.2147055180724973</v>
      </c>
      <c r="W158" s="157">
        <f t="shared" si="57"/>
        <v>3.2417358468164439</v>
      </c>
      <c r="X158" s="157">
        <f t="shared" si="57"/>
        <v>3.2675202290563377</v>
      </c>
      <c r="Y158" s="157">
        <f t="shared" si="57"/>
        <v>3.2938536575318724</v>
      </c>
      <c r="Z158" s="157">
        <f t="shared" si="57"/>
        <v>3.3179415179619429</v>
      </c>
      <c r="AA158" s="157">
        <f t="shared" si="57"/>
        <v>3.3484018446912804</v>
      </c>
      <c r="AB158" s="157">
        <f t="shared" si="57"/>
        <v>3.3807348138506916</v>
      </c>
      <c r="AC158" s="157">
        <f t="shared" si="57"/>
        <v>3.4198921247736203</v>
      </c>
      <c r="AD158" s="157">
        <f t="shared" si="57"/>
        <v>3.4609070773786748</v>
      </c>
      <c r="AE158" s="157">
        <f t="shared" si="57"/>
        <v>3.5044636549341646</v>
      </c>
      <c r="AF158" s="157">
        <f t="shared" si="57"/>
        <v>3.5528127751242717</v>
      </c>
      <c r="AG158" s="157">
        <f t="shared" si="57"/>
        <v>3.6014664688748925</v>
      </c>
      <c r="AH158" s="157">
        <f t="shared" si="57"/>
        <v>3.6541515099242576</v>
      </c>
      <c r="AI158" s="157">
        <f t="shared" si="57"/>
        <v>3.7095841423707943</v>
      </c>
      <c r="AJ158" s="157">
        <f t="shared" si="57"/>
        <v>3.7664537746788485</v>
      </c>
      <c r="AK158" s="157">
        <f t="shared" si="57"/>
        <v>3.8255640563593487</v>
      </c>
      <c r="AL158" s="157">
        <f t="shared" si="57"/>
        <v>3.886948497927317</v>
      </c>
      <c r="AM158" s="157">
        <f t="shared" si="57"/>
        <v>3.9546918167423279</v>
      </c>
      <c r="AN158" s="157">
        <f t="shared" si="57"/>
        <v>4.0210078698648815</v>
      </c>
      <c r="AO158" s="157">
        <f t="shared" si="57"/>
        <v>4.0859776671751709</v>
      </c>
      <c r="AP158" s="157">
        <f t="shared" si="57"/>
        <v>4.1496749326860005</v>
      </c>
      <c r="AQ158" s="157">
        <f t="shared" si="57"/>
        <v>4.2121669851297341</v>
      </c>
      <c r="AR158" s="157">
        <f t="shared" si="57"/>
        <v>4.2894121335448592</v>
      </c>
      <c r="AS158" s="157">
        <f t="shared" si="57"/>
        <v>4.3649482106100104</v>
      </c>
      <c r="AT158" s="157">
        <f t="shared" si="57"/>
        <v>4.4388768998703778</v>
      </c>
      <c r="AU158" s="157">
        <f t="shared" si="57"/>
        <v>4.5112903148019257</v>
      </c>
      <c r="AV158" s="157">
        <f t="shared" si="57"/>
        <v>4.5876975855767803</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3.4771945962894266</v>
      </c>
      <c r="T159" s="157">
        <f t="shared" si="57"/>
        <v>3.5075186851071143</v>
      </c>
      <c r="U159" s="157">
        <f t="shared" si="57"/>
        <v>3.5345410859952193</v>
      </c>
      <c r="V159" s="157">
        <f t="shared" si="57"/>
        <v>3.5654152349960584</v>
      </c>
      <c r="W159" s="157">
        <f t="shared" si="57"/>
        <v>3.5953944493809584</v>
      </c>
      <c r="X159" s="157">
        <f t="shared" si="57"/>
        <v>3.6239917901781959</v>
      </c>
      <c r="Y159" s="157">
        <f t="shared" si="57"/>
        <v>3.6531980756524081</v>
      </c>
      <c r="Z159" s="157">
        <f t="shared" si="57"/>
        <v>3.6799138118444206</v>
      </c>
      <c r="AA159" s="157">
        <f t="shared" si="57"/>
        <v>3.7136972213583523</v>
      </c>
      <c r="AB159" s="157">
        <f t="shared" si="57"/>
        <v>3.7495575700545349</v>
      </c>
      <c r="AC159" s="157">
        <f t="shared" si="57"/>
        <v>3.7929867650900411</v>
      </c>
      <c r="AD159" s="157">
        <f t="shared" si="57"/>
        <v>3.8384762620466342</v>
      </c>
      <c r="AE159" s="157">
        <f t="shared" si="57"/>
        <v>3.8867846636490753</v>
      </c>
      <c r="AF159" s="157">
        <f t="shared" si="57"/>
        <v>3.9404084524394789</v>
      </c>
      <c r="AG159" s="157">
        <f t="shared" si="57"/>
        <v>3.9943700423773669</v>
      </c>
      <c r="AH159" s="157">
        <f t="shared" si="57"/>
        <v>4.0528027812263137</v>
      </c>
      <c r="AI159" s="157">
        <f t="shared" si="57"/>
        <v>4.1142828611682321</v>
      </c>
      <c r="AJ159" s="157">
        <f t="shared" si="57"/>
        <v>4.1773567111056069</v>
      </c>
      <c r="AK159" s="157">
        <f t="shared" si="57"/>
        <v>4.2429156550473621</v>
      </c>
      <c r="AL159" s="157">
        <f t="shared" si="57"/>
        <v>4.3109968593529393</v>
      </c>
      <c r="AM159" s="157">
        <f t="shared" si="57"/>
        <v>4.3861306654245622</v>
      </c>
      <c r="AN159" s="157">
        <f t="shared" si="57"/>
        <v>4.4596814976232544</v>
      </c>
      <c r="AO159" s="157">
        <f t="shared" si="57"/>
        <v>4.5317392036378337</v>
      </c>
      <c r="AP159" s="157">
        <f t="shared" si="57"/>
        <v>4.6023855504348097</v>
      </c>
      <c r="AQ159" s="157">
        <f t="shared" si="57"/>
        <v>4.671695200913355</v>
      </c>
      <c r="AR159" s="157">
        <f t="shared" si="57"/>
        <v>4.7573674428778228</v>
      </c>
      <c r="AS159" s="157">
        <f t="shared" si="57"/>
        <v>4.8411441615992974</v>
      </c>
      <c r="AT159" s="157">
        <f t="shared" si="57"/>
        <v>4.9231381338341924</v>
      </c>
      <c r="AU159" s="157">
        <f t="shared" si="57"/>
        <v>5.0034515222187803</v>
      </c>
      <c r="AV159" s="157">
        <f t="shared" si="57"/>
        <v>5.088194477912114</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86.604005033278384</v>
      </c>
      <c r="Z162" s="157">
        <f t="shared" si="61"/>
        <v>85.641738310686421</v>
      </c>
      <c r="AA162" s="157">
        <f t="shared" si="61"/>
        <v>84.67947158809443</v>
      </c>
      <c r="AB162" s="157">
        <f t="shared" si="61"/>
        <v>83.717204865502438</v>
      </c>
      <c r="AC162" s="157">
        <f t="shared" si="61"/>
        <v>82.754938142910447</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7.8920354174214467</v>
      </c>
      <c r="AD163" s="157">
        <f t="shared" si="61"/>
        <v>7.8002675637304986</v>
      </c>
      <c r="AE163" s="157">
        <f t="shared" si="61"/>
        <v>7.7084997100395523</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5.9420309213909368</v>
      </c>
      <c r="Z164" s="157">
        <f t="shared" si="61"/>
        <v>5.8760083555977047</v>
      </c>
      <c r="AA164" s="157">
        <f t="shared" si="61"/>
        <v>5.8099857898044718</v>
      </c>
      <c r="AB164" s="157">
        <f t="shared" si="61"/>
        <v>5.7439632240112397</v>
      </c>
      <c r="AC164" s="157">
        <f t="shared" si="61"/>
        <v>5.6779406582180068</v>
      </c>
      <c r="AD164" s="157">
        <f t="shared" si="61"/>
        <v>5.6119180924247738</v>
      </c>
      <c r="AE164" s="157">
        <f t="shared" si="61"/>
        <v>5.5458955266315417</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17.518887457378149</v>
      </c>
      <c r="AD166" s="157">
        <f t="shared" si="61"/>
        <v>17.315179463687706</v>
      </c>
      <c r="AE166" s="157">
        <f t="shared" si="61"/>
        <v>17.111471469997266</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6.9477113664586403</v>
      </c>
      <c r="Z167" s="157">
        <f t="shared" si="61"/>
        <v>6.8705145734979896</v>
      </c>
      <c r="AA167" s="157">
        <f t="shared" si="61"/>
        <v>6.7933177805373379</v>
      </c>
      <c r="AB167" s="157">
        <f t="shared" si="61"/>
        <v>6.7161209875766863</v>
      </c>
      <c r="AC167" s="157">
        <f t="shared" si="61"/>
        <v>6.6389241946160347</v>
      </c>
      <c r="AD167" s="157">
        <f t="shared" si="61"/>
        <v>6.561727401655383</v>
      </c>
      <c r="AE167" s="157">
        <f t="shared" si="61"/>
        <v>6.4845306086947323</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12.239454056971708</v>
      </c>
      <c r="Z170" s="157">
        <f t="shared" si="63"/>
        <v>12.103460123005357</v>
      </c>
      <c r="AA170" s="157">
        <f t="shared" si="63"/>
        <v>11.967466189039005</v>
      </c>
      <c r="AB170" s="157">
        <f t="shared" si="63"/>
        <v>11.831472255072653</v>
      </c>
      <c r="AC170" s="157">
        <f t="shared" si="63"/>
        <v>11.6954783211063</v>
      </c>
      <c r="AD170" s="157">
        <f t="shared" si="63"/>
        <v>11.559484387139948</v>
      </c>
      <c r="AE170" s="157">
        <f t="shared" si="63"/>
        <v>11.423490453173596</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6.0382151136874818</v>
      </c>
      <c r="T186" s="157">
        <f t="shared" si="70"/>
        <v>7.8587513402532156</v>
      </c>
      <c r="U186" s="157">
        <f t="shared" si="70"/>
        <v>9.5858391509856915</v>
      </c>
      <c r="V186" s="157">
        <f>INDEX(V$49:V$52,MATCH($I$185,$B$49:$B$52,0),1)*INDEX(V$81:V$89,MATCH($B186,$B$81:$B$89,0))*INDEX(V$116:V$124,MATCH($B186,$B$116:$B$124,0))/1000</f>
        <v>11.421943854592451</v>
      </c>
      <c r="W186" s="157">
        <f t="shared" si="70"/>
        <v>13.232719022544316</v>
      </c>
      <c r="X186" s="157">
        <f t="shared" si="70"/>
        <v>15.004382711639582</v>
      </c>
      <c r="Y186" s="157">
        <f t="shared" si="70"/>
        <v>16.793281498844379</v>
      </c>
      <c r="Z186" s="157">
        <f t="shared" ref="Z186:AO194" si="71">INDEX(Z$49:Z$52,MATCH($I$185,$B$49:$B$52,0),1)*INDEX(Z$81:Z$89,MATCH($B186,$B$81:$B$89,0))*INDEX(Z$116:Z$124,MATCH($B186,$B$116:$B$124,0))/1000</f>
        <v>18.511689709731865</v>
      </c>
      <c r="AA186" s="157">
        <f t="shared" si="71"/>
        <v>20.430135867768275</v>
      </c>
      <c r="AB186" s="157">
        <f t="shared" si="71"/>
        <v>22.407366102465733</v>
      </c>
      <c r="AC186" s="157">
        <f t="shared" si="71"/>
        <v>22.407366102465733</v>
      </c>
      <c r="AD186" s="157">
        <f t="shared" si="71"/>
        <v>22.407366102465733</v>
      </c>
      <c r="AE186" s="157">
        <f t="shared" si="71"/>
        <v>22.407366102465733</v>
      </c>
      <c r="AF186" s="157">
        <f t="shared" si="71"/>
        <v>22.407366102465733</v>
      </c>
      <c r="AG186" s="157">
        <f t="shared" si="71"/>
        <v>22.407366102465733</v>
      </c>
      <c r="AH186" s="157">
        <f t="shared" si="71"/>
        <v>22.407366102465733</v>
      </c>
      <c r="AI186" s="157">
        <f t="shared" si="71"/>
        <v>22.407366102465733</v>
      </c>
      <c r="AJ186" s="157">
        <f t="shared" si="71"/>
        <v>22.407366102465733</v>
      </c>
      <c r="AK186" s="157">
        <f t="shared" si="71"/>
        <v>22.407366102465733</v>
      </c>
      <c r="AL186" s="157">
        <f t="shared" si="71"/>
        <v>22.407366102465733</v>
      </c>
      <c r="AM186" s="157">
        <f t="shared" si="71"/>
        <v>22.407366102465733</v>
      </c>
      <c r="AN186" s="157">
        <f t="shared" si="71"/>
        <v>22.407366102465733</v>
      </c>
      <c r="AO186" s="157">
        <f t="shared" si="71"/>
        <v>22.407366102465733</v>
      </c>
      <c r="AP186" s="157">
        <f t="shared" ref="AN186:AV194" si="72">INDEX(AP$49:AP$52,MATCH($I$185,$B$49:$B$52,0),1)*INDEX(AP$81:AP$89,MATCH($B186,$B$81:$B$89,0))*INDEX(AP$116:AP$124,MATCH($B186,$B$116:$B$124,0))/1000</f>
        <v>22.407366102465733</v>
      </c>
      <c r="AQ186" s="157">
        <f t="shared" si="72"/>
        <v>22.407366102465733</v>
      </c>
      <c r="AR186" s="157">
        <f t="shared" si="72"/>
        <v>22.407366102465733</v>
      </c>
      <c r="AS186" s="157">
        <f t="shared" si="72"/>
        <v>22.407366102465733</v>
      </c>
      <c r="AT186" s="157">
        <f t="shared" si="72"/>
        <v>22.407366102465733</v>
      </c>
      <c r="AU186" s="157">
        <f t="shared" si="72"/>
        <v>22.407366102465733</v>
      </c>
      <c r="AV186" s="157">
        <f t="shared" si="72"/>
        <v>22.407366102465733</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0.57584246456612842</v>
      </c>
      <c r="T187" s="157">
        <f t="shared" si="70"/>
        <v>0.74946033802696954</v>
      </c>
      <c r="U187" s="157">
        <f t="shared" si="70"/>
        <v>0.91416637826059721</v>
      </c>
      <c r="V187" s="157">
        <f t="shared" si="70"/>
        <v>1.0892689603679591</v>
      </c>
      <c r="W187" s="157">
        <f t="shared" si="70"/>
        <v>1.2619559574119859</v>
      </c>
      <c r="X187" s="157">
        <f t="shared" si="70"/>
        <v>1.4309130359364561</v>
      </c>
      <c r="Y187" s="157">
        <f t="shared" si="70"/>
        <v>1.6015137626558922</v>
      </c>
      <c r="Z187" s="157">
        <f t="shared" si="71"/>
        <v>1.7653920612353913</v>
      </c>
      <c r="AA187" s="157">
        <f t="shared" si="71"/>
        <v>1.9483472463325422</v>
      </c>
      <c r="AB187" s="157">
        <f t="shared" si="71"/>
        <v>2.1369084535644474</v>
      </c>
      <c r="AC187" s="157">
        <f t="shared" si="71"/>
        <v>2.1369084535644474</v>
      </c>
      <c r="AD187" s="157">
        <f t="shared" si="71"/>
        <v>2.1369084535644474</v>
      </c>
      <c r="AE187" s="157">
        <f t="shared" si="71"/>
        <v>2.1369084535644474</v>
      </c>
      <c r="AF187" s="157">
        <f t="shared" si="71"/>
        <v>2.1369084535644474</v>
      </c>
      <c r="AG187" s="157">
        <f t="shared" si="71"/>
        <v>2.1369084535644474</v>
      </c>
      <c r="AH187" s="157">
        <f t="shared" si="71"/>
        <v>2.1369084535644474</v>
      </c>
      <c r="AI187" s="157">
        <f t="shared" si="71"/>
        <v>2.1369084535644474</v>
      </c>
      <c r="AJ187" s="157">
        <f t="shared" si="71"/>
        <v>2.1369084535644474</v>
      </c>
      <c r="AK187" s="157">
        <f t="shared" si="71"/>
        <v>2.1369084535644474</v>
      </c>
      <c r="AL187" s="157">
        <f t="shared" si="71"/>
        <v>2.1369084535644474</v>
      </c>
      <c r="AM187" s="157">
        <f t="shared" si="71"/>
        <v>2.1369084535644474</v>
      </c>
      <c r="AN187" s="157">
        <f t="shared" si="72"/>
        <v>2.1369084535644474</v>
      </c>
      <c r="AO187" s="157">
        <f t="shared" si="72"/>
        <v>2.1369084535644474</v>
      </c>
      <c r="AP187" s="157">
        <f t="shared" si="72"/>
        <v>2.1369084535644474</v>
      </c>
      <c r="AQ187" s="157">
        <f t="shared" si="72"/>
        <v>2.1369084535644474</v>
      </c>
      <c r="AR187" s="157">
        <f t="shared" si="72"/>
        <v>2.1369084535644474</v>
      </c>
      <c r="AS187" s="157">
        <f t="shared" si="72"/>
        <v>2.1369084535644474</v>
      </c>
      <c r="AT187" s="157">
        <f t="shared" si="72"/>
        <v>2.1369084535644474</v>
      </c>
      <c r="AU187" s="157">
        <f t="shared" si="72"/>
        <v>2.1369084535644474</v>
      </c>
      <c r="AV187" s="157">
        <f t="shared" si="72"/>
        <v>2.1369084535644474</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0.41429101231235405</v>
      </c>
      <c r="T188" s="157">
        <f t="shared" si="70"/>
        <v>0.53920073845734207</v>
      </c>
      <c r="U188" s="157">
        <f t="shared" si="70"/>
        <v>0.65769882837115534</v>
      </c>
      <c r="V188" s="157">
        <f t="shared" si="70"/>
        <v>0.7836767311199988</v>
      </c>
      <c r="W188" s="157">
        <f t="shared" si="70"/>
        <v>0.90791673636597248</v>
      </c>
      <c r="X188" s="157">
        <f t="shared" si="70"/>
        <v>1.0294732442764833</v>
      </c>
      <c r="Y188" s="157">
        <f t="shared" si="70"/>
        <v>1.1522122781667183</v>
      </c>
      <c r="Z188" s="157">
        <f t="shared" si="71"/>
        <v>1.2701148476927111</v>
      </c>
      <c r="AA188" s="157">
        <f t="shared" si="71"/>
        <v>1.4017423213608819</v>
      </c>
      <c r="AB188" s="157">
        <f t="shared" si="71"/>
        <v>1.537403058861033</v>
      </c>
      <c r="AC188" s="157">
        <f t="shared" si="71"/>
        <v>1.537403058861033</v>
      </c>
      <c r="AD188" s="157">
        <f t="shared" si="71"/>
        <v>1.537403058861033</v>
      </c>
      <c r="AE188" s="157">
        <f t="shared" si="71"/>
        <v>1.537403058861033</v>
      </c>
      <c r="AF188" s="157">
        <f t="shared" si="71"/>
        <v>1.537403058861033</v>
      </c>
      <c r="AG188" s="157">
        <f t="shared" si="71"/>
        <v>1.537403058861033</v>
      </c>
      <c r="AH188" s="157">
        <f t="shared" si="71"/>
        <v>1.537403058861033</v>
      </c>
      <c r="AI188" s="157">
        <f t="shared" si="71"/>
        <v>1.537403058861033</v>
      </c>
      <c r="AJ188" s="157">
        <f t="shared" si="71"/>
        <v>1.537403058861033</v>
      </c>
      <c r="AK188" s="157">
        <f t="shared" si="71"/>
        <v>1.537403058861033</v>
      </c>
      <c r="AL188" s="157">
        <f t="shared" si="71"/>
        <v>1.537403058861033</v>
      </c>
      <c r="AM188" s="157">
        <f t="shared" si="71"/>
        <v>1.537403058861033</v>
      </c>
      <c r="AN188" s="157">
        <f t="shared" si="72"/>
        <v>1.537403058861033</v>
      </c>
      <c r="AO188" s="157">
        <f t="shared" si="72"/>
        <v>1.537403058861033</v>
      </c>
      <c r="AP188" s="157">
        <f t="shared" si="72"/>
        <v>1.537403058861033</v>
      </c>
      <c r="AQ188" s="157">
        <f t="shared" si="72"/>
        <v>1.537403058861033</v>
      </c>
      <c r="AR188" s="157">
        <f t="shared" si="72"/>
        <v>1.537403058861033</v>
      </c>
      <c r="AS188" s="157">
        <f t="shared" si="72"/>
        <v>1.537403058861033</v>
      </c>
      <c r="AT188" s="157">
        <f t="shared" si="72"/>
        <v>1.537403058861033</v>
      </c>
      <c r="AU188" s="157">
        <f t="shared" si="72"/>
        <v>1.537403058861033</v>
      </c>
      <c r="AV188" s="157">
        <f t="shared" si="72"/>
        <v>1.537403058861033</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5.2546413861437111</v>
      </c>
      <c r="T189" s="157">
        <f t="shared" si="70"/>
        <v>6.8389282691004505</v>
      </c>
      <c r="U189" s="157">
        <f t="shared" si="70"/>
        <v>8.3418934528361852</v>
      </c>
      <c r="V189" s="157">
        <f t="shared" si="70"/>
        <v>9.9397285056144273</v>
      </c>
      <c r="W189" s="157">
        <f t="shared" si="70"/>
        <v>11.515521013727058</v>
      </c>
      <c r="X189" s="157">
        <f t="shared" si="70"/>
        <v>13.057277504307409</v>
      </c>
      <c r="Y189" s="157">
        <f t="shared" si="70"/>
        <v>14.614032509865352</v>
      </c>
      <c r="Z189" s="157">
        <f t="shared" si="71"/>
        <v>16.10944443759713</v>
      </c>
      <c r="AA189" s="157">
        <f t="shared" si="71"/>
        <v>17.778935568553266</v>
      </c>
      <c r="AB189" s="157">
        <f t="shared" si="71"/>
        <v>19.499582419577926</v>
      </c>
      <c r="AC189" s="157">
        <f t="shared" si="71"/>
        <v>19.499582419577926</v>
      </c>
      <c r="AD189" s="157">
        <f t="shared" si="71"/>
        <v>19.499582419577926</v>
      </c>
      <c r="AE189" s="157">
        <f t="shared" si="71"/>
        <v>19.499582419577926</v>
      </c>
      <c r="AF189" s="157">
        <f t="shared" si="71"/>
        <v>19.499582419577926</v>
      </c>
      <c r="AG189" s="157">
        <f t="shared" si="71"/>
        <v>19.499582419577926</v>
      </c>
      <c r="AH189" s="157">
        <f t="shared" si="71"/>
        <v>19.499582419577926</v>
      </c>
      <c r="AI189" s="157">
        <f t="shared" si="71"/>
        <v>19.499582419577926</v>
      </c>
      <c r="AJ189" s="157">
        <f t="shared" si="71"/>
        <v>19.499582419577926</v>
      </c>
      <c r="AK189" s="157">
        <f t="shared" si="71"/>
        <v>19.499582419577926</v>
      </c>
      <c r="AL189" s="157">
        <f t="shared" si="71"/>
        <v>19.499582419577926</v>
      </c>
      <c r="AM189" s="157">
        <f t="shared" si="71"/>
        <v>19.499582419577926</v>
      </c>
      <c r="AN189" s="157">
        <f t="shared" si="72"/>
        <v>19.499582419577926</v>
      </c>
      <c r="AO189" s="157">
        <f t="shared" si="72"/>
        <v>19.499582419577926</v>
      </c>
      <c r="AP189" s="157">
        <f t="shared" si="72"/>
        <v>19.499582419577926</v>
      </c>
      <c r="AQ189" s="157">
        <f t="shared" si="72"/>
        <v>19.499582419577926</v>
      </c>
      <c r="AR189" s="157">
        <f t="shared" si="72"/>
        <v>19.499582419577926</v>
      </c>
      <c r="AS189" s="157">
        <f t="shared" si="72"/>
        <v>19.499582419577926</v>
      </c>
      <c r="AT189" s="157">
        <f t="shared" si="72"/>
        <v>19.499582419577926</v>
      </c>
      <c r="AU189" s="157">
        <f t="shared" si="72"/>
        <v>19.499582419577926</v>
      </c>
      <c r="AV189" s="157">
        <f t="shared" si="72"/>
        <v>19.499582419577926</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1.2782658460508209</v>
      </c>
      <c r="T190" s="157">
        <f t="shared" si="70"/>
        <v>1.6636660406616521</v>
      </c>
      <c r="U190" s="157">
        <f t="shared" si="70"/>
        <v>2.0292835816110673</v>
      </c>
      <c r="V190" s="157">
        <f t="shared" si="70"/>
        <v>2.4179795601749174</v>
      </c>
      <c r="W190" s="157">
        <f t="shared" si="70"/>
        <v>2.8013133779488042</v>
      </c>
      <c r="X190" s="157">
        <f t="shared" si="70"/>
        <v>3.1763674530057422</v>
      </c>
      <c r="Y190" s="157">
        <f t="shared" si="70"/>
        <v>3.5550701289905944</v>
      </c>
      <c r="Z190" s="157">
        <f t="shared" si="71"/>
        <v>3.9188502335734099</v>
      </c>
      <c r="AA190" s="157">
        <f t="shared" si="71"/>
        <v>4.3249775667561083</v>
      </c>
      <c r="AB190" s="157">
        <f t="shared" si="71"/>
        <v>4.743549252462306</v>
      </c>
      <c r="AC190" s="157">
        <f t="shared" si="71"/>
        <v>4.743549252462306</v>
      </c>
      <c r="AD190" s="157">
        <f t="shared" si="71"/>
        <v>4.743549252462306</v>
      </c>
      <c r="AE190" s="157">
        <f t="shared" si="71"/>
        <v>4.743549252462306</v>
      </c>
      <c r="AF190" s="157">
        <f t="shared" si="71"/>
        <v>4.743549252462306</v>
      </c>
      <c r="AG190" s="157">
        <f t="shared" si="71"/>
        <v>4.743549252462306</v>
      </c>
      <c r="AH190" s="157">
        <f t="shared" si="71"/>
        <v>4.743549252462306</v>
      </c>
      <c r="AI190" s="157">
        <f t="shared" si="71"/>
        <v>4.743549252462306</v>
      </c>
      <c r="AJ190" s="157">
        <f t="shared" si="71"/>
        <v>4.743549252462306</v>
      </c>
      <c r="AK190" s="157">
        <f t="shared" si="71"/>
        <v>4.743549252462306</v>
      </c>
      <c r="AL190" s="157">
        <f t="shared" si="71"/>
        <v>4.743549252462306</v>
      </c>
      <c r="AM190" s="157">
        <f t="shared" si="71"/>
        <v>4.743549252462306</v>
      </c>
      <c r="AN190" s="157">
        <f t="shared" si="72"/>
        <v>4.743549252462306</v>
      </c>
      <c r="AO190" s="157">
        <f t="shared" si="72"/>
        <v>4.743549252462306</v>
      </c>
      <c r="AP190" s="157">
        <f t="shared" si="72"/>
        <v>4.743549252462306</v>
      </c>
      <c r="AQ190" s="157">
        <f t="shared" si="72"/>
        <v>4.743549252462306</v>
      </c>
      <c r="AR190" s="157">
        <f t="shared" si="72"/>
        <v>4.743549252462306</v>
      </c>
      <c r="AS190" s="157">
        <f t="shared" si="72"/>
        <v>4.743549252462306</v>
      </c>
      <c r="AT190" s="157">
        <f t="shared" si="72"/>
        <v>4.743549252462306</v>
      </c>
      <c r="AU190" s="157">
        <f t="shared" si="72"/>
        <v>4.743549252462306</v>
      </c>
      <c r="AV190" s="157">
        <f t="shared" si="72"/>
        <v>4.743549252462306</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0.4844091882629275</v>
      </c>
      <c r="T191" s="157">
        <f t="shared" si="70"/>
        <v>0.63045971132476675</v>
      </c>
      <c r="U191" s="157">
        <f t="shared" si="70"/>
        <v>0.76901343766672248</v>
      </c>
      <c r="V191" s="157">
        <f t="shared" si="70"/>
        <v>0.91631292473264925</v>
      </c>
      <c r="W191" s="157">
        <f t="shared" si="70"/>
        <v>1.0615803775674917</v>
      </c>
      <c r="X191" s="157">
        <f t="shared" si="70"/>
        <v>1.2037101548859817</v>
      </c>
      <c r="Y191" s="157">
        <f t="shared" si="70"/>
        <v>1.3472225990567908</v>
      </c>
      <c r="Z191" s="157">
        <f t="shared" si="71"/>
        <v>1.4850800140159621</v>
      </c>
      <c r="AA191" s="157">
        <f t="shared" si="71"/>
        <v>1.6389852539988796</v>
      </c>
      <c r="AB191" s="157">
        <f t="shared" si="71"/>
        <v>1.7976063820914494</v>
      </c>
      <c r="AC191" s="157">
        <f t="shared" si="71"/>
        <v>1.7976063820914494</v>
      </c>
      <c r="AD191" s="157">
        <f t="shared" si="71"/>
        <v>1.7976063820914494</v>
      </c>
      <c r="AE191" s="157">
        <f t="shared" si="71"/>
        <v>1.7976063820914494</v>
      </c>
      <c r="AF191" s="157">
        <f t="shared" si="71"/>
        <v>1.7976063820914494</v>
      </c>
      <c r="AG191" s="157">
        <f t="shared" si="71"/>
        <v>1.7976063820914494</v>
      </c>
      <c r="AH191" s="157">
        <f t="shared" si="71"/>
        <v>1.7976063820914494</v>
      </c>
      <c r="AI191" s="157">
        <f t="shared" si="71"/>
        <v>1.7976063820914494</v>
      </c>
      <c r="AJ191" s="157">
        <f t="shared" si="71"/>
        <v>1.7976063820914494</v>
      </c>
      <c r="AK191" s="157">
        <f t="shared" si="71"/>
        <v>1.7976063820914494</v>
      </c>
      <c r="AL191" s="157">
        <f t="shared" si="71"/>
        <v>1.7976063820914494</v>
      </c>
      <c r="AM191" s="157">
        <f t="shared" si="71"/>
        <v>1.7976063820914494</v>
      </c>
      <c r="AN191" s="157">
        <f t="shared" si="72"/>
        <v>1.7976063820914494</v>
      </c>
      <c r="AO191" s="157">
        <f t="shared" si="72"/>
        <v>1.7976063820914494</v>
      </c>
      <c r="AP191" s="157">
        <f t="shared" si="72"/>
        <v>1.7976063820914494</v>
      </c>
      <c r="AQ191" s="157">
        <f t="shared" si="72"/>
        <v>1.7976063820914494</v>
      </c>
      <c r="AR191" s="157">
        <f t="shared" si="72"/>
        <v>1.7976063820914494</v>
      </c>
      <c r="AS191" s="157">
        <f t="shared" si="72"/>
        <v>1.7976063820914494</v>
      </c>
      <c r="AT191" s="157">
        <f t="shared" si="72"/>
        <v>1.7976063820914494</v>
      </c>
      <c r="AU191" s="157">
        <f t="shared" si="72"/>
        <v>1.7976063820914494</v>
      </c>
      <c r="AV191" s="157">
        <f t="shared" si="72"/>
        <v>1.7976063820914494</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0.85336072438788091</v>
      </c>
      <c r="T194" s="157">
        <f t="shared" si="70"/>
        <v>1.1106510136249865</v>
      </c>
      <c r="U194" s="157">
        <f t="shared" si="70"/>
        <v>1.354734551143757</v>
      </c>
      <c r="V194" s="157">
        <f t="shared" si="70"/>
        <v>1.614225081113464</v>
      </c>
      <c r="W194" s="157">
        <f t="shared" si="70"/>
        <v>1.8701358726194202</v>
      </c>
      <c r="X194" s="157">
        <f t="shared" si="70"/>
        <v>2.1205191697747212</v>
      </c>
      <c r="Y194" s="157">
        <f t="shared" si="70"/>
        <v>2.3733382456379233</v>
      </c>
      <c r="Z194" s="157">
        <f t="shared" si="71"/>
        <v>2.6161951243723238</v>
      </c>
      <c r="AA194" s="157">
        <f t="shared" si="71"/>
        <v>2.8873226963944019</v>
      </c>
      <c r="AB194" s="157">
        <f t="shared" si="71"/>
        <v>3.1667580251454877</v>
      </c>
      <c r="AC194" s="157">
        <f t="shared" si="71"/>
        <v>3.1667580251454877</v>
      </c>
      <c r="AD194" s="157">
        <f t="shared" si="71"/>
        <v>3.1667580251454877</v>
      </c>
      <c r="AE194" s="157">
        <f t="shared" si="71"/>
        <v>3.1667580251454877</v>
      </c>
      <c r="AF194" s="157">
        <f t="shared" si="71"/>
        <v>3.1667580251454877</v>
      </c>
      <c r="AG194" s="157">
        <f t="shared" si="71"/>
        <v>3.1667580251454877</v>
      </c>
      <c r="AH194" s="157">
        <f t="shared" si="71"/>
        <v>3.1667580251454877</v>
      </c>
      <c r="AI194" s="157">
        <f t="shared" si="71"/>
        <v>3.1667580251454877</v>
      </c>
      <c r="AJ194" s="157">
        <f t="shared" si="71"/>
        <v>3.1667580251454877</v>
      </c>
      <c r="AK194" s="157">
        <f t="shared" si="71"/>
        <v>3.1667580251454877</v>
      </c>
      <c r="AL194" s="157">
        <f t="shared" si="71"/>
        <v>3.1667580251454877</v>
      </c>
      <c r="AM194" s="157">
        <f t="shared" si="71"/>
        <v>3.1667580251454877</v>
      </c>
      <c r="AN194" s="157">
        <f t="shared" si="72"/>
        <v>3.1667580251454877</v>
      </c>
      <c r="AO194" s="157">
        <f t="shared" si="72"/>
        <v>3.1667580251454877</v>
      </c>
      <c r="AP194" s="157">
        <f t="shared" si="72"/>
        <v>3.1667580251454877</v>
      </c>
      <c r="AQ194" s="157">
        <f t="shared" si="72"/>
        <v>3.1667580251454877</v>
      </c>
      <c r="AR194" s="157">
        <f t="shared" si="72"/>
        <v>3.1667580251454877</v>
      </c>
      <c r="AS194" s="157">
        <f t="shared" si="72"/>
        <v>3.1667580251454877</v>
      </c>
      <c r="AT194" s="157">
        <f t="shared" si="72"/>
        <v>3.1667580251454877</v>
      </c>
      <c r="AU194" s="157">
        <f t="shared" si="72"/>
        <v>3.1667580251454877</v>
      </c>
      <c r="AV194" s="157">
        <f t="shared" si="72"/>
        <v>3.1667580251454877</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2.1695384644988667</v>
      </c>
      <c r="AD197" s="157">
        <f t="shared" si="75"/>
        <v>4.3968069856300946</v>
      </c>
      <c r="AE197" s="157">
        <f t="shared" si="75"/>
        <v>6.7030617578443978</v>
      </c>
      <c r="AF197" s="157">
        <f t="shared" si="75"/>
        <v>9.1582547027814538</v>
      </c>
      <c r="AG197" s="157">
        <f t="shared" si="75"/>
        <v>11.622912900929764</v>
      </c>
      <c r="AH197" s="157">
        <f t="shared" si="75"/>
        <v>14.21285355268607</v>
      </c>
      <c r="AI197" s="157">
        <f t="shared" si="75"/>
        <v>16.888181288769513</v>
      </c>
      <c r="AJ197" s="157">
        <f t="shared" si="75"/>
        <v>19.608166767077559</v>
      </c>
      <c r="AK197" s="157">
        <f t="shared" si="75"/>
        <v>22.397785058004491</v>
      </c>
      <c r="AL197" s="157">
        <f t="shared" si="75"/>
        <v>25.258077570100031</v>
      </c>
      <c r="AM197" s="157">
        <f t="shared" si="75"/>
        <v>25.258077570100031</v>
      </c>
      <c r="AN197" s="157">
        <f t="shared" si="75"/>
        <v>25.258077570100031</v>
      </c>
      <c r="AO197" s="157">
        <f t="shared" si="75"/>
        <v>25.258077570100031</v>
      </c>
      <c r="AP197" s="157">
        <f t="shared" ref="AN197:AV205" si="76">INDEX(AP$49:AP$52,MATCH($I$196,$B$49:$B$52,0),1)*INDEX(AP$81:AP$89,MATCH($B197,$B$81:$B$89,0))*INDEX(AP$127:AP$135,MATCH($B197,$B$127:$B$135,0))/1000</f>
        <v>25.258077570100031</v>
      </c>
      <c r="AQ197" s="157">
        <f t="shared" si="76"/>
        <v>25.258077570100031</v>
      </c>
      <c r="AR197" s="157">
        <f t="shared" si="76"/>
        <v>25.258077570100031</v>
      </c>
      <c r="AS197" s="157">
        <f t="shared" si="76"/>
        <v>25.258077570100031</v>
      </c>
      <c r="AT197" s="157">
        <f t="shared" si="76"/>
        <v>25.258077570100031</v>
      </c>
      <c r="AU197" s="157">
        <f t="shared" si="76"/>
        <v>25.258077570100031</v>
      </c>
      <c r="AV197" s="157">
        <f t="shared" si="76"/>
        <v>25.258077570100031</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0.20690093891091899</v>
      </c>
      <c r="AD198" s="157">
        <f t="shared" si="75"/>
        <v>0.41930738192608308</v>
      </c>
      <c r="AE198" s="157">
        <f t="shared" si="75"/>
        <v>0.63924645447400663</v>
      </c>
      <c r="AF198" s="157">
        <f t="shared" si="75"/>
        <v>0.87338921517047485</v>
      </c>
      <c r="AG198" s="157">
        <f t="shared" si="75"/>
        <v>1.1084346424056948</v>
      </c>
      <c r="AH198" s="157">
        <f t="shared" si="75"/>
        <v>1.3554277984803502</v>
      </c>
      <c r="AI198" s="157">
        <f t="shared" si="75"/>
        <v>1.6105640081155848</v>
      </c>
      <c r="AJ198" s="157">
        <f t="shared" si="75"/>
        <v>1.8699590630983927</v>
      </c>
      <c r="AK198" s="157">
        <f t="shared" si="75"/>
        <v>2.1359947444381904</v>
      </c>
      <c r="AL198" s="157">
        <f t="shared" si="75"/>
        <v>2.4087703674549208</v>
      </c>
      <c r="AM198" s="157">
        <f t="shared" si="75"/>
        <v>2.4087703674549208</v>
      </c>
      <c r="AN198" s="157">
        <f t="shared" si="76"/>
        <v>2.4087703674549208</v>
      </c>
      <c r="AO198" s="157">
        <f t="shared" si="76"/>
        <v>2.4087703674549208</v>
      </c>
      <c r="AP198" s="157">
        <f t="shared" si="76"/>
        <v>2.4087703674549208</v>
      </c>
      <c r="AQ198" s="157">
        <f t="shared" si="76"/>
        <v>2.4087703674549208</v>
      </c>
      <c r="AR198" s="157">
        <f t="shared" si="76"/>
        <v>2.4087703674549208</v>
      </c>
      <c r="AS198" s="157">
        <f t="shared" si="76"/>
        <v>2.4087703674549208</v>
      </c>
      <c r="AT198" s="157">
        <f t="shared" si="76"/>
        <v>2.4087703674549208</v>
      </c>
      <c r="AU198" s="157">
        <f t="shared" si="76"/>
        <v>2.4087703674549208</v>
      </c>
      <c r="AV198" s="157">
        <f t="shared" si="76"/>
        <v>2.4087703674549208</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0.1488552941200077</v>
      </c>
      <c r="AD199" s="157">
        <f t="shared" si="75"/>
        <v>0.30167153417399761</v>
      </c>
      <c r="AE199" s="157">
        <f t="shared" si="75"/>
        <v>0.45990713960398871</v>
      </c>
      <c r="AF199" s="157">
        <f t="shared" si="75"/>
        <v>0.62836161686737824</v>
      </c>
      <c r="AG199" s="157">
        <f t="shared" si="75"/>
        <v>0.79746551937661481</v>
      </c>
      <c r="AH199" s="157">
        <f t="shared" si="75"/>
        <v>0.9751652392843696</v>
      </c>
      <c r="AI199" s="157">
        <f t="shared" si="75"/>
        <v>1.1587234953552537</v>
      </c>
      <c r="AJ199" s="157">
        <f t="shared" si="75"/>
        <v>1.345345786225407</v>
      </c>
      <c r="AK199" s="157">
        <f t="shared" si="75"/>
        <v>1.53674568900353</v>
      </c>
      <c r="AL199" s="157">
        <f t="shared" si="75"/>
        <v>1.7329946562950984</v>
      </c>
      <c r="AM199" s="157">
        <f t="shared" si="75"/>
        <v>1.7329946562950984</v>
      </c>
      <c r="AN199" s="157">
        <f t="shared" si="76"/>
        <v>1.7329946562950984</v>
      </c>
      <c r="AO199" s="157">
        <f t="shared" si="76"/>
        <v>1.7329946562950984</v>
      </c>
      <c r="AP199" s="157">
        <f t="shared" si="76"/>
        <v>1.7329946562950984</v>
      </c>
      <c r="AQ199" s="157">
        <f t="shared" si="76"/>
        <v>1.7329946562950984</v>
      </c>
      <c r="AR199" s="157">
        <f t="shared" si="76"/>
        <v>1.7329946562950984</v>
      </c>
      <c r="AS199" s="157">
        <f t="shared" si="76"/>
        <v>1.7329946562950984</v>
      </c>
      <c r="AT199" s="157">
        <f t="shared" si="76"/>
        <v>1.7329946562950984</v>
      </c>
      <c r="AU199" s="157">
        <f t="shared" si="76"/>
        <v>1.7329946562950984</v>
      </c>
      <c r="AV199" s="157">
        <f t="shared" si="76"/>
        <v>1.7329946562950984</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1.8879994153478346</v>
      </c>
      <c r="AD200" s="157">
        <f t="shared" si="75"/>
        <v>3.8262373099636875</v>
      </c>
      <c r="AE200" s="157">
        <f t="shared" si="75"/>
        <v>5.8332114811220306</v>
      </c>
      <c r="AF200" s="157">
        <f t="shared" si="75"/>
        <v>7.969796252702932</v>
      </c>
      <c r="AG200" s="157">
        <f t="shared" si="75"/>
        <v>10.114617980125544</v>
      </c>
      <c r="AH200" s="157">
        <f t="shared" si="75"/>
        <v>12.368464370182966</v>
      </c>
      <c r="AI200" s="157">
        <f t="shared" si="75"/>
        <v>14.696617239671779</v>
      </c>
      <c r="AJ200" s="157">
        <f t="shared" si="75"/>
        <v>17.063632656467526</v>
      </c>
      <c r="AK200" s="157">
        <f t="shared" si="75"/>
        <v>19.49124469861227</v>
      </c>
      <c r="AL200" s="157">
        <f t="shared" si="75"/>
        <v>21.980359632007815</v>
      </c>
      <c r="AM200" s="157">
        <f t="shared" si="75"/>
        <v>21.980359632007815</v>
      </c>
      <c r="AN200" s="157">
        <f t="shared" si="76"/>
        <v>21.980359632007815</v>
      </c>
      <c r="AO200" s="157">
        <f t="shared" si="76"/>
        <v>21.980359632007815</v>
      </c>
      <c r="AP200" s="157">
        <f t="shared" si="76"/>
        <v>21.980359632007815</v>
      </c>
      <c r="AQ200" s="157">
        <f t="shared" si="76"/>
        <v>21.980359632007815</v>
      </c>
      <c r="AR200" s="157">
        <f t="shared" si="76"/>
        <v>21.980359632007815</v>
      </c>
      <c r="AS200" s="157">
        <f t="shared" si="76"/>
        <v>21.980359632007815</v>
      </c>
      <c r="AT200" s="157">
        <f t="shared" si="76"/>
        <v>21.980359632007815</v>
      </c>
      <c r="AU200" s="157">
        <f t="shared" si="76"/>
        <v>21.980359632007815</v>
      </c>
      <c r="AV200" s="157">
        <f t="shared" si="76"/>
        <v>21.980359632007815</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0.45928256424253944</v>
      </c>
      <c r="AD201" s="157">
        <f t="shared" si="75"/>
        <v>0.93078634920913839</v>
      </c>
      <c r="AE201" s="157">
        <f t="shared" si="75"/>
        <v>1.4190112057450859</v>
      </c>
      <c r="AF201" s="157">
        <f t="shared" si="75"/>
        <v>1.9387656742243293</v>
      </c>
      <c r="AG201" s="157">
        <f t="shared" si="75"/>
        <v>2.4605238987268958</v>
      </c>
      <c r="AH201" s="157">
        <f t="shared" si="75"/>
        <v>3.0088039146100853</v>
      </c>
      <c r="AI201" s="157">
        <f t="shared" si="75"/>
        <v>3.5751600327079558</v>
      </c>
      <c r="AJ201" s="157">
        <f t="shared" si="75"/>
        <v>4.1509700151635318</v>
      </c>
      <c r="AK201" s="157">
        <f t="shared" si="75"/>
        <v>4.7415209838972237</v>
      </c>
      <c r="AL201" s="157">
        <f t="shared" si="75"/>
        <v>5.3470334009091136</v>
      </c>
      <c r="AM201" s="157">
        <f t="shared" si="75"/>
        <v>5.3470334009091136</v>
      </c>
      <c r="AN201" s="157">
        <f t="shared" si="76"/>
        <v>5.3470334009091136</v>
      </c>
      <c r="AO201" s="157">
        <f t="shared" si="76"/>
        <v>5.3470334009091136</v>
      </c>
      <c r="AP201" s="157">
        <f t="shared" si="76"/>
        <v>5.3470334009091136</v>
      </c>
      <c r="AQ201" s="157">
        <f t="shared" si="76"/>
        <v>5.3470334009091136</v>
      </c>
      <c r="AR201" s="157">
        <f t="shared" si="76"/>
        <v>5.3470334009091136</v>
      </c>
      <c r="AS201" s="157">
        <f t="shared" si="76"/>
        <v>5.3470334009091136</v>
      </c>
      <c r="AT201" s="157">
        <f t="shared" si="76"/>
        <v>5.3470334009091136</v>
      </c>
      <c r="AU201" s="157">
        <f t="shared" si="76"/>
        <v>5.3470334009091136</v>
      </c>
      <c r="AV201" s="157">
        <f t="shared" si="76"/>
        <v>5.3470334009091136</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0.17404884501560797</v>
      </c>
      <c r="AD202" s="157">
        <f t="shared" si="75"/>
        <v>0.35272902053950866</v>
      </c>
      <c r="AE202" s="157">
        <f t="shared" si="75"/>
        <v>0.53774578146997298</v>
      </c>
      <c r="AF202" s="157">
        <f t="shared" si="75"/>
        <v>0.73471094403761128</v>
      </c>
      <c r="AG202" s="157">
        <f t="shared" si="75"/>
        <v>0.93243544616809071</v>
      </c>
      <c r="AH202" s="157">
        <f t="shared" si="75"/>
        <v>1.140210595801715</v>
      </c>
      <c r="AI202" s="157">
        <f t="shared" si="75"/>
        <v>1.3548358306721653</v>
      </c>
      <c r="AJ202" s="157">
        <f t="shared" si="75"/>
        <v>1.5730436839577222</v>
      </c>
      <c r="AK202" s="157">
        <f t="shared" si="75"/>
        <v>1.7968377533025113</v>
      </c>
      <c r="AL202" s="157">
        <f t="shared" si="75"/>
        <v>2.0263015845658177</v>
      </c>
      <c r="AM202" s="157">
        <f t="shared" si="75"/>
        <v>2.0263015845658177</v>
      </c>
      <c r="AN202" s="157">
        <f t="shared" si="76"/>
        <v>2.0263015845658177</v>
      </c>
      <c r="AO202" s="157">
        <f t="shared" si="76"/>
        <v>2.0263015845658177</v>
      </c>
      <c r="AP202" s="157">
        <f t="shared" si="76"/>
        <v>2.0263015845658177</v>
      </c>
      <c r="AQ202" s="157">
        <f t="shared" si="76"/>
        <v>2.0263015845658177</v>
      </c>
      <c r="AR202" s="157">
        <f t="shared" si="76"/>
        <v>2.0263015845658177</v>
      </c>
      <c r="AS202" s="157">
        <f t="shared" si="76"/>
        <v>2.0263015845658177</v>
      </c>
      <c r="AT202" s="157">
        <f t="shared" si="76"/>
        <v>2.0263015845658177</v>
      </c>
      <c r="AU202" s="157">
        <f t="shared" si="76"/>
        <v>2.0263015845658177</v>
      </c>
      <c r="AV202" s="157">
        <f t="shared" si="76"/>
        <v>2.0263015845658177</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0.30661360696729001</v>
      </c>
      <c r="AD205" s="157">
        <f t="shared" si="75"/>
        <v>0.62138600954208867</v>
      </c>
      <c r="AE205" s="157">
        <f t="shared" si="75"/>
        <v>0.94732127451444315</v>
      </c>
      <c r="AF205" s="157">
        <f t="shared" si="75"/>
        <v>1.2943054727511307</v>
      </c>
      <c r="AG205" s="157">
        <f t="shared" si="75"/>
        <v>1.6426273635318558</v>
      </c>
      <c r="AH205" s="157">
        <f t="shared" si="75"/>
        <v>2.0086550040003748</v>
      </c>
      <c r="AI205" s="157">
        <f t="shared" si="75"/>
        <v>2.3867501151970578</v>
      </c>
      <c r="AJ205" s="157">
        <f t="shared" si="75"/>
        <v>2.7711565555757569</v>
      </c>
      <c r="AK205" s="157">
        <f t="shared" si="75"/>
        <v>3.165403968211792</v>
      </c>
      <c r="AL205" s="157">
        <f t="shared" si="75"/>
        <v>3.569639531888567</v>
      </c>
      <c r="AM205" s="157">
        <f t="shared" si="75"/>
        <v>3.569639531888567</v>
      </c>
      <c r="AN205" s="157">
        <f t="shared" si="76"/>
        <v>3.569639531888567</v>
      </c>
      <c r="AO205" s="157">
        <f t="shared" si="76"/>
        <v>3.569639531888567</v>
      </c>
      <c r="AP205" s="157">
        <f t="shared" si="76"/>
        <v>3.569639531888567</v>
      </c>
      <c r="AQ205" s="157">
        <f t="shared" si="76"/>
        <v>3.569639531888567</v>
      </c>
      <c r="AR205" s="157">
        <f t="shared" si="76"/>
        <v>3.569639531888567</v>
      </c>
      <c r="AS205" s="157">
        <f t="shared" si="76"/>
        <v>3.569639531888567</v>
      </c>
      <c r="AT205" s="157">
        <f t="shared" si="76"/>
        <v>3.569639531888567</v>
      </c>
      <c r="AU205" s="157">
        <f t="shared" si="76"/>
        <v>3.569639531888567</v>
      </c>
      <c r="AV205" s="157">
        <f t="shared" si="76"/>
        <v>3.569639531888567</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2.9967496164371985</v>
      </c>
      <c r="AN208" s="157">
        <f t="shared" si="79"/>
        <v>5.9500311047381649</v>
      </c>
      <c r="AO208" s="157">
        <f t="shared" si="79"/>
        <v>8.8623116634568575</v>
      </c>
      <c r="AP208" s="157">
        <f t="shared" ref="AN208:AV216" si="80">INDEX(AP$49:AP$52,MATCH($I$207,$B$49:$B$52,0),1)*INDEX(AP$81:AP$89,MATCH($B208,$B$81:$B$89,0))*INDEX(AP$138:AP$146,MATCH($B208,$B$138:$B$146,0))/1000</f>
        <v>11.735836596219787</v>
      </c>
      <c r="AQ208" s="157">
        <f t="shared" si="80"/>
        <v>14.572656130465191</v>
      </c>
      <c r="AR208" s="157">
        <f t="shared" si="80"/>
        <v>17.858788970200735</v>
      </c>
      <c r="AS208" s="157">
        <f t="shared" si="80"/>
        <v>21.092871142126377</v>
      </c>
      <c r="AT208" s="157">
        <f t="shared" si="80"/>
        <v>24.27799947214838</v>
      </c>
      <c r="AU208" s="157">
        <f t="shared" si="80"/>
        <v>27.416979324676166</v>
      </c>
      <c r="AV208" s="157">
        <f t="shared" si="80"/>
        <v>30.677594159724716</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0.28578903737713229</v>
      </c>
      <c r="AN209" s="157">
        <f t="shared" si="80"/>
        <v>0.56743267854615254</v>
      </c>
      <c r="AO209" s="157">
        <f t="shared" si="80"/>
        <v>0.84516621119872759</v>
      </c>
      <c r="AP209" s="157">
        <f t="shared" si="80"/>
        <v>1.1192037617198309</v>
      </c>
      <c r="AQ209" s="157">
        <f t="shared" si="80"/>
        <v>1.3897408527926944</v>
      </c>
      <c r="AR209" s="157">
        <f t="shared" si="80"/>
        <v>1.7031273085079823</v>
      </c>
      <c r="AS209" s="157">
        <f t="shared" si="80"/>
        <v>2.0115498826341529</v>
      </c>
      <c r="AT209" s="157">
        <f t="shared" si="80"/>
        <v>2.3153039081178828</v>
      </c>
      <c r="AU209" s="157">
        <f t="shared" si="80"/>
        <v>2.6146569222901723</v>
      </c>
      <c r="AV209" s="157">
        <f t="shared" si="80"/>
        <v>2.9256098193406719</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0.20561149426858313</v>
      </c>
      <c r="AN210" s="157">
        <f t="shared" si="80"/>
        <v>0.4082405749480808</v>
      </c>
      <c r="AO210" s="157">
        <f t="shared" si="80"/>
        <v>0.60805652023863177</v>
      </c>
      <c r="AP210" s="157">
        <f t="shared" si="80"/>
        <v>0.80521338379597041</v>
      </c>
      <c r="AQ210" s="157">
        <f t="shared" si="80"/>
        <v>0.99985183480542161</v>
      </c>
      <c r="AR210" s="157">
        <f t="shared" si="80"/>
        <v>1.2253183468680409</v>
      </c>
      <c r="AS210" s="157">
        <f t="shared" si="80"/>
        <v>1.4472135843979568</v>
      </c>
      <c r="AT210" s="157">
        <f t="shared" si="80"/>
        <v>1.6657500252740627</v>
      </c>
      <c r="AU210" s="157">
        <f t="shared" si="80"/>
        <v>1.8811201497639878</v>
      </c>
      <c r="AV210" s="157">
        <f t="shared" si="80"/>
        <v>2.1048358331802404</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2.6078641224202337</v>
      </c>
      <c r="AN211" s="157">
        <f t="shared" si="80"/>
        <v>5.1779009364749395</v>
      </c>
      <c r="AO211" s="157">
        <f t="shared" si="80"/>
        <v>7.7122574745876715</v>
      </c>
      <c r="AP211" s="157">
        <f t="shared" si="80"/>
        <v>10.212887669359066</v>
      </c>
      <c r="AQ211" s="157">
        <f t="shared" si="80"/>
        <v>12.681575692062449</v>
      </c>
      <c r="AR211" s="157">
        <f t="shared" si="80"/>
        <v>15.541270037979064</v>
      </c>
      <c r="AS211" s="157">
        <f t="shared" si="80"/>
        <v>18.355668284286654</v>
      </c>
      <c r="AT211" s="157">
        <f t="shared" si="80"/>
        <v>21.127465384587619</v>
      </c>
      <c r="AU211" s="157">
        <f t="shared" si="80"/>
        <v>23.85910265368301</v>
      </c>
      <c r="AV211" s="157">
        <f t="shared" si="80"/>
        <v>26.696590443358172</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0.63439983699392111</v>
      </c>
      <c r="AN212" s="157">
        <f t="shared" si="80"/>
        <v>1.2595976461464766</v>
      </c>
      <c r="AO212" s="157">
        <f t="shared" si="80"/>
        <v>1.8761157234652739</v>
      </c>
      <c r="AP212" s="157">
        <f t="shared" si="80"/>
        <v>2.4844293906945274</v>
      </c>
      <c r="AQ212" s="157">
        <f t="shared" si="80"/>
        <v>3.0849726727342435</v>
      </c>
      <c r="AR212" s="157">
        <f t="shared" si="80"/>
        <v>3.7806337738265334</v>
      </c>
      <c r="AS212" s="157">
        <f t="shared" si="80"/>
        <v>4.4652759579586263</v>
      </c>
      <c r="AT212" s="157">
        <f t="shared" si="80"/>
        <v>5.1395548107154347</v>
      </c>
      <c r="AU212" s="157">
        <f t="shared" si="80"/>
        <v>5.8040642164556253</v>
      </c>
      <c r="AV212" s="157">
        <f t="shared" si="80"/>
        <v>6.4943232586221233</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0.24041095287164616</v>
      </c>
      <c r="AN213" s="157">
        <f t="shared" si="80"/>
        <v>0.47733472281434186</v>
      </c>
      <c r="AO213" s="157">
        <f t="shared" si="80"/>
        <v>0.71096923812747803</v>
      </c>
      <c r="AP213" s="157">
        <f t="shared" si="80"/>
        <v>0.94149462583313637</v>
      </c>
      <c r="AQ213" s="157">
        <f t="shared" si="80"/>
        <v>1.169075363180043</v>
      </c>
      <c r="AR213" s="157">
        <f t="shared" si="80"/>
        <v>1.4327017679121405</v>
      </c>
      <c r="AS213" s="157">
        <f t="shared" si="80"/>
        <v>1.6921524648783479</v>
      </c>
      <c r="AT213" s="157">
        <f t="shared" si="80"/>
        <v>1.9476758935421832</v>
      </c>
      <c r="AU213" s="157">
        <f t="shared" si="80"/>
        <v>2.1994971111880846</v>
      </c>
      <c r="AV213" s="157">
        <f t="shared" si="80"/>
        <v>2.4610763619676019</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0.42352058933690889</v>
      </c>
      <c r="AN216" s="157">
        <f t="shared" si="80"/>
        <v>0.84089797366774965</v>
      </c>
      <c r="AO216" s="157">
        <f t="shared" si="80"/>
        <v>1.2524808339032842</v>
      </c>
      <c r="AP216" s="157">
        <f t="shared" si="80"/>
        <v>1.6585864912871437</v>
      </c>
      <c r="AQ216" s="157">
        <f t="shared" si="80"/>
        <v>2.0595046975984403</v>
      </c>
      <c r="AR216" s="157">
        <f t="shared" si="80"/>
        <v>2.5239228489483012</v>
      </c>
      <c r="AS216" s="157">
        <f t="shared" si="80"/>
        <v>2.9809848536967518</v>
      </c>
      <c r="AT216" s="157">
        <f t="shared" si="80"/>
        <v>3.4311283758800886</v>
      </c>
      <c r="AU216" s="157">
        <f t="shared" si="80"/>
        <v>3.8747498882571514</v>
      </c>
      <c r="AV216" s="157">
        <f t="shared" si="80"/>
        <v>4.3355616654460007</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6.0382151136874818</v>
      </c>
      <c r="T220" s="157">
        <f t="shared" si="82"/>
        <v>7.8587513402532156</v>
      </c>
      <c r="U220" s="157">
        <f t="shared" si="82"/>
        <v>9.5858391509856915</v>
      </c>
      <c r="V220" s="157">
        <f t="shared" si="82"/>
        <v>11.421943854592451</v>
      </c>
      <c r="W220" s="157">
        <f t="shared" si="82"/>
        <v>13.232719022544316</v>
      </c>
      <c r="X220" s="157">
        <f t="shared" si="82"/>
        <v>15.004382711639582</v>
      </c>
      <c r="Y220" s="157">
        <f t="shared" si="82"/>
        <v>16.793281498844379</v>
      </c>
      <c r="Z220" s="157">
        <f t="shared" si="82"/>
        <v>18.511689709731865</v>
      </c>
      <c r="AA220" s="157">
        <f t="shared" si="82"/>
        <v>20.430135867768275</v>
      </c>
      <c r="AB220" s="157">
        <f t="shared" si="82"/>
        <v>22.407366102465733</v>
      </c>
      <c r="AC220" s="157">
        <f t="shared" si="82"/>
        <v>24.5769045669646</v>
      </c>
      <c r="AD220" s="157">
        <f t="shared" si="82"/>
        <v>26.80417308809583</v>
      </c>
      <c r="AE220" s="157">
        <f t="shared" si="82"/>
        <v>29.110427860310132</v>
      </c>
      <c r="AF220" s="157">
        <f t="shared" si="82"/>
        <v>31.565620805247185</v>
      </c>
      <c r="AG220" s="157">
        <f t="shared" si="82"/>
        <v>34.030279003395499</v>
      </c>
      <c r="AH220" s="157">
        <f t="shared" si="82"/>
        <v>36.6202196551518</v>
      </c>
      <c r="AI220" s="157">
        <f t="shared" si="82"/>
        <v>39.295547391235246</v>
      </c>
      <c r="AJ220" s="157">
        <f t="shared" si="82"/>
        <v>42.015532869543293</v>
      </c>
      <c r="AK220" s="157">
        <f t="shared" si="82"/>
        <v>44.805151160470224</v>
      </c>
      <c r="AL220" s="157">
        <f t="shared" si="82"/>
        <v>47.665443672565765</v>
      </c>
      <c r="AM220" s="157">
        <f t="shared" si="82"/>
        <v>50.662193289002964</v>
      </c>
      <c r="AN220" s="157">
        <f t="shared" si="82"/>
        <v>53.61547477730393</v>
      </c>
      <c r="AO220" s="157">
        <f t="shared" si="82"/>
        <v>56.527755336022622</v>
      </c>
      <c r="AP220" s="157">
        <f t="shared" si="82"/>
        <v>59.401280268785555</v>
      </c>
      <c r="AQ220" s="157">
        <f t="shared" si="82"/>
        <v>62.238099803030956</v>
      </c>
      <c r="AR220" s="157">
        <f t="shared" si="82"/>
        <v>65.524232642766492</v>
      </c>
      <c r="AS220" s="157">
        <f t="shared" si="82"/>
        <v>68.758314814692142</v>
      </c>
      <c r="AT220" s="157">
        <f t="shared" si="82"/>
        <v>71.943443144714138</v>
      </c>
      <c r="AU220" s="157">
        <f t="shared" si="82"/>
        <v>75.082422997241935</v>
      </c>
      <c r="AV220" s="157">
        <f t="shared" si="82"/>
        <v>78.343037832290477</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0.57584246456612842</v>
      </c>
      <c r="T221" s="157">
        <f t="shared" si="82"/>
        <v>0.74946033802696954</v>
      </c>
      <c r="U221" s="157">
        <f t="shared" si="82"/>
        <v>0.91416637826059721</v>
      </c>
      <c r="V221" s="157">
        <f t="shared" si="82"/>
        <v>1.0892689603679591</v>
      </c>
      <c r="W221" s="157">
        <f t="shared" si="82"/>
        <v>1.2619559574119859</v>
      </c>
      <c r="X221" s="157">
        <f t="shared" si="82"/>
        <v>1.4309130359364561</v>
      </c>
      <c r="Y221" s="157">
        <f t="shared" si="82"/>
        <v>1.6015137626558922</v>
      </c>
      <c r="Z221" s="157">
        <f t="shared" si="82"/>
        <v>1.7653920612353913</v>
      </c>
      <c r="AA221" s="157">
        <f t="shared" si="82"/>
        <v>1.9483472463325422</v>
      </c>
      <c r="AB221" s="157">
        <f t="shared" si="82"/>
        <v>2.1369084535644474</v>
      </c>
      <c r="AC221" s="157">
        <f t="shared" si="82"/>
        <v>2.3438093924753662</v>
      </c>
      <c r="AD221" s="157">
        <f t="shared" si="82"/>
        <v>2.5562158354905304</v>
      </c>
      <c r="AE221" s="157">
        <f t="shared" si="82"/>
        <v>2.7761549080384542</v>
      </c>
      <c r="AF221" s="157">
        <f t="shared" si="82"/>
        <v>3.0102976687349221</v>
      </c>
      <c r="AG221" s="157">
        <f t="shared" si="82"/>
        <v>3.2453430959701421</v>
      </c>
      <c r="AH221" s="157">
        <f t="shared" si="82"/>
        <v>3.4923362520447974</v>
      </c>
      <c r="AI221" s="157">
        <f t="shared" si="82"/>
        <v>3.7474724616800321</v>
      </c>
      <c r="AJ221" s="157">
        <f t="shared" si="82"/>
        <v>4.0068675166628402</v>
      </c>
      <c r="AK221" s="157">
        <f t="shared" si="82"/>
        <v>4.2729031980026377</v>
      </c>
      <c r="AL221" s="157">
        <f t="shared" si="82"/>
        <v>4.5456788210193686</v>
      </c>
      <c r="AM221" s="157">
        <f t="shared" si="82"/>
        <v>4.8314678583965005</v>
      </c>
      <c r="AN221" s="157">
        <f t="shared" si="82"/>
        <v>5.1131114995655214</v>
      </c>
      <c r="AO221" s="157">
        <f t="shared" si="82"/>
        <v>5.3908450322180963</v>
      </c>
      <c r="AP221" s="157">
        <f t="shared" si="82"/>
        <v>5.6648825827391995</v>
      </c>
      <c r="AQ221" s="157">
        <f t="shared" si="82"/>
        <v>5.9354196738120635</v>
      </c>
      <c r="AR221" s="157">
        <f t="shared" si="82"/>
        <v>6.2488061295273507</v>
      </c>
      <c r="AS221" s="157">
        <f t="shared" si="82"/>
        <v>6.5572287036535215</v>
      </c>
      <c r="AT221" s="157">
        <f t="shared" si="82"/>
        <v>6.8609827291372518</v>
      </c>
      <c r="AU221" s="157">
        <f t="shared" si="82"/>
        <v>7.1603357433095409</v>
      </c>
      <c r="AV221" s="157">
        <f t="shared" si="82"/>
        <v>7.47128864036004</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0.41429101231235405</v>
      </c>
      <c r="T222" s="157">
        <f t="shared" si="82"/>
        <v>0.53920073845734207</v>
      </c>
      <c r="U222" s="157">
        <f t="shared" si="82"/>
        <v>0.65769882837115534</v>
      </c>
      <c r="V222" s="157">
        <f t="shared" si="82"/>
        <v>0.7836767311199988</v>
      </c>
      <c r="W222" s="157">
        <f t="shared" si="82"/>
        <v>0.90791673636597248</v>
      </c>
      <c r="X222" s="157">
        <f t="shared" si="82"/>
        <v>1.0294732442764833</v>
      </c>
      <c r="Y222" s="157">
        <f t="shared" si="82"/>
        <v>1.1522122781667183</v>
      </c>
      <c r="Z222" s="157">
        <f t="shared" si="82"/>
        <v>1.2701148476927111</v>
      </c>
      <c r="AA222" s="157">
        <f t="shared" si="82"/>
        <v>1.4017423213608819</v>
      </c>
      <c r="AB222" s="157">
        <f t="shared" si="82"/>
        <v>1.537403058861033</v>
      </c>
      <c r="AC222" s="157">
        <f t="shared" si="82"/>
        <v>1.6862583529810407</v>
      </c>
      <c r="AD222" s="157">
        <f t="shared" si="82"/>
        <v>1.8390745930350305</v>
      </c>
      <c r="AE222" s="157">
        <f t="shared" si="82"/>
        <v>1.9973101984650217</v>
      </c>
      <c r="AF222" s="157">
        <f t="shared" si="82"/>
        <v>2.1657646757284112</v>
      </c>
      <c r="AG222" s="157">
        <f t="shared" si="82"/>
        <v>2.3348685782376477</v>
      </c>
      <c r="AH222" s="157">
        <f t="shared" si="82"/>
        <v>2.5125682981454025</v>
      </c>
      <c r="AI222" s="157">
        <f t="shared" si="82"/>
        <v>2.6961265542162867</v>
      </c>
      <c r="AJ222" s="157">
        <f t="shared" si="82"/>
        <v>2.8827488450864402</v>
      </c>
      <c r="AK222" s="157">
        <f t="shared" si="82"/>
        <v>3.0741487478645633</v>
      </c>
      <c r="AL222" s="157">
        <f t="shared" si="82"/>
        <v>3.2703977151561316</v>
      </c>
      <c r="AM222" s="157">
        <f t="shared" si="82"/>
        <v>3.4760092094247148</v>
      </c>
      <c r="AN222" s="157">
        <f t="shared" si="82"/>
        <v>3.6786382901042125</v>
      </c>
      <c r="AO222" s="157">
        <f t="shared" si="82"/>
        <v>3.8784542353947633</v>
      </c>
      <c r="AP222" s="157">
        <f t="shared" si="82"/>
        <v>4.0756110989521019</v>
      </c>
      <c r="AQ222" s="157">
        <f t="shared" si="82"/>
        <v>4.2702495499615534</v>
      </c>
      <c r="AR222" s="157">
        <f t="shared" si="82"/>
        <v>4.4957160620241723</v>
      </c>
      <c r="AS222" s="157">
        <f t="shared" si="82"/>
        <v>4.717611299554088</v>
      </c>
      <c r="AT222" s="157">
        <f t="shared" si="82"/>
        <v>4.9361477404301946</v>
      </c>
      <c r="AU222" s="157">
        <f t="shared" si="82"/>
        <v>5.1515178649201196</v>
      </c>
      <c r="AV222" s="157">
        <f t="shared" si="82"/>
        <v>5.3752335483363716</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5.2546413861437111</v>
      </c>
      <c r="T223" s="157">
        <f t="shared" si="82"/>
        <v>6.8389282691004505</v>
      </c>
      <c r="U223" s="157">
        <f t="shared" si="82"/>
        <v>8.3418934528361852</v>
      </c>
      <c r="V223" s="157">
        <f t="shared" si="82"/>
        <v>9.9397285056144273</v>
      </c>
      <c r="W223" s="157">
        <f t="shared" si="82"/>
        <v>11.515521013727058</v>
      </c>
      <c r="X223" s="157">
        <f t="shared" si="82"/>
        <v>13.057277504307409</v>
      </c>
      <c r="Y223" s="157">
        <f t="shared" si="82"/>
        <v>14.614032509865352</v>
      </c>
      <c r="Z223" s="157">
        <f t="shared" si="82"/>
        <v>16.10944443759713</v>
      </c>
      <c r="AA223" s="157">
        <f t="shared" si="82"/>
        <v>17.778935568553266</v>
      </c>
      <c r="AB223" s="157">
        <f t="shared" si="82"/>
        <v>19.499582419577926</v>
      </c>
      <c r="AC223" s="157">
        <f t="shared" si="82"/>
        <v>21.387581834925761</v>
      </c>
      <c r="AD223" s="157">
        <f t="shared" si="82"/>
        <v>23.325819729541614</v>
      </c>
      <c r="AE223" s="157">
        <f t="shared" si="82"/>
        <v>25.332793900699958</v>
      </c>
      <c r="AF223" s="157">
        <f t="shared" si="82"/>
        <v>27.469378672280858</v>
      </c>
      <c r="AG223" s="157">
        <f t="shared" si="82"/>
        <v>29.614200399703471</v>
      </c>
      <c r="AH223" s="157">
        <f t="shared" si="82"/>
        <v>31.868046789760893</v>
      </c>
      <c r="AI223" s="157">
        <f t="shared" si="82"/>
        <v>34.196199659249707</v>
      </c>
      <c r="AJ223" s="157">
        <f t="shared" si="82"/>
        <v>36.563215076045452</v>
      </c>
      <c r="AK223" s="157">
        <f t="shared" si="82"/>
        <v>38.990827118190197</v>
      </c>
      <c r="AL223" s="157">
        <f t="shared" si="82"/>
        <v>41.479942051585738</v>
      </c>
      <c r="AM223" s="157">
        <f t="shared" si="82"/>
        <v>44.087806174005969</v>
      </c>
      <c r="AN223" s="157">
        <f t="shared" si="82"/>
        <v>46.657842988060679</v>
      </c>
      <c r="AO223" s="157">
        <f t="shared" si="82"/>
        <v>49.192199526173411</v>
      </c>
      <c r="AP223" s="157">
        <f t="shared" si="82"/>
        <v>51.6928297209448</v>
      </c>
      <c r="AQ223" s="157">
        <f t="shared" si="82"/>
        <v>54.16151774364819</v>
      </c>
      <c r="AR223" s="157">
        <f t="shared" si="82"/>
        <v>57.021212089564798</v>
      </c>
      <c r="AS223" s="157">
        <f t="shared" si="82"/>
        <v>59.835610335872389</v>
      </c>
      <c r="AT223" s="157">
        <f t="shared" si="82"/>
        <v>62.607407436173361</v>
      </c>
      <c r="AU223" s="157">
        <f t="shared" si="82"/>
        <v>65.339044705268748</v>
      </c>
      <c r="AV223" s="157">
        <f t="shared" si="82"/>
        <v>68.176532494943913</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1.2782658460508209</v>
      </c>
      <c r="T224" s="157">
        <f t="shared" si="82"/>
        <v>1.6636660406616521</v>
      </c>
      <c r="U224" s="157">
        <f t="shared" si="82"/>
        <v>2.0292835816110673</v>
      </c>
      <c r="V224" s="157">
        <f t="shared" si="82"/>
        <v>2.4179795601749174</v>
      </c>
      <c r="W224" s="157">
        <f t="shared" si="82"/>
        <v>2.8013133779488042</v>
      </c>
      <c r="X224" s="157">
        <f t="shared" si="82"/>
        <v>3.1763674530057422</v>
      </c>
      <c r="Y224" s="157">
        <f t="shared" si="82"/>
        <v>3.5550701289905944</v>
      </c>
      <c r="Z224" s="157">
        <f t="shared" si="82"/>
        <v>3.9188502335734099</v>
      </c>
      <c r="AA224" s="157">
        <f t="shared" si="82"/>
        <v>4.3249775667561083</v>
      </c>
      <c r="AB224" s="157">
        <f t="shared" si="82"/>
        <v>4.743549252462306</v>
      </c>
      <c r="AC224" s="157">
        <f t="shared" si="82"/>
        <v>5.2028318167048457</v>
      </c>
      <c r="AD224" s="157">
        <f t="shared" si="82"/>
        <v>5.6743356016714444</v>
      </c>
      <c r="AE224" s="157">
        <f t="shared" si="82"/>
        <v>6.1625604582073921</v>
      </c>
      <c r="AF224" s="157">
        <f t="shared" si="82"/>
        <v>6.6823149266866348</v>
      </c>
      <c r="AG224" s="157">
        <f t="shared" si="82"/>
        <v>7.2040731511892018</v>
      </c>
      <c r="AH224" s="157">
        <f t="shared" si="82"/>
        <v>7.7523531670723909</v>
      </c>
      <c r="AI224" s="157">
        <f t="shared" si="82"/>
        <v>8.3187092851702609</v>
      </c>
      <c r="AJ224" s="157">
        <f t="shared" si="82"/>
        <v>8.8945192676258387</v>
      </c>
      <c r="AK224" s="157">
        <f t="shared" si="82"/>
        <v>9.4850702363595296</v>
      </c>
      <c r="AL224" s="157">
        <f t="shared" si="82"/>
        <v>10.09058265337142</v>
      </c>
      <c r="AM224" s="157">
        <f t="shared" si="82"/>
        <v>10.724982490365342</v>
      </c>
      <c r="AN224" s="157">
        <f t="shared" si="82"/>
        <v>11.350180299517897</v>
      </c>
      <c r="AO224" s="157">
        <f t="shared" si="82"/>
        <v>11.966698376836694</v>
      </c>
      <c r="AP224" s="157">
        <f t="shared" si="82"/>
        <v>12.575012044065948</v>
      </c>
      <c r="AQ224" s="157">
        <f t="shared" si="82"/>
        <v>13.175555326105664</v>
      </c>
      <c r="AR224" s="157">
        <f t="shared" si="82"/>
        <v>13.871216427197954</v>
      </c>
      <c r="AS224" s="157">
        <f t="shared" si="82"/>
        <v>14.555858611330047</v>
      </c>
      <c r="AT224" s="157">
        <f t="shared" si="82"/>
        <v>15.230137464086855</v>
      </c>
      <c r="AU224" s="157">
        <f t="shared" si="82"/>
        <v>15.894646869827046</v>
      </c>
      <c r="AV224" s="157">
        <f t="shared" si="82"/>
        <v>16.584905911993545</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0.4844091882629275</v>
      </c>
      <c r="T225" s="157">
        <f t="shared" si="82"/>
        <v>0.63045971132476675</v>
      </c>
      <c r="U225" s="157">
        <f t="shared" si="82"/>
        <v>0.76901343766672248</v>
      </c>
      <c r="V225" s="157">
        <f t="shared" si="82"/>
        <v>0.91631292473264925</v>
      </c>
      <c r="W225" s="157">
        <f t="shared" si="82"/>
        <v>1.0615803775674917</v>
      </c>
      <c r="X225" s="157">
        <f t="shared" si="82"/>
        <v>1.2037101548859817</v>
      </c>
      <c r="Y225" s="157">
        <f t="shared" si="82"/>
        <v>1.3472225990567908</v>
      </c>
      <c r="Z225" s="157">
        <f t="shared" si="82"/>
        <v>1.4850800140159621</v>
      </c>
      <c r="AA225" s="157">
        <f t="shared" si="82"/>
        <v>1.6389852539988796</v>
      </c>
      <c r="AB225" s="157">
        <f t="shared" si="82"/>
        <v>1.7976063820914494</v>
      </c>
      <c r="AC225" s="157">
        <f t="shared" si="82"/>
        <v>1.9716552271070573</v>
      </c>
      <c r="AD225" s="157">
        <f t="shared" si="82"/>
        <v>2.150335402630958</v>
      </c>
      <c r="AE225" s="157">
        <f t="shared" si="82"/>
        <v>2.3353521635614225</v>
      </c>
      <c r="AF225" s="157">
        <f t="shared" si="82"/>
        <v>2.5323173261290606</v>
      </c>
      <c r="AG225" s="157">
        <f t="shared" si="82"/>
        <v>2.73004182825954</v>
      </c>
      <c r="AH225" s="157">
        <f t="shared" si="82"/>
        <v>2.9378169778931644</v>
      </c>
      <c r="AI225" s="157">
        <f t="shared" si="82"/>
        <v>3.1524422127636145</v>
      </c>
      <c r="AJ225" s="157">
        <f t="shared" si="82"/>
        <v>3.3706500660491718</v>
      </c>
      <c r="AK225" s="157">
        <f t="shared" si="82"/>
        <v>3.5944441353939607</v>
      </c>
      <c r="AL225" s="157">
        <f t="shared" si="82"/>
        <v>3.8239079666572673</v>
      </c>
      <c r="AM225" s="157">
        <f t="shared" si="82"/>
        <v>4.0643189195289136</v>
      </c>
      <c r="AN225" s="157">
        <f t="shared" si="82"/>
        <v>4.3012426894716089</v>
      </c>
      <c r="AO225" s="157">
        <f t="shared" si="82"/>
        <v>4.5348772047847454</v>
      </c>
      <c r="AP225" s="157">
        <f t="shared" si="82"/>
        <v>4.7654025924904033</v>
      </c>
      <c r="AQ225" s="157">
        <f t="shared" si="82"/>
        <v>4.9929833298373101</v>
      </c>
      <c r="AR225" s="157">
        <f t="shared" si="82"/>
        <v>5.2566097345694081</v>
      </c>
      <c r="AS225" s="157">
        <f t="shared" si="82"/>
        <v>5.5160604315356156</v>
      </c>
      <c r="AT225" s="157">
        <f t="shared" si="82"/>
        <v>5.7715838601994509</v>
      </c>
      <c r="AU225" s="157">
        <f t="shared" si="82"/>
        <v>6.0234050778453518</v>
      </c>
      <c r="AV225" s="157">
        <f t="shared" si="82"/>
        <v>6.2849843286248692</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0.85336072438788091</v>
      </c>
      <c r="T228" s="157">
        <f t="shared" si="84"/>
        <v>1.1106510136249865</v>
      </c>
      <c r="U228" s="157">
        <f t="shared" si="84"/>
        <v>1.354734551143757</v>
      </c>
      <c r="V228" s="157">
        <f t="shared" si="84"/>
        <v>1.614225081113464</v>
      </c>
      <c r="W228" s="157">
        <f t="shared" si="84"/>
        <v>1.8701358726194202</v>
      </c>
      <c r="X228" s="157">
        <f t="shared" si="84"/>
        <v>2.1205191697747212</v>
      </c>
      <c r="Y228" s="157">
        <f t="shared" si="84"/>
        <v>2.3733382456379233</v>
      </c>
      <c r="Z228" s="157">
        <f t="shared" si="84"/>
        <v>2.6161951243723238</v>
      </c>
      <c r="AA228" s="157">
        <f t="shared" si="84"/>
        <v>2.8873226963944019</v>
      </c>
      <c r="AB228" s="157">
        <f t="shared" si="84"/>
        <v>3.1667580251454877</v>
      </c>
      <c r="AC228" s="157">
        <f t="shared" si="84"/>
        <v>3.4733716321127774</v>
      </c>
      <c r="AD228" s="157">
        <f t="shared" si="84"/>
        <v>3.7881440346875763</v>
      </c>
      <c r="AE228" s="157">
        <f t="shared" si="84"/>
        <v>4.1140792996599309</v>
      </c>
      <c r="AF228" s="157">
        <f t="shared" si="84"/>
        <v>4.4610634978966184</v>
      </c>
      <c r="AG228" s="157">
        <f t="shared" si="84"/>
        <v>4.8093853886773434</v>
      </c>
      <c r="AH228" s="157">
        <f t="shared" si="84"/>
        <v>5.1754130291458624</v>
      </c>
      <c r="AI228" s="157">
        <f t="shared" si="83"/>
        <v>5.5535081403425455</v>
      </c>
      <c r="AJ228" s="157">
        <f t="shared" si="83"/>
        <v>5.9379145807212446</v>
      </c>
      <c r="AK228" s="157">
        <f t="shared" si="83"/>
        <v>6.3321619933572801</v>
      </c>
      <c r="AL228" s="157">
        <f t="shared" si="83"/>
        <v>6.7363975570340546</v>
      </c>
      <c r="AM228" s="157">
        <f t="shared" si="83"/>
        <v>7.1599181463709636</v>
      </c>
      <c r="AN228" s="157">
        <f t="shared" si="83"/>
        <v>7.5772955307018046</v>
      </c>
      <c r="AO228" s="157">
        <f t="shared" si="83"/>
        <v>7.9888783909373391</v>
      </c>
      <c r="AP228" s="157">
        <f t="shared" si="83"/>
        <v>8.3949840483211986</v>
      </c>
      <c r="AQ228" s="157">
        <f t="shared" si="83"/>
        <v>8.7959022546324945</v>
      </c>
      <c r="AR228" s="157">
        <f t="shared" si="83"/>
        <v>9.2603204059823554</v>
      </c>
      <c r="AS228" s="157">
        <f t="shared" si="84"/>
        <v>9.7173824107308064</v>
      </c>
      <c r="AT228" s="157">
        <f t="shared" si="84"/>
        <v>10.167525932914144</v>
      </c>
      <c r="AU228" s="157">
        <f t="shared" si="84"/>
        <v>10.611147445291206</v>
      </c>
      <c r="AV228" s="157">
        <f t="shared" si="84"/>
        <v>11.071959222480055</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116.98156048945972</v>
      </c>
      <c r="T233" s="94">
        <f t="shared" si="86"/>
        <v>116.2338611428612</v>
      </c>
      <c r="U233" s="94">
        <f t="shared" si="86"/>
        <v>115.46279969230434</v>
      </c>
      <c r="V233" s="94">
        <f t="shared" si="86"/>
        <v>114.71899246496605</v>
      </c>
      <c r="W233" s="94">
        <f t="shared" si="86"/>
        <v>113.96885285371403</v>
      </c>
      <c r="X233" s="94">
        <f t="shared" si="86"/>
        <v>113.20893537274786</v>
      </c>
      <c r="Y233" s="94">
        <f t="shared" si="86"/>
        <v>112.45332666630908</v>
      </c>
      <c r="Z233" s="94">
        <f t="shared" si="86"/>
        <v>111.68009531579099</v>
      </c>
      <c r="AA233" s="94">
        <f t="shared" si="86"/>
        <v>110.95687345206011</v>
      </c>
      <c r="AB233" s="94">
        <f t="shared" si="86"/>
        <v>110.24834760749448</v>
      </c>
      <c r="AC233" s="94">
        <f t="shared" si="86"/>
        <v>109.59337745286533</v>
      </c>
      <c r="AD233" s="94">
        <f t="shared" si="86"/>
        <v>108.95298559536556</v>
      </c>
      <c r="AE233" s="94">
        <f t="shared" si="86"/>
        <v>108.33253976086658</v>
      </c>
      <c r="AF233" s="94">
        <f t="shared" si="86"/>
        <v>107.74970457604503</v>
      </c>
      <c r="AG233" s="94">
        <f t="shared" si="86"/>
        <v>107.16925960668092</v>
      </c>
      <c r="AH233" s="94">
        <f t="shared" si="86"/>
        <v>106.62045162055111</v>
      </c>
      <c r="AI233" s="94">
        <f t="shared" si="86"/>
        <v>106.0932060294534</v>
      </c>
      <c r="AJ233" s="94">
        <f t="shared" si="86"/>
        <v>105.57723764598818</v>
      </c>
      <c r="AK233" s="94">
        <f t="shared" si="86"/>
        <v>105.0788533061136</v>
      </c>
      <c r="AL233" s="94">
        <f t="shared" si="86"/>
        <v>104.59831599178663</v>
      </c>
      <c r="AM233" s="94">
        <f t="shared" si="86"/>
        <v>104.16768152083824</v>
      </c>
      <c r="AN233" s="94">
        <f t="shared" si="86"/>
        <v>103.72584623352822</v>
      </c>
      <c r="AO233" s="94">
        <f t="shared" si="86"/>
        <v>103.27344587469111</v>
      </c>
      <c r="AP233" s="94">
        <f t="shared" si="86"/>
        <v>102.81105901153643</v>
      </c>
      <c r="AQ233" s="94">
        <f t="shared" si="86"/>
        <v>102.33921394426977</v>
      </c>
      <c r="AR233" s="94">
        <f t="shared" si="86"/>
        <v>101.98314740346424</v>
      </c>
      <c r="AS233" s="94">
        <f t="shared" si="86"/>
        <v>101.61366850752319</v>
      </c>
      <c r="AT233" s="94">
        <f t="shared" si="86"/>
        <v>101.23157524292009</v>
      </c>
      <c r="AU233" s="94">
        <f t="shared" si="86"/>
        <v>100.83759049267118</v>
      </c>
      <c r="AV233" s="94">
        <f t="shared" si="86"/>
        <v>100.47494850229674</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11.156103059055178</v>
      </c>
      <c r="T234" s="94">
        <f t="shared" si="86"/>
        <v>11.084797710306706</v>
      </c>
      <c r="U234" s="94">
        <f t="shared" si="86"/>
        <v>11.011264403251429</v>
      </c>
      <c r="V234" s="94">
        <f t="shared" si="86"/>
        <v>10.940330231664586</v>
      </c>
      <c r="W234" s="94">
        <f t="shared" si="86"/>
        <v>10.868792163811907</v>
      </c>
      <c r="X234" s="94">
        <f t="shared" si="86"/>
        <v>10.79632161632934</v>
      </c>
      <c r="Y234" s="94">
        <f t="shared" si="86"/>
        <v>10.724261980895516</v>
      </c>
      <c r="Z234" s="94">
        <f t="shared" si="86"/>
        <v>10.650521738426708</v>
      </c>
      <c r="AA234" s="94">
        <f t="shared" si="86"/>
        <v>10.581550717587312</v>
      </c>
      <c r="AB234" s="94">
        <f t="shared" si="86"/>
        <v>10.513981202281602</v>
      </c>
      <c r="AC234" s="94">
        <f t="shared" si="86"/>
        <v>10.451519097014112</v>
      </c>
      <c r="AD234" s="94">
        <f t="shared" si="86"/>
        <v>10.390447270560822</v>
      </c>
      <c r="AE234" s="94">
        <f t="shared" si="86"/>
        <v>10.331277623282475</v>
      </c>
      <c r="AF234" s="94">
        <f t="shared" si="86"/>
        <v>10.275694765940624</v>
      </c>
      <c r="AG234" s="94">
        <f t="shared" si="86"/>
        <v>10.220339854694421</v>
      </c>
      <c r="AH234" s="94">
        <f t="shared" si="86"/>
        <v>10.168002046690498</v>
      </c>
      <c r="AI234" s="94">
        <f t="shared" si="86"/>
        <v>10.117720565343289</v>
      </c>
      <c r="AJ234" s="94">
        <f t="shared" si="86"/>
        <v>10.068514549992939</v>
      </c>
      <c r="AK234" s="94">
        <f t="shared" si="86"/>
        <v>10.020985460490316</v>
      </c>
      <c r="AL234" s="94">
        <f t="shared" si="86"/>
        <v>9.975158376461664</v>
      </c>
      <c r="AM234" s="94">
        <f t="shared" si="86"/>
        <v>9.9340903438710502</v>
      </c>
      <c r="AN234" s="94">
        <f t="shared" si="86"/>
        <v>9.891954130439343</v>
      </c>
      <c r="AO234" s="94">
        <f t="shared" si="86"/>
        <v>9.8488103648234375</v>
      </c>
      <c r="AP234" s="94">
        <f t="shared" si="86"/>
        <v>9.8047142228594932</v>
      </c>
      <c r="AQ234" s="94">
        <f t="shared" si="86"/>
        <v>9.7597160866035857</v>
      </c>
      <c r="AR234" s="94">
        <f t="shared" si="86"/>
        <v>9.7257593244567353</v>
      </c>
      <c r="AS234" s="94">
        <f t="shared" si="86"/>
        <v>9.6905234751141727</v>
      </c>
      <c r="AT234" s="94">
        <f t="shared" si="86"/>
        <v>9.6540846396237967</v>
      </c>
      <c r="AU234" s="94">
        <f t="shared" si="86"/>
        <v>9.6165117566917999</v>
      </c>
      <c r="AV234" s="94">
        <f t="shared" si="86"/>
        <v>9.5819279179976427</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8.0262806482660043</v>
      </c>
      <c r="T235" s="94">
        <f t="shared" si="86"/>
        <v>7.9749798725607111</v>
      </c>
      <c r="U235" s="94">
        <f t="shared" si="86"/>
        <v>7.9220761877976242</v>
      </c>
      <c r="V235" s="94">
        <f t="shared" si="86"/>
        <v>7.8710424562432948</v>
      </c>
      <c r="W235" s="94">
        <f t="shared" si="86"/>
        <v>7.8195742503132468</v>
      </c>
      <c r="X235" s="94">
        <f t="shared" si="86"/>
        <v>7.7674351700493336</v>
      </c>
      <c r="Y235" s="94">
        <f t="shared" si="86"/>
        <v>7.7155917212803509</v>
      </c>
      <c r="Z235" s="94">
        <f t="shared" si="86"/>
        <v>7.6625391564203085</v>
      </c>
      <c r="AA235" s="94">
        <f t="shared" si="86"/>
        <v>7.612917817595811</v>
      </c>
      <c r="AB235" s="94">
        <f t="shared" si="86"/>
        <v>7.5643047947293081</v>
      </c>
      <c r="AC235" s="94">
        <f t="shared" si="86"/>
        <v>7.519366308225143</v>
      </c>
      <c r="AD235" s="94">
        <f t="shared" si="86"/>
        <v>7.4754280605931953</v>
      </c>
      <c r="AE235" s="94">
        <f t="shared" si="86"/>
        <v>7.4328583395713492</v>
      </c>
      <c r="AF235" s="94">
        <f t="shared" si="86"/>
        <v>7.3928691417397543</v>
      </c>
      <c r="AG235" s="94">
        <f t="shared" si="86"/>
        <v>7.3530439401823653</v>
      </c>
      <c r="AH235" s="94">
        <f t="shared" si="86"/>
        <v>7.3153893995841965</v>
      </c>
      <c r="AI235" s="94">
        <f t="shared" si="86"/>
        <v>7.2792142873100492</v>
      </c>
      <c r="AJ235" s="94">
        <f t="shared" si="86"/>
        <v>7.2438129211973354</v>
      </c>
      <c r="AK235" s="94">
        <f t="shared" si="86"/>
        <v>7.2096180227381499</v>
      </c>
      <c r="AL235" s="94">
        <f t="shared" si="86"/>
        <v>7.1766476355197319</v>
      </c>
      <c r="AM235" s="94">
        <f t="shared" si="86"/>
        <v>7.1471011573723429</v>
      </c>
      <c r="AN235" s="94">
        <f t="shared" si="86"/>
        <v>7.1167861743834031</v>
      </c>
      <c r="AO235" s="94">
        <f t="shared" si="86"/>
        <v>7.0857463059613197</v>
      </c>
      <c r="AP235" s="94">
        <f t="shared" si="86"/>
        <v>7.054021248471722</v>
      </c>
      <c r="AQ235" s="94">
        <f t="shared" si="86"/>
        <v>7.0216472493855733</v>
      </c>
      <c r="AR235" s="94">
        <f t="shared" si="86"/>
        <v>6.9972169889752589</v>
      </c>
      <c r="AS235" s="94">
        <f t="shared" si="86"/>
        <v>6.9718664867249345</v>
      </c>
      <c r="AT235" s="94">
        <f t="shared" si="86"/>
        <v>6.9456504936856485</v>
      </c>
      <c r="AU235" s="94">
        <f t="shared" si="86"/>
        <v>6.9186186079473861</v>
      </c>
      <c r="AV235" s="94">
        <f t="shared" si="86"/>
        <v>6.8937371960615081</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101.80096892709075</v>
      </c>
      <c r="T236" s="94">
        <f t="shared" si="86"/>
        <v>101.15029785011582</v>
      </c>
      <c r="U236" s="94">
        <f t="shared" si="86"/>
        <v>100.47929634833565</v>
      </c>
      <c r="V236" s="94">
        <f t="shared" si="86"/>
        <v>99.832012313816108</v>
      </c>
      <c r="W236" s="94">
        <f t="shared" si="86"/>
        <v>99.17921764313013</v>
      </c>
      <c r="X236" s="94">
        <f t="shared" si="86"/>
        <v>98.517913968061109</v>
      </c>
      <c r="Y236" s="94">
        <f t="shared" si="86"/>
        <v>97.86035992173646</v>
      </c>
      <c r="Z236" s="94">
        <f t="shared" si="86"/>
        <v>97.187470105955299</v>
      </c>
      <c r="AA236" s="94">
        <f t="shared" si="86"/>
        <v>96.558100090980247</v>
      </c>
      <c r="AB236" s="94">
        <f t="shared" si="86"/>
        <v>95.94151900602229</v>
      </c>
      <c r="AC236" s="94">
        <f t="shared" si="86"/>
        <v>95.371543737436426</v>
      </c>
      <c r="AD236" s="94">
        <f t="shared" si="86"/>
        <v>94.81425495351418</v>
      </c>
      <c r="AE236" s="94">
        <f t="shared" si="86"/>
        <v>94.274323815183493</v>
      </c>
      <c r="AF236" s="94">
        <f t="shared" si="86"/>
        <v>93.767122626454452</v>
      </c>
      <c r="AG236" s="94">
        <f t="shared" si="86"/>
        <v>93.262001477079394</v>
      </c>
      <c r="AH236" s="94">
        <f t="shared" si="86"/>
        <v>92.784411808167661</v>
      </c>
      <c r="AI236" s="94">
        <f t="shared" si="86"/>
        <v>92.32558640173859</v>
      </c>
      <c r="AJ236" s="94">
        <f t="shared" si="86"/>
        <v>91.876574769881984</v>
      </c>
      <c r="AK236" s="94">
        <f t="shared" si="86"/>
        <v>91.442865316143809</v>
      </c>
      <c r="AL236" s="94">
        <f t="shared" si="86"/>
        <v>91.024686895549792</v>
      </c>
      <c r="AM236" s="94">
        <f t="shared" si="86"/>
        <v>90.649935471372117</v>
      </c>
      <c r="AN236" s="94">
        <f t="shared" si="86"/>
        <v>90.265436750666538</v>
      </c>
      <c r="AO236" s="94">
        <f t="shared" si="86"/>
        <v>89.871743978233994</v>
      </c>
      <c r="AP236" s="94">
        <f t="shared" si="86"/>
        <v>89.46936064113919</v>
      </c>
      <c r="AQ236" s="94">
        <f t="shared" si="86"/>
        <v>89.058746482546738</v>
      </c>
      <c r="AR236" s="94">
        <f t="shared" si="86"/>
        <v>88.748886375493484</v>
      </c>
      <c r="AS236" s="94">
        <f t="shared" si="86"/>
        <v>88.427354422529817</v>
      </c>
      <c r="AT236" s="94">
        <f t="shared" si="86"/>
        <v>88.09484505614455</v>
      </c>
      <c r="AU236" s="94">
        <f t="shared" si="86"/>
        <v>87.751987351477084</v>
      </c>
      <c r="AV236" s="94">
        <f t="shared" si="86"/>
        <v>87.436405085013007</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24.764525704365944</v>
      </c>
      <c r="T237" s="94">
        <f t="shared" si="86"/>
        <v>24.606240760905596</v>
      </c>
      <c r="U237" s="94">
        <f t="shared" si="86"/>
        <v>24.443010154029896</v>
      </c>
      <c r="V237" s="94">
        <f t="shared" si="86"/>
        <v>24.285549156557803</v>
      </c>
      <c r="W237" s="94">
        <f t="shared" si="86"/>
        <v>24.126747618888217</v>
      </c>
      <c r="X237" s="94">
        <f t="shared" si="86"/>
        <v>23.965876145539397</v>
      </c>
      <c r="Y237" s="94">
        <f t="shared" si="86"/>
        <v>23.805916822422557</v>
      </c>
      <c r="Z237" s="94">
        <f t="shared" si="86"/>
        <v>23.64222685645521</v>
      </c>
      <c r="AA237" s="94">
        <f t="shared" si="86"/>
        <v>23.489123697637826</v>
      </c>
      <c r="AB237" s="94">
        <f t="shared" si="86"/>
        <v>23.339131626951321</v>
      </c>
      <c r="AC237" s="94">
        <f t="shared" si="86"/>
        <v>23.200477080354055</v>
      </c>
      <c r="AD237" s="94">
        <f t="shared" si="86"/>
        <v>23.064908700606303</v>
      </c>
      <c r="AE237" s="94">
        <f t="shared" si="86"/>
        <v>22.933562813679099</v>
      </c>
      <c r="AF237" s="94">
        <f t="shared" si="86"/>
        <v>22.810178949969892</v>
      </c>
      <c r="AG237" s="94">
        <f t="shared" si="86"/>
        <v>22.687301085256475</v>
      </c>
      <c r="AH237" s="94">
        <f t="shared" si="86"/>
        <v>22.571120642608875</v>
      </c>
      <c r="AI237" s="94">
        <f t="shared" si="86"/>
        <v>22.459504872237705</v>
      </c>
      <c r="AJ237" s="94">
        <f t="shared" si="86"/>
        <v>22.350276441350804</v>
      </c>
      <c r="AK237" s="94">
        <f t="shared" si="86"/>
        <v>22.244770481746258</v>
      </c>
      <c r="AL237" s="94">
        <f t="shared" si="86"/>
        <v>22.143042665646309</v>
      </c>
      <c r="AM237" s="94">
        <f t="shared" si="86"/>
        <v>22.051879080715771</v>
      </c>
      <c r="AN237" s="94">
        <f t="shared" si="86"/>
        <v>21.958344328025657</v>
      </c>
      <c r="AO237" s="94">
        <f t="shared" si="86"/>
        <v>21.862572992199656</v>
      </c>
      <c r="AP237" s="94">
        <f t="shared" si="86"/>
        <v>21.764687553588267</v>
      </c>
      <c r="AQ237" s="94">
        <f t="shared" si="86"/>
        <v>21.664799851219517</v>
      </c>
      <c r="AR237" s="94">
        <f t="shared" si="86"/>
        <v>21.589421997091492</v>
      </c>
      <c r="AS237" s="94">
        <f t="shared" si="86"/>
        <v>21.511204801343126</v>
      </c>
      <c r="AT237" s="94">
        <f t="shared" si="86"/>
        <v>21.430317194500329</v>
      </c>
      <c r="AU237" s="94">
        <f t="shared" si="86"/>
        <v>21.346912207989263</v>
      </c>
      <c r="AV237" s="94">
        <f t="shared" si="86"/>
        <v>21.270142357642463</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9.3847174523439207</v>
      </c>
      <c r="T238" s="94">
        <f t="shared" si="86"/>
        <v>9.3247340919085673</v>
      </c>
      <c r="U238" s="94">
        <f t="shared" si="86"/>
        <v>9.2628765322932427</v>
      </c>
      <c r="V238" s="94">
        <f t="shared" si="86"/>
        <v>9.2032054128589085</v>
      </c>
      <c r="W238" s="94">
        <f t="shared" si="86"/>
        <v>9.1430262848668029</v>
      </c>
      <c r="X238" s="94">
        <f t="shared" si="86"/>
        <v>9.0820627379956118</v>
      </c>
      <c r="Y238" s="94">
        <f t="shared" si="86"/>
        <v>9.0214448578374977</v>
      </c>
      <c r="Z238" s="94">
        <f t="shared" si="86"/>
        <v>8.9594132203764776</v>
      </c>
      <c r="AA238" s="94">
        <f t="shared" si="86"/>
        <v>8.9013935391713925</v>
      </c>
      <c r="AB238" s="94">
        <f t="shared" si="86"/>
        <v>8.8445528299937202</v>
      </c>
      <c r="AC238" s="94">
        <f t="shared" si="86"/>
        <v>8.7920085673322017</v>
      </c>
      <c r="AD238" s="94">
        <f t="shared" si="86"/>
        <v>8.7406338325768154</v>
      </c>
      <c r="AE238" s="94">
        <f t="shared" si="86"/>
        <v>8.6908592456513727</v>
      </c>
      <c r="AF238" s="94">
        <f t="shared" si="86"/>
        <v>8.6441019318666275</v>
      </c>
      <c r="AG238" s="94">
        <f t="shared" si="86"/>
        <v>8.5975363704967425</v>
      </c>
      <c r="AH238" s="94">
        <f t="shared" si="86"/>
        <v>8.5535088514256312</v>
      </c>
      <c r="AI238" s="94">
        <f t="shared" si="86"/>
        <v>8.5112111518587668</v>
      </c>
      <c r="AJ238" s="94">
        <f t="shared" si="86"/>
        <v>8.4698181539118806</v>
      </c>
      <c r="AK238" s="94">
        <f t="shared" si="86"/>
        <v>8.4298358165860137</v>
      </c>
      <c r="AL238" s="94">
        <f t="shared" si="86"/>
        <v>8.3912852373203783</v>
      </c>
      <c r="AM238" s="94">
        <f t="shared" si="86"/>
        <v>8.3567380589601239</v>
      </c>
      <c r="AN238" s="94">
        <f t="shared" si="86"/>
        <v>8.3212923073858533</v>
      </c>
      <c r="AO238" s="94">
        <f t="shared" si="86"/>
        <v>8.2849989845300023</v>
      </c>
      <c r="AP238" s="94">
        <f t="shared" si="86"/>
        <v>8.2479045053127127</v>
      </c>
      <c r="AQ238" s="94">
        <f t="shared" si="86"/>
        <v>8.2100512520388467</v>
      </c>
      <c r="AR238" s="94">
        <f t="shared" si="86"/>
        <v>8.1814862041311951</v>
      </c>
      <c r="AS238" s="94">
        <f t="shared" si="86"/>
        <v>8.1518451647357288</v>
      </c>
      <c r="AT238" s="94">
        <f t="shared" si="86"/>
        <v>8.1211921514425214</v>
      </c>
      <c r="AU238" s="94">
        <f t="shared" si="86"/>
        <v>8.0895851567491022</v>
      </c>
      <c r="AV238" s="94">
        <f t="shared" si="86"/>
        <v>8.0604926006079438</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9.0729760364631584</v>
      </c>
      <c r="T239" s="94">
        <f t="shared" si="86"/>
        <v>9.1521000899354785</v>
      </c>
      <c r="U239" s="94">
        <f t="shared" si="86"/>
        <v>9.2226091134934656</v>
      </c>
      <c r="V239" s="94">
        <f t="shared" si="86"/>
        <v>9.3031684282726044</v>
      </c>
      <c r="W239" s="94">
        <f t="shared" si="86"/>
        <v>9.3813926076143215</v>
      </c>
      <c r="X239" s="94">
        <f t="shared" si="86"/>
        <v>9.4560110911575741</v>
      </c>
      <c r="Y239" s="94">
        <f t="shared" si="86"/>
        <v>9.5322184821688225</v>
      </c>
      <c r="Z239" s="94">
        <f t="shared" si="86"/>
        <v>9.6019273315168743</v>
      </c>
      <c r="AA239" s="94">
        <f t="shared" si="86"/>
        <v>9.6900777230069011</v>
      </c>
      <c r="AB239" s="94">
        <f t="shared" si="86"/>
        <v>9.7836474313939092</v>
      </c>
      <c r="AC239" s="94">
        <f t="shared" si="86"/>
        <v>9.8969663829016863</v>
      </c>
      <c r="AD239" s="94">
        <f t="shared" si="86"/>
        <v>10.015661240025404</v>
      </c>
      <c r="AE239" s="94">
        <f t="shared" ref="K239:AV241" si="87">AE168+AE180+AE157</f>
        <v>10.141711410058024</v>
      </c>
      <c r="AF239" s="94">
        <f t="shared" si="87"/>
        <v>10.281630916202106</v>
      </c>
      <c r="AG239" s="94">
        <f t="shared" si="87"/>
        <v>10.422431840291418</v>
      </c>
      <c r="AH239" s="94">
        <f t="shared" si="87"/>
        <v>10.574899246023369</v>
      </c>
      <c r="AI239" s="94">
        <f t="shared" si="87"/>
        <v>10.735318019429982</v>
      </c>
      <c r="AJ239" s="94">
        <f t="shared" si="87"/>
        <v>10.899895385798825</v>
      </c>
      <c r="AK239" s="94">
        <f t="shared" si="87"/>
        <v>11.070957059480854</v>
      </c>
      <c r="AL239" s="94">
        <f t="shared" si="87"/>
        <v>11.248600017932823</v>
      </c>
      <c r="AM239" s="94">
        <f t="shared" si="87"/>
        <v>11.44464519261</v>
      </c>
      <c r="AN239" s="94">
        <f t="shared" si="87"/>
        <v>11.636559944436884</v>
      </c>
      <c r="AO239" s="94">
        <f t="shared" si="87"/>
        <v>11.824578711235391</v>
      </c>
      <c r="AP239" s="94">
        <f t="shared" si="87"/>
        <v>12.00891484595636</v>
      </c>
      <c r="AQ239" s="94">
        <f t="shared" si="87"/>
        <v>12.189763165046276</v>
      </c>
      <c r="AR239" s="94">
        <f t="shared" si="87"/>
        <v>12.413306074943574</v>
      </c>
      <c r="AS239" s="94">
        <f t="shared" si="87"/>
        <v>12.631903033015625</v>
      </c>
      <c r="AT239" s="94">
        <f t="shared" si="87"/>
        <v>12.845848305453208</v>
      </c>
      <c r="AU239" s="94">
        <f t="shared" si="87"/>
        <v>13.055408463230432</v>
      </c>
      <c r="AV239" s="94">
        <f t="shared" si="87"/>
        <v>13.276526604586444</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3.1351626442791725</v>
      </c>
      <c r="T240" s="94">
        <f t="shared" si="87"/>
        <v>3.1625039241098936</v>
      </c>
      <c r="U240" s="94">
        <f t="shared" si="87"/>
        <v>3.1868682843655805</v>
      </c>
      <c r="V240" s="94">
        <f t="shared" si="87"/>
        <v>3.2147055180724973</v>
      </c>
      <c r="W240" s="94">
        <f t="shared" si="87"/>
        <v>3.2417358468164439</v>
      </c>
      <c r="X240" s="94">
        <f t="shared" si="87"/>
        <v>3.2675202290563377</v>
      </c>
      <c r="Y240" s="94">
        <f t="shared" si="87"/>
        <v>3.2938536575318724</v>
      </c>
      <c r="Z240" s="94">
        <f t="shared" si="87"/>
        <v>3.3179415179619429</v>
      </c>
      <c r="AA240" s="94">
        <f t="shared" si="87"/>
        <v>3.3484018446912804</v>
      </c>
      <c r="AB240" s="94">
        <f t="shared" si="87"/>
        <v>3.3807348138506916</v>
      </c>
      <c r="AC240" s="94">
        <f t="shared" si="87"/>
        <v>3.4198921247736203</v>
      </c>
      <c r="AD240" s="94">
        <f t="shared" si="87"/>
        <v>3.4609070773786748</v>
      </c>
      <c r="AE240" s="94">
        <f t="shared" si="87"/>
        <v>3.5044636549341646</v>
      </c>
      <c r="AF240" s="94">
        <f t="shared" si="87"/>
        <v>3.5528127751242717</v>
      </c>
      <c r="AG240" s="94">
        <f t="shared" si="87"/>
        <v>3.6014664688748925</v>
      </c>
      <c r="AH240" s="94">
        <f t="shared" si="87"/>
        <v>3.6541515099242576</v>
      </c>
      <c r="AI240" s="94">
        <f t="shared" si="87"/>
        <v>3.7095841423707943</v>
      </c>
      <c r="AJ240" s="94">
        <f t="shared" si="87"/>
        <v>3.7664537746788485</v>
      </c>
      <c r="AK240" s="94">
        <f t="shared" si="87"/>
        <v>3.8255640563593487</v>
      </c>
      <c r="AL240" s="94">
        <f t="shared" si="87"/>
        <v>3.886948497927317</v>
      </c>
      <c r="AM240" s="94">
        <f t="shared" si="87"/>
        <v>3.9546918167423279</v>
      </c>
      <c r="AN240" s="94">
        <f t="shared" si="87"/>
        <v>4.0210078698648815</v>
      </c>
      <c r="AO240" s="94">
        <f t="shared" si="87"/>
        <v>4.0859776671751709</v>
      </c>
      <c r="AP240" s="94">
        <f t="shared" si="87"/>
        <v>4.1496749326860005</v>
      </c>
      <c r="AQ240" s="94">
        <f t="shared" si="87"/>
        <v>4.2121669851297341</v>
      </c>
      <c r="AR240" s="94">
        <f t="shared" si="87"/>
        <v>4.2894121335448592</v>
      </c>
      <c r="AS240" s="94">
        <f t="shared" si="87"/>
        <v>4.3649482106100104</v>
      </c>
      <c r="AT240" s="94">
        <f t="shared" si="87"/>
        <v>4.4388768998703778</v>
      </c>
      <c r="AU240" s="94">
        <f t="shared" si="87"/>
        <v>4.5112903148019257</v>
      </c>
      <c r="AV240" s="94">
        <f t="shared" si="87"/>
        <v>4.5876975855767803</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16.532612257059252</v>
      </c>
      <c r="T241" s="94">
        <f t="shared" si="87"/>
        <v>16.426942411910588</v>
      </c>
      <c r="U241" s="94">
        <f t="shared" si="87"/>
        <v>16.317970878832341</v>
      </c>
      <c r="V241" s="94">
        <f t="shared" si="87"/>
        <v>16.212851093866828</v>
      </c>
      <c r="W241" s="94">
        <f t="shared" si="87"/>
        <v>16.106836374285372</v>
      </c>
      <c r="X241" s="94">
        <f t="shared" si="87"/>
        <v>15.999439781116259</v>
      </c>
      <c r="Y241" s="94">
        <f t="shared" si="87"/>
        <v>15.892652132624116</v>
      </c>
      <c r="Z241" s="94">
        <f t="shared" si="87"/>
        <v>15.783373934849777</v>
      </c>
      <c r="AA241" s="94">
        <f t="shared" si="87"/>
        <v>15.681163410397357</v>
      </c>
      <c r="AB241" s="94">
        <f t="shared" si="87"/>
        <v>15.581029825127187</v>
      </c>
      <c r="AC241" s="94">
        <f t="shared" si="87"/>
        <v>15.488465086196342</v>
      </c>
      <c r="AD241" s="94">
        <f t="shared" si="87"/>
        <v>15.397960649186583</v>
      </c>
      <c r="AE241" s="94">
        <f t="shared" si="87"/>
        <v>15.310275116822671</v>
      </c>
      <c r="AF241" s="94">
        <f t="shared" si="87"/>
        <v>15.227904971646721</v>
      </c>
      <c r="AG241" s="94">
        <f t="shared" si="87"/>
        <v>15.145872627618258</v>
      </c>
      <c r="AH241" s="94">
        <f t="shared" si="87"/>
        <v>15.068311432500852</v>
      </c>
      <c r="AI241" s="94">
        <f t="shared" si="87"/>
        <v>14.993797578476418</v>
      </c>
      <c r="AJ241" s="94">
        <f t="shared" si="87"/>
        <v>14.920877494447442</v>
      </c>
      <c r="AK241" s="94">
        <f t="shared" si="87"/>
        <v>14.850442504422844</v>
      </c>
      <c r="AL241" s="94">
        <f t="shared" si="87"/>
        <v>14.782529774762068</v>
      </c>
      <c r="AM241" s="94">
        <f t="shared" si="87"/>
        <v>14.721669646867337</v>
      </c>
      <c r="AN241" s="94">
        <f t="shared" si="87"/>
        <v>14.659226545099676</v>
      </c>
      <c r="AO241" s="94">
        <f t="shared" si="87"/>
        <v>14.595290317147903</v>
      </c>
      <c r="AP241" s="94">
        <f t="shared" si="87"/>
        <v>14.529942729978529</v>
      </c>
      <c r="AQ241" s="94">
        <f t="shared" si="87"/>
        <v>14.46325844649072</v>
      </c>
      <c r="AR241" s="94">
        <f t="shared" si="87"/>
        <v>14.412936754488836</v>
      </c>
      <c r="AS241" s="94">
        <f t="shared" si="87"/>
        <v>14.360719539243957</v>
      </c>
      <c r="AT241" s="94">
        <f t="shared" si="87"/>
        <v>14.306719577512503</v>
      </c>
      <c r="AU241" s="94">
        <f t="shared" si="87"/>
        <v>14.251039031930736</v>
      </c>
      <c r="AV241" s="94">
        <f t="shared" si="87"/>
        <v>14.199788053657716</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315.75393295379439</v>
      </c>
      <c r="T245" s="162">
        <f t="shared" si="89"/>
        <v>318.50757530606398</v>
      </c>
      <c r="U245" s="162">
        <f t="shared" si="89"/>
        <v>320.96140097557873</v>
      </c>
      <c r="V245" s="162">
        <f t="shared" si="89"/>
        <v>323.76499269403456</v>
      </c>
      <c r="W245" s="162">
        <f t="shared" si="89"/>
        <v>326.48731800162545</v>
      </c>
      <c r="X245" s="162">
        <f t="shared" si="89"/>
        <v>329.08415938587927</v>
      </c>
      <c r="Y245" s="162">
        <f t="shared" si="89"/>
        <v>331.73629726602388</v>
      </c>
      <c r="Z245" s="162">
        <f t="shared" si="89"/>
        <v>334.16227560597247</v>
      </c>
      <c r="AA245" s="162">
        <f t="shared" si="89"/>
        <v>337.23004881429262</v>
      </c>
      <c r="AB245" s="162">
        <f t="shared" si="89"/>
        <v>340.48642283201286</v>
      </c>
      <c r="AC245" s="162">
        <f t="shared" si="89"/>
        <v>344.37602866037037</v>
      </c>
      <c r="AD245" s="162">
        <f t="shared" si="89"/>
        <v>348.45128566496049</v>
      </c>
      <c r="AE245" s="162">
        <f t="shared" si="89"/>
        <v>352.78055056899149</v>
      </c>
      <c r="AF245" s="162">
        <f t="shared" si="89"/>
        <v>357.58877822769313</v>
      </c>
      <c r="AG245" s="162">
        <f t="shared" si="89"/>
        <v>362.42744471660774</v>
      </c>
      <c r="AH245" s="162">
        <f t="shared" si="89"/>
        <v>367.6690007266908</v>
      </c>
      <c r="AI245" s="162">
        <f t="shared" ref="AI245:AR245" si="90">SUM(AI220:AI241)</f>
        <v>373.18514875287667</v>
      </c>
      <c r="AJ245" s="162">
        <f t="shared" si="90"/>
        <v>378.84490935898242</v>
      </c>
      <c r="AK245" s="162">
        <f t="shared" si="90"/>
        <v>384.72859861371961</v>
      </c>
      <c r="AL245" s="162">
        <f t="shared" si="90"/>
        <v>390.83956553029645</v>
      </c>
      <c r="AM245" s="162">
        <f t="shared" si="90"/>
        <v>397.4351283764446</v>
      </c>
      <c r="AN245" s="162">
        <f t="shared" si="90"/>
        <v>403.89024035855613</v>
      </c>
      <c r="AO245" s="162">
        <f t="shared" si="90"/>
        <v>410.21287329836559</v>
      </c>
      <c r="AP245" s="162">
        <f t="shared" si="90"/>
        <v>416.41028204782793</v>
      </c>
      <c r="AQ245" s="162">
        <f t="shared" si="90"/>
        <v>422.48909114375897</v>
      </c>
      <c r="AR245" s="162">
        <f t="shared" si="90"/>
        <v>430.01968674822234</v>
      </c>
      <c r="AS245" s="162">
        <f t="shared" si="89"/>
        <v>437.38210024820916</v>
      </c>
      <c r="AT245" s="162">
        <f t="shared" si="89"/>
        <v>444.58633786880853</v>
      </c>
      <c r="AU245" s="162">
        <f t="shared" si="89"/>
        <v>451.64146408719284</v>
      </c>
      <c r="AV245" s="162">
        <f t="shared" si="89"/>
        <v>459.08960788246941</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116.98156048945972</v>
      </c>
      <c r="T248" s="10">
        <f t="shared" si="95"/>
        <v>116.2338611428612</v>
      </c>
      <c r="U248" s="10">
        <f t="shared" si="95"/>
        <v>115.46279969230434</v>
      </c>
      <c r="V248" s="10">
        <f t="shared" si="95"/>
        <v>114.71899246496605</v>
      </c>
      <c r="W248" s="10">
        <f t="shared" si="95"/>
        <v>113.96885285371403</v>
      </c>
      <c r="X248" s="10">
        <f t="shared" si="95"/>
        <v>113.20893537274786</v>
      </c>
      <c r="Y248" s="10">
        <f t="shared" si="95"/>
        <v>112.45332666630908</v>
      </c>
      <c r="Z248" s="10">
        <f t="shared" ref="Z248:AN256" si="96">INDEX($J$233:$AV$241,MATCH($D248,$B$233:$B$241,0),MATCH(Z$247,$J$104:$AV$104,0))</f>
        <v>111.68009531579099</v>
      </c>
      <c r="AA248" s="10">
        <f t="shared" si="96"/>
        <v>110.95687345206011</v>
      </c>
      <c r="AB248" s="10">
        <f t="shared" si="96"/>
        <v>110.24834760749448</v>
      </c>
      <c r="AC248" s="10">
        <f t="shared" si="96"/>
        <v>109.59337745286533</v>
      </c>
      <c r="AD248" s="10">
        <f t="shared" si="96"/>
        <v>108.95298559536556</v>
      </c>
      <c r="AE248" s="10">
        <f t="shared" si="96"/>
        <v>108.33253976086658</v>
      </c>
      <c r="AF248" s="10">
        <f t="shared" si="96"/>
        <v>107.74970457604503</v>
      </c>
      <c r="AG248" s="10">
        <f t="shared" si="96"/>
        <v>107.16925960668092</v>
      </c>
      <c r="AH248" s="10">
        <f t="shared" si="96"/>
        <v>106.62045162055111</v>
      </c>
      <c r="AI248" s="10">
        <f t="shared" si="96"/>
        <v>106.0932060294534</v>
      </c>
      <c r="AJ248" s="10">
        <f t="shared" si="96"/>
        <v>105.57723764598818</v>
      </c>
      <c r="AK248" s="10">
        <f t="shared" si="96"/>
        <v>105.0788533061136</v>
      </c>
      <c r="AL248" s="10">
        <f t="shared" si="96"/>
        <v>104.59831599178663</v>
      </c>
      <c r="AM248" s="10">
        <f>INDEX($J$233:$AV$241,MATCH($D248,$B$233:$B$241,0),MATCH(AM$247,$J$104:$AV$104,0))</f>
        <v>102.33921394426977</v>
      </c>
      <c r="AN248" s="10">
        <f>INDEX($J$233:$AV$241,MATCH($D248,$B$233:$B$241,0),MATCH(AN$247,$J$104:$AV$104,0))</f>
        <v>100.47494850229674</v>
      </c>
      <c r="AO248" s="186">
        <f>AN248</f>
        <v>100.47494850229674</v>
      </c>
      <c r="AP248" s="186">
        <f>AO248</f>
        <v>100.47494850229674</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11.156103059055178</v>
      </c>
      <c r="T249" s="10">
        <f t="shared" si="95"/>
        <v>11.084797710306706</v>
      </c>
      <c r="U249" s="10">
        <f t="shared" si="95"/>
        <v>11.011264403251429</v>
      </c>
      <c r="V249" s="10">
        <f t="shared" si="95"/>
        <v>10.940330231664586</v>
      </c>
      <c r="W249" s="10">
        <f t="shared" si="95"/>
        <v>10.868792163811907</v>
      </c>
      <c r="X249" s="10">
        <f t="shared" si="95"/>
        <v>10.79632161632934</v>
      </c>
      <c r="Y249" s="10">
        <f t="shared" si="95"/>
        <v>10.724261980895516</v>
      </c>
      <c r="Z249" s="10">
        <f t="shared" si="96"/>
        <v>10.650521738426708</v>
      </c>
      <c r="AA249" s="10">
        <f t="shared" si="96"/>
        <v>10.581550717587312</v>
      </c>
      <c r="AB249" s="10">
        <f t="shared" si="96"/>
        <v>10.513981202281602</v>
      </c>
      <c r="AC249" s="10">
        <f t="shared" si="96"/>
        <v>10.451519097014112</v>
      </c>
      <c r="AD249" s="10">
        <f t="shared" si="96"/>
        <v>10.390447270560822</v>
      </c>
      <c r="AE249" s="10">
        <f t="shared" si="96"/>
        <v>10.331277623282475</v>
      </c>
      <c r="AF249" s="10">
        <f t="shared" si="96"/>
        <v>10.275694765940624</v>
      </c>
      <c r="AG249" s="10">
        <f t="shared" si="96"/>
        <v>10.220339854694421</v>
      </c>
      <c r="AH249" s="10">
        <f t="shared" si="96"/>
        <v>10.168002046690498</v>
      </c>
      <c r="AI249" s="10">
        <f t="shared" si="96"/>
        <v>10.117720565343289</v>
      </c>
      <c r="AJ249" s="10">
        <f t="shared" si="96"/>
        <v>10.068514549992939</v>
      </c>
      <c r="AK249" s="10">
        <f t="shared" si="96"/>
        <v>10.020985460490316</v>
      </c>
      <c r="AL249" s="10">
        <f t="shared" si="96"/>
        <v>9.975158376461664</v>
      </c>
      <c r="AM249" s="10">
        <f t="shared" si="96"/>
        <v>9.7597160866035857</v>
      </c>
      <c r="AN249" s="10">
        <f t="shared" si="96"/>
        <v>9.5819279179976427</v>
      </c>
      <c r="AO249" s="186">
        <f t="shared" ref="AO249:AP264" si="97">AN249</f>
        <v>9.5819279179976427</v>
      </c>
      <c r="AP249" s="186">
        <f t="shared" si="97"/>
        <v>9.5819279179976427</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8.0262806482660043</v>
      </c>
      <c r="T250" s="10">
        <f t="shared" si="95"/>
        <v>7.9749798725607111</v>
      </c>
      <c r="U250" s="10">
        <f t="shared" si="95"/>
        <v>7.9220761877976242</v>
      </c>
      <c r="V250" s="10">
        <f t="shared" si="95"/>
        <v>7.8710424562432948</v>
      </c>
      <c r="W250" s="10">
        <f t="shared" si="95"/>
        <v>7.8195742503132468</v>
      </c>
      <c r="X250" s="10">
        <f t="shared" si="95"/>
        <v>7.7674351700493336</v>
      </c>
      <c r="Y250" s="10">
        <f t="shared" si="95"/>
        <v>7.7155917212803509</v>
      </c>
      <c r="Z250" s="10">
        <f t="shared" si="96"/>
        <v>7.6625391564203085</v>
      </c>
      <c r="AA250" s="10">
        <f t="shared" si="96"/>
        <v>7.612917817595811</v>
      </c>
      <c r="AB250" s="10">
        <f t="shared" si="96"/>
        <v>7.5643047947293081</v>
      </c>
      <c r="AC250" s="10">
        <f t="shared" si="96"/>
        <v>7.519366308225143</v>
      </c>
      <c r="AD250" s="10">
        <f t="shared" si="96"/>
        <v>7.4754280605931953</v>
      </c>
      <c r="AE250" s="10">
        <f t="shared" si="96"/>
        <v>7.4328583395713492</v>
      </c>
      <c r="AF250" s="10">
        <f t="shared" si="96"/>
        <v>7.3928691417397543</v>
      </c>
      <c r="AG250" s="10">
        <f t="shared" si="96"/>
        <v>7.3530439401823653</v>
      </c>
      <c r="AH250" s="10">
        <f t="shared" si="96"/>
        <v>7.3153893995841965</v>
      </c>
      <c r="AI250" s="10">
        <f t="shared" si="96"/>
        <v>7.2792142873100492</v>
      </c>
      <c r="AJ250" s="10">
        <f t="shared" si="96"/>
        <v>7.2438129211973354</v>
      </c>
      <c r="AK250" s="10">
        <f t="shared" si="96"/>
        <v>7.2096180227381499</v>
      </c>
      <c r="AL250" s="10">
        <f t="shared" si="96"/>
        <v>7.1766476355197319</v>
      </c>
      <c r="AM250" s="10">
        <f t="shared" si="96"/>
        <v>7.0216472493855733</v>
      </c>
      <c r="AN250" s="10">
        <f t="shared" si="96"/>
        <v>6.8937371960615081</v>
      </c>
      <c r="AO250" s="186">
        <f t="shared" si="97"/>
        <v>6.8937371960615081</v>
      </c>
      <c r="AP250" s="186">
        <f t="shared" si="97"/>
        <v>6.8937371960615081</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101.80096892709075</v>
      </c>
      <c r="T251" s="10">
        <f t="shared" si="95"/>
        <v>101.15029785011582</v>
      </c>
      <c r="U251" s="10">
        <f t="shared" si="95"/>
        <v>100.47929634833565</v>
      </c>
      <c r="V251" s="10">
        <f t="shared" si="95"/>
        <v>99.832012313816108</v>
      </c>
      <c r="W251" s="10">
        <f t="shared" si="95"/>
        <v>99.17921764313013</v>
      </c>
      <c r="X251" s="10">
        <f t="shared" si="95"/>
        <v>98.517913968061109</v>
      </c>
      <c r="Y251" s="10">
        <f t="shared" si="95"/>
        <v>97.86035992173646</v>
      </c>
      <c r="Z251" s="10">
        <f t="shared" si="96"/>
        <v>97.187470105955299</v>
      </c>
      <c r="AA251" s="10">
        <f t="shared" si="96"/>
        <v>96.558100090980247</v>
      </c>
      <c r="AB251" s="10">
        <f t="shared" si="96"/>
        <v>95.94151900602229</v>
      </c>
      <c r="AC251" s="10">
        <f t="shared" si="96"/>
        <v>95.371543737436426</v>
      </c>
      <c r="AD251" s="10">
        <f t="shared" si="96"/>
        <v>94.81425495351418</v>
      </c>
      <c r="AE251" s="10">
        <f t="shared" si="96"/>
        <v>94.274323815183493</v>
      </c>
      <c r="AF251" s="10">
        <f t="shared" si="96"/>
        <v>93.767122626454452</v>
      </c>
      <c r="AG251" s="10">
        <f t="shared" si="96"/>
        <v>93.262001477079394</v>
      </c>
      <c r="AH251" s="10">
        <f t="shared" si="96"/>
        <v>92.784411808167661</v>
      </c>
      <c r="AI251" s="10">
        <f t="shared" si="96"/>
        <v>92.32558640173859</v>
      </c>
      <c r="AJ251" s="10">
        <f t="shared" si="96"/>
        <v>91.876574769881984</v>
      </c>
      <c r="AK251" s="10">
        <f t="shared" si="96"/>
        <v>91.442865316143809</v>
      </c>
      <c r="AL251" s="10">
        <f t="shared" si="96"/>
        <v>91.024686895549792</v>
      </c>
      <c r="AM251" s="10">
        <f t="shared" si="96"/>
        <v>89.058746482546738</v>
      </c>
      <c r="AN251" s="10">
        <f t="shared" si="96"/>
        <v>87.436405085013007</v>
      </c>
      <c r="AO251" s="186">
        <f t="shared" si="97"/>
        <v>87.436405085013007</v>
      </c>
      <c r="AP251" s="186">
        <f t="shared" si="97"/>
        <v>87.436405085013007</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24.764525704365944</v>
      </c>
      <c r="T252" s="10">
        <f t="shared" si="95"/>
        <v>24.606240760905596</v>
      </c>
      <c r="U252" s="10">
        <f t="shared" si="95"/>
        <v>24.443010154029896</v>
      </c>
      <c r="V252" s="10">
        <f t="shared" si="95"/>
        <v>24.285549156557803</v>
      </c>
      <c r="W252" s="10">
        <f t="shared" si="95"/>
        <v>24.126747618888217</v>
      </c>
      <c r="X252" s="10">
        <f t="shared" si="95"/>
        <v>23.965876145539397</v>
      </c>
      <c r="Y252" s="10">
        <f t="shared" si="95"/>
        <v>23.805916822422557</v>
      </c>
      <c r="Z252" s="10">
        <f t="shared" si="96"/>
        <v>23.64222685645521</v>
      </c>
      <c r="AA252" s="10">
        <f t="shared" si="96"/>
        <v>23.489123697637826</v>
      </c>
      <c r="AB252" s="10">
        <f t="shared" si="96"/>
        <v>23.339131626951321</v>
      </c>
      <c r="AC252" s="10">
        <f t="shared" si="96"/>
        <v>23.200477080354055</v>
      </c>
      <c r="AD252" s="10">
        <f t="shared" si="96"/>
        <v>23.064908700606303</v>
      </c>
      <c r="AE252" s="10">
        <f t="shared" si="96"/>
        <v>22.933562813679099</v>
      </c>
      <c r="AF252" s="10">
        <f t="shared" si="96"/>
        <v>22.810178949969892</v>
      </c>
      <c r="AG252" s="10">
        <f t="shared" si="96"/>
        <v>22.687301085256475</v>
      </c>
      <c r="AH252" s="10">
        <f t="shared" si="96"/>
        <v>22.571120642608875</v>
      </c>
      <c r="AI252" s="10">
        <f t="shared" si="96"/>
        <v>22.459504872237705</v>
      </c>
      <c r="AJ252" s="10">
        <f t="shared" si="96"/>
        <v>22.350276441350804</v>
      </c>
      <c r="AK252" s="10">
        <f t="shared" si="96"/>
        <v>22.244770481746258</v>
      </c>
      <c r="AL252" s="10">
        <f t="shared" si="96"/>
        <v>22.143042665646309</v>
      </c>
      <c r="AM252" s="10">
        <f t="shared" si="96"/>
        <v>21.664799851219517</v>
      </c>
      <c r="AN252" s="10">
        <f t="shared" si="96"/>
        <v>21.270142357642463</v>
      </c>
      <c r="AO252" s="186">
        <f t="shared" si="97"/>
        <v>21.270142357642463</v>
      </c>
      <c r="AP252" s="186">
        <f t="shared" si="97"/>
        <v>21.270142357642463</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9.3847174523439207</v>
      </c>
      <c r="T253" s="10">
        <f t="shared" si="95"/>
        <v>9.3247340919085673</v>
      </c>
      <c r="U253" s="10">
        <f t="shared" si="95"/>
        <v>9.2628765322932427</v>
      </c>
      <c r="V253" s="10">
        <f t="shared" si="95"/>
        <v>9.2032054128589085</v>
      </c>
      <c r="W253" s="10">
        <f t="shared" si="95"/>
        <v>9.1430262848668029</v>
      </c>
      <c r="X253" s="10">
        <f t="shared" si="95"/>
        <v>9.0820627379956118</v>
      </c>
      <c r="Y253" s="10">
        <f t="shared" si="95"/>
        <v>9.0214448578374977</v>
      </c>
      <c r="Z253" s="10">
        <f t="shared" si="96"/>
        <v>8.9594132203764776</v>
      </c>
      <c r="AA253" s="10">
        <f t="shared" si="96"/>
        <v>8.9013935391713925</v>
      </c>
      <c r="AB253" s="10">
        <f t="shared" si="96"/>
        <v>8.8445528299937202</v>
      </c>
      <c r="AC253" s="10">
        <f t="shared" si="96"/>
        <v>8.7920085673322017</v>
      </c>
      <c r="AD253" s="10">
        <f t="shared" si="96"/>
        <v>8.7406338325768154</v>
      </c>
      <c r="AE253" s="10">
        <f t="shared" si="96"/>
        <v>8.6908592456513727</v>
      </c>
      <c r="AF253" s="10">
        <f t="shared" si="96"/>
        <v>8.6441019318666275</v>
      </c>
      <c r="AG253" s="10">
        <f t="shared" si="96"/>
        <v>8.5975363704967425</v>
      </c>
      <c r="AH253" s="10">
        <f t="shared" si="96"/>
        <v>8.5535088514256312</v>
      </c>
      <c r="AI253" s="10">
        <f t="shared" si="96"/>
        <v>8.5112111518587668</v>
      </c>
      <c r="AJ253" s="10">
        <f t="shared" si="96"/>
        <v>8.4698181539118806</v>
      </c>
      <c r="AK253" s="10">
        <f t="shared" si="96"/>
        <v>8.4298358165860137</v>
      </c>
      <c r="AL253" s="10">
        <f t="shared" si="96"/>
        <v>8.3912852373203783</v>
      </c>
      <c r="AM253" s="10">
        <f t="shared" si="96"/>
        <v>8.2100512520388467</v>
      </c>
      <c r="AN253" s="10">
        <f t="shared" si="96"/>
        <v>8.0604926006079438</v>
      </c>
      <c r="AO253" s="186">
        <f t="shared" si="97"/>
        <v>8.0604926006079438</v>
      </c>
      <c r="AP253" s="186">
        <f t="shared" si="97"/>
        <v>8.0604926006079438</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9.0729760364631584</v>
      </c>
      <c r="T254" s="10">
        <f t="shared" si="95"/>
        <v>9.1521000899354785</v>
      </c>
      <c r="U254" s="10">
        <f t="shared" si="95"/>
        <v>9.2226091134934656</v>
      </c>
      <c r="V254" s="10">
        <f t="shared" si="95"/>
        <v>9.3031684282726044</v>
      </c>
      <c r="W254" s="10">
        <f t="shared" si="95"/>
        <v>9.3813926076143215</v>
      </c>
      <c r="X254" s="10">
        <f t="shared" si="95"/>
        <v>9.4560110911575741</v>
      </c>
      <c r="Y254" s="10">
        <f t="shared" si="95"/>
        <v>9.5322184821688225</v>
      </c>
      <c r="Z254" s="10">
        <f t="shared" si="96"/>
        <v>9.6019273315168743</v>
      </c>
      <c r="AA254" s="10">
        <f t="shared" si="96"/>
        <v>9.6900777230069011</v>
      </c>
      <c r="AB254" s="10">
        <f t="shared" si="96"/>
        <v>9.7836474313939092</v>
      </c>
      <c r="AC254" s="10">
        <f t="shared" si="96"/>
        <v>9.8969663829016863</v>
      </c>
      <c r="AD254" s="10">
        <f t="shared" si="96"/>
        <v>10.015661240025404</v>
      </c>
      <c r="AE254" s="10">
        <f t="shared" si="96"/>
        <v>10.141711410058024</v>
      </c>
      <c r="AF254" s="10">
        <f t="shared" si="96"/>
        <v>10.281630916202106</v>
      </c>
      <c r="AG254" s="10">
        <f t="shared" si="96"/>
        <v>10.422431840291418</v>
      </c>
      <c r="AH254" s="10">
        <f t="shared" si="96"/>
        <v>10.574899246023369</v>
      </c>
      <c r="AI254" s="10">
        <f t="shared" si="96"/>
        <v>10.735318019429982</v>
      </c>
      <c r="AJ254" s="10">
        <f t="shared" si="96"/>
        <v>10.899895385798825</v>
      </c>
      <c r="AK254" s="10">
        <f t="shared" si="96"/>
        <v>11.070957059480854</v>
      </c>
      <c r="AL254" s="10">
        <f t="shared" si="96"/>
        <v>11.248600017932823</v>
      </c>
      <c r="AM254" s="10">
        <f t="shared" si="96"/>
        <v>12.189763165046276</v>
      </c>
      <c r="AN254" s="10">
        <f t="shared" si="96"/>
        <v>13.276526604586444</v>
      </c>
      <c r="AO254" s="186">
        <f t="shared" si="97"/>
        <v>13.276526604586444</v>
      </c>
      <c r="AP254" s="186">
        <f t="shared" si="97"/>
        <v>13.276526604586444</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3.1351626442791725</v>
      </c>
      <c r="T255" s="10">
        <f t="shared" si="95"/>
        <v>3.1625039241098936</v>
      </c>
      <c r="U255" s="10">
        <f t="shared" si="95"/>
        <v>3.1868682843655805</v>
      </c>
      <c r="V255" s="10">
        <f t="shared" si="95"/>
        <v>3.2147055180724973</v>
      </c>
      <c r="W255" s="10">
        <f t="shared" si="95"/>
        <v>3.2417358468164439</v>
      </c>
      <c r="X255" s="10">
        <f t="shared" si="95"/>
        <v>3.2675202290563377</v>
      </c>
      <c r="Y255" s="10">
        <f t="shared" si="95"/>
        <v>3.2938536575318724</v>
      </c>
      <c r="Z255" s="10">
        <f t="shared" si="96"/>
        <v>3.3179415179619429</v>
      </c>
      <c r="AA255" s="10">
        <f t="shared" si="96"/>
        <v>3.3484018446912804</v>
      </c>
      <c r="AB255" s="10">
        <f t="shared" si="96"/>
        <v>3.3807348138506916</v>
      </c>
      <c r="AC255" s="10">
        <f t="shared" si="96"/>
        <v>3.4198921247736203</v>
      </c>
      <c r="AD255" s="10">
        <f t="shared" si="96"/>
        <v>3.4609070773786748</v>
      </c>
      <c r="AE255" s="10">
        <f t="shared" si="96"/>
        <v>3.5044636549341646</v>
      </c>
      <c r="AF255" s="10">
        <f t="shared" si="96"/>
        <v>3.5528127751242717</v>
      </c>
      <c r="AG255" s="10">
        <f t="shared" si="96"/>
        <v>3.6014664688748925</v>
      </c>
      <c r="AH255" s="10">
        <f t="shared" si="96"/>
        <v>3.6541515099242576</v>
      </c>
      <c r="AI255" s="10">
        <f t="shared" si="96"/>
        <v>3.7095841423707943</v>
      </c>
      <c r="AJ255" s="10">
        <f t="shared" si="96"/>
        <v>3.7664537746788485</v>
      </c>
      <c r="AK255" s="10">
        <f t="shared" si="96"/>
        <v>3.8255640563593487</v>
      </c>
      <c r="AL255" s="10">
        <f t="shared" si="96"/>
        <v>3.886948497927317</v>
      </c>
      <c r="AM255" s="10">
        <f t="shared" si="96"/>
        <v>4.2121669851297341</v>
      </c>
      <c r="AN255" s="10">
        <f t="shared" si="96"/>
        <v>4.5876975855767803</v>
      </c>
      <c r="AO255" s="186">
        <f t="shared" si="97"/>
        <v>4.5876975855767803</v>
      </c>
      <c r="AP255" s="186">
        <f t="shared" si="97"/>
        <v>4.5876975855767803</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16.532612257059252</v>
      </c>
      <c r="T256" s="10">
        <f t="shared" si="95"/>
        <v>16.426942411910588</v>
      </c>
      <c r="U256" s="10">
        <f t="shared" si="95"/>
        <v>16.317970878832341</v>
      </c>
      <c r="V256" s="10">
        <f t="shared" si="95"/>
        <v>16.212851093866828</v>
      </c>
      <c r="W256" s="10">
        <f t="shared" si="95"/>
        <v>16.106836374285372</v>
      </c>
      <c r="X256" s="10">
        <f t="shared" si="95"/>
        <v>15.999439781116259</v>
      </c>
      <c r="Y256" s="10">
        <f t="shared" si="95"/>
        <v>15.892652132624116</v>
      </c>
      <c r="Z256" s="10">
        <f t="shared" si="96"/>
        <v>15.783373934849777</v>
      </c>
      <c r="AA256" s="10">
        <f t="shared" si="96"/>
        <v>15.681163410397357</v>
      </c>
      <c r="AB256" s="10">
        <f t="shared" si="96"/>
        <v>15.581029825127187</v>
      </c>
      <c r="AC256" s="10">
        <f t="shared" si="96"/>
        <v>15.488465086196342</v>
      </c>
      <c r="AD256" s="10">
        <f t="shared" si="96"/>
        <v>15.397960649186583</v>
      </c>
      <c r="AE256" s="10">
        <f t="shared" si="96"/>
        <v>15.310275116822671</v>
      </c>
      <c r="AF256" s="10">
        <f t="shared" si="96"/>
        <v>15.227904971646721</v>
      </c>
      <c r="AG256" s="10">
        <f t="shared" si="96"/>
        <v>15.145872627618258</v>
      </c>
      <c r="AH256" s="10">
        <f t="shared" si="96"/>
        <v>15.068311432500852</v>
      </c>
      <c r="AI256" s="10">
        <f t="shared" si="96"/>
        <v>14.993797578476418</v>
      </c>
      <c r="AJ256" s="10">
        <f t="shared" si="96"/>
        <v>14.920877494447442</v>
      </c>
      <c r="AK256" s="10">
        <f t="shared" si="96"/>
        <v>14.850442504422844</v>
      </c>
      <c r="AL256" s="10">
        <f t="shared" si="96"/>
        <v>14.782529774762068</v>
      </c>
      <c r="AM256" s="10">
        <f t="shared" si="96"/>
        <v>14.46325844649072</v>
      </c>
      <c r="AN256" s="10">
        <f t="shared" si="96"/>
        <v>14.199788053657716</v>
      </c>
      <c r="AO256" s="186">
        <f t="shared" si="97"/>
        <v>14.199788053657716</v>
      </c>
      <c r="AP256" s="186">
        <f t="shared" si="97"/>
        <v>14.199788053657716</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6.0382151136874818</v>
      </c>
      <c r="T258" s="225">
        <f t="shared" si="99"/>
        <v>7.8587513402532156</v>
      </c>
      <c r="U258" s="225">
        <f t="shared" si="99"/>
        <v>9.5858391509856915</v>
      </c>
      <c r="V258" s="225">
        <f t="shared" si="99"/>
        <v>11.421943854592451</v>
      </c>
      <c r="W258" s="225">
        <f t="shared" si="99"/>
        <v>13.232719022544316</v>
      </c>
      <c r="X258" s="225">
        <f t="shared" si="99"/>
        <v>15.004382711639582</v>
      </c>
      <c r="Y258" s="225">
        <f t="shared" si="99"/>
        <v>16.793281498844379</v>
      </c>
      <c r="Z258" s="225">
        <f t="shared" ref="Z258:AN266" si="100">INDEX($J$220:$AV$228,MATCH($D258,$B$220:$B$228,0),MATCH(Z$247,$J$104:$AV$104,0))</f>
        <v>18.511689709731865</v>
      </c>
      <c r="AA258" s="225">
        <f t="shared" si="100"/>
        <v>20.430135867768275</v>
      </c>
      <c r="AB258" s="225">
        <f t="shared" si="100"/>
        <v>22.407366102465733</v>
      </c>
      <c r="AC258" s="225">
        <f t="shared" si="100"/>
        <v>24.5769045669646</v>
      </c>
      <c r="AD258" s="225">
        <f t="shared" si="100"/>
        <v>26.80417308809583</v>
      </c>
      <c r="AE258" s="225">
        <f t="shared" si="100"/>
        <v>29.110427860310132</v>
      </c>
      <c r="AF258" s="225">
        <f t="shared" si="100"/>
        <v>31.565620805247185</v>
      </c>
      <c r="AG258" s="225">
        <f t="shared" si="100"/>
        <v>34.030279003395499</v>
      </c>
      <c r="AH258" s="225">
        <f t="shared" si="100"/>
        <v>36.6202196551518</v>
      </c>
      <c r="AI258" s="225">
        <f t="shared" si="100"/>
        <v>39.295547391235246</v>
      </c>
      <c r="AJ258" s="225">
        <f t="shared" si="100"/>
        <v>42.015532869543293</v>
      </c>
      <c r="AK258" s="225">
        <f t="shared" si="100"/>
        <v>44.805151160470224</v>
      </c>
      <c r="AL258" s="225">
        <f t="shared" si="100"/>
        <v>47.665443672565765</v>
      </c>
      <c r="AM258" s="225">
        <f>INDEX($J$220:$AV$228,MATCH($D258,$B$220:$B$228,0),MATCH(AM$247,$J$104:$AV$104,0))</f>
        <v>62.238099803030956</v>
      </c>
      <c r="AN258" s="225">
        <f t="shared" si="100"/>
        <v>78.343037832290477</v>
      </c>
      <c r="AO258" s="226">
        <f t="shared" si="97"/>
        <v>78.343037832290477</v>
      </c>
      <c r="AP258" s="226">
        <f t="shared" si="97"/>
        <v>78.343037832290477</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0.57584246456612842</v>
      </c>
      <c r="T259" s="10">
        <f t="shared" si="99"/>
        <v>0.74946033802696954</v>
      </c>
      <c r="U259" s="10">
        <f t="shared" si="99"/>
        <v>0.91416637826059721</v>
      </c>
      <c r="V259" s="10">
        <f t="shared" si="99"/>
        <v>1.0892689603679591</v>
      </c>
      <c r="W259" s="10">
        <f t="shared" si="99"/>
        <v>1.2619559574119859</v>
      </c>
      <c r="X259" s="10">
        <f t="shared" si="99"/>
        <v>1.4309130359364561</v>
      </c>
      <c r="Y259" s="10">
        <f t="shared" si="99"/>
        <v>1.6015137626558922</v>
      </c>
      <c r="Z259" s="10">
        <f t="shared" si="100"/>
        <v>1.7653920612353913</v>
      </c>
      <c r="AA259" s="10">
        <f t="shared" si="100"/>
        <v>1.9483472463325422</v>
      </c>
      <c r="AB259" s="10">
        <f t="shared" si="100"/>
        <v>2.1369084535644474</v>
      </c>
      <c r="AC259" s="10">
        <f t="shared" si="100"/>
        <v>2.3438093924753662</v>
      </c>
      <c r="AD259" s="10">
        <f t="shared" si="100"/>
        <v>2.5562158354905304</v>
      </c>
      <c r="AE259" s="10">
        <f t="shared" si="100"/>
        <v>2.7761549080384542</v>
      </c>
      <c r="AF259" s="10">
        <f t="shared" si="100"/>
        <v>3.0102976687349221</v>
      </c>
      <c r="AG259" s="10">
        <f t="shared" si="100"/>
        <v>3.2453430959701421</v>
      </c>
      <c r="AH259" s="10">
        <f t="shared" si="100"/>
        <v>3.4923362520447974</v>
      </c>
      <c r="AI259" s="10">
        <f t="shared" si="100"/>
        <v>3.7474724616800321</v>
      </c>
      <c r="AJ259" s="10">
        <f t="shared" si="100"/>
        <v>4.0068675166628402</v>
      </c>
      <c r="AK259" s="10">
        <f t="shared" si="100"/>
        <v>4.2729031980026377</v>
      </c>
      <c r="AL259" s="10">
        <f t="shared" si="100"/>
        <v>4.5456788210193686</v>
      </c>
      <c r="AM259" s="10">
        <f t="shared" si="100"/>
        <v>5.9354196738120635</v>
      </c>
      <c r="AN259" s="10">
        <f t="shared" si="100"/>
        <v>7.47128864036004</v>
      </c>
      <c r="AO259" s="186">
        <f t="shared" si="97"/>
        <v>7.47128864036004</v>
      </c>
      <c r="AP259" s="186">
        <f t="shared" si="97"/>
        <v>7.47128864036004</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0.41429101231235405</v>
      </c>
      <c r="T260" s="10">
        <f t="shared" si="99"/>
        <v>0.53920073845734207</v>
      </c>
      <c r="U260" s="10">
        <f t="shared" si="99"/>
        <v>0.65769882837115534</v>
      </c>
      <c r="V260" s="10">
        <f t="shared" si="99"/>
        <v>0.7836767311199988</v>
      </c>
      <c r="W260" s="10">
        <f t="shared" si="99"/>
        <v>0.90791673636597248</v>
      </c>
      <c r="X260" s="10">
        <f t="shared" si="99"/>
        <v>1.0294732442764833</v>
      </c>
      <c r="Y260" s="10">
        <f t="shared" si="99"/>
        <v>1.1522122781667183</v>
      </c>
      <c r="Z260" s="10">
        <f t="shared" si="100"/>
        <v>1.2701148476927111</v>
      </c>
      <c r="AA260" s="10">
        <f t="shared" si="100"/>
        <v>1.4017423213608819</v>
      </c>
      <c r="AB260" s="10">
        <f t="shared" si="100"/>
        <v>1.537403058861033</v>
      </c>
      <c r="AC260" s="10">
        <f t="shared" si="100"/>
        <v>1.6862583529810407</v>
      </c>
      <c r="AD260" s="10">
        <f t="shared" si="100"/>
        <v>1.8390745930350305</v>
      </c>
      <c r="AE260" s="10">
        <f t="shared" si="100"/>
        <v>1.9973101984650217</v>
      </c>
      <c r="AF260" s="10">
        <f t="shared" si="100"/>
        <v>2.1657646757284112</v>
      </c>
      <c r="AG260" s="10">
        <f t="shared" si="100"/>
        <v>2.3348685782376477</v>
      </c>
      <c r="AH260" s="10">
        <f t="shared" si="100"/>
        <v>2.5125682981454025</v>
      </c>
      <c r="AI260" s="10">
        <f t="shared" si="100"/>
        <v>2.6961265542162867</v>
      </c>
      <c r="AJ260" s="10">
        <f t="shared" si="100"/>
        <v>2.8827488450864402</v>
      </c>
      <c r="AK260" s="10">
        <f t="shared" si="100"/>
        <v>3.0741487478645633</v>
      </c>
      <c r="AL260" s="10">
        <f t="shared" si="100"/>
        <v>3.2703977151561316</v>
      </c>
      <c r="AM260" s="10">
        <f t="shared" si="100"/>
        <v>4.2702495499615534</v>
      </c>
      <c r="AN260" s="10">
        <f t="shared" si="100"/>
        <v>5.3752335483363716</v>
      </c>
      <c r="AO260" s="186">
        <f t="shared" si="97"/>
        <v>5.3752335483363716</v>
      </c>
      <c r="AP260" s="186">
        <f t="shared" si="97"/>
        <v>5.3752335483363716</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5.2546413861437111</v>
      </c>
      <c r="T261" s="225">
        <f t="shared" si="99"/>
        <v>6.8389282691004505</v>
      </c>
      <c r="U261" s="225">
        <f t="shared" si="99"/>
        <v>8.3418934528361852</v>
      </c>
      <c r="V261" s="225">
        <f t="shared" si="99"/>
        <v>9.9397285056144273</v>
      </c>
      <c r="W261" s="225">
        <f t="shared" si="99"/>
        <v>11.515521013727058</v>
      </c>
      <c r="X261" s="225">
        <f t="shared" si="99"/>
        <v>13.057277504307409</v>
      </c>
      <c r="Y261" s="225">
        <f t="shared" si="99"/>
        <v>14.614032509865352</v>
      </c>
      <c r="Z261" s="225">
        <f t="shared" si="100"/>
        <v>16.10944443759713</v>
      </c>
      <c r="AA261" s="225">
        <f t="shared" si="100"/>
        <v>17.778935568553266</v>
      </c>
      <c r="AB261" s="225">
        <f t="shared" si="100"/>
        <v>19.499582419577926</v>
      </c>
      <c r="AC261" s="225">
        <f t="shared" si="100"/>
        <v>21.387581834925761</v>
      </c>
      <c r="AD261" s="225">
        <f t="shared" si="100"/>
        <v>23.325819729541614</v>
      </c>
      <c r="AE261" s="225">
        <f t="shared" si="100"/>
        <v>25.332793900699958</v>
      </c>
      <c r="AF261" s="225">
        <f t="shared" si="100"/>
        <v>27.469378672280858</v>
      </c>
      <c r="AG261" s="225">
        <f t="shared" si="100"/>
        <v>29.614200399703471</v>
      </c>
      <c r="AH261" s="225">
        <f t="shared" si="100"/>
        <v>31.868046789760893</v>
      </c>
      <c r="AI261" s="225">
        <f t="shared" si="100"/>
        <v>34.196199659249707</v>
      </c>
      <c r="AJ261" s="225">
        <f t="shared" si="100"/>
        <v>36.563215076045452</v>
      </c>
      <c r="AK261" s="225">
        <f t="shared" si="100"/>
        <v>38.990827118190197</v>
      </c>
      <c r="AL261" s="225">
        <f t="shared" si="100"/>
        <v>41.479942051585738</v>
      </c>
      <c r="AM261" s="225">
        <f t="shared" si="100"/>
        <v>54.16151774364819</v>
      </c>
      <c r="AN261" s="225">
        <f t="shared" si="100"/>
        <v>68.176532494943913</v>
      </c>
      <c r="AO261" s="226">
        <f t="shared" si="97"/>
        <v>68.176532494943913</v>
      </c>
      <c r="AP261" s="226">
        <f t="shared" si="97"/>
        <v>68.176532494943913</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1.2782658460508209</v>
      </c>
      <c r="T262" s="10">
        <f t="shared" si="99"/>
        <v>1.6636660406616521</v>
      </c>
      <c r="U262" s="10">
        <f t="shared" si="99"/>
        <v>2.0292835816110673</v>
      </c>
      <c r="V262" s="10">
        <f t="shared" si="99"/>
        <v>2.4179795601749174</v>
      </c>
      <c r="W262" s="10">
        <f t="shared" si="99"/>
        <v>2.8013133779488042</v>
      </c>
      <c r="X262" s="10">
        <f t="shared" si="99"/>
        <v>3.1763674530057422</v>
      </c>
      <c r="Y262" s="10">
        <f t="shared" si="99"/>
        <v>3.5550701289905944</v>
      </c>
      <c r="Z262" s="10">
        <f t="shared" si="100"/>
        <v>3.9188502335734099</v>
      </c>
      <c r="AA262" s="10">
        <f t="shared" si="100"/>
        <v>4.3249775667561083</v>
      </c>
      <c r="AB262" s="10">
        <f t="shared" si="100"/>
        <v>4.743549252462306</v>
      </c>
      <c r="AC262" s="10">
        <f t="shared" si="100"/>
        <v>5.2028318167048457</v>
      </c>
      <c r="AD262" s="10">
        <f t="shared" si="100"/>
        <v>5.6743356016714444</v>
      </c>
      <c r="AE262" s="10">
        <f t="shared" si="100"/>
        <v>6.1625604582073921</v>
      </c>
      <c r="AF262" s="10">
        <f t="shared" si="100"/>
        <v>6.6823149266866348</v>
      </c>
      <c r="AG262" s="10">
        <f t="shared" si="100"/>
        <v>7.2040731511892018</v>
      </c>
      <c r="AH262" s="10">
        <f t="shared" si="100"/>
        <v>7.7523531670723909</v>
      </c>
      <c r="AI262" s="10">
        <f t="shared" si="100"/>
        <v>8.3187092851702609</v>
      </c>
      <c r="AJ262" s="10">
        <f t="shared" si="100"/>
        <v>8.8945192676258387</v>
      </c>
      <c r="AK262" s="10">
        <f t="shared" si="100"/>
        <v>9.4850702363595296</v>
      </c>
      <c r="AL262" s="10">
        <f t="shared" si="100"/>
        <v>10.09058265337142</v>
      </c>
      <c r="AM262" s="10">
        <f t="shared" si="100"/>
        <v>13.175555326105664</v>
      </c>
      <c r="AN262" s="10">
        <f t="shared" si="100"/>
        <v>16.584905911993545</v>
      </c>
      <c r="AO262" s="186">
        <f t="shared" si="97"/>
        <v>16.584905911993545</v>
      </c>
      <c r="AP262" s="186">
        <f t="shared" si="97"/>
        <v>16.584905911993545</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0.4844091882629275</v>
      </c>
      <c r="T263" s="10">
        <f t="shared" si="99"/>
        <v>0.63045971132476675</v>
      </c>
      <c r="U263" s="10">
        <f t="shared" si="99"/>
        <v>0.76901343766672248</v>
      </c>
      <c r="V263" s="10">
        <f t="shared" si="99"/>
        <v>0.91631292473264925</v>
      </c>
      <c r="W263" s="10">
        <f t="shared" si="99"/>
        <v>1.0615803775674917</v>
      </c>
      <c r="X263" s="10">
        <f t="shared" si="99"/>
        <v>1.2037101548859817</v>
      </c>
      <c r="Y263" s="10">
        <f t="shared" si="99"/>
        <v>1.3472225990567908</v>
      </c>
      <c r="Z263" s="10">
        <f t="shared" si="100"/>
        <v>1.4850800140159621</v>
      </c>
      <c r="AA263" s="10">
        <f t="shared" si="100"/>
        <v>1.6389852539988796</v>
      </c>
      <c r="AB263" s="10">
        <f t="shared" si="100"/>
        <v>1.7976063820914494</v>
      </c>
      <c r="AC263" s="10">
        <f t="shared" si="100"/>
        <v>1.9716552271070573</v>
      </c>
      <c r="AD263" s="10">
        <f t="shared" si="100"/>
        <v>2.150335402630958</v>
      </c>
      <c r="AE263" s="10">
        <f t="shared" si="100"/>
        <v>2.3353521635614225</v>
      </c>
      <c r="AF263" s="10">
        <f t="shared" si="100"/>
        <v>2.5323173261290606</v>
      </c>
      <c r="AG263" s="10">
        <f t="shared" si="100"/>
        <v>2.73004182825954</v>
      </c>
      <c r="AH263" s="10">
        <f t="shared" si="100"/>
        <v>2.9378169778931644</v>
      </c>
      <c r="AI263" s="10">
        <f t="shared" si="100"/>
        <v>3.1524422127636145</v>
      </c>
      <c r="AJ263" s="10">
        <f t="shared" si="100"/>
        <v>3.3706500660491718</v>
      </c>
      <c r="AK263" s="10">
        <f t="shared" si="100"/>
        <v>3.5944441353939607</v>
      </c>
      <c r="AL263" s="10">
        <f t="shared" si="100"/>
        <v>3.8239079666572673</v>
      </c>
      <c r="AM263" s="10">
        <f t="shared" si="100"/>
        <v>4.9929833298373101</v>
      </c>
      <c r="AN263" s="10">
        <f t="shared" si="100"/>
        <v>6.2849843286248692</v>
      </c>
      <c r="AO263" s="186">
        <f t="shared" si="97"/>
        <v>6.2849843286248692</v>
      </c>
      <c r="AP263" s="186">
        <f t="shared" si="97"/>
        <v>6.2849843286248692</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0.85336072438788091</v>
      </c>
      <c r="T266" s="10">
        <f t="shared" si="99"/>
        <v>1.1106510136249865</v>
      </c>
      <c r="U266" s="10">
        <f t="shared" si="99"/>
        <v>1.354734551143757</v>
      </c>
      <c r="V266" s="10">
        <f t="shared" si="99"/>
        <v>1.614225081113464</v>
      </c>
      <c r="W266" s="10">
        <f t="shared" si="99"/>
        <v>1.8701358726194202</v>
      </c>
      <c r="X266" s="10">
        <f t="shared" si="99"/>
        <v>2.1205191697747212</v>
      </c>
      <c r="Y266" s="10">
        <f t="shared" si="99"/>
        <v>2.3733382456379233</v>
      </c>
      <c r="Z266" s="10">
        <f t="shared" si="100"/>
        <v>2.6161951243723238</v>
      </c>
      <c r="AA266" s="10">
        <f t="shared" si="100"/>
        <v>2.8873226963944019</v>
      </c>
      <c r="AB266" s="10">
        <f t="shared" si="100"/>
        <v>3.1667580251454877</v>
      </c>
      <c r="AC266" s="10">
        <f t="shared" si="100"/>
        <v>3.4733716321127774</v>
      </c>
      <c r="AD266" s="10">
        <f t="shared" si="100"/>
        <v>3.7881440346875763</v>
      </c>
      <c r="AE266" s="10">
        <f t="shared" si="100"/>
        <v>4.1140792996599309</v>
      </c>
      <c r="AF266" s="10">
        <f t="shared" si="100"/>
        <v>4.4610634978966184</v>
      </c>
      <c r="AG266" s="10">
        <f t="shared" si="100"/>
        <v>4.8093853886773434</v>
      </c>
      <c r="AH266" s="10">
        <f t="shared" si="100"/>
        <v>5.1754130291458624</v>
      </c>
      <c r="AI266" s="10">
        <f t="shared" si="100"/>
        <v>5.5535081403425455</v>
      </c>
      <c r="AJ266" s="10">
        <f t="shared" si="100"/>
        <v>5.9379145807212446</v>
      </c>
      <c r="AK266" s="10">
        <f t="shared" si="100"/>
        <v>6.3321619933572801</v>
      </c>
      <c r="AL266" s="10">
        <f t="shared" si="100"/>
        <v>6.7363975570340546</v>
      </c>
      <c r="AM266" s="10">
        <f t="shared" si="100"/>
        <v>8.7959022546324945</v>
      </c>
      <c r="AN266" s="10">
        <f t="shared" si="100"/>
        <v>11.071959222480055</v>
      </c>
      <c r="AO266" s="186">
        <f>AN266</f>
        <v>11.071959222480055</v>
      </c>
      <c r="AP266" s="186">
        <f>AO266</f>
        <v>11.071959222480055</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71" zoomScale="70" zoomScaleNormal="70" workbookViewId="0">
      <selection activeCell="G101" sqref="G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539</v>
      </c>
      <c r="BC1" s="192" t="s">
        <v>197</v>
      </c>
      <c r="BD1" s="192" t="s">
        <v>543</v>
      </c>
      <c r="BF1" s="192"/>
    </row>
    <row r="2" spans="1:58" ht="15.75" thickBot="1">
      <c r="A2" s="185" t="s">
        <v>16</v>
      </c>
      <c r="B2" s="351" t="s">
        <v>296</v>
      </c>
      <c r="C2" s="351"/>
      <c r="BA2" s="192"/>
      <c r="BB2" s="192"/>
      <c r="BC2" s="192"/>
      <c r="BD2" s="192" t="s">
        <v>153</v>
      </c>
      <c r="BE2" s="192" t="s">
        <v>153</v>
      </c>
      <c r="BF2" s="192" t="s">
        <v>545</v>
      </c>
    </row>
    <row r="3" spans="1:58">
      <c r="A3" s="185" t="s">
        <v>16</v>
      </c>
      <c r="C3" s="192" t="str">
        <f>INDEX($BB$4:$BB$7,MATCH($D$3,$BA$4:$BA$7,0))</f>
        <v>NDC-PAMS-reference</v>
      </c>
      <c r="D3" s="196">
        <f>DriversGams!C163</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623</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624</v>
      </c>
      <c r="BC5" s="192">
        <v>1</v>
      </c>
      <c r="BD5" s="257">
        <v>0.8</v>
      </c>
      <c r="BE5" s="257">
        <v>0.85</v>
      </c>
      <c r="BF5" s="201">
        <v>1</v>
      </c>
    </row>
    <row r="6" spans="1:58">
      <c r="A6" s="185" t="s">
        <v>16</v>
      </c>
      <c r="B6" s="185" t="s">
        <v>9</v>
      </c>
      <c r="C6" s="185" t="s">
        <v>10</v>
      </c>
      <c r="D6" s="185" t="s">
        <v>403</v>
      </c>
      <c r="I6" s="281"/>
      <c r="J6" s="281"/>
      <c r="K6" s="281"/>
      <c r="L6" s="281"/>
      <c r="BA6" s="192">
        <v>2</v>
      </c>
      <c r="BB6" s="192" t="s">
        <v>615</v>
      </c>
      <c r="BC6" s="192">
        <v>1</v>
      </c>
      <c r="BD6" s="257">
        <v>0.92</v>
      </c>
      <c r="BE6" s="257">
        <v>0.93</v>
      </c>
      <c r="BF6" s="201">
        <v>1</v>
      </c>
    </row>
    <row r="7" spans="1:58">
      <c r="A7" s="185" t="s">
        <v>16</v>
      </c>
      <c r="B7" s="186" t="s">
        <v>594</v>
      </c>
      <c r="C7" s="186" t="s">
        <v>2</v>
      </c>
      <c r="D7" s="185">
        <f>MATCH(B7,Drivers!$A$7:$A$22,0)</f>
        <v>14</v>
      </c>
      <c r="E7" s="186"/>
      <c r="F7" s="24" cm="1">
        <f t="array" ref="F7">INDEX(Drivers!$C$7:$AG$22,$D7,F$3)</f>
        <v>135.95535691221758</v>
      </c>
      <c r="G7" s="24" cm="1">
        <f t="array" ref="G7">INDEX(Drivers!$C$7:$AG$22,$D7,G$3)</f>
        <v>145.137</v>
      </c>
      <c r="H7" s="24" cm="1">
        <f t="array" ref="H7">INDEX(Drivers!$C$7:$AG$22,$D7,H$3)</f>
        <v>148.477</v>
      </c>
      <c r="I7" s="24" cm="1">
        <f t="array" ref="I7">INDEX(Drivers!$C$7:$AG$22,$D7,I$3)</f>
        <v>150.78899999999999</v>
      </c>
      <c r="J7" s="24" cm="1">
        <f t="array" ref="J7">INDEX(Drivers!$C$7:$AG$22,$D7,J$3)</f>
        <v>140.006</v>
      </c>
      <c r="K7" s="24" cm="1">
        <f t="array" ref="K7">INDEX(Drivers!$C$7:$AG$22,$D7,K$3)</f>
        <v>142.77337857463681</v>
      </c>
      <c r="L7" s="24" cm="1">
        <f t="array" ref="L7">INDEX(Drivers!$C$7:$AG$22,$D7,L$3)</f>
        <v>166.43430345392099</v>
      </c>
      <c r="M7" s="24" cm="1">
        <f t="array" ref="M7">INDEX(Drivers!$C$7:$AG$22,$D7,M$3)</f>
        <v>224.58562499452719</v>
      </c>
      <c r="N7" s="24" cm="1">
        <f t="array" ref="N7">INDEX(Drivers!$C$7:$AG$22,$D7,N$3)</f>
        <v>316.76626436611201</v>
      </c>
      <c r="O7" s="186"/>
      <c r="P7" s="186">
        <f>G7</f>
        <v>145.137</v>
      </c>
      <c r="Q7" s="186">
        <f t="shared" ref="Q7:V7" si="0">I7</f>
        <v>150.78899999999999</v>
      </c>
      <c r="R7" s="186">
        <f t="shared" si="0"/>
        <v>140.006</v>
      </c>
      <c r="S7" s="24">
        <f t="shared" si="0"/>
        <v>142.77337857463681</v>
      </c>
      <c r="T7" s="186">
        <f t="shared" si="0"/>
        <v>166.43430345392099</v>
      </c>
      <c r="U7" s="186">
        <f t="shared" si="0"/>
        <v>224.58562499452719</v>
      </c>
      <c r="V7" s="186">
        <f t="shared" si="0"/>
        <v>316.76626436611201</v>
      </c>
      <c r="X7" s="186">
        <f t="shared" ref="X7:AD7" si="1">P7</f>
        <v>145.137</v>
      </c>
      <c r="Y7" s="186">
        <f t="shared" si="1"/>
        <v>150.78899999999999</v>
      </c>
      <c r="Z7" s="186">
        <f t="shared" si="1"/>
        <v>140.006</v>
      </c>
      <c r="AA7" s="186">
        <f t="shared" si="1"/>
        <v>142.77337857463681</v>
      </c>
      <c r="AB7" s="186">
        <f t="shared" si="1"/>
        <v>166.43430345392099</v>
      </c>
      <c r="AC7" s="186">
        <f t="shared" si="1"/>
        <v>224.58562499452719</v>
      </c>
      <c r="AD7" s="186">
        <f t="shared" si="1"/>
        <v>316.76626436611201</v>
      </c>
      <c r="BA7" s="192">
        <v>3</v>
      </c>
      <c r="BB7" s="192" t="s">
        <v>625</v>
      </c>
      <c r="BC7" s="192">
        <v>1</v>
      </c>
      <c r="BD7" s="257">
        <v>0.8</v>
      </c>
      <c r="BE7" s="257">
        <v>0.65</v>
      </c>
      <c r="BF7" s="201">
        <v>1</v>
      </c>
    </row>
    <row r="8" spans="1:58">
      <c r="A8" s="185" t="s">
        <v>16</v>
      </c>
      <c r="B8" s="186" t="s">
        <v>387</v>
      </c>
      <c r="C8" s="186" t="s">
        <v>68</v>
      </c>
      <c r="D8" s="185">
        <f>MATCH(B8,Drivers!$A$7:$A$22,0)</f>
        <v>7</v>
      </c>
      <c r="E8" s="186"/>
      <c r="F8" s="24" cm="1">
        <f t="array" ref="F8">INDEX(Drivers!$C$7:$AG$22,$D8,F$3)</f>
        <v>205.448728044604</v>
      </c>
      <c r="G8" s="24" cm="1">
        <f t="array" ref="G8">INDEX(Drivers!$C$7:$AG$22,$D8,G$3)</f>
        <v>218.495</v>
      </c>
      <c r="H8" s="24" cm="1">
        <f t="array" ref="H8">INDEX(Drivers!$C$7:$AG$22,$D8,H$3)</f>
        <v>222.273</v>
      </c>
      <c r="I8" s="24" cm="1">
        <f t="array" ref="I8">INDEX(Drivers!$C$7:$AG$22,$D8,I$3)</f>
        <v>218.15700000000001</v>
      </c>
      <c r="J8" s="24" cm="1">
        <f t="array" ref="J8">INDEX(Drivers!$C$7:$AG$22,$D8,J$3)</f>
        <v>200.386</v>
      </c>
      <c r="K8" s="24" cm="1">
        <f t="array" ref="K8">INDEX(Drivers!$C$7:$AG$22,$D8,K$3)</f>
        <v>204.09520909986102</v>
      </c>
      <c r="L8" s="24" cm="1">
        <f t="array" ref="L8">INDEX(Drivers!$C$7:$AG$22,$D8,L$3)</f>
        <v>227.66259411506235</v>
      </c>
      <c r="M8" s="24" cm="1">
        <f t="array" ref="M8">INDEX(Drivers!$C$7:$AG$22,$D8,M$3)</f>
        <v>273.11965754308488</v>
      </c>
      <c r="N8" s="24" cm="1">
        <f t="array" ref="N8">INDEX(Drivers!$C$7:$AG$22,$D8,N$3)</f>
        <v>365.28757979146064</v>
      </c>
      <c r="O8" s="186"/>
      <c r="P8" s="186">
        <f>G8</f>
        <v>218.495</v>
      </c>
      <c r="Q8" s="186">
        <f t="shared" ref="Q8:Q9" si="2">I8</f>
        <v>218.15700000000001</v>
      </c>
      <c r="R8" s="186">
        <f>J8</f>
        <v>200.386</v>
      </c>
      <c r="S8" s="24">
        <f t="shared" ref="S8:S9" si="3">K8</f>
        <v>204.09520909986102</v>
      </c>
      <c r="T8" s="186">
        <f t="shared" ref="T8:V9" si="4">L8</f>
        <v>227.66259411506235</v>
      </c>
      <c r="U8" s="186">
        <f t="shared" si="4"/>
        <v>273.11965754308488</v>
      </c>
      <c r="V8" s="186">
        <f t="shared" si="4"/>
        <v>365.28757979146064</v>
      </c>
      <c r="X8" s="186">
        <f>P8</f>
        <v>218.495</v>
      </c>
      <c r="Y8" s="186">
        <f>Q8</f>
        <v>218.15700000000001</v>
      </c>
      <c r="Z8" s="186">
        <f t="shared" ref="Z8:Z9" si="5">R8</f>
        <v>200.386</v>
      </c>
      <c r="AA8" s="186">
        <f t="shared" ref="AA8:AA9" si="6">S8</f>
        <v>204.09520909986102</v>
      </c>
      <c r="AB8" s="186">
        <f t="shared" ref="AB8:AD9" si="7">T8</f>
        <v>227.66259411506235</v>
      </c>
      <c r="AC8" s="186">
        <f t="shared" si="7"/>
        <v>273.11965754308488</v>
      </c>
      <c r="AD8" s="186">
        <f t="shared" si="7"/>
        <v>365.28757979146064</v>
      </c>
    </row>
    <row r="9" spans="1:58">
      <c r="A9" s="185" t="s">
        <v>16</v>
      </c>
      <c r="B9" s="186" t="s">
        <v>388</v>
      </c>
      <c r="C9" s="186" t="s">
        <v>69</v>
      </c>
      <c r="D9" s="185">
        <f>MATCH(B9,Drivers!$A$7:$A$22,0)</f>
        <v>6</v>
      </c>
      <c r="E9" s="186"/>
      <c r="F9" s="24" cm="1">
        <f t="array" ref="F9">INDEX(Drivers!$C$7:$AG$22,$D9,F$3)</f>
        <v>13.345629432701433</v>
      </c>
      <c r="G9" s="24" cm="1">
        <f t="array" ref="G9">INDEX(Drivers!$C$7:$AG$22,$D9,G$3)</f>
        <v>14.365</v>
      </c>
      <c r="H9" s="24" cm="1">
        <f t="array" ref="H9">INDEX(Drivers!$C$7:$AG$22,$D9,H$3)</f>
        <v>14.513</v>
      </c>
      <c r="I9" s="24" cm="1">
        <f t="array" ref="I9">INDEX(Drivers!$C$7:$AG$22,$D9,I$3)</f>
        <v>14.384</v>
      </c>
      <c r="J9" s="24" cm="1">
        <f t="array" ref="J9">INDEX(Drivers!$C$7:$AG$22,$D9,J$3)</f>
        <v>12.598000000000001</v>
      </c>
      <c r="K9" s="24" cm="1">
        <f t="array" ref="K9">INDEX(Drivers!$C$7:$AG$22,$D9,K$3)</f>
        <v>12.901559361229356</v>
      </c>
      <c r="L9" s="24" cm="1">
        <f t="array" ref="L9">INDEX(Drivers!$C$7:$AG$22,$D9,L$3)</f>
        <v>14.643489070145453</v>
      </c>
      <c r="M9" s="24" cm="1">
        <f t="array" ref="M9">INDEX(Drivers!$C$7:$AG$22,$D9,M$3)</f>
        <v>18.246831864413743</v>
      </c>
      <c r="N9" s="24" cm="1">
        <f t="array" ref="N9">INDEX(Drivers!$C$7:$AG$22,$D9,N$3)</f>
        <v>24.46918052097239</v>
      </c>
      <c r="O9" s="186"/>
      <c r="P9" s="186">
        <f>G9</f>
        <v>14.365</v>
      </c>
      <c r="Q9" s="186">
        <f t="shared" si="2"/>
        <v>14.384</v>
      </c>
      <c r="R9" s="186">
        <f>J9</f>
        <v>12.598000000000001</v>
      </c>
      <c r="S9" s="24">
        <f t="shared" si="3"/>
        <v>12.901559361229356</v>
      </c>
      <c r="T9" s="186">
        <f t="shared" si="4"/>
        <v>14.643489070145453</v>
      </c>
      <c r="U9" s="186">
        <f t="shared" si="4"/>
        <v>18.246831864413743</v>
      </c>
      <c r="V9" s="186">
        <f t="shared" si="4"/>
        <v>24.46918052097239</v>
      </c>
      <c r="X9" s="186">
        <f>P9</f>
        <v>14.365</v>
      </c>
      <c r="Y9" s="186">
        <f>Q9</f>
        <v>14.384</v>
      </c>
      <c r="Z9" s="186">
        <f t="shared" si="5"/>
        <v>12.598000000000001</v>
      </c>
      <c r="AA9" s="186">
        <f t="shared" si="6"/>
        <v>12.901559361229356</v>
      </c>
      <c r="AB9" s="186">
        <f t="shared" si="7"/>
        <v>14.643489070145453</v>
      </c>
      <c r="AC9" s="186">
        <f t="shared" si="7"/>
        <v>18.246831864413743</v>
      </c>
      <c r="AD9" s="186">
        <f t="shared" si="7"/>
        <v>24.46918052097239</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18.347659777925578</v>
      </c>
      <c r="L43" s="47">
        <f>J43*(1+(J13+L13)/2*((L7/J7)^(1/(L$4-J$4))-1))^(L$4-J$4)</f>
        <v>20.223703096716427</v>
      </c>
      <c r="M43" s="47">
        <f>L43*(1+(L13+M13)/2*((M7/L7)^(1/(M$4-L$4))-1))^(M$4-L$4)</f>
        <v>25.72065819230955</v>
      </c>
      <c r="N43" s="47">
        <f>M43*(1+(M13+N13)/2*((N7/M7)^(1/(N$4-M$4))-1))^(N$4-M$4)</f>
        <v>33.898130492068269</v>
      </c>
      <c r="O43" s="47"/>
      <c r="P43" s="47">
        <f>$G43</f>
        <v>18.120758900121242</v>
      </c>
      <c r="Q43" s="47">
        <f>I43</f>
        <v>19.166790908504293</v>
      </c>
      <c r="R43" s="47">
        <f t="shared" ref="R43:S43" si="63">J43</f>
        <v>17.606790705410827</v>
      </c>
      <c r="S43" s="47">
        <f t="shared" si="63"/>
        <v>18.347659777925578</v>
      </c>
      <c r="T43" s="311">
        <f>R43*(1+(R13+T13)/2*((T7/R7)^(1/(T$4-R$4))-1))^(T$4-R$4)</f>
        <v>20.223703096716427</v>
      </c>
      <c r="U43" s="311">
        <f>T43*(1+(T13+U13)/2*((U7/T7)^(1/(U$4-T$4))-1))^(U$4-T$4)</f>
        <v>25.72065819230955</v>
      </c>
      <c r="V43" s="311">
        <f>U43*(1+(U13+V13)/2*((V7/U7)^(1/(V$4-U$4))-1))^(V$4-U$4)</f>
        <v>33.898130492068269</v>
      </c>
      <c r="X43" s="47">
        <f>P43</f>
        <v>18.120758900121242</v>
      </c>
      <c r="Y43" s="47">
        <f t="shared" ref="Y43:AA43" si="64">Q43</f>
        <v>19.166790908504293</v>
      </c>
      <c r="Z43" s="47">
        <f t="shared" si="64"/>
        <v>17.606790705410827</v>
      </c>
      <c r="AA43" s="47">
        <f t="shared" si="64"/>
        <v>18.347659777925578</v>
      </c>
      <c r="AB43" s="311">
        <f>Z43*(1+(Z13+AB13)/2*((AB7/Z7)^(1/(AB$4-Z$4))-1))^(AB$4-Z$4)</f>
        <v>20.223703096716427</v>
      </c>
      <c r="AC43" s="311">
        <f>AB43*(1+(AB13+AC13)/2*((AC7/AB7)^(1/(AC$4-AB$4))-1))^(AC$4-AB$4)</f>
        <v>25.72065819230955</v>
      </c>
      <c r="AD43" s="311">
        <f>AC43*(1+(AC13+AD13)/2*((AD7/AC7)^(1/(AD$4-AC$4))-1))^(AD$4-AC$4)</f>
        <v>33.898130492068269</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5.651356649579192</v>
      </c>
      <c r="L46" s="10">
        <f t="shared" si="65"/>
        <v>6.3902730125300149</v>
      </c>
      <c r="M46" s="10">
        <f t="shared" si="65"/>
        <v>8.1271974338621984</v>
      </c>
      <c r="N46" s="10">
        <f t="shared" si="65"/>
        <v>10.711109999130445</v>
      </c>
      <c r="P46" s="10">
        <f t="shared" ref="P46" si="66">P39*P$48</f>
        <v>5.725786025053389</v>
      </c>
      <c r="Q46" s="10">
        <f t="shared" ref="Q46:Q48" si="67">$I46</f>
        <v>5.9036614240138503</v>
      </c>
      <c r="R46" s="10">
        <f t="shared" ref="R46:V47" si="68">R39*R$48</f>
        <v>5.5633826774444142</v>
      </c>
      <c r="S46" s="10">
        <f t="shared" si="68"/>
        <v>5.6519149497433103</v>
      </c>
      <c r="T46" s="310">
        <f t="shared" si="68"/>
        <v>6.3902730125300149</v>
      </c>
      <c r="U46" s="310">
        <f t="shared" si="68"/>
        <v>8.1271974338621984</v>
      </c>
      <c r="V46" s="310">
        <f t="shared" si="68"/>
        <v>10.711109999130445</v>
      </c>
      <c r="W46" s="10"/>
      <c r="X46" s="10">
        <f t="shared" ref="X46:AD47" si="69">X39*X$48</f>
        <v>5.725786025053389</v>
      </c>
      <c r="Y46" s="10">
        <f t="shared" si="69"/>
        <v>5.9036614240138503</v>
      </c>
      <c r="Z46" s="10">
        <f t="shared" si="69"/>
        <v>5.5633826774444142</v>
      </c>
      <c r="AA46" s="10">
        <f t="shared" si="69"/>
        <v>5.6519149497433103</v>
      </c>
      <c r="AB46" s="310">
        <f t="shared" si="69"/>
        <v>6.070759361903515</v>
      </c>
      <c r="AC46" s="310">
        <f t="shared" si="69"/>
        <v>7.3347956840606345</v>
      </c>
      <c r="AD46" s="310">
        <f t="shared" si="69"/>
        <v>9.1834379355044646</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26.106341997430022</v>
      </c>
      <c r="L47" s="10">
        <f>L40*L$48</f>
        <v>29.519753055132014</v>
      </c>
      <c r="M47" s="10">
        <f>M40*M$48</f>
        <v>37.543444670907611</v>
      </c>
      <c r="N47" s="10">
        <f>N40*N$48</f>
        <v>49.479783023464506</v>
      </c>
      <c r="P47" s="10">
        <f>P40*P$48</f>
        <v>26.450167179818607</v>
      </c>
      <c r="Q47" s="10">
        <f t="shared" si="67"/>
        <v>27.271859436409219</v>
      </c>
      <c r="R47" s="10">
        <f t="shared" si="68"/>
        <v>25.699947790546279</v>
      </c>
      <c r="S47" s="10">
        <f t="shared" si="68"/>
        <v>26.108921055154639</v>
      </c>
      <c r="T47" s="310">
        <f t="shared" si="68"/>
        <v>29.519753055132014</v>
      </c>
      <c r="U47" s="310">
        <f t="shared" si="68"/>
        <v>37.543444670907611</v>
      </c>
      <c r="V47" s="310">
        <f t="shared" si="68"/>
        <v>49.479783023464506</v>
      </c>
      <c r="W47" s="10"/>
      <c r="X47" s="10">
        <f t="shared" si="69"/>
        <v>26.450167179818607</v>
      </c>
      <c r="Y47" s="10">
        <f t="shared" si="69"/>
        <v>27.271859436409219</v>
      </c>
      <c r="Z47" s="10">
        <f t="shared" si="69"/>
        <v>25.699947790546279</v>
      </c>
      <c r="AA47" s="10">
        <f t="shared" si="69"/>
        <v>26.108921055154639</v>
      </c>
      <c r="AB47" s="310">
        <f t="shared" si="69"/>
        <v>29.839266705758519</v>
      </c>
      <c r="AC47" s="310">
        <f t="shared" si="69"/>
        <v>38.335846420709181</v>
      </c>
      <c r="AD47" s="310">
        <f t="shared" si="69"/>
        <v>51.007455087090484</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31.757698647009214</v>
      </c>
      <c r="L48" s="47">
        <f>J48*(1+(J21+L21)/2*((L7/J7)^(1/(L$4-J$4))-1))^(L$4-J$4)</f>
        <v>35.910026067662031</v>
      </c>
      <c r="M48" s="47">
        <f>L48*(1+(L21+M21)/2*((M7/L7)^(1/(M$4-L$4))-1))^(M$4-L$4)</f>
        <v>45.670642104769811</v>
      </c>
      <c r="N48" s="47">
        <f>M48*(1+(M21+N21)/2*((N7/M7)^(1/(N$4-M$4))-1))^(N$4-M$4)</f>
        <v>60.190893022594949</v>
      </c>
      <c r="P48" s="47">
        <f>$G48</f>
        <v>32.175953204871995</v>
      </c>
      <c r="Q48" s="47">
        <f t="shared" si="67"/>
        <v>33.17552086042307</v>
      </c>
      <c r="R48" s="47">
        <f>P48*(1+(P21+R21)/2*((R7/P7)^(1/(R$4-P$4))-1))^(R$4-P$4)</f>
        <v>31.263330467990691</v>
      </c>
      <c r="S48" s="47">
        <f>Q48*(1+(Q21+S21)/2*((S7/Q7)^(1/(S$4-Q$4))-1))^(S$4-Q$4)</f>
        <v>31.76083600489795</v>
      </c>
      <c r="T48" s="311">
        <f>R48*(1+(R21+T21)/2*((T7/R7)^(1/(T$4-R$4))-1))^(T$4-R$4)</f>
        <v>35.910026067662031</v>
      </c>
      <c r="U48" s="311">
        <f>T48*(1+(T21+U21)/2*((U7/T7)^(1/(U$4-T$4))-1))^(U$4-T$4)</f>
        <v>45.670642104769811</v>
      </c>
      <c r="V48" s="311">
        <f>U48*(1+(U21+V21)/2*((V7/U7)^(1/(V$4-U$4))-1))^(V$4-U$4)</f>
        <v>60.190893022594949</v>
      </c>
      <c r="W48" s="186"/>
      <c r="X48" s="47">
        <f>P48</f>
        <v>32.175953204871995</v>
      </c>
      <c r="Y48" s="47">
        <f>Q48</f>
        <v>33.17552086042307</v>
      </c>
      <c r="Z48" s="47">
        <f>R48</f>
        <v>31.263330467990691</v>
      </c>
      <c r="AA48" s="47">
        <f>S48</f>
        <v>31.76083600489795</v>
      </c>
      <c r="AB48" s="311">
        <f>Z48*(1+(Z21+AB21)/2*((AB7/Z7)^(1/(AB$4-Z$4))-1))^(AB$4-Z$4)</f>
        <v>35.910026067662031</v>
      </c>
      <c r="AC48" s="311">
        <f>AB48*(1+(AB21+AC21)/2*((AC7/AB7)^(1/(AC$4-AB$4))-1))^(AC$4-AB$4)</f>
        <v>45.670642104769811</v>
      </c>
      <c r="AD48" s="311">
        <f>AC48*(1+(AC21+AD21)/2*((AD7/AC7)^(1/(AD$4-AC$4))-1))^(AD$4-AC$4)</f>
        <v>60.190893022594949</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2.3675824538611834</v>
      </c>
      <c r="L51" s="10">
        <f t="shared" si="74"/>
        <v>2.6771444801621702</v>
      </c>
      <c r="M51" s="10">
        <f t="shared" si="74"/>
        <v>3.4048125497283115</v>
      </c>
      <c r="N51" s="10">
        <f t="shared" si="74"/>
        <v>4.4873182967857126</v>
      </c>
      <c r="P51" s="10">
        <f t="shared" ref="P51:V51" si="75">P28*P$60</f>
        <v>2.3987639372378653</v>
      </c>
      <c r="Q51" s="10">
        <f t="shared" si="75"/>
        <v>2.4732805331425385</v>
      </c>
      <c r="R51" s="10">
        <f t="shared" si="75"/>
        <v>2.3307265897319418</v>
      </c>
      <c r="S51" s="10">
        <f t="shared" si="75"/>
        <v>2.3678138389368146</v>
      </c>
      <c r="T51" s="310">
        <f t="shared" si="75"/>
        <v>2.6771444801621702</v>
      </c>
      <c r="U51" s="310">
        <f t="shared" si="75"/>
        <v>3.4048125497283115</v>
      </c>
      <c r="V51" s="310">
        <f t="shared" si="75"/>
        <v>4.4873182967857126</v>
      </c>
      <c r="W51" s="10"/>
      <c r="X51" s="10">
        <f>P51</f>
        <v>2.3987639372378653</v>
      </c>
      <c r="Y51" s="10">
        <f t="shared" ref="Y51:AA51" si="76">Q51</f>
        <v>2.4732805331425385</v>
      </c>
      <c r="Z51" s="10">
        <f t="shared" si="76"/>
        <v>2.3307265897319418</v>
      </c>
      <c r="AA51" s="10">
        <f t="shared" si="76"/>
        <v>2.3678138389368146</v>
      </c>
      <c r="AB51" s="310">
        <f t="shared" ref="AB51:AD59" si="77">AB28*AB$60</f>
        <v>2.5432872561540614</v>
      </c>
      <c r="AC51" s="310">
        <f t="shared" si="77"/>
        <v>3.0728433261298007</v>
      </c>
      <c r="AD51" s="310">
        <f t="shared" si="77"/>
        <v>3.8473145247066496</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15.844286335602535</v>
      </c>
      <c r="L52" s="10">
        <f t="shared" si="74"/>
        <v>17.915930926203025</v>
      </c>
      <c r="M52" s="10">
        <f t="shared" si="74"/>
        <v>22.785616133017399</v>
      </c>
      <c r="N52" s="10">
        <f t="shared" si="74"/>
        <v>30.029938707017362</v>
      </c>
      <c r="P52" s="10">
        <f t="shared" ref="P52:P59" si="82">P29*P$60</f>
        <v>16.052958413816011</v>
      </c>
      <c r="Q52" s="10">
        <f t="shared" ref="Q52:V59" si="83">Q29*Q$60</f>
        <v>16.55163683590963</v>
      </c>
      <c r="R52" s="10">
        <f t="shared" si="83"/>
        <v>15.597640283864223</v>
      </c>
      <c r="S52" s="10">
        <f t="shared" si="83"/>
        <v>15.84583480602058</v>
      </c>
      <c r="T52" s="310">
        <f t="shared" si="83"/>
        <v>17.915930926203025</v>
      </c>
      <c r="U52" s="310">
        <f t="shared" si="83"/>
        <v>22.785616133017399</v>
      </c>
      <c r="V52" s="310">
        <f t="shared" si="83"/>
        <v>30.029938707017362</v>
      </c>
      <c r="W52" s="10"/>
      <c r="X52" s="10">
        <f t="shared" ref="X52:X59" si="84">P52</f>
        <v>16.052958413816011</v>
      </c>
      <c r="Y52" s="10">
        <f t="shared" ref="Y52:Y60" si="85">Q52</f>
        <v>16.55163683590963</v>
      </c>
      <c r="Z52" s="10">
        <f t="shared" ref="Z52:Z60" si="86">R52</f>
        <v>15.597640283864223</v>
      </c>
      <c r="AA52" s="10">
        <f t="shared" ref="AA52:AA60" si="87">S52</f>
        <v>15.84583480602058</v>
      </c>
      <c r="AB52" s="310">
        <f t="shared" si="77"/>
        <v>17.020134379892873</v>
      </c>
      <c r="AC52" s="310">
        <f t="shared" si="77"/>
        <v>20.564018560048201</v>
      </c>
      <c r="AD52" s="310">
        <f t="shared" si="77"/>
        <v>25.746918698929008</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5.2844721452564531</v>
      </c>
      <c r="L53" s="10">
        <f t="shared" si="74"/>
        <v>5.9754182631197779</v>
      </c>
      <c r="M53" s="10">
        <f t="shared" si="74"/>
        <v>7.5995820333587458</v>
      </c>
      <c r="N53" s="10">
        <f t="shared" si="74"/>
        <v>10.015747712435985</v>
      </c>
      <c r="P53" s="10">
        <f t="shared" si="82"/>
        <v>5.3540695863437202</v>
      </c>
      <c r="Q53" s="10">
        <f t="shared" si="83"/>
        <v>5.5203915130734007</v>
      </c>
      <c r="R53" s="10">
        <f t="shared" si="83"/>
        <v>5.2022094189625063</v>
      </c>
      <c r="S53" s="10">
        <f t="shared" si="83"/>
        <v>5.2849885994922952</v>
      </c>
      <c r="T53" s="310">
        <f t="shared" si="83"/>
        <v>5.9754182631197779</v>
      </c>
      <c r="U53" s="310">
        <f t="shared" si="83"/>
        <v>7.5995820333587458</v>
      </c>
      <c r="V53" s="310">
        <f t="shared" si="83"/>
        <v>10.015747712435985</v>
      </c>
      <c r="W53" s="10"/>
      <c r="X53" s="10">
        <f t="shared" si="84"/>
        <v>5.3540695863437202</v>
      </c>
      <c r="Y53" s="10">
        <f t="shared" si="85"/>
        <v>5.5203915130734007</v>
      </c>
      <c r="Z53" s="10">
        <f t="shared" si="86"/>
        <v>5.2022094189625063</v>
      </c>
      <c r="AA53" s="10">
        <f t="shared" si="87"/>
        <v>5.2849885994922952</v>
      </c>
      <c r="AB53" s="310">
        <f t="shared" si="77"/>
        <v>5.6766473499637886</v>
      </c>
      <c r="AC53" s="310">
        <f t="shared" si="77"/>
        <v>6.8586227851062675</v>
      </c>
      <c r="AD53" s="310">
        <f t="shared" si="77"/>
        <v>8.587251694949801</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3.1855958309874088</v>
      </c>
      <c r="L54" s="10">
        <f t="shared" si="74"/>
        <v>3.6021133207196829</v>
      </c>
      <c r="M54" s="10">
        <f t="shared" si="74"/>
        <v>4.5811949003166852</v>
      </c>
      <c r="N54" s="10">
        <f t="shared" si="74"/>
        <v>6.0377126191492794</v>
      </c>
      <c r="P54" s="10">
        <f t="shared" si="82"/>
        <v>3.2275506965029748</v>
      </c>
      <c r="Q54" s="10">
        <f t="shared" si="83"/>
        <v>3.3278132055725829</v>
      </c>
      <c r="R54" s="10">
        <f t="shared" si="83"/>
        <v>3.1360060534799454</v>
      </c>
      <c r="S54" s="10">
        <f t="shared" si="83"/>
        <v>3.1859071609396485</v>
      </c>
      <c r="T54" s="310">
        <f t="shared" si="83"/>
        <v>3.6021133207196829</v>
      </c>
      <c r="U54" s="310">
        <f t="shared" si="83"/>
        <v>4.5811949003166852</v>
      </c>
      <c r="V54" s="310">
        <f t="shared" si="83"/>
        <v>6.0377126191492794</v>
      </c>
      <c r="W54" s="10"/>
      <c r="X54" s="10">
        <f t="shared" si="84"/>
        <v>3.2275506965029748</v>
      </c>
      <c r="Y54" s="10">
        <f t="shared" si="85"/>
        <v>3.3278132055725829</v>
      </c>
      <c r="Z54" s="10">
        <f t="shared" si="86"/>
        <v>3.1360060534799454</v>
      </c>
      <c r="AA54" s="10">
        <f t="shared" si="87"/>
        <v>3.1859071609396485</v>
      </c>
      <c r="AB54" s="310">
        <f t="shared" si="77"/>
        <v>3.4220076546836982</v>
      </c>
      <c r="AC54" s="310">
        <f t="shared" si="77"/>
        <v>4.1345283975358083</v>
      </c>
      <c r="AD54" s="310">
        <f t="shared" si="77"/>
        <v>5.1765838568431128</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104.64756304899403</v>
      </c>
      <c r="L55" s="10">
        <f t="shared" si="74"/>
        <v>118.33025934203144</v>
      </c>
      <c r="M55" s="10">
        <f t="shared" si="74"/>
        <v>150.49331666849332</v>
      </c>
      <c r="N55" s="10">
        <f t="shared" si="74"/>
        <v>198.34026207533307</v>
      </c>
      <c r="P55" s="10">
        <f t="shared" si="82"/>
        <v>106.02579012712634</v>
      </c>
      <c r="Q55" s="10">
        <f t="shared" si="83"/>
        <v>109.31943684063926</v>
      </c>
      <c r="R55" s="10">
        <f t="shared" si="83"/>
        <v>103.01852733836863</v>
      </c>
      <c r="S55" s="10">
        <f t="shared" si="83"/>
        <v>104.65779031024579</v>
      </c>
      <c r="T55" s="310">
        <f t="shared" si="83"/>
        <v>118.33025934203144</v>
      </c>
      <c r="U55" s="310">
        <f t="shared" si="83"/>
        <v>150.49331666849332</v>
      </c>
      <c r="V55" s="310">
        <f t="shared" si="83"/>
        <v>198.34026207533307</v>
      </c>
      <c r="W55" s="10"/>
      <c r="X55" s="10">
        <f t="shared" si="84"/>
        <v>106.02579012712634</v>
      </c>
      <c r="Y55" s="10">
        <f t="shared" si="85"/>
        <v>109.31943684063926</v>
      </c>
      <c r="Z55" s="10">
        <f t="shared" si="86"/>
        <v>103.01852733836863</v>
      </c>
      <c r="AA55" s="10">
        <f t="shared" si="87"/>
        <v>104.65779031024579</v>
      </c>
      <c r="AB55" s="310">
        <f t="shared" si="77"/>
        <v>112.41374637492987</v>
      </c>
      <c r="AC55" s="310">
        <f t="shared" si="77"/>
        <v>135.82021829331524</v>
      </c>
      <c r="AD55" s="310">
        <f t="shared" si="77"/>
        <v>170.05198219683871</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36.770803863692628</v>
      </c>
      <c r="L56" s="10">
        <f t="shared" si="74"/>
        <v>41.578596105182285</v>
      </c>
      <c r="M56" s="10">
        <f t="shared" si="74"/>
        <v>52.879972249549184</v>
      </c>
      <c r="N56" s="10">
        <f t="shared" si="74"/>
        <v>69.6923144940409</v>
      </c>
      <c r="P56" s="10">
        <f t="shared" si="82"/>
        <v>37.255081911772038</v>
      </c>
      <c r="Q56" s="10">
        <f t="shared" si="83"/>
        <v>38.412395410244791</v>
      </c>
      <c r="R56" s="10">
        <f t="shared" si="83"/>
        <v>36.198397293896896</v>
      </c>
      <c r="S56" s="10">
        <f t="shared" si="83"/>
        <v>36.77439749365012</v>
      </c>
      <c r="T56" s="310">
        <f t="shared" si="83"/>
        <v>41.578596105182285</v>
      </c>
      <c r="U56" s="310">
        <f t="shared" si="83"/>
        <v>52.879972249549184</v>
      </c>
      <c r="V56" s="310">
        <f t="shared" si="83"/>
        <v>69.6923144940409</v>
      </c>
      <c r="W56" s="10"/>
      <c r="X56" s="10">
        <f t="shared" si="84"/>
        <v>37.255081911772038</v>
      </c>
      <c r="Y56" s="10">
        <f t="shared" si="85"/>
        <v>38.412395410244791</v>
      </c>
      <c r="Z56" s="10">
        <f t="shared" si="86"/>
        <v>36.198397293896896</v>
      </c>
      <c r="AA56" s="10">
        <f t="shared" si="87"/>
        <v>36.77439749365012</v>
      </c>
      <c r="AB56" s="310">
        <f t="shared" si="77"/>
        <v>39.49966629992317</v>
      </c>
      <c r="AC56" s="310">
        <f t="shared" si="77"/>
        <v>47.724174955218132</v>
      </c>
      <c r="AD56" s="310">
        <f t="shared" si="77"/>
        <v>59.752448139328315</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1.3532864577592161</v>
      </c>
      <c r="L57" s="10">
        <f t="shared" si="74"/>
        <v>1.5302290167591865</v>
      </c>
      <c r="M57" s="10">
        <f t="shared" si="74"/>
        <v>1.9461568095512292</v>
      </c>
      <c r="N57" s="10">
        <f t="shared" si="74"/>
        <v>2.5649062708636321</v>
      </c>
      <c r="P57" s="10">
        <f t="shared" si="82"/>
        <v>1.3711094818814338</v>
      </c>
      <c r="Q57" s="10">
        <f t="shared" si="83"/>
        <v>1.4137024230276445</v>
      </c>
      <c r="R57" s="10">
        <f t="shared" si="83"/>
        <v>1.3322200143355563</v>
      </c>
      <c r="S57" s="10">
        <f t="shared" si="83"/>
        <v>1.3534187151548851</v>
      </c>
      <c r="T57" s="310">
        <f t="shared" si="83"/>
        <v>1.5302290167591865</v>
      </c>
      <c r="U57" s="310">
        <f t="shared" si="83"/>
        <v>1.9461568095512292</v>
      </c>
      <c r="V57" s="310">
        <f t="shared" si="83"/>
        <v>2.5649062708636321</v>
      </c>
      <c r="W57" s="10"/>
      <c r="X57" s="10">
        <f t="shared" si="84"/>
        <v>1.3711094818814338</v>
      </c>
      <c r="Y57" s="10">
        <f t="shared" si="85"/>
        <v>1.4137024230276445</v>
      </c>
      <c r="Z57" s="10">
        <f t="shared" si="86"/>
        <v>1.3322200143355563</v>
      </c>
      <c r="AA57" s="10">
        <f t="shared" si="87"/>
        <v>1.3534187151548851</v>
      </c>
      <c r="AB57" s="310">
        <f t="shared" si="77"/>
        <v>1.4537175659212271</v>
      </c>
      <c r="AC57" s="310">
        <f t="shared" si="77"/>
        <v>1.7564065206199841</v>
      </c>
      <c r="AD57" s="310">
        <f t="shared" si="77"/>
        <v>2.1990865139817064</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1.203498000522472</v>
      </c>
      <c r="L58" s="10">
        <f t="shared" si="74"/>
        <v>1.3608556794845439</v>
      </c>
      <c r="M58" s="10">
        <f t="shared" si="74"/>
        <v>1.7307465212327082</v>
      </c>
      <c r="N58" s="10">
        <f t="shared" si="74"/>
        <v>2.2810097232652287</v>
      </c>
      <c r="P58" s="10">
        <f t="shared" si="82"/>
        <v>1.219348283935394</v>
      </c>
      <c r="Q58" s="10">
        <f t="shared" si="83"/>
        <v>1.257226827101128</v>
      </c>
      <c r="R58" s="10">
        <f t="shared" si="83"/>
        <v>1.1847632955432508</v>
      </c>
      <c r="S58" s="10">
        <f t="shared" si="83"/>
        <v>1.2036156190136122</v>
      </c>
      <c r="T58" s="310">
        <f t="shared" si="83"/>
        <v>1.3608556794845439</v>
      </c>
      <c r="U58" s="310">
        <f t="shared" si="83"/>
        <v>1.7307465212327082</v>
      </c>
      <c r="V58" s="310">
        <f t="shared" si="83"/>
        <v>2.2810097232652287</v>
      </c>
      <c r="W58" s="10"/>
      <c r="X58" s="10">
        <f t="shared" si="84"/>
        <v>1.219348283935394</v>
      </c>
      <c r="Y58" s="10">
        <f t="shared" si="85"/>
        <v>1.257226827101128</v>
      </c>
      <c r="Z58" s="10">
        <f t="shared" si="86"/>
        <v>1.1847632955432508</v>
      </c>
      <c r="AA58" s="10">
        <f t="shared" si="87"/>
        <v>1.2036156190136122</v>
      </c>
      <c r="AB58" s="310">
        <f t="shared" si="77"/>
        <v>1.2928128955103164</v>
      </c>
      <c r="AC58" s="310">
        <f t="shared" si="77"/>
        <v>1.5619987354125189</v>
      </c>
      <c r="AD58" s="310">
        <f t="shared" si="77"/>
        <v>1.9556807114845249</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22.88205274675142</v>
      </c>
      <c r="L59" s="10">
        <f t="shared" si="74"/>
        <v>25.873887139956352</v>
      </c>
      <c r="M59" s="10">
        <f t="shared" si="74"/>
        <v>32.906604890835361</v>
      </c>
      <c r="N59" s="10">
        <f t="shared" si="74"/>
        <v>43.368734124152155</v>
      </c>
      <c r="P59" s="10">
        <f t="shared" si="82"/>
        <v>23.183413464382845</v>
      </c>
      <c r="Q59" s="10">
        <f t="shared" si="83"/>
        <v>23.903596482810922</v>
      </c>
      <c r="R59" s="10">
        <f t="shared" si="83"/>
        <v>22.525850653068453</v>
      </c>
      <c r="S59" s="10">
        <f t="shared" si="83"/>
        <v>22.884289021773974</v>
      </c>
      <c r="T59" s="310">
        <f t="shared" si="83"/>
        <v>25.873887139956352</v>
      </c>
      <c r="U59" s="310">
        <f t="shared" si="83"/>
        <v>32.906604890835361</v>
      </c>
      <c r="V59" s="310">
        <f t="shared" si="83"/>
        <v>43.368734124152155</v>
      </c>
      <c r="W59" s="10"/>
      <c r="X59" s="10">
        <f t="shared" si="84"/>
        <v>23.183413464382845</v>
      </c>
      <c r="Y59" s="10">
        <f t="shared" si="85"/>
        <v>23.903596482810922</v>
      </c>
      <c r="Z59" s="10">
        <f t="shared" si="86"/>
        <v>22.525850653068453</v>
      </c>
      <c r="AA59" s="10">
        <f t="shared" si="87"/>
        <v>22.884289021773974</v>
      </c>
      <c r="AB59" s="310">
        <f t="shared" si="77"/>
        <v>35.522414496639463</v>
      </c>
      <c r="AC59" s="310">
        <f t="shared" si="77"/>
        <v>56.835191182696953</v>
      </c>
      <c r="AD59" s="310">
        <f t="shared" si="77"/>
        <v>89.500677685981444</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193.53914088342734</v>
      </c>
      <c r="L60" s="47">
        <f>J60*(1+(J22+L22)/2*((L7/J7)^(1/(L$4-J$4))-1))^(L$4-J$4)</f>
        <v>218.84443427361845</v>
      </c>
      <c r="M60" s="47">
        <f>L60*(1+(L22+M22)/2*((M7/L7)^(1/(M$4-L$4))-1))^(M$4-L$4)</f>
        <v>278.32800275608292</v>
      </c>
      <c r="N60" s="47">
        <f>M60*(1+(M22+N22)/2*((N7/M7)^(1/(N$4-M$4))-1))^(N$4-M$4)</f>
        <v>366.81794402304331</v>
      </c>
      <c r="P60" s="78">
        <f>$G60</f>
        <v>196.08808590299861</v>
      </c>
      <c r="Q60" s="47">
        <f>P60*(1+(P22+Q22)/2*((Q7/P7)^(1/(Q$4-P$4))-1))^(Q$4-P$4)</f>
        <v>202.17948007152188</v>
      </c>
      <c r="R60" s="47">
        <f>P60*(1+(P22+R22)/2*((R7/P7)^(1/(R$4-P$4))-1))^(R$4-P$4)</f>
        <v>190.52634094125139</v>
      </c>
      <c r="S60" s="47">
        <f>Q60*(1+(Q22+S22)/2*((S7/Q7)^(1/(S$4-Q$4))-1))^(S$4-Q$4)</f>
        <v>193.5580555652277</v>
      </c>
      <c r="T60" s="311">
        <f>R60*(1+(R22+T22)/2*((T7/R7)^(1/(T$4-R$4))-1))^(T$4-R$4)</f>
        <v>218.84443427361845</v>
      </c>
      <c r="U60" s="311">
        <f>T60*(1+(T22+U22)/2*((U7/T7)^(1/(U$4-T$4))-1))^(U$4-T$4)</f>
        <v>278.32800275608292</v>
      </c>
      <c r="V60" s="311">
        <f>U60*(1+(U22+V22)/2*((V7/U7)^(1/(V$4-U$4))-1))^(V$4-U$4)</f>
        <v>366.81794402304331</v>
      </c>
      <c r="X60" s="78">
        <f>P60</f>
        <v>196.08808590299861</v>
      </c>
      <c r="Y60" s="78">
        <f t="shared" si="85"/>
        <v>202.17948007152188</v>
      </c>
      <c r="Z60" s="78">
        <f t="shared" si="86"/>
        <v>190.52634094125139</v>
      </c>
      <c r="AA60" s="78">
        <f t="shared" si="87"/>
        <v>193.5580555652277</v>
      </c>
      <c r="AB60" s="311">
        <f>Z60*(1+(Z22+AB22)/2*((AB7/Z7)^(1/(AB$4-Z$4))-1))^(AB$4-Z$4)</f>
        <v>218.84443427361845</v>
      </c>
      <c r="AC60" s="311">
        <f>AB60*(1+(AB22+AC22)/2*((AC7/AB7)^(1/(AC$4-AB$4))-1))^(AC$4-AB$4)</f>
        <v>278.32800275608292</v>
      </c>
      <c r="AD60" s="311">
        <f>AC60*(1+(AC22+AD22)/2*((AD7/AC7)^(1/(AD$4-AC$4))-1))^(AD$4-AC$4)</f>
        <v>366.81794402304331</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628</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629</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18.347659777925578</v>
      </c>
      <c r="L76" s="234">
        <f t="shared" si="127"/>
        <v>20.223703096716427</v>
      </c>
      <c r="M76" s="234">
        <f t="shared" si="127"/>
        <v>25.720658192309546</v>
      </c>
      <c r="N76" s="234">
        <f t="shared" si="127"/>
        <v>33.898130492068269</v>
      </c>
      <c r="O76" s="8"/>
      <c r="P76" s="234">
        <f>P43</f>
        <v>18.120758900121242</v>
      </c>
      <c r="Q76" s="234">
        <f t="shared" ref="Q76:V76" si="128">Q43</f>
        <v>19.166790908504293</v>
      </c>
      <c r="R76" s="234">
        <f t="shared" si="128"/>
        <v>17.606790705410827</v>
      </c>
      <c r="S76" s="234">
        <f t="shared" si="128"/>
        <v>18.347659777925578</v>
      </c>
      <c r="T76" s="234">
        <f t="shared" si="128"/>
        <v>20.223703096716427</v>
      </c>
      <c r="U76" s="234">
        <f t="shared" si="128"/>
        <v>25.72065819230955</v>
      </c>
      <c r="V76" s="234">
        <f t="shared" si="128"/>
        <v>33.898130492068269</v>
      </c>
      <c r="W76" s="8"/>
      <c r="X76" s="234">
        <f>X43</f>
        <v>18.120758900121242</v>
      </c>
      <c r="Y76" s="234">
        <f>Y43</f>
        <v>19.166790908504293</v>
      </c>
      <c r="Z76" s="234">
        <f t="shared" ref="Z76:AD76" si="129">Z43</f>
        <v>17.606790705410827</v>
      </c>
      <c r="AA76" s="234">
        <f t="shared" si="129"/>
        <v>18.347659777925578</v>
      </c>
      <c r="AB76" s="234">
        <f t="shared" si="129"/>
        <v>20.223703096716427</v>
      </c>
      <c r="AC76" s="234">
        <f t="shared" si="129"/>
        <v>25.72065819230955</v>
      </c>
      <c r="AD76" s="234">
        <f t="shared" si="129"/>
        <v>33.898130492068269</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5.2521327377509666</v>
      </c>
      <c r="L77" s="234">
        <f t="shared" si="127"/>
        <v>5.9388504696079476</v>
      </c>
      <c r="M77" s="234">
        <f t="shared" si="127"/>
        <v>7.5530748376554309</v>
      </c>
      <c r="N77" s="234">
        <f t="shared" si="127"/>
        <v>9.9544542969648973</v>
      </c>
      <c r="O77" s="8"/>
      <c r="P77" s="234">
        <f>P46</f>
        <v>5.725786025053389</v>
      </c>
      <c r="Q77" s="234">
        <f t="shared" ref="Q77:V77" si="132">Q46</f>
        <v>5.9036614240138503</v>
      </c>
      <c r="R77" s="234">
        <f t="shared" si="132"/>
        <v>5.5633826774444142</v>
      </c>
      <c r="S77" s="234">
        <f t="shared" si="132"/>
        <v>5.6519149497433103</v>
      </c>
      <c r="T77" s="234">
        <f t="shared" si="132"/>
        <v>6.3902730125300149</v>
      </c>
      <c r="U77" s="234">
        <f t="shared" si="132"/>
        <v>8.1271974338621984</v>
      </c>
      <c r="V77" s="234">
        <f t="shared" si="132"/>
        <v>10.711109999130445</v>
      </c>
      <c r="W77" s="8"/>
      <c r="X77" s="234">
        <f>X46</f>
        <v>5.725786025053389</v>
      </c>
      <c r="Y77" s="234">
        <f>Y46</f>
        <v>5.9036614240138503</v>
      </c>
      <c r="Z77" s="234">
        <f t="shared" ref="Z77:AD77" si="133">Z46</f>
        <v>5.5633826774444142</v>
      </c>
      <c r="AA77" s="234">
        <f t="shared" si="133"/>
        <v>5.6519149497433103</v>
      </c>
      <c r="AB77" s="234">
        <f t="shared" si="133"/>
        <v>6.070759361903515</v>
      </c>
      <c r="AC77" s="234">
        <f t="shared" si="133"/>
        <v>7.3347956840606345</v>
      </c>
      <c r="AD77" s="234">
        <f t="shared" si="133"/>
        <v>9.1834379355044646</v>
      </c>
      <c r="AI77" s="185" t="s">
        <v>592</v>
      </c>
      <c r="AJ77" s="186">
        <f>SUM(P78:P85)</f>
        <v>172.90467243861579</v>
      </c>
      <c r="AK77" s="186">
        <f>SUM(R78:R85)</f>
        <v>168.00049028818296</v>
      </c>
      <c r="AL77" s="186">
        <f>SUM(T78:T85)</f>
        <v>192.97054713366211</v>
      </c>
      <c r="AM77" s="186">
        <f>SUM(U78:U85)</f>
        <v>245.4213978652476</v>
      </c>
      <c r="AN77" s="186">
        <f>SUM(V78:V85)</f>
        <v>323.44920989889118</v>
      </c>
      <c r="AO77" s="186"/>
      <c r="AP77" s="186">
        <f>SUM(G78:G85)</f>
        <v>181.50313258938655</v>
      </c>
      <c r="AQ77" s="186">
        <f>SUM(J78:J85)</f>
        <v>190.61046946456293</v>
      </c>
      <c r="AR77" s="186">
        <f>SUM(L78:L85)</f>
        <v>218.9410668914467</v>
      </c>
      <c r="AS77" s="186">
        <f>SUM(M78:M85)</f>
        <v>278.450900848559</v>
      </c>
      <c r="AT77" s="186">
        <f>SUM(N78:N85)</f>
        <v>366.97991560031915</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2.4312338872274859</v>
      </c>
      <c r="L78" s="234">
        <f t="shared" si="127"/>
        <v>2.7491183551218796</v>
      </c>
      <c r="M78" s="234">
        <f t="shared" si="127"/>
        <v>3.4963494669665436</v>
      </c>
      <c r="N78" s="234">
        <f t="shared" si="127"/>
        <v>4.6079579142551843</v>
      </c>
      <c r="O78" s="8"/>
      <c r="P78" s="234">
        <f>P51</f>
        <v>2.3987639372378653</v>
      </c>
      <c r="Q78" s="234">
        <f t="shared" ref="Q78:V78" si="135">Q51</f>
        <v>2.4732805331425385</v>
      </c>
      <c r="R78" s="234">
        <f t="shared" si="135"/>
        <v>2.3307265897319418</v>
      </c>
      <c r="S78" s="234">
        <f t="shared" si="135"/>
        <v>2.3678138389368146</v>
      </c>
      <c r="T78" s="234">
        <f t="shared" si="135"/>
        <v>2.6771444801621702</v>
      </c>
      <c r="U78" s="234">
        <f t="shared" si="135"/>
        <v>3.4048125497283115</v>
      </c>
      <c r="V78" s="234">
        <f t="shared" si="135"/>
        <v>4.4873182967857126</v>
      </c>
      <c r="W78" s="8"/>
      <c r="X78" s="234">
        <f>X51</f>
        <v>2.3987639372378653</v>
      </c>
      <c r="Y78" s="234">
        <f>Y51</f>
        <v>2.4732805331425385</v>
      </c>
      <c r="Z78" s="234">
        <f t="shared" ref="Z78:AD78" si="136">Z51</f>
        <v>2.3307265897319418</v>
      </c>
      <c r="AA78" s="234">
        <f t="shared" si="136"/>
        <v>2.3678138389368146</v>
      </c>
      <c r="AB78" s="234">
        <f t="shared" si="136"/>
        <v>2.5432872561540614</v>
      </c>
      <c r="AC78" s="234">
        <f t="shared" si="136"/>
        <v>3.0728433261298007</v>
      </c>
      <c r="AD78" s="234">
        <f t="shared" si="136"/>
        <v>3.8473145247066496</v>
      </c>
      <c r="AI78" s="185" t="s">
        <v>627</v>
      </c>
      <c r="AJ78" s="186">
        <f>P86</f>
        <v>23.183413464382845</v>
      </c>
      <c r="AK78" s="186">
        <f>R86</f>
        <v>22.525850653068453</v>
      </c>
      <c r="AL78" s="186">
        <f>T86</f>
        <v>25.873887139956352</v>
      </c>
      <c r="AM78" s="186">
        <f>U86</f>
        <v>32.906604890835361</v>
      </c>
      <c r="AN78" s="186">
        <f>V86</f>
        <v>43.368734124152155</v>
      </c>
      <c r="AO78" s="186"/>
      <c r="AP78" s="186">
        <f>H86</f>
        <v>23.609739017898917</v>
      </c>
      <c r="AQ78" s="186">
        <f>J86</f>
        <v>22.525850653068453</v>
      </c>
      <c r="AR78" s="186">
        <f>L86</f>
        <v>25.873887139956352</v>
      </c>
      <c r="AS78" s="186">
        <f>M86</f>
        <v>32.906604890835361</v>
      </c>
      <c r="AT78" s="186">
        <f>N86</f>
        <v>43.368734124152155</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16.011006801720512</v>
      </c>
      <c r="L79" s="234">
        <f t="shared" si="127"/>
        <v>18.104450136957396</v>
      </c>
      <c r="M79" s="234">
        <f t="shared" si="127"/>
        <v>23.0253762876888</v>
      </c>
      <c r="N79" s="234">
        <f t="shared" si="127"/>
        <v>30.345926771905987</v>
      </c>
      <c r="O79" s="8"/>
      <c r="P79" s="234">
        <f t="shared" ref="P79:P85" si="138">P52</f>
        <v>16.052958413816011</v>
      </c>
      <c r="Q79" s="234">
        <f t="shared" ref="Q79:V79" si="139">Q52</f>
        <v>16.55163683590963</v>
      </c>
      <c r="R79" s="234">
        <f t="shared" si="139"/>
        <v>15.597640283864223</v>
      </c>
      <c r="S79" s="234">
        <f t="shared" si="139"/>
        <v>15.84583480602058</v>
      </c>
      <c r="T79" s="234">
        <f t="shared" si="139"/>
        <v>17.915930926203025</v>
      </c>
      <c r="U79" s="234">
        <f t="shared" si="139"/>
        <v>22.785616133017399</v>
      </c>
      <c r="V79" s="234">
        <f t="shared" si="139"/>
        <v>30.029938707017362</v>
      </c>
      <c r="W79" s="8"/>
      <c r="X79" s="234">
        <f t="shared" ref="X79:X85" si="140">X52</f>
        <v>16.052958413816011</v>
      </c>
      <c r="Y79" s="234">
        <f t="shared" ref="Y79:AD79" si="141">Y52</f>
        <v>16.55163683590963</v>
      </c>
      <c r="Z79" s="234">
        <f t="shared" si="141"/>
        <v>15.597640283864223</v>
      </c>
      <c r="AA79" s="234">
        <f t="shared" si="141"/>
        <v>15.84583480602058</v>
      </c>
      <c r="AB79" s="234">
        <f t="shared" si="141"/>
        <v>17.020134379892873</v>
      </c>
      <c r="AC79" s="234">
        <f t="shared" si="141"/>
        <v>20.564018560048201</v>
      </c>
      <c r="AD79" s="234">
        <f t="shared" si="141"/>
        <v>25.746918698929008</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4.5929366527510957</v>
      </c>
      <c r="L80" s="234">
        <f t="shared" si="127"/>
        <v>5.1934643237426394</v>
      </c>
      <c r="M80" s="234">
        <f t="shared" si="127"/>
        <v>6.6050871131818951</v>
      </c>
      <c r="N80" s="234">
        <f t="shared" si="127"/>
        <v>8.7050690227306955</v>
      </c>
      <c r="O80" s="8"/>
      <c r="P80" s="234">
        <f t="shared" si="138"/>
        <v>5.3540695863437202</v>
      </c>
      <c r="Q80" s="234">
        <f t="shared" ref="Q80:V80" si="143">Q53</f>
        <v>5.5203915130734007</v>
      </c>
      <c r="R80" s="234">
        <f t="shared" si="143"/>
        <v>5.2022094189625063</v>
      </c>
      <c r="S80" s="234">
        <f t="shared" si="143"/>
        <v>5.2849885994922952</v>
      </c>
      <c r="T80" s="234">
        <f t="shared" si="143"/>
        <v>5.9754182631197779</v>
      </c>
      <c r="U80" s="234">
        <f t="shared" si="143"/>
        <v>7.5995820333587458</v>
      </c>
      <c r="V80" s="234">
        <f t="shared" si="143"/>
        <v>10.015747712435985</v>
      </c>
      <c r="W80" s="8"/>
      <c r="X80" s="234">
        <f t="shared" si="140"/>
        <v>5.3540695863437202</v>
      </c>
      <c r="Y80" s="234">
        <f t="shared" ref="Y80:AD80" si="144">Y53</f>
        <v>5.5203915130734007</v>
      </c>
      <c r="Z80" s="234">
        <f t="shared" si="144"/>
        <v>5.2022094189625063</v>
      </c>
      <c r="AA80" s="234">
        <f t="shared" si="144"/>
        <v>5.2849885994922952</v>
      </c>
      <c r="AB80" s="234">
        <f t="shared" si="144"/>
        <v>5.6766473499637886</v>
      </c>
      <c r="AC80" s="234">
        <f t="shared" si="144"/>
        <v>6.8586227851062675</v>
      </c>
      <c r="AD80" s="234">
        <f t="shared" si="144"/>
        <v>8.587251694949801</v>
      </c>
      <c r="AI80" s="186" t="s">
        <v>475</v>
      </c>
      <c r="AJ80" s="186">
        <f>SUM(AJ77:AJ78)</f>
        <v>196.08808590299864</v>
      </c>
      <c r="AK80" s="186">
        <f>SUM(AK77:AK78)</f>
        <v>190.52634094125142</v>
      </c>
      <c r="AL80" s="186">
        <f>SUM(AL77:AL78)</f>
        <v>218.84443427361845</v>
      </c>
      <c r="AM80" s="186">
        <f>SUM(AM77:AM78)</f>
        <v>278.32800275608298</v>
      </c>
      <c r="AN80" s="186">
        <f>SUM(AN77:AN78)</f>
        <v>366.81794402304331</v>
      </c>
      <c r="AO80" s="186"/>
      <c r="AP80" s="186">
        <f>SUM(AP77:AP78)</f>
        <v>205.11287160728546</v>
      </c>
      <c r="AQ80" s="186">
        <f>SUM(AQ77:AQ78)</f>
        <v>213.13632011763139</v>
      </c>
      <c r="AR80" s="186">
        <f>SUM(AR77:AR78)</f>
        <v>244.81495403140303</v>
      </c>
      <c r="AS80" s="186">
        <f>SUM(AS77:AS78)</f>
        <v>311.35750573939436</v>
      </c>
      <c r="AT80" s="186">
        <f>SUM(AT77:AT78)</f>
        <v>410.34864972447133</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3.1441868509922815</v>
      </c>
      <c r="L81" s="234">
        <f t="shared" si="127"/>
        <v>3.555290105738381</v>
      </c>
      <c r="M81" s="234">
        <f t="shared" si="127"/>
        <v>4.5216447822082646</v>
      </c>
      <c r="N81" s="234">
        <f t="shared" si="127"/>
        <v>5.9592294924981557</v>
      </c>
      <c r="O81" s="8"/>
      <c r="P81" s="234">
        <f t="shared" si="138"/>
        <v>3.2275506965029748</v>
      </c>
      <c r="Q81" s="234">
        <f t="shared" ref="Q81:V81" si="146">Q54</f>
        <v>3.3278132055725829</v>
      </c>
      <c r="R81" s="234">
        <f t="shared" si="146"/>
        <v>3.1360060534799454</v>
      </c>
      <c r="S81" s="234">
        <f t="shared" si="146"/>
        <v>3.1859071609396485</v>
      </c>
      <c r="T81" s="234">
        <f t="shared" si="146"/>
        <v>3.6021133207196829</v>
      </c>
      <c r="U81" s="234">
        <f t="shared" si="146"/>
        <v>4.5811949003166852</v>
      </c>
      <c r="V81" s="234">
        <f t="shared" si="146"/>
        <v>6.0377126191492794</v>
      </c>
      <c r="W81" s="8"/>
      <c r="X81" s="234">
        <f t="shared" si="140"/>
        <v>3.2275506965029748</v>
      </c>
      <c r="Y81" s="234">
        <f t="shared" ref="Y81:AD81" si="147">Y54</f>
        <v>3.3278132055725829</v>
      </c>
      <c r="Z81" s="234">
        <f t="shared" si="147"/>
        <v>3.1360060534799454</v>
      </c>
      <c r="AA81" s="234">
        <f t="shared" si="147"/>
        <v>3.1859071609396485</v>
      </c>
      <c r="AB81" s="234">
        <f t="shared" si="147"/>
        <v>3.4220076546836982</v>
      </c>
      <c r="AC81" s="234">
        <f t="shared" si="147"/>
        <v>4.1345283975358083</v>
      </c>
      <c r="AD81" s="234">
        <f t="shared" si="147"/>
        <v>5.1765838568431128</v>
      </c>
      <c r="AE81" s="186"/>
      <c r="AF81" s="186"/>
      <c r="AG81" s="186"/>
      <c r="AH81" s="186"/>
      <c r="AI81" s="185" t="s">
        <v>474</v>
      </c>
      <c r="AJ81" s="190">
        <f>AJ78/AJ80</f>
        <v>0.11822958726748588</v>
      </c>
      <c r="AK81" s="190">
        <f>AK78/AK80</f>
        <v>0.11822958726748588</v>
      </c>
      <c r="AL81" s="190">
        <f>AL78/AL80</f>
        <v>0.11822958726748589</v>
      </c>
      <c r="AM81" s="190">
        <f>AM78/AM80</f>
        <v>0.11822958726748588</v>
      </c>
      <c r="AN81" s="190">
        <f>AN78/AN80</f>
        <v>0.11822958726748589</v>
      </c>
      <c r="AO81" s="190"/>
      <c r="AP81" s="190">
        <f>AP78/AP80</f>
        <v>0.11510608199714911</v>
      </c>
      <c r="AQ81" s="190">
        <f>AQ78/AQ80</f>
        <v>0.10568752730945286</v>
      </c>
      <c r="AR81" s="190">
        <f>AR78/AR80</f>
        <v>0.10568752730945286</v>
      </c>
      <c r="AS81" s="190">
        <f>AS78/AS80</f>
        <v>0.10568752730945284</v>
      </c>
      <c r="AT81" s="190">
        <f>AT78/AT80</f>
        <v>0.10568752730945283</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126.04271592989339</v>
      </c>
      <c r="L82" s="234">
        <f t="shared" si="127"/>
        <v>142.52283406901233</v>
      </c>
      <c r="M82" s="234">
        <f t="shared" si="127"/>
        <v>181.26161574650004</v>
      </c>
      <c r="N82" s="234">
        <f t="shared" si="127"/>
        <v>238.89085021996726</v>
      </c>
      <c r="O82" s="8"/>
      <c r="P82" s="234">
        <f>P55</f>
        <v>106.02579012712634</v>
      </c>
      <c r="Q82" s="234">
        <f t="shared" ref="Q82:V82" si="149">Q55</f>
        <v>109.31943684063926</v>
      </c>
      <c r="R82" s="234">
        <f t="shared" si="149"/>
        <v>103.01852733836863</v>
      </c>
      <c r="S82" s="234">
        <f t="shared" si="149"/>
        <v>104.65779031024579</v>
      </c>
      <c r="T82" s="234">
        <f t="shared" si="149"/>
        <v>118.33025934203144</v>
      </c>
      <c r="U82" s="234">
        <f t="shared" si="149"/>
        <v>150.49331666849332</v>
      </c>
      <c r="V82" s="234">
        <f t="shared" si="149"/>
        <v>198.34026207533307</v>
      </c>
      <c r="W82" s="8"/>
      <c r="X82" s="234">
        <f t="shared" si="140"/>
        <v>106.02579012712634</v>
      </c>
      <c r="Y82" s="234">
        <f t="shared" ref="Y82:AD82" si="150">Y55</f>
        <v>109.31943684063926</v>
      </c>
      <c r="Z82" s="234">
        <f t="shared" si="150"/>
        <v>103.01852733836863</v>
      </c>
      <c r="AA82" s="234">
        <f t="shared" si="150"/>
        <v>104.65779031024579</v>
      </c>
      <c r="AB82" s="234">
        <f t="shared" si="150"/>
        <v>112.41374637492987</v>
      </c>
      <c r="AC82" s="234">
        <f t="shared" si="150"/>
        <v>135.82021829331524</v>
      </c>
      <c r="AD82" s="234">
        <f t="shared" si="150"/>
        <v>170.05198219683871</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38.598273194814205</v>
      </c>
      <c r="L83" s="234">
        <f t="shared" si="127"/>
        <v>43.645007530262326</v>
      </c>
      <c r="M83" s="234">
        <f t="shared" si="127"/>
        <v>55.508049891659972</v>
      </c>
      <c r="N83" s="234">
        <f t="shared" si="127"/>
        <v>73.155947430238299</v>
      </c>
      <c r="O83" s="8"/>
      <c r="P83" s="234">
        <f t="shared" si="138"/>
        <v>37.255081911772038</v>
      </c>
      <c r="Q83" s="234">
        <f t="shared" ref="Q83:V83" si="152">Q56</f>
        <v>38.412395410244791</v>
      </c>
      <c r="R83" s="234">
        <f t="shared" si="152"/>
        <v>36.198397293896896</v>
      </c>
      <c r="S83" s="234">
        <f t="shared" si="152"/>
        <v>36.77439749365012</v>
      </c>
      <c r="T83" s="234">
        <f t="shared" si="152"/>
        <v>41.578596105182285</v>
      </c>
      <c r="U83" s="234">
        <f t="shared" si="152"/>
        <v>52.879972249549184</v>
      </c>
      <c r="V83" s="234">
        <f t="shared" si="152"/>
        <v>69.6923144940409</v>
      </c>
      <c r="W83" s="8"/>
      <c r="X83" s="234">
        <f t="shared" si="140"/>
        <v>37.255081911772038</v>
      </c>
      <c r="Y83" s="234">
        <f t="shared" ref="Y83:AD83" si="153">Y56</f>
        <v>38.412395410244791</v>
      </c>
      <c r="Z83" s="234">
        <f t="shared" si="153"/>
        <v>36.198397293896896</v>
      </c>
      <c r="AA83" s="234">
        <f t="shared" si="153"/>
        <v>36.77439749365012</v>
      </c>
      <c r="AB83" s="234">
        <f t="shared" si="153"/>
        <v>39.49966629992317</v>
      </c>
      <c r="AC83" s="234">
        <f t="shared" si="153"/>
        <v>47.724174955218132</v>
      </c>
      <c r="AD83" s="234">
        <f t="shared" si="153"/>
        <v>59.752448139328315</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2.1797749413860195</v>
      </c>
      <c r="L84" s="234">
        <f t="shared" si="127"/>
        <v>2.4647810862132502</v>
      </c>
      <c r="M84" s="234">
        <f t="shared" si="127"/>
        <v>3.134727182958573</v>
      </c>
      <c r="N84" s="234">
        <f t="shared" si="127"/>
        <v>4.1313636031575323</v>
      </c>
      <c r="O84" s="8"/>
      <c r="P84" s="234">
        <f t="shared" si="138"/>
        <v>1.3711094818814338</v>
      </c>
      <c r="Q84" s="234">
        <f t="shared" ref="Q84:V84" si="155">Q57</f>
        <v>1.4137024230276445</v>
      </c>
      <c r="R84" s="234">
        <f t="shared" si="155"/>
        <v>1.3322200143355563</v>
      </c>
      <c r="S84" s="234">
        <f t="shared" si="155"/>
        <v>1.3534187151548851</v>
      </c>
      <c r="T84" s="234">
        <f t="shared" si="155"/>
        <v>1.5302290167591865</v>
      </c>
      <c r="U84" s="234">
        <f t="shared" si="155"/>
        <v>1.9461568095512292</v>
      </c>
      <c r="V84" s="234">
        <f t="shared" si="155"/>
        <v>2.5649062708636321</v>
      </c>
      <c r="W84" s="8"/>
      <c r="X84" s="234">
        <f t="shared" si="140"/>
        <v>1.3711094818814338</v>
      </c>
      <c r="Y84" s="234">
        <f t="shared" ref="Y84:AD84" si="156">Y57</f>
        <v>1.4137024230276445</v>
      </c>
      <c r="Z84" s="234">
        <f t="shared" si="156"/>
        <v>1.3322200143355563</v>
      </c>
      <c r="AA84" s="234">
        <f t="shared" si="156"/>
        <v>1.3534187151548851</v>
      </c>
      <c r="AB84" s="234">
        <f t="shared" si="156"/>
        <v>1.4537175659212271</v>
      </c>
      <c r="AC84" s="234">
        <f t="shared" si="156"/>
        <v>1.7564065206199841</v>
      </c>
      <c r="AD84" s="234">
        <f t="shared" si="156"/>
        <v>2.1990865139817064</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0.62447147534545699</v>
      </c>
      <c r="L85" s="234">
        <f t="shared" si="127"/>
        <v>0.70612128439850241</v>
      </c>
      <c r="M85" s="234">
        <f t="shared" si="127"/>
        <v>0.89805037739489424</v>
      </c>
      <c r="N85" s="234">
        <f t="shared" si="127"/>
        <v>1.1835711455659976</v>
      </c>
      <c r="O85" s="8"/>
      <c r="P85" s="234">
        <f t="shared" si="138"/>
        <v>1.219348283935394</v>
      </c>
      <c r="Q85" s="234">
        <f t="shared" ref="Q85:V85" si="158">Q58</f>
        <v>1.257226827101128</v>
      </c>
      <c r="R85" s="234">
        <f t="shared" si="158"/>
        <v>1.1847632955432508</v>
      </c>
      <c r="S85" s="234">
        <f t="shared" si="158"/>
        <v>1.2036156190136122</v>
      </c>
      <c r="T85" s="234">
        <f t="shared" si="158"/>
        <v>1.3608556794845439</v>
      </c>
      <c r="U85" s="234">
        <f t="shared" si="158"/>
        <v>1.7307465212327082</v>
      </c>
      <c r="V85" s="234">
        <f t="shared" si="158"/>
        <v>2.2810097232652287</v>
      </c>
      <c r="W85" s="8"/>
      <c r="X85" s="234">
        <f t="shared" si="140"/>
        <v>1.219348283935394</v>
      </c>
      <c r="Y85" s="234">
        <f t="shared" ref="Y85:AD85" si="159">Y58</f>
        <v>1.257226827101128</v>
      </c>
      <c r="Z85" s="234">
        <f t="shared" si="159"/>
        <v>1.1847632955432508</v>
      </c>
      <c r="AA85" s="234">
        <f t="shared" si="159"/>
        <v>1.2036156190136122</v>
      </c>
      <c r="AB85" s="234">
        <f t="shared" si="159"/>
        <v>1.2928128955103164</v>
      </c>
      <c r="AC85" s="234">
        <f t="shared" si="159"/>
        <v>1.5619987354125189</v>
      </c>
      <c r="AD85" s="234">
        <f t="shared" si="159"/>
        <v>1.9556807114845249</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22.88205274675142</v>
      </c>
      <c r="L86" s="234">
        <f t="shared" si="161"/>
        <v>25.873887139956352</v>
      </c>
      <c r="M86" s="234">
        <f t="shared" si="161"/>
        <v>32.906604890835361</v>
      </c>
      <c r="N86" s="234">
        <f t="shared" si="161"/>
        <v>43.368734124152155</v>
      </c>
      <c r="O86" s="8"/>
      <c r="P86" s="234">
        <f>P59</f>
        <v>23.183413464382845</v>
      </c>
      <c r="Q86" s="234">
        <f t="shared" ref="Q86:V86" si="162">Q59</f>
        <v>23.903596482810922</v>
      </c>
      <c r="R86" s="234">
        <f t="shared" si="162"/>
        <v>22.525850653068453</v>
      </c>
      <c r="S86" s="234">
        <f t="shared" si="162"/>
        <v>22.884289021773974</v>
      </c>
      <c r="T86" s="234">
        <f t="shared" si="162"/>
        <v>25.873887139956352</v>
      </c>
      <c r="U86" s="234">
        <f t="shared" si="162"/>
        <v>32.906604890835361</v>
      </c>
      <c r="V86" s="234">
        <f t="shared" si="162"/>
        <v>43.368734124152155</v>
      </c>
      <c r="W86" s="8"/>
      <c r="X86" s="234">
        <f>X59</f>
        <v>23.183413464382845</v>
      </c>
      <c r="Y86" s="234">
        <f>Y59</f>
        <v>23.903596482810922</v>
      </c>
      <c r="Z86" s="234">
        <f t="shared" ref="Z86:AD86" si="163">Z59</f>
        <v>22.525850653068453</v>
      </c>
      <c r="AA86" s="234">
        <f t="shared" si="163"/>
        <v>22.884289021773974</v>
      </c>
      <c r="AB86" s="234">
        <f t="shared" si="163"/>
        <v>35.522414496639463</v>
      </c>
      <c r="AC86" s="234">
        <f t="shared" si="163"/>
        <v>56.835191182696953</v>
      </c>
      <c r="AD86" s="234">
        <f t="shared" si="163"/>
        <v>89.500677685981444</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26.106341997430022</v>
      </c>
      <c r="L87" s="234">
        <f t="shared" si="165"/>
        <v>29.519753055132014</v>
      </c>
      <c r="M87" s="234">
        <f t="shared" si="165"/>
        <v>37.543444670907611</v>
      </c>
      <c r="N87" s="234">
        <f t="shared" si="165"/>
        <v>49.479783023464506</v>
      </c>
      <c r="O87" s="8"/>
      <c r="P87" s="234">
        <f>P47</f>
        <v>26.450167179818607</v>
      </c>
      <c r="Q87" s="234">
        <f t="shared" ref="Q87:V87" si="166">Q47</f>
        <v>27.271859436409219</v>
      </c>
      <c r="R87" s="234">
        <f t="shared" si="166"/>
        <v>25.699947790546279</v>
      </c>
      <c r="S87" s="234">
        <f t="shared" si="166"/>
        <v>26.108921055154639</v>
      </c>
      <c r="T87" s="234">
        <f t="shared" si="166"/>
        <v>29.519753055132014</v>
      </c>
      <c r="U87" s="234">
        <f t="shared" si="166"/>
        <v>37.543444670907611</v>
      </c>
      <c r="V87" s="234">
        <f t="shared" si="166"/>
        <v>49.479783023464506</v>
      </c>
      <c r="W87" s="8"/>
      <c r="X87" s="234">
        <f>X47</f>
        <v>26.450167179818607</v>
      </c>
      <c r="Y87" s="234">
        <f>Y47</f>
        <v>27.271859436409219</v>
      </c>
      <c r="Z87" s="234">
        <f t="shared" ref="Z87:AD87" si="167">Z47</f>
        <v>25.699947790546279</v>
      </c>
      <c r="AA87" s="234">
        <f t="shared" si="167"/>
        <v>26.108921055154639</v>
      </c>
      <c r="AB87" s="234">
        <f t="shared" si="167"/>
        <v>29.839266705758519</v>
      </c>
      <c r="AC87" s="234">
        <f t="shared" si="167"/>
        <v>38.335846420709181</v>
      </c>
      <c r="AD87" s="234">
        <f t="shared" si="167"/>
        <v>51.007455087090484</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81.585469472940403</v>
      </c>
      <c r="L88" s="234">
        <f t="shared" si="169"/>
        <v>84.762279669533271</v>
      </c>
      <c r="M88" s="234">
        <f t="shared" si="169"/>
        <v>98.076819667051168</v>
      </c>
      <c r="N88" s="234">
        <f t="shared" si="169"/>
        <v>123.84656954640421</v>
      </c>
      <c r="O88" s="8"/>
      <c r="P88" s="234">
        <f>F104</f>
        <v>82</v>
      </c>
      <c r="Q88" s="234">
        <f t="shared" ref="Q88:V88" si="170">G104</f>
        <v>82</v>
      </c>
      <c r="R88" s="234">
        <f t="shared" si="170"/>
        <v>82</v>
      </c>
      <c r="S88" s="234">
        <f t="shared" si="170"/>
        <v>86.036801673044508</v>
      </c>
      <c r="T88" s="234">
        <f t="shared" si="170"/>
        <v>76.525600127976475</v>
      </c>
      <c r="U88" s="234">
        <f t="shared" si="170"/>
        <v>81.585469472940403</v>
      </c>
      <c r="V88" s="234">
        <f t="shared" si="170"/>
        <v>84.762279669533271</v>
      </c>
      <c r="W88" s="8"/>
      <c r="X88" s="234">
        <f>P88</f>
        <v>82</v>
      </c>
      <c r="Y88" s="234">
        <f>Q88</f>
        <v>82</v>
      </c>
      <c r="Z88" s="234">
        <f t="shared" ref="Z88:AD88" si="171">R88</f>
        <v>82</v>
      </c>
      <c r="AA88" s="234">
        <f t="shared" si="171"/>
        <v>86.036801673044508</v>
      </c>
      <c r="AB88" s="234">
        <f t="shared" si="171"/>
        <v>76.525600127976475</v>
      </c>
      <c r="AC88" s="234">
        <f t="shared" si="171"/>
        <v>81.585469472940403</v>
      </c>
      <c r="AD88" s="234">
        <f t="shared" si="171"/>
        <v>84.762279669533271</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347.79825646692882</v>
      </c>
      <c r="L89" s="79">
        <f t="shared" ref="L89:N89" si="173">SUM(L76:L88)</f>
        <v>385.2595403223927</v>
      </c>
      <c r="M89" s="79">
        <f t="shared" si="173"/>
        <v>480.25150310731806</v>
      </c>
      <c r="N89" s="79">
        <f t="shared" si="173"/>
        <v>627.52758708337319</v>
      </c>
      <c r="O89" s="79"/>
      <c r="P89" s="79">
        <f t="shared" ref="P89:V89" si="174">SUM(P76:P88)</f>
        <v>328.38479800799189</v>
      </c>
      <c r="Q89" s="79">
        <f t="shared" si="174"/>
        <v>336.52179184044923</v>
      </c>
      <c r="R89" s="79">
        <f t="shared" si="174"/>
        <v>321.39646211465293</v>
      </c>
      <c r="S89" s="79">
        <f t="shared" si="174"/>
        <v>329.70335302109578</v>
      </c>
      <c r="T89" s="79">
        <f t="shared" si="174"/>
        <v>351.50376356597337</v>
      </c>
      <c r="U89" s="79">
        <f t="shared" si="174"/>
        <v>431.30477252610274</v>
      </c>
      <c r="V89" s="79">
        <f t="shared" si="174"/>
        <v>545.66924720723978</v>
      </c>
      <c r="W89" s="79"/>
      <c r="X89" s="79">
        <f t="shared" ref="X89:AD89" si="175">SUM(X76:X88)</f>
        <v>328.38479800799189</v>
      </c>
      <c r="Y89" s="79">
        <f t="shared" si="175"/>
        <v>336.52179184044923</v>
      </c>
      <c r="Z89" s="79">
        <f t="shared" si="175"/>
        <v>321.39646211465293</v>
      </c>
      <c r="AA89" s="79">
        <f t="shared" si="175"/>
        <v>329.70335302109578</v>
      </c>
      <c r="AB89" s="79">
        <f t="shared" si="175"/>
        <v>351.50376356597343</v>
      </c>
      <c r="AC89" s="79">
        <f t="shared" si="175"/>
        <v>431.30477252610268</v>
      </c>
      <c r="AD89" s="79">
        <f t="shared" si="175"/>
        <v>545.66924720723978</v>
      </c>
    </row>
    <row r="90" spans="1:46">
      <c r="A90" s="185" t="s">
        <v>16</v>
      </c>
      <c r="N90" s="185">
        <f>N89/F89</f>
        <v>1.9863338533584434</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46.118187658168047</v>
      </c>
      <c r="L92" s="10">
        <f t="shared" si="179"/>
        <v>50.833760046039679</v>
      </c>
      <c r="M92" s="10">
        <f t="shared" si="179"/>
        <v>64.65075958251947</v>
      </c>
      <c r="N92" s="10">
        <f t="shared" si="179"/>
        <v>85.205435582315175</v>
      </c>
      <c r="P92" s="10">
        <f>P76/P63</f>
        <v>45.547855670926104</v>
      </c>
      <c r="Q92" s="10">
        <f t="shared" ref="Q92:V92" si="180">Q76/Q63</f>
        <v>48.177133793746961</v>
      </c>
      <c r="R92" s="10">
        <f t="shared" si="180"/>
        <v>44.255958941812857</v>
      </c>
      <c r="S92" s="10">
        <f t="shared" si="180"/>
        <v>46.118187658168047</v>
      </c>
      <c r="T92" s="10">
        <f t="shared" si="180"/>
        <v>50.833760046039679</v>
      </c>
      <c r="U92" s="10">
        <f t="shared" si="180"/>
        <v>64.65075958251947</v>
      </c>
      <c r="V92" s="10">
        <f t="shared" si="180"/>
        <v>85.205435582315175</v>
      </c>
      <c r="W92" s="285"/>
      <c r="X92" s="10">
        <f>P92</f>
        <v>45.547855670926104</v>
      </c>
      <c r="Y92" s="10">
        <f t="shared" ref="Y92:AA92" si="181">Q92</f>
        <v>48.177133793746961</v>
      </c>
      <c r="Z92" s="10">
        <f t="shared" si="181"/>
        <v>44.255958941812857</v>
      </c>
      <c r="AA92" s="10">
        <f t="shared" si="181"/>
        <v>46.118187658168047</v>
      </c>
      <c r="AB92" s="10">
        <f t="shared" ref="AB92:AD92" si="182">AB76/AB63</f>
        <v>50.833760046039679</v>
      </c>
      <c r="AC92" s="10">
        <f t="shared" si="182"/>
        <v>64.65075958251947</v>
      </c>
      <c r="AD92" s="10">
        <f t="shared" si="182"/>
        <v>85.205435582315175</v>
      </c>
    </row>
    <row r="93" spans="1:46">
      <c r="A93" s="185" t="s">
        <v>16</v>
      </c>
      <c r="B93" s="186" t="str">
        <f>'[2]TS BYDem'!D20</f>
        <v>TFHCV1</v>
      </c>
      <c r="C93" s="186" t="str">
        <f t="shared" ref="C93:C99" si="183">C14</f>
        <v>Transport Freight - HCV1</v>
      </c>
      <c r="D93" s="185" t="s">
        <v>150</v>
      </c>
      <c r="F93" s="235">
        <f t="shared" ref="F93:F101" si="184">SUMIF($I$223:$I$247,$B93,$W$223:$W$247)/1000000000</f>
        <v>3.6611476956492877</v>
      </c>
      <c r="G93" s="235">
        <f t="shared" ref="G93:G100" si="185">(F93+H93)/2</f>
        <v>3.6563130331972848</v>
      </c>
      <c r="H93" s="235">
        <f t="shared" ref="H93:H101" si="186">SUMIF($I$223:$I$247,$B93,$AB$223:$AB$247)/1000000000</f>
        <v>3.6514783707452825</v>
      </c>
      <c r="I93" s="24">
        <f>I46/H46*H93</f>
        <v>3.6969302362999743</v>
      </c>
      <c r="J93" s="24">
        <f t="shared" ref="J93:N93" si="187">J46/I46*I93</f>
        <v>3.4838443737120905</v>
      </c>
      <c r="K93" s="24">
        <f t="shared" si="187"/>
        <v>3.5389345311980103</v>
      </c>
      <c r="L93" s="24">
        <f t="shared" si="187"/>
        <v>4.0016511485802493</v>
      </c>
      <c r="M93" s="24">
        <f t="shared" si="187"/>
        <v>5.0893301244224993</v>
      </c>
      <c r="N93" s="24">
        <f t="shared" si="187"/>
        <v>6.7074013186206436</v>
      </c>
      <c r="P93" s="10">
        <f t="shared" ref="P93:V100" si="188">P77/P64</f>
        <v>3.8580863992004506</v>
      </c>
      <c r="Q93" s="10">
        <f t="shared" si="188"/>
        <v>3.9779404514613912</v>
      </c>
      <c r="R93" s="10">
        <f t="shared" si="188"/>
        <v>3.7486575550464352</v>
      </c>
      <c r="S93" s="10">
        <f t="shared" si="188"/>
        <v>3.8083114006760397</v>
      </c>
      <c r="T93" s="10">
        <f t="shared" si="188"/>
        <v>4.3058237399973152</v>
      </c>
      <c r="U93" s="10">
        <f t="shared" si="188"/>
        <v>5.4761791212601567</v>
      </c>
      <c r="V93" s="10">
        <f t="shared" si="188"/>
        <v>7.2172427728121047</v>
      </c>
      <c r="W93" s="285"/>
      <c r="X93" s="10">
        <f t="shared" ref="X93:X101" si="189">P93</f>
        <v>3.8580863992004506</v>
      </c>
      <c r="Y93" s="10">
        <f t="shared" ref="Y93:Y101" si="190">Q93</f>
        <v>3.9779404514613912</v>
      </c>
      <c r="Z93" s="10">
        <f t="shared" ref="Z93:Z101" si="191">R93</f>
        <v>3.7486575550464352</v>
      </c>
      <c r="AA93" s="10">
        <f t="shared" ref="AA93:AA101" si="192">S93</f>
        <v>3.8083114006760397</v>
      </c>
      <c r="AB93" s="10">
        <f t="shared" ref="AB93:AD93" si="193">AB77/AB64</f>
        <v>4.0905325529974501</v>
      </c>
      <c r="AC93" s="10">
        <f t="shared" si="193"/>
        <v>4.9422516569372918</v>
      </c>
      <c r="AD93" s="10">
        <f t="shared" si="193"/>
        <v>6.1878835223397779</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0.97210471300579204</v>
      </c>
      <c r="L94" s="24">
        <f t="shared" si="194"/>
        <v>1.0992076589851578</v>
      </c>
      <c r="M94" s="24">
        <f t="shared" si="194"/>
        <v>1.397980594548798</v>
      </c>
      <c r="N94" s="24">
        <f t="shared" si="194"/>
        <v>1.8424461872271829</v>
      </c>
      <c r="P94" s="10">
        <f t="shared" si="188"/>
        <v>0.95912192612469627</v>
      </c>
      <c r="Q94" s="10">
        <f t="shared" si="188"/>
        <v>0.98891664659837608</v>
      </c>
      <c r="R94" s="10">
        <f t="shared" si="188"/>
        <v>0.9319178687452786</v>
      </c>
      <c r="S94" s="10">
        <f t="shared" si="188"/>
        <v>0.94674683683998995</v>
      </c>
      <c r="T94" s="10">
        <f t="shared" si="188"/>
        <v>1.0704296202167813</v>
      </c>
      <c r="U94" s="10">
        <f t="shared" si="188"/>
        <v>1.3613804677042429</v>
      </c>
      <c r="V94" s="10">
        <f t="shared" si="188"/>
        <v>1.7942096348603409</v>
      </c>
      <c r="W94" s="285"/>
      <c r="X94" s="10">
        <f t="shared" si="189"/>
        <v>0.95912192612469627</v>
      </c>
      <c r="Y94" s="10">
        <f t="shared" si="190"/>
        <v>0.98891664659837608</v>
      </c>
      <c r="Z94" s="10">
        <f t="shared" si="191"/>
        <v>0.9319178687452786</v>
      </c>
      <c r="AA94" s="10">
        <f t="shared" si="192"/>
        <v>0.94674683683998995</v>
      </c>
      <c r="AB94" s="10">
        <f t="shared" ref="AB94:AD94" si="195">AB78/AB65</f>
        <v>1.0169081392059423</v>
      </c>
      <c r="AC94" s="10">
        <f t="shared" si="195"/>
        <v>1.2286458721030791</v>
      </c>
      <c r="AD94" s="10">
        <f t="shared" si="195"/>
        <v>1.5383104856883845</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I95:N101" si="196">I52/H52*H95</f>
        <v>3.3404231720446353</v>
      </c>
      <c r="J95" s="24">
        <f t="shared" si="196"/>
        <v>3.1478858755507528</v>
      </c>
      <c r="K95" s="24">
        <f t="shared" si="196"/>
        <v>3.1976635091156576</v>
      </c>
      <c r="L95" s="24">
        <f t="shared" si="196"/>
        <v>3.6157588509257068</v>
      </c>
      <c r="M95" s="24">
        <f t="shared" si="196"/>
        <v>4.5985493885923248</v>
      </c>
      <c r="N95" s="24">
        <f t="shared" si="196"/>
        <v>6.060584689676876</v>
      </c>
      <c r="P95" s="10">
        <f t="shared" si="188"/>
        <v>3.2060419415782513</v>
      </c>
      <c r="Q95" s="10">
        <f t="shared" si="188"/>
        <v>3.3056362901947787</v>
      </c>
      <c r="R95" s="10">
        <f t="shared" si="188"/>
        <v>3.1151073621844585</v>
      </c>
      <c r="S95" s="10">
        <f t="shared" si="188"/>
        <v>3.164675923143192</v>
      </c>
      <c r="T95" s="10">
        <f t="shared" si="188"/>
        <v>3.5781084390270768</v>
      </c>
      <c r="U95" s="10">
        <f t="shared" si="188"/>
        <v>4.5506653106559964</v>
      </c>
      <c r="V95" s="10">
        <f t="shared" si="188"/>
        <v>5.9974766342670289</v>
      </c>
      <c r="W95" s="285"/>
      <c r="X95" s="10">
        <f t="shared" si="189"/>
        <v>3.2060419415782513</v>
      </c>
      <c r="Y95" s="10">
        <f t="shared" si="190"/>
        <v>3.3056362901947787</v>
      </c>
      <c r="Z95" s="10">
        <f t="shared" si="191"/>
        <v>3.1151073621844585</v>
      </c>
      <c r="AA95" s="10">
        <f t="shared" si="192"/>
        <v>3.164675923143192</v>
      </c>
      <c r="AB95" s="10">
        <f t="shared" ref="AB95:AD95" si="197">AB79/AB66</f>
        <v>3.399203017075723</v>
      </c>
      <c r="AC95" s="10">
        <f t="shared" si="197"/>
        <v>4.1069754428670366</v>
      </c>
      <c r="AD95" s="10">
        <f t="shared" si="197"/>
        <v>5.1420865293046933</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0.57996322104074138</v>
      </c>
      <c r="L96" s="24">
        <f t="shared" si="196"/>
        <v>0.65579356417942447</v>
      </c>
      <c r="M96" s="24">
        <f t="shared" si="196"/>
        <v>0.834043203082527</v>
      </c>
      <c r="N96" s="24">
        <f t="shared" si="196"/>
        <v>1.0992139129070788</v>
      </c>
      <c r="P96" s="10">
        <f t="shared" si="188"/>
        <v>0.67607364911341206</v>
      </c>
      <c r="Q96" s="10">
        <f t="shared" si="188"/>
        <v>0.69707559354433934</v>
      </c>
      <c r="R96" s="10">
        <f t="shared" si="188"/>
        <v>0.65689783231449317</v>
      </c>
      <c r="S96" s="10">
        <f t="shared" si="188"/>
        <v>0.66735059572162891</v>
      </c>
      <c r="T96" s="10">
        <f t="shared" si="188"/>
        <v>0.75453312008316631</v>
      </c>
      <c r="U96" s="10">
        <f t="shared" si="188"/>
        <v>0.95962091530047033</v>
      </c>
      <c r="V96" s="10">
        <f t="shared" si="188"/>
        <v>1.2647170522059026</v>
      </c>
      <c r="W96" s="285"/>
      <c r="X96" s="10">
        <f t="shared" si="189"/>
        <v>0.67607364911341206</v>
      </c>
      <c r="Y96" s="10">
        <f t="shared" si="190"/>
        <v>0.69707559354433934</v>
      </c>
      <c r="Z96" s="10">
        <f t="shared" si="191"/>
        <v>0.65689783231449317</v>
      </c>
      <c r="AA96" s="10">
        <f t="shared" si="192"/>
        <v>0.66735059572162891</v>
      </c>
      <c r="AB96" s="10">
        <f t="shared" ref="AB96:AD96" si="198">AB80/AB67</f>
        <v>0.71680646407900794</v>
      </c>
      <c r="AC96" s="10">
        <f t="shared" si="198"/>
        <v>0.86605787605867446</v>
      </c>
      <c r="AD96" s="10">
        <f t="shared" si="198"/>
        <v>1.0843367826350354</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0.28880367235855442</v>
      </c>
      <c r="L97" s="24">
        <f t="shared" si="196"/>
        <v>0.32656482820454308</v>
      </c>
      <c r="M97" s="24">
        <f t="shared" si="196"/>
        <v>0.4153276125401138</v>
      </c>
      <c r="N97" s="24">
        <f t="shared" si="196"/>
        <v>0.54737439071654481</v>
      </c>
      <c r="P97" s="10">
        <f t="shared" si="188"/>
        <v>0.29646090962415178</v>
      </c>
      <c r="Q97" s="10">
        <f t="shared" si="188"/>
        <v>0.30567034347508448</v>
      </c>
      <c r="R97" s="10">
        <f t="shared" si="188"/>
        <v>0.28805223980179057</v>
      </c>
      <c r="S97" s="10">
        <f t="shared" si="188"/>
        <v>0.29263581697837371</v>
      </c>
      <c r="T97" s="10">
        <f t="shared" si="188"/>
        <v>0.33086569106005892</v>
      </c>
      <c r="U97" s="10">
        <f t="shared" si="188"/>
        <v>0.42079748237105907</v>
      </c>
      <c r="V97" s="10">
        <f t="shared" si="188"/>
        <v>0.55458331826099816</v>
      </c>
      <c r="W97" s="285"/>
      <c r="X97" s="10">
        <f t="shared" si="189"/>
        <v>0.29646090962415178</v>
      </c>
      <c r="Y97" s="10">
        <f t="shared" si="190"/>
        <v>0.30567034347508448</v>
      </c>
      <c r="Z97" s="10">
        <f t="shared" si="191"/>
        <v>0.28805223980179057</v>
      </c>
      <c r="AA97" s="10">
        <f t="shared" si="192"/>
        <v>0.29263581697837371</v>
      </c>
      <c r="AB97" s="10">
        <f t="shared" ref="AB97:AD97" si="199">AB81/AB68</f>
        <v>0.3143224065070559</v>
      </c>
      <c r="AC97" s="10">
        <f t="shared" si="199"/>
        <v>0.37976972783988078</v>
      </c>
      <c r="AD97" s="10">
        <f t="shared" si="199"/>
        <v>0.47548587249402319</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6.4568495112808373</v>
      </c>
      <c r="L98" s="24">
        <f t="shared" si="196"/>
        <v>7.3010842769900037</v>
      </c>
      <c r="M98" s="24">
        <f t="shared" si="196"/>
        <v>9.2855740723465843</v>
      </c>
      <c r="N98" s="24">
        <f t="shared" si="196"/>
        <v>12.237773980927294</v>
      </c>
      <c r="P98" s="10">
        <f t="shared" si="188"/>
        <v>5.4314330353392233</v>
      </c>
      <c r="Q98" s="10">
        <f t="shared" si="188"/>
        <v>5.6001582251733302</v>
      </c>
      <c r="R98" s="10">
        <f t="shared" si="188"/>
        <v>5.2773785695604669</v>
      </c>
      <c r="S98" s="10">
        <f t="shared" si="188"/>
        <v>5.361353865084193</v>
      </c>
      <c r="T98" s="10">
        <f t="shared" si="188"/>
        <v>6.0617598689899692</v>
      </c>
      <c r="U98" s="10">
        <f t="shared" si="188"/>
        <v>7.7093919391777685</v>
      </c>
      <c r="V98" s="10">
        <f t="shared" si="188"/>
        <v>10.16046992323415</v>
      </c>
      <c r="W98" s="285"/>
      <c r="X98" s="10">
        <f t="shared" si="189"/>
        <v>5.4314330353392233</v>
      </c>
      <c r="Y98" s="10">
        <f t="shared" si="190"/>
        <v>5.6001582251733302</v>
      </c>
      <c r="Z98" s="10">
        <f t="shared" si="191"/>
        <v>5.2773785695604669</v>
      </c>
      <c r="AA98" s="10">
        <f t="shared" si="192"/>
        <v>5.361353865084193</v>
      </c>
      <c r="AB98" s="10">
        <f t="shared" ref="AB98:AD98" si="200">AB82/AB69</f>
        <v>5.7586718755404709</v>
      </c>
      <c r="AC98" s="10">
        <f t="shared" si="200"/>
        <v>6.9577262251079368</v>
      </c>
      <c r="AD98" s="10">
        <f t="shared" si="200"/>
        <v>8.711332900432879</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2.1575432666479677</v>
      </c>
      <c r="L99" s="24">
        <f t="shared" si="196"/>
        <v>2.439642614177072</v>
      </c>
      <c r="M99" s="24">
        <f t="shared" si="196"/>
        <v>3.1027558845456507</v>
      </c>
      <c r="N99" s="24">
        <f t="shared" si="196"/>
        <v>4.0892275412613337</v>
      </c>
      <c r="P99" s="10">
        <f t="shared" si="188"/>
        <v>2.0824623609835862</v>
      </c>
      <c r="Q99" s="10">
        <f t="shared" si="188"/>
        <v>2.147153181047686</v>
      </c>
      <c r="R99" s="10">
        <f t="shared" si="188"/>
        <v>2.0233964341023469</v>
      </c>
      <c r="S99" s="10">
        <f t="shared" si="188"/>
        <v>2.0555933499149543</v>
      </c>
      <c r="T99" s="10">
        <f t="shared" si="188"/>
        <v>2.3241355801239303</v>
      </c>
      <c r="U99" s="10">
        <f t="shared" si="188"/>
        <v>2.9558531671016484</v>
      </c>
      <c r="V99" s="10">
        <f t="shared" si="188"/>
        <v>3.8956194520622334</v>
      </c>
      <c r="W99" s="285"/>
      <c r="X99" s="10">
        <f t="shared" si="189"/>
        <v>2.0824623609835862</v>
      </c>
      <c r="Y99" s="10">
        <f t="shared" si="190"/>
        <v>2.147153181047686</v>
      </c>
      <c r="Z99" s="10">
        <f t="shared" si="191"/>
        <v>2.0233964341023469</v>
      </c>
      <c r="AA99" s="10">
        <f t="shared" si="192"/>
        <v>2.0555933499149543</v>
      </c>
      <c r="AB99" s="10">
        <f t="shared" ref="AB99:AD99" si="201">AB83/AB70</f>
        <v>2.2079288011177338</v>
      </c>
      <c r="AC99" s="10">
        <f t="shared" si="201"/>
        <v>2.6676574833092372</v>
      </c>
      <c r="AD99" s="10">
        <f t="shared" si="201"/>
        <v>3.3400067277118572</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0.11844687667646125</v>
      </c>
      <c r="L100" s="24">
        <f t="shared" si="196"/>
        <v>0.1339338368425963</v>
      </c>
      <c r="M100" s="24">
        <f t="shared" si="196"/>
        <v>0.17033806426738396</v>
      </c>
      <c r="N100" s="24">
        <f t="shared" si="196"/>
        <v>0.22449433008788847</v>
      </c>
      <c r="P100" s="10">
        <f t="shared" si="188"/>
        <v>7.450477231703187E-2</v>
      </c>
      <c r="Q100" s="10">
        <f t="shared" si="188"/>
        <v>7.6819231829088244E-2</v>
      </c>
      <c r="R100" s="10">
        <f t="shared" si="188"/>
        <v>7.2391556003291321E-2</v>
      </c>
      <c r="S100" s="10">
        <f t="shared" si="188"/>
        <v>7.3543473044805546E-2</v>
      </c>
      <c r="T100" s="10">
        <f t="shared" si="188"/>
        <v>8.3151175010558104E-2</v>
      </c>
      <c r="U100" s="10">
        <f t="shared" si="188"/>
        <v>0.10575229177898292</v>
      </c>
      <c r="V100" s="10">
        <f t="shared" si="188"/>
        <v>0.13937454320788317</v>
      </c>
      <c r="W100" s="285"/>
      <c r="X100" s="10">
        <f t="shared" si="189"/>
        <v>7.450477231703187E-2</v>
      </c>
      <c r="Y100" s="10">
        <f t="shared" si="190"/>
        <v>7.6819231829088244E-2</v>
      </c>
      <c r="Z100" s="10">
        <f t="shared" si="191"/>
        <v>7.2391556003291321E-2</v>
      </c>
      <c r="AA100" s="10">
        <f t="shared" si="192"/>
        <v>7.3543473044805546E-2</v>
      </c>
      <c r="AB100" s="10">
        <f t="shared" ref="AB100:AD100" si="202">AB84/AB71</f>
        <v>7.8993616260030194E-2</v>
      </c>
      <c r="AC100" s="10">
        <f t="shared" si="202"/>
        <v>9.5441443330532075E-2</v>
      </c>
      <c r="AD100" s="10">
        <f t="shared" si="202"/>
        <v>0.11949624898285882</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2.8505545709288069E-2</v>
      </c>
      <c r="L101" s="24">
        <f t="shared" si="196"/>
        <v>3.2232653281060938E-2</v>
      </c>
      <c r="M101" s="24">
        <f t="shared" si="196"/>
        <v>4.09937316478899E-2</v>
      </c>
      <c r="N101" s="24">
        <f t="shared" si="196"/>
        <v>5.4027033615045385E-2</v>
      </c>
      <c r="P101" s="10">
        <f>P85/P72</f>
        <v>5.5660169624295722E-2</v>
      </c>
      <c r="Q101" s="10">
        <f t="shared" ref="Q101:V101" si="203">Q85/Q72</f>
        <v>5.7389229455274797E-2</v>
      </c>
      <c r="R101" s="10">
        <f t="shared" si="203"/>
        <v>5.4081452250660592E-2</v>
      </c>
      <c r="S101" s="10">
        <f t="shared" si="203"/>
        <v>5.4942013204406934E-2</v>
      </c>
      <c r="T101" s="10">
        <f t="shared" si="203"/>
        <v>6.2119624845684555E-2</v>
      </c>
      <c r="U101" s="10">
        <f t="shared" si="203"/>
        <v>7.9004207589942713E-2</v>
      </c>
      <c r="V101" s="10">
        <f t="shared" si="203"/>
        <v>0.10412233303994825</v>
      </c>
      <c r="W101" s="285"/>
      <c r="X101" s="10">
        <f t="shared" si="189"/>
        <v>5.5660169624295722E-2</v>
      </c>
      <c r="Y101" s="10">
        <f t="shared" si="190"/>
        <v>5.7389229455274797E-2</v>
      </c>
      <c r="Z101" s="10">
        <f t="shared" si="191"/>
        <v>5.4081452250660592E-2</v>
      </c>
      <c r="AA101" s="10">
        <f t="shared" si="192"/>
        <v>5.4942013204406934E-2</v>
      </c>
      <c r="AB101" s="10">
        <f t="shared" ref="AB101:AD101" si="204">AB85/AB72</f>
        <v>5.9013643603400313E-2</v>
      </c>
      <c r="AC101" s="10">
        <f t="shared" si="204"/>
        <v>7.1301297349923284E-2</v>
      </c>
      <c r="AD101" s="10">
        <f t="shared" si="204"/>
        <v>8.9271885290125599E-2</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22.88205274675142</v>
      </c>
      <c r="L102" s="10">
        <f t="shared" si="206"/>
        <v>25.873887139956352</v>
      </c>
      <c r="M102" s="10">
        <f t="shared" si="206"/>
        <v>32.906604890835361</v>
      </c>
      <c r="N102" s="10">
        <f t="shared" si="206"/>
        <v>43.368734124152155</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26.106341997430022</v>
      </c>
      <c r="L103" s="10">
        <f t="shared" si="208"/>
        <v>29.519753055132014</v>
      </c>
      <c r="M103" s="10">
        <f t="shared" si="208"/>
        <v>37.543444670907611</v>
      </c>
      <c r="N103" s="10">
        <f t="shared" si="208"/>
        <v>49.479783023464506</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81.585469472940403</v>
      </c>
      <c r="L104" s="10">
        <f>J104*(1+(J25+L25)/2*((L8/J8)^(1/(L$4-J$4))-1))^(L$4-J$4)</f>
        <v>84.762279669533271</v>
      </c>
      <c r="M104" s="10">
        <f>L104*(1+(L25+M25)/2*((M8/L8)^(1/(M$4-L$4))-1))^(M$4-L$4)</f>
        <v>98.076819667051168</v>
      </c>
      <c r="N104" s="10">
        <f>M104*(1+(M25+N25)/2*((N8/M8)^(1/(N$4-M$4))-1))^(N$4-M$4)</f>
        <v>123.84656954640421</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614</v>
      </c>
      <c r="J106" s="118" t="s">
        <v>644</v>
      </c>
      <c r="K106" s="118" t="s">
        <v>645</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46.118187658168047</v>
      </c>
      <c r="W111" s="186" cm="1">
        <f t="array" ref="W111">IF(W$110=-1,X111,IF(W$110=99,V111,IF(W$110=0,INDEX($F92:$N92,0,W$108),(INDEX($F92:$N92,0,W$110+1)-INDEX($F92:$N92,0,W$110))/(INDEX($F$4:$N$4,0,W$110+1)-INDEX($F$4:$N$4,0,W$110))+V111)))</f>
        <v>46.642140145709341</v>
      </c>
      <c r="X111" s="186" cm="1">
        <f t="array" ref="X111">IF(X$110=-1,Y111,IF(X$110=99,W111,IF(X$110=0,INDEX($F92:$N92,0,X$108),(INDEX($F92:$N92,0,X$110+1)-INDEX($F92:$N92,0,X$110))/(INDEX($F$4:$N$4,0,X$110+1)-INDEX($F$4:$N$4,0,X$110))+W111)))</f>
        <v>47.166092633250635</v>
      </c>
      <c r="Y111" s="186" cm="1">
        <f t="array" ref="Y111">IF(Y$110=-1,Z111,IF(Y$110=99,X111,IF(Y$110=0,INDEX($F92:$N92,0,Y$108),(INDEX($F92:$N92,0,Y$110+1)-INDEX($F92:$N92,0,Y$110))/(INDEX($F$4:$N$4,0,Y$110+1)-INDEX($F$4:$N$4,0,Y$110))+X111)))</f>
        <v>47.690045120791929</v>
      </c>
      <c r="Z111" s="186" cm="1">
        <f t="array" ref="Z111">IF(Z$110=-1,AA111,IF(Z$110=99,Y111,IF(Z$110=0,INDEX($F92:$N92,0,Z$108),(INDEX($F92:$N92,0,Z$110+1)-INDEX($F92:$N92,0,Z$110))/(INDEX($F$4:$N$4,0,Z$110+1)-INDEX($F$4:$N$4,0,Z$110))+Y111)))</f>
        <v>48.213997608333223</v>
      </c>
      <c r="AA111" s="186" cm="1">
        <f t="array" ref="AA111">IF(AA$110=-1,AB111,IF(AA$110=99,Z111,IF(AA$110=0,INDEX($F92:$N92,0,AA$108),(INDEX($F92:$N92,0,AA$110+1)-INDEX($F92:$N92,0,AA$110))/(INDEX($F$4:$N$4,0,AA$110+1)-INDEX($F$4:$N$4,0,AA$110))+Z111)))</f>
        <v>48.737950095874517</v>
      </c>
      <c r="AB111" s="186" cm="1">
        <f t="array" ref="AB111">IF(AB$110=-1,AC111,IF(AB$110=99,AA111,IF(AB$110=0,INDEX($F92:$N92,0,AB$108),(INDEX($F92:$N92,0,AB$110+1)-INDEX($F92:$N92,0,AB$110))/(INDEX($F$4:$N$4,0,AB$110+1)-INDEX($F$4:$N$4,0,AB$110))+AA111)))</f>
        <v>49.261902583415811</v>
      </c>
      <c r="AC111" s="186" cm="1">
        <f t="array" ref="AC111">IF(AC$110=-1,AD111,IF(AC$110=99,AB111,IF(AC$110=0,INDEX($F92:$N92,0,AC$108),(INDEX($F92:$N92,0,AC$110+1)-INDEX($F92:$N92,0,AC$110))/(INDEX($F$4:$N$4,0,AC$110+1)-INDEX($F$4:$N$4,0,AC$110))+AB111)))</f>
        <v>49.785855070957105</v>
      </c>
      <c r="AD111" s="186" cm="1">
        <f t="array" ref="AD111">IF(AD$110=-1,AE111,IF(AD$110=99,AC111,IF(AD$110=0,INDEX($F92:$N92,0,AD$108),(INDEX($F92:$N92,0,AD$110+1)-INDEX($F92:$N92,0,AD$110))/(INDEX($F$4:$N$4,0,AD$110+1)-INDEX($F$4:$N$4,0,AD$110))+AC111)))</f>
        <v>50.309807558498399</v>
      </c>
      <c r="AE111" s="186" cm="1">
        <f t="array" ref="AE111">IF(AE$110=-1,AF111,IF(AE$110=99,AD111,IF(AE$110=0,INDEX($F92:$N92,0,AE$108),(INDEX($F92:$N92,0,AE$110+1)-INDEX($F92:$N92,0,AE$110))/(INDEX($F$4:$N$4,0,AE$110+1)-INDEX($F$4:$N$4,0,AE$110))+AD111)))</f>
        <v>50.833760046039679</v>
      </c>
      <c r="AF111" s="186" cm="1">
        <f t="array" ref="AF111">IF(AF$110=-1,AG111,IF(AF$110=99,AE111,IF(AF$110=0,INDEX($F92:$N92,0,AF$108),(INDEX($F92:$N92,0,AF$110+1)-INDEX($F92:$N92,0,AF$110))/(INDEX($F$4:$N$4,0,AF$110+1)-INDEX($F$4:$N$4,0,AF$110))+AE111)))</f>
        <v>52.21545999968766</v>
      </c>
      <c r="AG111" s="186" cm="1">
        <f t="array" ref="AG111">IF(AG$110=-1,AH111,IF(AG$110=99,AF111,IF(AG$110=0,INDEX($F92:$N92,0,AG$108),(INDEX($F92:$N92,0,AG$110+1)-INDEX($F92:$N92,0,AG$110))/(INDEX($F$4:$N$4,0,AG$110+1)-INDEX($F$4:$N$4,0,AG$110))+AF111)))</f>
        <v>53.597159953335641</v>
      </c>
      <c r="AH111" s="186" cm="1">
        <f t="array" ref="AH111">IF(AH$110=-1,AI111,IF(AH$110=99,AG111,IF(AH$110=0,INDEX($F92:$N92,0,AH$108),(INDEX($F92:$N92,0,AH$110+1)-INDEX($F92:$N92,0,AH$110))/(INDEX($F$4:$N$4,0,AH$110+1)-INDEX($F$4:$N$4,0,AH$110))+AG111)))</f>
        <v>54.978859906983622</v>
      </c>
      <c r="AI111" s="186" cm="1">
        <f t="array" ref="AI111">IF(AI$110=-1,AJ111,IF(AI$110=99,AH111,IF(AI$110=0,INDEX($F92:$N92,0,AI$108),(INDEX($F92:$N92,0,AI$110+1)-INDEX($F92:$N92,0,AI$110))/(INDEX($F$4:$N$4,0,AI$110+1)-INDEX($F$4:$N$4,0,AI$110))+AH111)))</f>
        <v>56.360559860631604</v>
      </c>
      <c r="AJ111" s="186" cm="1">
        <f t="array" ref="AJ111">IF(AJ$110=-1,AK111,IF(AJ$110=99,AI111,IF(AJ$110=0,INDEX($F92:$N92,0,AJ$108),(INDEX($F92:$N92,0,AJ$110+1)-INDEX($F92:$N92,0,AJ$110))/(INDEX($F$4:$N$4,0,AJ$110+1)-INDEX($F$4:$N$4,0,AJ$110))+AI111)))</f>
        <v>57.742259814279585</v>
      </c>
      <c r="AK111" s="186" cm="1">
        <f t="array" ref="AK111">IF(AK$110=-1,AL111,IF(AK$110=99,AJ111,IF(AK$110=0,INDEX($F92:$N92,0,AK$108),(INDEX($F92:$N92,0,AK$110+1)-INDEX($F92:$N92,0,AK$110))/(INDEX($F$4:$N$4,0,AK$110+1)-INDEX($F$4:$N$4,0,AK$110))+AJ111)))</f>
        <v>59.123959767927566</v>
      </c>
      <c r="AL111" s="186" cm="1">
        <f t="array" ref="AL111">IF(AL$110=-1,AM111,IF(AL$110=99,AK111,IF(AL$110=0,INDEX($F92:$N92,0,AL$108),(INDEX($F92:$N92,0,AL$110+1)-INDEX($F92:$N92,0,AL$110))/(INDEX($F$4:$N$4,0,AL$110+1)-INDEX($F$4:$N$4,0,AL$110))+AK111)))</f>
        <v>60.505659721575547</v>
      </c>
      <c r="AM111" s="186" cm="1">
        <f t="array" ref="AM111">IF(AM$110=-1,AN111,IF(AM$110=99,AL111,IF(AM$110=0,INDEX($F92:$N92,0,AM$108),(INDEX($F92:$N92,0,AM$110+1)-INDEX($F92:$N92,0,AM$110))/(INDEX($F$4:$N$4,0,AM$110+1)-INDEX($F$4:$N$4,0,AM$110))+AL111)))</f>
        <v>61.887359675223529</v>
      </c>
      <c r="AN111" s="186" cm="1">
        <f t="array" ref="AN111">IF(AN$110=-1,AO111,IF(AN$110=99,AM111,IF(AN$110=0,INDEX($F92:$N92,0,AN$108),(INDEX($F92:$N92,0,AN$110+1)-INDEX($F92:$N92,0,AN$110))/(INDEX($F$4:$N$4,0,AN$110+1)-INDEX($F$4:$N$4,0,AN$110))+AM111)))</f>
        <v>63.26905962887151</v>
      </c>
      <c r="AO111" s="186" cm="1">
        <f t="array" ref="AO111">IF(AO$110=-1,AP111,IF(AO$110=99,AN111,IF(AO$110=0,INDEX($F92:$N92,0,AO$108),(INDEX($F92:$N92,0,AO$110+1)-INDEX($F92:$N92,0,AO$110))/(INDEX($F$4:$N$4,0,AO$110+1)-INDEX($F$4:$N$4,0,AO$110))+AN111)))</f>
        <v>64.65075958251947</v>
      </c>
      <c r="AP111" s="186" cm="1">
        <f t="array" ref="AP111">IF(AP$110=-1,AQ111,IF(AP$110=99,AO111,IF(AP$110=0,INDEX($F92:$N92,0,AP$108),(INDEX($F92:$N92,0,AP$110+1)-INDEX($F92:$N92,0,AP$110))/(INDEX($F$4:$N$4,0,AP$110+1)-INDEX($F$4:$N$4,0,AP$110))+AO111)))</f>
        <v>66.706227182499035</v>
      </c>
      <c r="AQ111" s="186" cm="1">
        <f t="array" ref="AQ111">IF(AQ$110=-1,AR111,IF(AQ$110=99,AP111,IF(AQ$110=0,INDEX($F92:$N92,0,AQ$108),(INDEX($F92:$N92,0,AQ$110+1)-INDEX($F92:$N92,0,AQ$110))/(INDEX($F$4:$N$4,0,AQ$110+1)-INDEX($F$4:$N$4,0,AQ$110))+AP111)))</f>
        <v>68.7616947824786</v>
      </c>
      <c r="AR111" s="186" cm="1">
        <f t="array" ref="AR111">IF(AR$110=-1,AS111,IF(AR$110=99,AQ111,IF(AR$110=0,INDEX($F92:$N92,0,AR$108),(INDEX($F92:$N92,0,AR$110+1)-INDEX($F92:$N92,0,AR$110))/(INDEX($F$4:$N$4,0,AR$110+1)-INDEX($F$4:$N$4,0,AR$110))+AQ111)))</f>
        <v>70.817162382458164</v>
      </c>
      <c r="AS111" s="186" cm="1">
        <f t="array" ref="AS111">IF(AS$110=-1,AT111,IF(AS$110=99,AR111,IF(AS$110=0,INDEX($F92:$N92,0,AS$108),(INDEX($F92:$N92,0,AS$110+1)-INDEX($F92:$N92,0,AS$110))/(INDEX($F$4:$N$4,0,AS$110+1)-INDEX($F$4:$N$4,0,AS$110))+AR111)))</f>
        <v>72.872629982437729</v>
      </c>
      <c r="AT111" s="186" cm="1">
        <f t="array" ref="AT111">IF(AT$110=-1,AU111,IF(AT$110=99,AS111,IF(AT$110=0,INDEX($F92:$N92,0,AT$108),(INDEX($F92:$N92,0,AT$110+1)-INDEX($F92:$N92,0,AT$110))/(INDEX($F$4:$N$4,0,AT$110+1)-INDEX($F$4:$N$4,0,AT$110))+AS111)))</f>
        <v>74.928097582417294</v>
      </c>
      <c r="AU111" s="186" cm="1">
        <f t="array" ref="AU111">IF(AU$110=-1,AV111,IF(AU$110=99,AT111,IF(AU$110=0,INDEX($F92:$N92,0,AU$108),(INDEX($F92:$N92,0,AU$110+1)-INDEX($F92:$N92,0,AU$110))/(INDEX($F$4:$N$4,0,AU$110+1)-INDEX($F$4:$N$4,0,AU$110))+AT111)))</f>
        <v>76.983565182396859</v>
      </c>
      <c r="AV111" s="186" cm="1">
        <f t="array" ref="AV111">IF(AV$110=-1,AW111,IF(AV$110=99,AU111,IF(AV$110=0,INDEX($F92:$N92,0,AV$108),(INDEX($F92:$N92,0,AV$110+1)-INDEX($F92:$N92,0,AV$110))/(INDEX($F$4:$N$4,0,AV$110+1)-INDEX($F$4:$N$4,0,AV$110))+AU111)))</f>
        <v>79.039032782376424</v>
      </c>
      <c r="AW111" s="186" cm="1">
        <f t="array" ref="AW111">IF(AW$110=-1,AX111,IF(AW$110=99,AV111,IF(AW$110=0,INDEX($F92:$N92,0,AW$108),(INDEX($F92:$N92,0,AW$110+1)-INDEX($F92:$N92,0,AW$110))/(INDEX($F$4:$N$4,0,AW$110+1)-INDEX($F$4:$N$4,0,AW$110))+AV111)))</f>
        <v>81.094500382355989</v>
      </c>
      <c r="AX111" s="186" cm="1">
        <f t="array" ref="AX111">IF(AX$110=-1,AY111,IF(AX$110=99,AW111,IF(AX$110=0,INDEX($F92:$N92,0,AX$108),(INDEX($F92:$N92,0,AX$110+1)-INDEX($F92:$N92,0,AX$110))/(INDEX($F$4:$N$4,0,AX$110+1)-INDEX($F$4:$N$4,0,AX$110))+AW111)))</f>
        <v>83.149967982335554</v>
      </c>
      <c r="AY111" s="186" cm="1">
        <f t="array" ref="AY111">IF(AY$110=-1,AZ111,IF(AY$110=99,AX111,IF(AY$110=0,INDEX($F92:$N92,0,AY$108),(INDEX($F92:$N92,0,AY$110+1)-INDEX($F92:$N92,0,AY$110))/(INDEX($F$4:$N$4,0,AY$110+1)-INDEX($F$4:$N$4,0,AY$110))+AX111)))</f>
        <v>85.205435582315175</v>
      </c>
      <c r="AZ111" s="186" cm="1">
        <f t="array" ref="AZ111">IF(AZ$110=-1,BA111,IF(AZ$110=99,AY111,IF(AZ$110=0,INDEX($F92:$N92,0,AZ$108),(INDEX($F92:$N92,0,AZ$110+1)-INDEX($F92:$N92,0,AZ$110))/(INDEX($F$4:$N$4,0,AZ$110+1)-INDEX($F$4:$N$4,0,AZ$110))+AY111)))</f>
        <v>85.205435582315175</v>
      </c>
      <c r="BA111" s="186" cm="1">
        <f t="array" ref="BA111">IF(BA$110=-1,BB111,IF(BA$110=99,AZ111,IF(BA$110=0,INDEX($F92:$N92,0,BA$108),(INDEX($F92:$N92,0,BA$110+1)-INDEX($F92:$N92,0,BA$110))/(INDEX($F$4:$N$4,0,BA$110+1)-INDEX($F$4:$N$4,0,BA$110))+AZ111)))</f>
        <v>85.205435582315175</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3.5389345311980103</v>
      </c>
      <c r="W112" s="186" cm="1">
        <f t="array" ref="W112">IF(W$110=-1,X112,IF(W$110=99,V112,IF(W$110=0,INDEX($F93:$N93,0,W$108),(INDEX($F93:$N93,0,W$110+1)-INDEX($F93:$N93,0,W$110))/(INDEX($F$4:$N$4,0,W$110+1)-INDEX($F$4:$N$4,0,W$110))+V112)))</f>
        <v>3.5903474886849258</v>
      </c>
      <c r="X112" s="186" cm="1">
        <f t="array" ref="X112">IF(X$110=-1,Y112,IF(X$110=99,W112,IF(X$110=0,INDEX($F93:$N93,0,X$108),(INDEX($F93:$N93,0,X$110+1)-INDEX($F93:$N93,0,X$110))/(INDEX($F$4:$N$4,0,X$110+1)-INDEX($F$4:$N$4,0,X$110))+W112)))</f>
        <v>3.6417604461718414</v>
      </c>
      <c r="Y112" s="186" cm="1">
        <f t="array" ref="Y112">IF(Y$110=-1,Z112,IF(Y$110=99,X112,IF(Y$110=0,INDEX($F93:$N93,0,Y$108),(INDEX($F93:$N93,0,Y$110+1)-INDEX($F93:$N93,0,Y$110))/(INDEX($F$4:$N$4,0,Y$110+1)-INDEX($F$4:$N$4,0,Y$110))+X112)))</f>
        <v>3.6931734036587569</v>
      </c>
      <c r="Z112" s="186" cm="1">
        <f t="array" ref="Z112">IF(Z$110=-1,AA112,IF(Z$110=99,Y112,IF(Z$110=0,INDEX($F93:$N93,0,Z$108),(INDEX($F93:$N93,0,Z$110+1)-INDEX($F93:$N93,0,Z$110))/(INDEX($F$4:$N$4,0,Z$110+1)-INDEX($F$4:$N$4,0,Z$110))+Y112)))</f>
        <v>3.7445863611456724</v>
      </c>
      <c r="AA112" s="186" cm="1">
        <f t="array" ref="AA112">IF(AA$110=-1,AB112,IF(AA$110=99,Z112,IF(AA$110=0,INDEX($F93:$N93,0,AA$108),(INDEX($F93:$N93,0,AA$110+1)-INDEX($F93:$N93,0,AA$110))/(INDEX($F$4:$N$4,0,AA$110+1)-INDEX($F$4:$N$4,0,AA$110))+Z112)))</f>
        <v>3.795999318632588</v>
      </c>
      <c r="AB112" s="186" cm="1">
        <f t="array" ref="AB112">IF(AB$110=-1,AC112,IF(AB$110=99,AA112,IF(AB$110=0,INDEX($F93:$N93,0,AB$108),(INDEX($F93:$N93,0,AB$110+1)-INDEX($F93:$N93,0,AB$110))/(INDEX($F$4:$N$4,0,AB$110+1)-INDEX($F$4:$N$4,0,AB$110))+AA112)))</f>
        <v>3.8474122761195035</v>
      </c>
      <c r="AC112" s="186" cm="1">
        <f t="array" ref="AC112">IF(AC$110=-1,AD112,IF(AC$110=99,AB112,IF(AC$110=0,INDEX($F93:$N93,0,AC$108),(INDEX($F93:$N93,0,AC$110+1)-INDEX($F93:$N93,0,AC$110))/(INDEX($F$4:$N$4,0,AC$110+1)-INDEX($F$4:$N$4,0,AC$110))+AB112)))</f>
        <v>3.8988252336064191</v>
      </c>
      <c r="AD112" s="186" cm="1">
        <f t="array" ref="AD112">IF(AD$110=-1,AE112,IF(AD$110=99,AC112,IF(AD$110=0,INDEX($F93:$N93,0,AD$108),(INDEX($F93:$N93,0,AD$110+1)-INDEX($F93:$N93,0,AD$110))/(INDEX($F$4:$N$4,0,AD$110+1)-INDEX($F$4:$N$4,0,AD$110))+AC112)))</f>
        <v>3.9502381910933346</v>
      </c>
      <c r="AE112" s="186" cm="1">
        <f t="array" ref="AE112">IF(AE$110=-1,AF112,IF(AE$110=99,AD112,IF(AE$110=0,INDEX($F93:$N93,0,AE$108),(INDEX($F93:$N93,0,AE$110+1)-INDEX($F93:$N93,0,AE$110))/(INDEX($F$4:$N$4,0,AE$110+1)-INDEX($F$4:$N$4,0,AE$110))+AD112)))</f>
        <v>4.0016511485802493</v>
      </c>
      <c r="AF112" s="186" cm="1">
        <f t="array" ref="AF112">IF(AF$110=-1,AG112,IF(AF$110=99,AE112,IF(AF$110=0,INDEX($F93:$N93,0,AF$108),(INDEX($F93:$N93,0,AF$110+1)-INDEX($F93:$N93,0,AF$110))/(INDEX($F$4:$N$4,0,AF$110+1)-INDEX($F$4:$N$4,0,AF$110))+AE112)))</f>
        <v>4.1104190461644743</v>
      </c>
      <c r="AG112" s="186" cm="1">
        <f t="array" ref="AG112">IF(AG$110=-1,AH112,IF(AG$110=99,AF112,IF(AG$110=0,INDEX($F93:$N93,0,AG$108),(INDEX($F93:$N93,0,AG$110+1)-INDEX($F93:$N93,0,AG$110))/(INDEX($F$4:$N$4,0,AG$110+1)-INDEX($F$4:$N$4,0,AG$110))+AF112)))</f>
        <v>4.2191869437486993</v>
      </c>
      <c r="AH112" s="186" cm="1">
        <f t="array" ref="AH112">IF(AH$110=-1,AI112,IF(AH$110=99,AG112,IF(AH$110=0,INDEX($F93:$N93,0,AH$108),(INDEX($F93:$N93,0,AH$110+1)-INDEX($F93:$N93,0,AH$110))/(INDEX($F$4:$N$4,0,AH$110+1)-INDEX($F$4:$N$4,0,AH$110))+AG112)))</f>
        <v>4.3279548413329243</v>
      </c>
      <c r="AI112" s="186" cm="1">
        <f t="array" ref="AI112">IF(AI$110=-1,AJ112,IF(AI$110=99,AH112,IF(AI$110=0,INDEX($F93:$N93,0,AI$108),(INDEX($F93:$N93,0,AI$110+1)-INDEX($F93:$N93,0,AI$110))/(INDEX($F$4:$N$4,0,AI$110+1)-INDEX($F$4:$N$4,0,AI$110))+AH112)))</f>
        <v>4.4367227389171493</v>
      </c>
      <c r="AJ112" s="186" cm="1">
        <f t="array" ref="AJ112">IF(AJ$110=-1,AK112,IF(AJ$110=99,AI112,IF(AJ$110=0,INDEX($F93:$N93,0,AJ$108),(INDEX($F93:$N93,0,AJ$110+1)-INDEX($F93:$N93,0,AJ$110))/(INDEX($F$4:$N$4,0,AJ$110+1)-INDEX($F$4:$N$4,0,AJ$110))+AI112)))</f>
        <v>4.5454906365013743</v>
      </c>
      <c r="AK112" s="186" cm="1">
        <f t="array" ref="AK112">IF(AK$110=-1,AL112,IF(AK$110=99,AJ112,IF(AK$110=0,INDEX($F93:$N93,0,AK$108),(INDEX($F93:$N93,0,AK$110+1)-INDEX($F93:$N93,0,AK$110))/(INDEX($F$4:$N$4,0,AK$110+1)-INDEX($F$4:$N$4,0,AK$110))+AJ112)))</f>
        <v>4.6542585340855993</v>
      </c>
      <c r="AL112" s="186" cm="1">
        <f t="array" ref="AL112">IF(AL$110=-1,AM112,IF(AL$110=99,AK112,IF(AL$110=0,INDEX($F93:$N93,0,AL$108),(INDEX($F93:$N93,0,AL$110+1)-INDEX($F93:$N93,0,AL$110))/(INDEX($F$4:$N$4,0,AL$110+1)-INDEX($F$4:$N$4,0,AL$110))+AK112)))</f>
        <v>4.7630264316698243</v>
      </c>
      <c r="AM112" s="186" cm="1">
        <f t="array" ref="AM112">IF(AM$110=-1,AN112,IF(AM$110=99,AL112,IF(AM$110=0,INDEX($F93:$N93,0,AM$108),(INDEX($F93:$N93,0,AM$110+1)-INDEX($F93:$N93,0,AM$110))/(INDEX($F$4:$N$4,0,AM$110+1)-INDEX($F$4:$N$4,0,AM$110))+AL112)))</f>
        <v>4.8717943292540493</v>
      </c>
      <c r="AN112" s="186" cm="1">
        <f t="array" ref="AN112">IF(AN$110=-1,AO112,IF(AN$110=99,AM112,IF(AN$110=0,INDEX($F93:$N93,0,AN$108),(INDEX($F93:$N93,0,AN$110+1)-INDEX($F93:$N93,0,AN$110))/(INDEX($F$4:$N$4,0,AN$110+1)-INDEX($F$4:$N$4,0,AN$110))+AM112)))</f>
        <v>4.9805622268382743</v>
      </c>
      <c r="AO112" s="186" cm="1">
        <f t="array" ref="AO112">IF(AO$110=-1,AP112,IF(AO$110=99,AN112,IF(AO$110=0,INDEX($F93:$N93,0,AO$108),(INDEX($F93:$N93,0,AO$110+1)-INDEX($F93:$N93,0,AO$110))/(INDEX($F$4:$N$4,0,AO$110+1)-INDEX($F$4:$N$4,0,AO$110))+AN112)))</f>
        <v>5.0893301244224993</v>
      </c>
      <c r="AP112" s="186" cm="1">
        <f t="array" ref="AP112">IF(AP$110=-1,AQ112,IF(AP$110=99,AO112,IF(AP$110=0,INDEX($F93:$N93,0,AP$108),(INDEX($F93:$N93,0,AP$110+1)-INDEX($F93:$N93,0,AP$110))/(INDEX($F$4:$N$4,0,AP$110+1)-INDEX($F$4:$N$4,0,AP$110))+AO112)))</f>
        <v>5.2511372438423134</v>
      </c>
      <c r="AQ112" s="186" cm="1">
        <f t="array" ref="AQ112">IF(AQ$110=-1,AR112,IF(AQ$110=99,AP112,IF(AQ$110=0,INDEX($F93:$N93,0,AQ$108),(INDEX($F93:$N93,0,AQ$110+1)-INDEX($F93:$N93,0,AQ$110))/(INDEX($F$4:$N$4,0,AQ$110+1)-INDEX($F$4:$N$4,0,AQ$110))+AP112)))</f>
        <v>5.4129443632621275</v>
      </c>
      <c r="AR112" s="186" cm="1">
        <f t="array" ref="AR112">IF(AR$110=-1,AS112,IF(AR$110=99,AQ112,IF(AR$110=0,INDEX($F93:$N93,0,AR$108),(INDEX($F93:$N93,0,AR$110+1)-INDEX($F93:$N93,0,AR$110))/(INDEX($F$4:$N$4,0,AR$110+1)-INDEX($F$4:$N$4,0,AR$110))+AQ112)))</f>
        <v>5.5747514826819415</v>
      </c>
      <c r="AS112" s="186" cm="1">
        <f t="array" ref="AS112">IF(AS$110=-1,AT112,IF(AS$110=99,AR112,IF(AS$110=0,INDEX($F93:$N93,0,AS$108),(INDEX($F93:$N93,0,AS$110+1)-INDEX($F93:$N93,0,AS$110))/(INDEX($F$4:$N$4,0,AS$110+1)-INDEX($F$4:$N$4,0,AS$110))+AR112)))</f>
        <v>5.7365586021017556</v>
      </c>
      <c r="AT112" s="186" cm="1">
        <f t="array" ref="AT112">IF(AT$110=-1,AU112,IF(AT$110=99,AS112,IF(AT$110=0,INDEX($F93:$N93,0,AT$108),(INDEX($F93:$N93,0,AT$110+1)-INDEX($F93:$N93,0,AT$110))/(INDEX($F$4:$N$4,0,AT$110+1)-INDEX($F$4:$N$4,0,AT$110))+AS112)))</f>
        <v>5.8983657215215697</v>
      </c>
      <c r="AU112" s="186" cm="1">
        <f t="array" ref="AU112">IF(AU$110=-1,AV112,IF(AU$110=99,AT112,IF(AU$110=0,INDEX($F93:$N93,0,AU$108),(INDEX($F93:$N93,0,AU$110+1)-INDEX($F93:$N93,0,AU$110))/(INDEX($F$4:$N$4,0,AU$110+1)-INDEX($F$4:$N$4,0,AU$110))+AT112)))</f>
        <v>6.0601728409413838</v>
      </c>
      <c r="AV112" s="186" cm="1">
        <f t="array" ref="AV112">IF(AV$110=-1,AW112,IF(AV$110=99,AU112,IF(AV$110=0,INDEX($F93:$N93,0,AV$108),(INDEX($F93:$N93,0,AV$110+1)-INDEX($F93:$N93,0,AV$110))/(INDEX($F$4:$N$4,0,AV$110+1)-INDEX($F$4:$N$4,0,AV$110))+AU112)))</f>
        <v>6.2219799603611978</v>
      </c>
      <c r="AW112" s="186" cm="1">
        <f t="array" ref="AW112">IF(AW$110=-1,AX112,IF(AW$110=99,AV112,IF(AW$110=0,INDEX($F93:$N93,0,AW$108),(INDEX($F93:$N93,0,AW$110+1)-INDEX($F93:$N93,0,AW$110))/(INDEX($F$4:$N$4,0,AW$110+1)-INDEX($F$4:$N$4,0,AW$110))+AV112)))</f>
        <v>6.3837870797810119</v>
      </c>
      <c r="AX112" s="186" cm="1">
        <f t="array" ref="AX112">IF(AX$110=-1,AY112,IF(AX$110=99,AW112,IF(AX$110=0,INDEX($F93:$N93,0,AX$108),(INDEX($F93:$N93,0,AX$110+1)-INDEX($F93:$N93,0,AX$110))/(INDEX($F$4:$N$4,0,AX$110+1)-INDEX($F$4:$N$4,0,AX$110))+AW112)))</f>
        <v>6.545594199200826</v>
      </c>
      <c r="AY112" s="186" cm="1">
        <f t="array" ref="AY112">IF(AY$110=-1,AZ112,IF(AY$110=99,AX112,IF(AY$110=0,INDEX($F93:$N93,0,AY$108),(INDEX($F93:$N93,0,AY$110+1)-INDEX($F93:$N93,0,AY$110))/(INDEX($F$4:$N$4,0,AY$110+1)-INDEX($F$4:$N$4,0,AY$110))+AX112)))</f>
        <v>6.7074013186206436</v>
      </c>
      <c r="AZ112" s="186" cm="1">
        <f t="array" ref="AZ112">IF(AZ$110=-1,BA112,IF(AZ$110=99,AY112,IF(AZ$110=0,INDEX($F93:$N93,0,AZ$108),(INDEX($F93:$N93,0,AZ$110+1)-INDEX($F93:$N93,0,AZ$110))/(INDEX($F$4:$N$4,0,AZ$110+1)-INDEX($F$4:$N$4,0,AZ$110))+AY112)))</f>
        <v>6.7074013186206436</v>
      </c>
      <c r="BA112" s="186" cm="1">
        <f t="array" ref="BA112">IF(BA$110=-1,BB112,IF(BA$110=99,AZ112,IF(BA$110=0,INDEX($F93:$N93,0,BA$108),(INDEX($F93:$N93,0,BA$110+1)-INDEX($F93:$N93,0,BA$110))/(INDEX($F$4:$N$4,0,BA$110+1)-INDEX($F$4:$N$4,0,BA$110))+AZ112)))</f>
        <v>6.7074013186206436</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0.97210471300579204</v>
      </c>
      <c r="W113" s="186" cm="1">
        <f t="array" ref="W113">IF(W$110=-1,X113,IF(W$110=99,V113,IF(W$110=0,INDEX($F94:$N94,0,W$108),(INDEX($F94:$N94,0,W$110+1)-INDEX($F94:$N94,0,W$110))/(INDEX($F$4:$N$4,0,W$110+1)-INDEX($F$4:$N$4,0,W$110))+V113)))</f>
        <v>0.98622726255905491</v>
      </c>
      <c r="X113" s="186" cm="1">
        <f t="array" ref="X113">IF(X$110=-1,Y113,IF(X$110=99,W113,IF(X$110=0,INDEX($F94:$N94,0,X$108),(INDEX($F94:$N94,0,X$110+1)-INDEX($F94:$N94,0,X$110))/(INDEX($F$4:$N$4,0,X$110+1)-INDEX($F$4:$N$4,0,X$110))+W113)))</f>
        <v>1.0003498121123178</v>
      </c>
      <c r="Y113" s="186" cm="1">
        <f t="array" ref="Y113">IF(Y$110=-1,Z113,IF(Y$110=99,X113,IF(Y$110=0,INDEX($F94:$N94,0,Y$108),(INDEX($F94:$N94,0,Y$110+1)-INDEX($F94:$N94,0,Y$110))/(INDEX($F$4:$N$4,0,Y$110+1)-INDEX($F$4:$N$4,0,Y$110))+X113)))</f>
        <v>1.0144723616655806</v>
      </c>
      <c r="Z113" s="186" cm="1">
        <f t="array" ref="Z113">IF(Z$110=-1,AA113,IF(Z$110=99,Y113,IF(Z$110=0,INDEX($F94:$N94,0,Z$108),(INDEX($F94:$N94,0,Z$110+1)-INDEX($F94:$N94,0,Z$110))/(INDEX($F$4:$N$4,0,Z$110+1)-INDEX($F$4:$N$4,0,Z$110))+Y113)))</f>
        <v>1.0285949112188435</v>
      </c>
      <c r="AA113" s="186" cm="1">
        <f t="array" ref="AA113">IF(AA$110=-1,AB113,IF(AA$110=99,Z113,IF(AA$110=0,INDEX($F94:$N94,0,AA$108),(INDEX($F94:$N94,0,AA$110+1)-INDEX($F94:$N94,0,AA$110))/(INDEX($F$4:$N$4,0,AA$110+1)-INDEX($F$4:$N$4,0,AA$110))+Z113)))</f>
        <v>1.0427174607721064</v>
      </c>
      <c r="AB113" s="186" cm="1">
        <f t="array" ref="AB113">IF(AB$110=-1,AC113,IF(AB$110=99,AA113,IF(AB$110=0,INDEX($F94:$N94,0,AB$108),(INDEX($F94:$N94,0,AB$110+1)-INDEX($F94:$N94,0,AB$110))/(INDEX($F$4:$N$4,0,AB$110+1)-INDEX($F$4:$N$4,0,AB$110))+AA113)))</f>
        <v>1.0568400103253692</v>
      </c>
      <c r="AC113" s="186" cm="1">
        <f t="array" ref="AC113">IF(AC$110=-1,AD113,IF(AC$110=99,AB113,IF(AC$110=0,INDEX($F94:$N94,0,AC$108),(INDEX($F94:$N94,0,AC$110+1)-INDEX($F94:$N94,0,AC$110))/(INDEX($F$4:$N$4,0,AC$110+1)-INDEX($F$4:$N$4,0,AC$110))+AB113)))</f>
        <v>1.0709625598786321</v>
      </c>
      <c r="AD113" s="186" cm="1">
        <f t="array" ref="AD113">IF(AD$110=-1,AE113,IF(AD$110=99,AC113,IF(AD$110=0,INDEX($F94:$N94,0,AD$108),(INDEX($F94:$N94,0,AD$110+1)-INDEX($F94:$N94,0,AD$110))/(INDEX($F$4:$N$4,0,AD$110+1)-INDEX($F$4:$N$4,0,AD$110))+AC113)))</f>
        <v>1.085085109431895</v>
      </c>
      <c r="AE113" s="186" cm="1">
        <f t="array" ref="AE113">IF(AE$110=-1,AF113,IF(AE$110=99,AD113,IF(AE$110=0,INDEX($F94:$N94,0,AE$108),(INDEX($F94:$N94,0,AE$110+1)-INDEX($F94:$N94,0,AE$110))/(INDEX($F$4:$N$4,0,AE$110+1)-INDEX($F$4:$N$4,0,AE$110))+AD113)))</f>
        <v>1.0992076589851578</v>
      </c>
      <c r="AF113" s="186" cm="1">
        <f t="array" ref="AF113">IF(AF$110=-1,AG113,IF(AF$110=99,AE113,IF(AF$110=0,INDEX($F94:$N94,0,AF$108),(INDEX($F94:$N94,0,AF$110+1)-INDEX($F94:$N94,0,AF$110))/(INDEX($F$4:$N$4,0,AF$110+1)-INDEX($F$4:$N$4,0,AF$110))+AE113)))</f>
        <v>1.1290849525415219</v>
      </c>
      <c r="AG113" s="186" cm="1">
        <f t="array" ref="AG113">IF(AG$110=-1,AH113,IF(AG$110=99,AF113,IF(AG$110=0,INDEX($F94:$N94,0,AG$108),(INDEX($F94:$N94,0,AG$110+1)-INDEX($F94:$N94,0,AG$110))/(INDEX($F$4:$N$4,0,AG$110+1)-INDEX($F$4:$N$4,0,AG$110))+AF113)))</f>
        <v>1.1589622460978859</v>
      </c>
      <c r="AH113" s="186" cm="1">
        <f t="array" ref="AH113">IF(AH$110=-1,AI113,IF(AH$110=99,AG113,IF(AH$110=0,INDEX($F94:$N94,0,AH$108),(INDEX($F94:$N94,0,AH$110+1)-INDEX($F94:$N94,0,AH$110))/(INDEX($F$4:$N$4,0,AH$110+1)-INDEX($F$4:$N$4,0,AH$110))+AG113)))</f>
        <v>1.1888395396542499</v>
      </c>
      <c r="AI113" s="186" cm="1">
        <f t="array" ref="AI113">IF(AI$110=-1,AJ113,IF(AI$110=99,AH113,IF(AI$110=0,INDEX($F94:$N94,0,AI$108),(INDEX($F94:$N94,0,AI$110+1)-INDEX($F94:$N94,0,AI$110))/(INDEX($F$4:$N$4,0,AI$110+1)-INDEX($F$4:$N$4,0,AI$110))+AH113)))</f>
        <v>1.218716833210614</v>
      </c>
      <c r="AJ113" s="186" cm="1">
        <f t="array" ref="AJ113">IF(AJ$110=-1,AK113,IF(AJ$110=99,AI113,IF(AJ$110=0,INDEX($F94:$N94,0,AJ$108),(INDEX($F94:$N94,0,AJ$110+1)-INDEX($F94:$N94,0,AJ$110))/(INDEX($F$4:$N$4,0,AJ$110+1)-INDEX($F$4:$N$4,0,AJ$110))+AI113)))</f>
        <v>1.248594126766978</v>
      </c>
      <c r="AK113" s="186" cm="1">
        <f t="array" ref="AK113">IF(AK$110=-1,AL113,IF(AK$110=99,AJ113,IF(AK$110=0,INDEX($F94:$N94,0,AK$108),(INDEX($F94:$N94,0,AK$110+1)-INDEX($F94:$N94,0,AK$110))/(INDEX($F$4:$N$4,0,AK$110+1)-INDEX($F$4:$N$4,0,AK$110))+AJ113)))</f>
        <v>1.278471420323342</v>
      </c>
      <c r="AL113" s="186" cm="1">
        <f t="array" ref="AL113">IF(AL$110=-1,AM113,IF(AL$110=99,AK113,IF(AL$110=0,INDEX($F94:$N94,0,AL$108),(INDEX($F94:$N94,0,AL$110+1)-INDEX($F94:$N94,0,AL$110))/(INDEX($F$4:$N$4,0,AL$110+1)-INDEX($F$4:$N$4,0,AL$110))+AK113)))</f>
        <v>1.3083487138797061</v>
      </c>
      <c r="AM113" s="186" cm="1">
        <f t="array" ref="AM113">IF(AM$110=-1,AN113,IF(AM$110=99,AL113,IF(AM$110=0,INDEX($F94:$N94,0,AM$108),(INDEX($F94:$N94,0,AM$110+1)-INDEX($F94:$N94,0,AM$110))/(INDEX($F$4:$N$4,0,AM$110+1)-INDEX($F$4:$N$4,0,AM$110))+AL113)))</f>
        <v>1.3382260074360701</v>
      </c>
      <c r="AN113" s="186" cm="1">
        <f t="array" ref="AN113">IF(AN$110=-1,AO113,IF(AN$110=99,AM113,IF(AN$110=0,INDEX($F94:$N94,0,AN$108),(INDEX($F94:$N94,0,AN$110+1)-INDEX($F94:$N94,0,AN$110))/(INDEX($F$4:$N$4,0,AN$110+1)-INDEX($F$4:$N$4,0,AN$110))+AM113)))</f>
        <v>1.3681033009924342</v>
      </c>
      <c r="AO113" s="186" cm="1">
        <f t="array" ref="AO113">IF(AO$110=-1,AP113,IF(AO$110=99,AN113,IF(AO$110=0,INDEX($F94:$N94,0,AO$108),(INDEX($F94:$N94,0,AO$110+1)-INDEX($F94:$N94,0,AO$110))/(INDEX($F$4:$N$4,0,AO$110+1)-INDEX($F$4:$N$4,0,AO$110))+AN113)))</f>
        <v>1.397980594548798</v>
      </c>
      <c r="AP113" s="186" cm="1">
        <f t="array" ref="AP113">IF(AP$110=-1,AQ113,IF(AP$110=99,AO113,IF(AP$110=0,INDEX($F94:$N94,0,AP$108),(INDEX($F94:$N94,0,AP$110+1)-INDEX($F94:$N94,0,AP$110))/(INDEX($F$4:$N$4,0,AP$110+1)-INDEX($F$4:$N$4,0,AP$110))+AO113)))</f>
        <v>1.4424271538166364</v>
      </c>
      <c r="AQ113" s="186" cm="1">
        <f t="array" ref="AQ113">IF(AQ$110=-1,AR113,IF(AQ$110=99,AP113,IF(AQ$110=0,INDEX($F94:$N94,0,AQ$108),(INDEX($F94:$N94,0,AQ$110+1)-INDEX($F94:$N94,0,AQ$110))/(INDEX($F$4:$N$4,0,AQ$110+1)-INDEX($F$4:$N$4,0,AQ$110))+AP113)))</f>
        <v>1.4868737130844749</v>
      </c>
      <c r="AR113" s="186" cm="1">
        <f t="array" ref="AR113">IF(AR$110=-1,AS113,IF(AR$110=99,AQ113,IF(AR$110=0,INDEX($F94:$N94,0,AR$108),(INDEX($F94:$N94,0,AR$110+1)-INDEX($F94:$N94,0,AR$110))/(INDEX($F$4:$N$4,0,AR$110+1)-INDEX($F$4:$N$4,0,AR$110))+AQ113)))</f>
        <v>1.5313202723523134</v>
      </c>
      <c r="AS113" s="186" cm="1">
        <f t="array" ref="AS113">IF(AS$110=-1,AT113,IF(AS$110=99,AR113,IF(AS$110=0,INDEX($F94:$N94,0,AS$108),(INDEX($F94:$N94,0,AS$110+1)-INDEX($F94:$N94,0,AS$110))/(INDEX($F$4:$N$4,0,AS$110+1)-INDEX($F$4:$N$4,0,AS$110))+AR113)))</f>
        <v>1.5757668316201519</v>
      </c>
      <c r="AT113" s="186" cm="1">
        <f t="array" ref="AT113">IF(AT$110=-1,AU113,IF(AT$110=99,AS113,IF(AT$110=0,INDEX($F94:$N94,0,AT$108),(INDEX($F94:$N94,0,AT$110+1)-INDEX($F94:$N94,0,AT$110))/(INDEX($F$4:$N$4,0,AT$110+1)-INDEX($F$4:$N$4,0,AT$110))+AS113)))</f>
        <v>1.6202133908879903</v>
      </c>
      <c r="AU113" s="186" cm="1">
        <f t="array" ref="AU113">IF(AU$110=-1,AV113,IF(AU$110=99,AT113,IF(AU$110=0,INDEX($F94:$N94,0,AU$108),(INDEX($F94:$N94,0,AU$110+1)-INDEX($F94:$N94,0,AU$110))/(INDEX($F$4:$N$4,0,AU$110+1)-INDEX($F$4:$N$4,0,AU$110))+AT113)))</f>
        <v>1.6646599501558288</v>
      </c>
      <c r="AV113" s="186" cm="1">
        <f t="array" ref="AV113">IF(AV$110=-1,AW113,IF(AV$110=99,AU113,IF(AV$110=0,INDEX($F94:$N94,0,AV$108),(INDEX($F94:$N94,0,AV$110+1)-INDEX($F94:$N94,0,AV$110))/(INDEX($F$4:$N$4,0,AV$110+1)-INDEX($F$4:$N$4,0,AV$110))+AU113)))</f>
        <v>1.7091065094236673</v>
      </c>
      <c r="AW113" s="186" cm="1">
        <f t="array" ref="AW113">IF(AW$110=-1,AX113,IF(AW$110=99,AV113,IF(AW$110=0,INDEX($F94:$N94,0,AW$108),(INDEX($F94:$N94,0,AW$110+1)-INDEX($F94:$N94,0,AW$110))/(INDEX($F$4:$N$4,0,AW$110+1)-INDEX($F$4:$N$4,0,AW$110))+AV113)))</f>
        <v>1.7535530686915057</v>
      </c>
      <c r="AX113" s="186" cm="1">
        <f t="array" ref="AX113">IF(AX$110=-1,AY113,IF(AX$110=99,AW113,IF(AX$110=0,INDEX($F94:$N94,0,AX$108),(INDEX($F94:$N94,0,AX$110+1)-INDEX($F94:$N94,0,AX$110))/(INDEX($F$4:$N$4,0,AX$110+1)-INDEX($F$4:$N$4,0,AX$110))+AW113)))</f>
        <v>1.7979996279593442</v>
      </c>
      <c r="AY113" s="186" cm="1">
        <f t="array" ref="AY113">IF(AY$110=-1,AZ113,IF(AY$110=99,AX113,IF(AY$110=0,INDEX($F94:$N94,0,AY$108),(INDEX($F94:$N94,0,AY$110+1)-INDEX($F94:$N94,0,AY$110))/(INDEX($F$4:$N$4,0,AY$110+1)-INDEX($F$4:$N$4,0,AY$110))+AX113)))</f>
        <v>1.8424461872271829</v>
      </c>
      <c r="AZ113" s="186" cm="1">
        <f t="array" ref="AZ113">IF(AZ$110=-1,BA113,IF(AZ$110=99,AY113,IF(AZ$110=0,INDEX($F94:$N94,0,AZ$108),(INDEX($F94:$N94,0,AZ$110+1)-INDEX($F94:$N94,0,AZ$110))/(INDEX($F$4:$N$4,0,AZ$110+1)-INDEX($F$4:$N$4,0,AZ$110))+AY113)))</f>
        <v>1.8424461872271829</v>
      </c>
      <c r="BA113" s="186" cm="1">
        <f t="array" ref="BA113">IF(BA$110=-1,BB113,IF(BA$110=99,AZ113,IF(BA$110=0,INDEX($F94:$N94,0,BA$108),(INDEX($F94:$N94,0,BA$110+1)-INDEX($F94:$N94,0,BA$110))/(INDEX($F$4:$N$4,0,BA$110+1)-INDEX($F$4:$N$4,0,BA$110))+AZ113)))</f>
        <v>1.8424461872271829</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3.1976635091156576</v>
      </c>
      <c r="W114" s="186" cm="1">
        <f t="array" ref="W114">IF(W$110=-1,X114,IF(W$110=99,V114,IF(W$110=0,INDEX($F95:$N95,0,W$108),(INDEX($F95:$N95,0,W$110+1)-INDEX($F95:$N95,0,W$110))/(INDEX($F$4:$N$4,0,W$110+1)-INDEX($F$4:$N$4,0,W$110))+V114)))</f>
        <v>3.2441185470945517</v>
      </c>
      <c r="X114" s="186" cm="1">
        <f t="array" ref="X114">IF(X$110=-1,Y114,IF(X$110=99,W114,IF(X$110=0,INDEX($F95:$N95,0,X$108),(INDEX($F95:$N95,0,X$110+1)-INDEX($F95:$N95,0,X$110))/(INDEX($F$4:$N$4,0,X$110+1)-INDEX($F$4:$N$4,0,X$110))+W114)))</f>
        <v>3.2905735850734459</v>
      </c>
      <c r="Y114" s="186" cm="1">
        <f t="array" ref="Y114">IF(Y$110=-1,Z114,IF(Y$110=99,X114,IF(Y$110=0,INDEX($F95:$N95,0,Y$108),(INDEX($F95:$N95,0,Y$110+1)-INDEX($F95:$N95,0,Y$110))/(INDEX($F$4:$N$4,0,Y$110+1)-INDEX($F$4:$N$4,0,Y$110))+X114)))</f>
        <v>3.33702862305234</v>
      </c>
      <c r="Z114" s="186" cm="1">
        <f t="array" ref="Z114">IF(Z$110=-1,AA114,IF(Z$110=99,Y114,IF(Z$110=0,INDEX($F95:$N95,0,Z$108),(INDEX($F95:$N95,0,Z$110+1)-INDEX($F95:$N95,0,Z$110))/(INDEX($F$4:$N$4,0,Z$110+1)-INDEX($F$4:$N$4,0,Z$110))+Y114)))</f>
        <v>3.3834836610312342</v>
      </c>
      <c r="AA114" s="186" cm="1">
        <f t="array" ref="AA114">IF(AA$110=-1,AB114,IF(AA$110=99,Z114,IF(AA$110=0,INDEX($F95:$N95,0,AA$108),(INDEX($F95:$N95,0,AA$110+1)-INDEX($F95:$N95,0,AA$110))/(INDEX($F$4:$N$4,0,AA$110+1)-INDEX($F$4:$N$4,0,AA$110))+Z114)))</f>
        <v>3.4299386990101284</v>
      </c>
      <c r="AB114" s="186" cm="1">
        <f t="array" ref="AB114">IF(AB$110=-1,AC114,IF(AB$110=99,AA114,IF(AB$110=0,INDEX($F95:$N95,0,AB$108),(INDEX($F95:$N95,0,AB$110+1)-INDEX($F95:$N95,0,AB$110))/(INDEX($F$4:$N$4,0,AB$110+1)-INDEX($F$4:$N$4,0,AB$110))+AA114)))</f>
        <v>3.4763937369890225</v>
      </c>
      <c r="AC114" s="186" cm="1">
        <f t="array" ref="AC114">IF(AC$110=-1,AD114,IF(AC$110=99,AB114,IF(AC$110=0,INDEX($F95:$N95,0,AC$108),(INDEX($F95:$N95,0,AC$110+1)-INDEX($F95:$N95,0,AC$110))/(INDEX($F$4:$N$4,0,AC$110+1)-INDEX($F$4:$N$4,0,AC$110))+AB114)))</f>
        <v>3.5228487749679167</v>
      </c>
      <c r="AD114" s="186" cm="1">
        <f t="array" ref="AD114">IF(AD$110=-1,AE114,IF(AD$110=99,AC114,IF(AD$110=0,INDEX($F95:$N95,0,AD$108),(INDEX($F95:$N95,0,AD$110+1)-INDEX($F95:$N95,0,AD$110))/(INDEX($F$4:$N$4,0,AD$110+1)-INDEX($F$4:$N$4,0,AD$110))+AC114)))</f>
        <v>3.5693038129468109</v>
      </c>
      <c r="AE114" s="186" cm="1">
        <f t="array" ref="AE114">IF(AE$110=-1,AF114,IF(AE$110=99,AD114,IF(AE$110=0,INDEX($F95:$N95,0,AE$108),(INDEX($F95:$N95,0,AE$110+1)-INDEX($F95:$N95,0,AE$110))/(INDEX($F$4:$N$4,0,AE$110+1)-INDEX($F$4:$N$4,0,AE$110))+AD114)))</f>
        <v>3.6157588509257068</v>
      </c>
      <c r="AF114" s="186" cm="1">
        <f t="array" ref="AF114">IF(AF$110=-1,AG114,IF(AF$110=99,AE114,IF(AF$110=0,INDEX($F95:$N95,0,AF$108),(INDEX($F95:$N95,0,AF$110+1)-INDEX($F95:$N95,0,AF$110))/(INDEX($F$4:$N$4,0,AF$110+1)-INDEX($F$4:$N$4,0,AF$110))+AE114)))</f>
        <v>3.7140379046923684</v>
      </c>
      <c r="AG114" s="186" cm="1">
        <f t="array" ref="AG114">IF(AG$110=-1,AH114,IF(AG$110=99,AF114,IF(AG$110=0,INDEX($F95:$N95,0,AG$108),(INDEX($F95:$N95,0,AG$110+1)-INDEX($F95:$N95,0,AG$110))/(INDEX($F$4:$N$4,0,AG$110+1)-INDEX($F$4:$N$4,0,AG$110))+AF114)))</f>
        <v>3.8123169584590304</v>
      </c>
      <c r="AH114" s="186" cm="1">
        <f t="array" ref="AH114">IF(AH$110=-1,AI114,IF(AH$110=99,AG114,IF(AH$110=0,INDEX($F95:$N95,0,AH$108),(INDEX($F95:$N95,0,AH$110+1)-INDEX($F95:$N95,0,AH$110))/(INDEX($F$4:$N$4,0,AH$110+1)-INDEX($F$4:$N$4,0,AH$110))+AG114)))</f>
        <v>3.9105960122256924</v>
      </c>
      <c r="AI114" s="186" cm="1">
        <f t="array" ref="AI114">IF(AI$110=-1,AJ114,IF(AI$110=99,AH114,IF(AI$110=0,INDEX($F95:$N95,0,AI$108),(INDEX($F95:$N95,0,AI$110+1)-INDEX($F95:$N95,0,AI$110))/(INDEX($F$4:$N$4,0,AI$110+1)-INDEX($F$4:$N$4,0,AI$110))+AH114)))</f>
        <v>4.0088750659923544</v>
      </c>
      <c r="AJ114" s="186" cm="1">
        <f t="array" ref="AJ114">IF(AJ$110=-1,AK114,IF(AJ$110=99,AI114,IF(AJ$110=0,INDEX($F95:$N95,0,AJ$108),(INDEX($F95:$N95,0,AJ$110+1)-INDEX($F95:$N95,0,AJ$110))/(INDEX($F$4:$N$4,0,AJ$110+1)-INDEX($F$4:$N$4,0,AJ$110))+AI114)))</f>
        <v>4.1071541197590165</v>
      </c>
      <c r="AK114" s="186" cm="1">
        <f t="array" ref="AK114">IF(AK$110=-1,AL114,IF(AK$110=99,AJ114,IF(AK$110=0,INDEX($F95:$N95,0,AK$108),(INDEX($F95:$N95,0,AK$110+1)-INDEX($F95:$N95,0,AK$110))/(INDEX($F$4:$N$4,0,AK$110+1)-INDEX($F$4:$N$4,0,AK$110))+AJ114)))</f>
        <v>4.2054331735256785</v>
      </c>
      <c r="AL114" s="186" cm="1">
        <f t="array" ref="AL114">IF(AL$110=-1,AM114,IF(AL$110=99,AK114,IF(AL$110=0,INDEX($F95:$N95,0,AL$108),(INDEX($F95:$N95,0,AL$110+1)-INDEX($F95:$N95,0,AL$110))/(INDEX($F$4:$N$4,0,AL$110+1)-INDEX($F$4:$N$4,0,AL$110))+AK114)))</f>
        <v>4.3037122272923405</v>
      </c>
      <c r="AM114" s="186" cm="1">
        <f t="array" ref="AM114">IF(AM$110=-1,AN114,IF(AM$110=99,AL114,IF(AM$110=0,INDEX($F95:$N95,0,AM$108),(INDEX($F95:$N95,0,AM$110+1)-INDEX($F95:$N95,0,AM$110))/(INDEX($F$4:$N$4,0,AM$110+1)-INDEX($F$4:$N$4,0,AM$110))+AL114)))</f>
        <v>4.4019912810590025</v>
      </c>
      <c r="AN114" s="186" cm="1">
        <f t="array" ref="AN114">IF(AN$110=-1,AO114,IF(AN$110=99,AM114,IF(AN$110=0,INDEX($F95:$N95,0,AN$108),(INDEX($F95:$N95,0,AN$110+1)-INDEX($F95:$N95,0,AN$110))/(INDEX($F$4:$N$4,0,AN$110+1)-INDEX($F$4:$N$4,0,AN$110))+AM114)))</f>
        <v>4.5002703348256645</v>
      </c>
      <c r="AO114" s="186" cm="1">
        <f t="array" ref="AO114">IF(AO$110=-1,AP114,IF(AO$110=99,AN114,IF(AO$110=0,INDEX($F95:$N95,0,AO$108),(INDEX($F95:$N95,0,AO$110+1)-INDEX($F95:$N95,0,AO$110))/(INDEX($F$4:$N$4,0,AO$110+1)-INDEX($F$4:$N$4,0,AO$110))+AN114)))</f>
        <v>4.5985493885923248</v>
      </c>
      <c r="AP114" s="186" cm="1">
        <f t="array" ref="AP114">IF(AP$110=-1,AQ114,IF(AP$110=99,AO114,IF(AP$110=0,INDEX($F95:$N95,0,AP$108),(INDEX($F95:$N95,0,AP$110+1)-INDEX($F95:$N95,0,AP$110))/(INDEX($F$4:$N$4,0,AP$110+1)-INDEX($F$4:$N$4,0,AP$110))+AO114)))</f>
        <v>4.7447529187007795</v>
      </c>
      <c r="AQ114" s="186" cm="1">
        <f t="array" ref="AQ114">IF(AQ$110=-1,AR114,IF(AQ$110=99,AP114,IF(AQ$110=0,INDEX($F95:$N95,0,AQ$108),(INDEX($F95:$N95,0,AQ$110+1)-INDEX($F95:$N95,0,AQ$110))/(INDEX($F$4:$N$4,0,AQ$110+1)-INDEX($F$4:$N$4,0,AQ$110))+AP114)))</f>
        <v>4.8909564488092343</v>
      </c>
      <c r="AR114" s="186" cm="1">
        <f t="array" ref="AR114">IF(AR$110=-1,AS114,IF(AR$110=99,AQ114,IF(AR$110=0,INDEX($F95:$N95,0,AR$108),(INDEX($F95:$N95,0,AR$110+1)-INDEX($F95:$N95,0,AR$110))/(INDEX($F$4:$N$4,0,AR$110+1)-INDEX($F$4:$N$4,0,AR$110))+AQ114)))</f>
        <v>5.0371599789176891</v>
      </c>
      <c r="AS114" s="186" cm="1">
        <f t="array" ref="AS114">IF(AS$110=-1,AT114,IF(AS$110=99,AR114,IF(AS$110=0,INDEX($F95:$N95,0,AS$108),(INDEX($F95:$N95,0,AS$110+1)-INDEX($F95:$N95,0,AS$110))/(INDEX($F$4:$N$4,0,AS$110+1)-INDEX($F$4:$N$4,0,AS$110))+AR114)))</f>
        <v>5.1833635090261438</v>
      </c>
      <c r="AT114" s="186" cm="1">
        <f t="array" ref="AT114">IF(AT$110=-1,AU114,IF(AT$110=99,AS114,IF(AT$110=0,INDEX($F95:$N95,0,AT$108),(INDEX($F95:$N95,0,AT$110+1)-INDEX($F95:$N95,0,AT$110))/(INDEX($F$4:$N$4,0,AT$110+1)-INDEX($F$4:$N$4,0,AT$110))+AS114)))</f>
        <v>5.3295670391345986</v>
      </c>
      <c r="AU114" s="186" cm="1">
        <f t="array" ref="AU114">IF(AU$110=-1,AV114,IF(AU$110=99,AT114,IF(AU$110=0,INDEX($F95:$N95,0,AU$108),(INDEX($F95:$N95,0,AU$110+1)-INDEX($F95:$N95,0,AU$110))/(INDEX($F$4:$N$4,0,AU$110+1)-INDEX($F$4:$N$4,0,AU$110))+AT114)))</f>
        <v>5.4757705692430534</v>
      </c>
      <c r="AV114" s="186" cm="1">
        <f t="array" ref="AV114">IF(AV$110=-1,AW114,IF(AV$110=99,AU114,IF(AV$110=0,INDEX($F95:$N95,0,AV$108),(INDEX($F95:$N95,0,AV$110+1)-INDEX($F95:$N95,0,AV$110))/(INDEX($F$4:$N$4,0,AV$110+1)-INDEX($F$4:$N$4,0,AV$110))+AU114)))</f>
        <v>5.6219740993515082</v>
      </c>
      <c r="AW114" s="186" cm="1">
        <f t="array" ref="AW114">IF(AW$110=-1,AX114,IF(AW$110=99,AV114,IF(AW$110=0,INDEX($F95:$N95,0,AW$108),(INDEX($F95:$N95,0,AW$110+1)-INDEX($F95:$N95,0,AW$110))/(INDEX($F$4:$N$4,0,AW$110+1)-INDEX($F$4:$N$4,0,AW$110))+AV114)))</f>
        <v>5.7681776294599629</v>
      </c>
      <c r="AX114" s="186" cm="1">
        <f t="array" ref="AX114">IF(AX$110=-1,AY114,IF(AX$110=99,AW114,IF(AX$110=0,INDEX($F95:$N95,0,AX$108),(INDEX($F95:$N95,0,AX$110+1)-INDEX($F95:$N95,0,AX$110))/(INDEX($F$4:$N$4,0,AX$110+1)-INDEX($F$4:$N$4,0,AX$110))+AW114)))</f>
        <v>5.9143811595684177</v>
      </c>
      <c r="AY114" s="186" cm="1">
        <f t="array" ref="AY114">IF(AY$110=-1,AZ114,IF(AY$110=99,AX114,IF(AY$110=0,INDEX($F95:$N95,0,AY$108),(INDEX($F95:$N95,0,AY$110+1)-INDEX($F95:$N95,0,AY$110))/(INDEX($F$4:$N$4,0,AY$110+1)-INDEX($F$4:$N$4,0,AY$110))+AX114)))</f>
        <v>6.060584689676876</v>
      </c>
      <c r="AZ114" s="186" cm="1">
        <f t="array" ref="AZ114">IF(AZ$110=-1,BA114,IF(AZ$110=99,AY114,IF(AZ$110=0,INDEX($F95:$N95,0,AZ$108),(INDEX($F95:$N95,0,AZ$110+1)-INDEX($F95:$N95,0,AZ$110))/(INDEX($F$4:$N$4,0,AZ$110+1)-INDEX($F$4:$N$4,0,AZ$110))+AY114)))</f>
        <v>6.060584689676876</v>
      </c>
      <c r="BA114" s="186" cm="1">
        <f t="array" ref="BA114">IF(BA$110=-1,BB114,IF(BA$110=99,AZ114,IF(BA$110=0,INDEX($F95:$N95,0,BA$108),(INDEX($F95:$N95,0,BA$110+1)-INDEX($F95:$N95,0,BA$110))/(INDEX($F$4:$N$4,0,BA$110+1)-INDEX($F$4:$N$4,0,BA$110))+AZ114)))</f>
        <v>6.060584689676876</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0.57996322104074138</v>
      </c>
      <c r="W115" s="186" cm="1">
        <f t="array" ref="W115">IF(W$110=-1,X115,IF(W$110=99,V115,IF(W$110=0,INDEX($F96:$N96,0,W$108),(INDEX($F96:$N96,0,W$110+1)-INDEX($F96:$N96,0,W$110))/(INDEX($F$4:$N$4,0,W$110+1)-INDEX($F$4:$N$4,0,W$110))+V115)))</f>
        <v>0.58838881472281723</v>
      </c>
      <c r="X115" s="186" cm="1">
        <f t="array" ref="X115">IF(X$110=-1,Y115,IF(X$110=99,W115,IF(X$110=0,INDEX($F96:$N96,0,X$108),(INDEX($F96:$N96,0,X$110+1)-INDEX($F96:$N96,0,X$110))/(INDEX($F$4:$N$4,0,X$110+1)-INDEX($F$4:$N$4,0,X$110))+W115)))</f>
        <v>0.59681440840489308</v>
      </c>
      <c r="Y115" s="186" cm="1">
        <f t="array" ref="Y115">IF(Y$110=-1,Z115,IF(Y$110=99,X115,IF(Y$110=0,INDEX($F96:$N96,0,Y$108),(INDEX($F96:$N96,0,Y$110+1)-INDEX($F96:$N96,0,Y$110))/(INDEX($F$4:$N$4,0,Y$110+1)-INDEX($F$4:$N$4,0,Y$110))+X115)))</f>
        <v>0.60524000208696893</v>
      </c>
      <c r="Z115" s="186" cm="1">
        <f t="array" ref="Z115">IF(Z$110=-1,AA115,IF(Z$110=99,Y115,IF(Z$110=0,INDEX($F96:$N96,0,Z$108),(INDEX($F96:$N96,0,Z$110+1)-INDEX($F96:$N96,0,Z$110))/(INDEX($F$4:$N$4,0,Z$110+1)-INDEX($F$4:$N$4,0,Z$110))+Y115)))</f>
        <v>0.61366559576904478</v>
      </c>
      <c r="AA115" s="186" cm="1">
        <f t="array" ref="AA115">IF(AA$110=-1,AB115,IF(AA$110=99,Z115,IF(AA$110=0,INDEX($F96:$N96,0,AA$108),(INDEX($F96:$N96,0,AA$110+1)-INDEX($F96:$N96,0,AA$110))/(INDEX($F$4:$N$4,0,AA$110+1)-INDEX($F$4:$N$4,0,AA$110))+Z115)))</f>
        <v>0.62209118945112063</v>
      </c>
      <c r="AB115" s="186" cm="1">
        <f t="array" ref="AB115">IF(AB$110=-1,AC115,IF(AB$110=99,AA115,IF(AB$110=0,INDEX($F96:$N96,0,AB$108),(INDEX($F96:$N96,0,AB$110+1)-INDEX($F96:$N96,0,AB$110))/(INDEX($F$4:$N$4,0,AB$110+1)-INDEX($F$4:$N$4,0,AB$110))+AA115)))</f>
        <v>0.63051678313319648</v>
      </c>
      <c r="AC115" s="186" cm="1">
        <f t="array" ref="AC115">IF(AC$110=-1,AD115,IF(AC$110=99,AB115,IF(AC$110=0,INDEX($F96:$N96,0,AC$108),(INDEX($F96:$N96,0,AC$110+1)-INDEX($F96:$N96,0,AC$110))/(INDEX($F$4:$N$4,0,AC$110+1)-INDEX($F$4:$N$4,0,AC$110))+AB115)))</f>
        <v>0.63894237681527233</v>
      </c>
      <c r="AD115" s="186" cm="1">
        <f t="array" ref="AD115">IF(AD$110=-1,AE115,IF(AD$110=99,AC115,IF(AD$110=0,INDEX($F96:$N96,0,AD$108),(INDEX($F96:$N96,0,AD$110+1)-INDEX($F96:$N96,0,AD$110))/(INDEX($F$4:$N$4,0,AD$110+1)-INDEX($F$4:$N$4,0,AD$110))+AC115)))</f>
        <v>0.64736797049734818</v>
      </c>
      <c r="AE115" s="186" cm="1">
        <f t="array" ref="AE115">IF(AE$110=-1,AF115,IF(AE$110=99,AD115,IF(AE$110=0,INDEX($F96:$N96,0,AE$108),(INDEX($F96:$N96,0,AE$110+1)-INDEX($F96:$N96,0,AE$110))/(INDEX($F$4:$N$4,0,AE$110+1)-INDEX($F$4:$N$4,0,AE$110))+AD115)))</f>
        <v>0.65579356417942447</v>
      </c>
      <c r="AF115" s="186" cm="1">
        <f t="array" ref="AF115">IF(AF$110=-1,AG115,IF(AF$110=99,AE115,IF(AF$110=0,INDEX($F96:$N96,0,AF$108),(INDEX($F96:$N96,0,AF$110+1)-INDEX($F96:$N96,0,AF$110))/(INDEX($F$4:$N$4,0,AF$110+1)-INDEX($F$4:$N$4,0,AF$110))+AE115)))</f>
        <v>0.67361852806973477</v>
      </c>
      <c r="AG115" s="186" cm="1">
        <f t="array" ref="AG115">IF(AG$110=-1,AH115,IF(AG$110=99,AF115,IF(AG$110=0,INDEX($F96:$N96,0,AG$108),(INDEX($F96:$N96,0,AG$110+1)-INDEX($F96:$N96,0,AG$110))/(INDEX($F$4:$N$4,0,AG$110+1)-INDEX($F$4:$N$4,0,AG$110))+AF115)))</f>
        <v>0.69144349196004506</v>
      </c>
      <c r="AH115" s="186" cm="1">
        <f t="array" ref="AH115">IF(AH$110=-1,AI115,IF(AH$110=99,AG115,IF(AH$110=0,INDEX($F96:$N96,0,AH$108),(INDEX($F96:$N96,0,AH$110+1)-INDEX($F96:$N96,0,AH$110))/(INDEX($F$4:$N$4,0,AH$110+1)-INDEX($F$4:$N$4,0,AH$110))+AG115)))</f>
        <v>0.70926845585035536</v>
      </c>
      <c r="AI115" s="186" cm="1">
        <f t="array" ref="AI115">IF(AI$110=-1,AJ115,IF(AI$110=99,AH115,IF(AI$110=0,INDEX($F96:$N96,0,AI$108),(INDEX($F96:$N96,0,AI$110+1)-INDEX($F96:$N96,0,AI$110))/(INDEX($F$4:$N$4,0,AI$110+1)-INDEX($F$4:$N$4,0,AI$110))+AH115)))</f>
        <v>0.72709341974066566</v>
      </c>
      <c r="AJ115" s="186" cm="1">
        <f t="array" ref="AJ115">IF(AJ$110=-1,AK115,IF(AJ$110=99,AI115,IF(AJ$110=0,INDEX($F96:$N96,0,AJ$108),(INDEX($F96:$N96,0,AJ$110+1)-INDEX($F96:$N96,0,AJ$110))/(INDEX($F$4:$N$4,0,AJ$110+1)-INDEX($F$4:$N$4,0,AJ$110))+AI115)))</f>
        <v>0.74491838363097596</v>
      </c>
      <c r="AK115" s="186" cm="1">
        <f t="array" ref="AK115">IF(AK$110=-1,AL115,IF(AK$110=99,AJ115,IF(AK$110=0,INDEX($F96:$N96,0,AK$108),(INDEX($F96:$N96,0,AK$110+1)-INDEX($F96:$N96,0,AK$110))/(INDEX($F$4:$N$4,0,AK$110+1)-INDEX($F$4:$N$4,0,AK$110))+AJ115)))</f>
        <v>0.76274334752128625</v>
      </c>
      <c r="AL115" s="186" cm="1">
        <f t="array" ref="AL115">IF(AL$110=-1,AM115,IF(AL$110=99,AK115,IF(AL$110=0,INDEX($F96:$N96,0,AL$108),(INDEX($F96:$N96,0,AL$110+1)-INDEX($F96:$N96,0,AL$110))/(INDEX($F$4:$N$4,0,AL$110+1)-INDEX($F$4:$N$4,0,AL$110))+AK115)))</f>
        <v>0.78056831141159655</v>
      </c>
      <c r="AM115" s="186" cm="1">
        <f t="array" ref="AM115">IF(AM$110=-1,AN115,IF(AM$110=99,AL115,IF(AM$110=0,INDEX($F96:$N96,0,AM$108),(INDEX($F96:$N96,0,AM$110+1)-INDEX($F96:$N96,0,AM$110))/(INDEX($F$4:$N$4,0,AM$110+1)-INDEX($F$4:$N$4,0,AM$110))+AL115)))</f>
        <v>0.79839327530190685</v>
      </c>
      <c r="AN115" s="186" cm="1">
        <f t="array" ref="AN115">IF(AN$110=-1,AO115,IF(AN$110=99,AM115,IF(AN$110=0,INDEX($F96:$N96,0,AN$108),(INDEX($F96:$N96,0,AN$110+1)-INDEX($F96:$N96,0,AN$110))/(INDEX($F$4:$N$4,0,AN$110+1)-INDEX($F$4:$N$4,0,AN$110))+AM115)))</f>
        <v>0.81621823919221714</v>
      </c>
      <c r="AO115" s="186" cm="1">
        <f t="array" ref="AO115">IF(AO$110=-1,AP115,IF(AO$110=99,AN115,IF(AO$110=0,INDEX($F96:$N96,0,AO$108),(INDEX($F96:$N96,0,AO$110+1)-INDEX($F96:$N96,0,AO$110))/(INDEX($F$4:$N$4,0,AO$110+1)-INDEX($F$4:$N$4,0,AO$110))+AN115)))</f>
        <v>0.834043203082527</v>
      </c>
      <c r="AP115" s="186" cm="1">
        <f t="array" ref="AP115">IF(AP$110=-1,AQ115,IF(AP$110=99,AO115,IF(AP$110=0,INDEX($F96:$N96,0,AP$108),(INDEX($F96:$N96,0,AP$110+1)-INDEX($F96:$N96,0,AP$110))/(INDEX($F$4:$N$4,0,AP$110+1)-INDEX($F$4:$N$4,0,AP$110))+AO115)))</f>
        <v>0.86056027406498214</v>
      </c>
      <c r="AQ115" s="186" cm="1">
        <f t="array" ref="AQ115">IF(AQ$110=-1,AR115,IF(AQ$110=99,AP115,IF(AQ$110=0,INDEX($F96:$N96,0,AQ$108),(INDEX($F96:$N96,0,AQ$110+1)-INDEX($F96:$N96,0,AQ$110))/(INDEX($F$4:$N$4,0,AQ$110+1)-INDEX($F$4:$N$4,0,AQ$110))+AP115)))</f>
        <v>0.88707734504743729</v>
      </c>
      <c r="AR115" s="186" cm="1">
        <f t="array" ref="AR115">IF(AR$110=-1,AS115,IF(AR$110=99,AQ115,IF(AR$110=0,INDEX($F96:$N96,0,AR$108),(INDEX($F96:$N96,0,AR$110+1)-INDEX($F96:$N96,0,AR$110))/(INDEX($F$4:$N$4,0,AR$110+1)-INDEX($F$4:$N$4,0,AR$110))+AQ115)))</f>
        <v>0.91359441602989244</v>
      </c>
      <c r="AS115" s="186" cm="1">
        <f t="array" ref="AS115">IF(AS$110=-1,AT115,IF(AS$110=99,AR115,IF(AS$110=0,INDEX($F96:$N96,0,AS$108),(INDEX($F96:$N96,0,AS$110+1)-INDEX($F96:$N96,0,AS$110))/(INDEX($F$4:$N$4,0,AS$110+1)-INDEX($F$4:$N$4,0,AS$110))+AR115)))</f>
        <v>0.94011148701234759</v>
      </c>
      <c r="AT115" s="186" cm="1">
        <f t="array" ref="AT115">IF(AT$110=-1,AU115,IF(AT$110=99,AS115,IF(AT$110=0,INDEX($F96:$N96,0,AT$108),(INDEX($F96:$N96,0,AT$110+1)-INDEX($F96:$N96,0,AT$110))/(INDEX($F$4:$N$4,0,AT$110+1)-INDEX($F$4:$N$4,0,AT$110))+AS115)))</f>
        <v>0.96662855799480274</v>
      </c>
      <c r="AU115" s="186" cm="1">
        <f t="array" ref="AU115">IF(AU$110=-1,AV115,IF(AU$110=99,AT115,IF(AU$110=0,INDEX($F96:$N96,0,AU$108),(INDEX($F96:$N96,0,AU$110+1)-INDEX($F96:$N96,0,AU$110))/(INDEX($F$4:$N$4,0,AU$110+1)-INDEX($F$4:$N$4,0,AU$110))+AT115)))</f>
        <v>0.99314562897725789</v>
      </c>
      <c r="AV115" s="186" cm="1">
        <f t="array" ref="AV115">IF(AV$110=-1,AW115,IF(AV$110=99,AU115,IF(AV$110=0,INDEX($F96:$N96,0,AV$108),(INDEX($F96:$N96,0,AV$110+1)-INDEX($F96:$N96,0,AV$110))/(INDEX($F$4:$N$4,0,AV$110+1)-INDEX($F$4:$N$4,0,AV$110))+AU115)))</f>
        <v>1.0196626999597131</v>
      </c>
      <c r="AW115" s="186" cm="1">
        <f t="array" ref="AW115">IF(AW$110=-1,AX115,IF(AW$110=99,AV115,IF(AW$110=0,INDEX($F96:$N96,0,AW$108),(INDEX($F96:$N96,0,AW$110+1)-INDEX($F96:$N96,0,AW$110))/(INDEX($F$4:$N$4,0,AW$110+1)-INDEX($F$4:$N$4,0,AW$110))+AV115)))</f>
        <v>1.0461797709421683</v>
      </c>
      <c r="AX115" s="186" cm="1">
        <f t="array" ref="AX115">IF(AX$110=-1,AY115,IF(AX$110=99,AW115,IF(AX$110=0,INDEX($F96:$N96,0,AX$108),(INDEX($F96:$N96,0,AX$110+1)-INDEX($F96:$N96,0,AX$110))/(INDEX($F$4:$N$4,0,AX$110+1)-INDEX($F$4:$N$4,0,AX$110))+AW115)))</f>
        <v>1.0726968419246234</v>
      </c>
      <c r="AY115" s="186" cm="1">
        <f t="array" ref="AY115">IF(AY$110=-1,AZ115,IF(AY$110=99,AX115,IF(AY$110=0,INDEX($F96:$N96,0,AY$108),(INDEX($F96:$N96,0,AY$110+1)-INDEX($F96:$N96,0,AY$110))/(INDEX($F$4:$N$4,0,AY$110+1)-INDEX($F$4:$N$4,0,AY$110))+AX115)))</f>
        <v>1.0992139129070788</v>
      </c>
      <c r="AZ115" s="186" cm="1">
        <f t="array" ref="AZ115">IF(AZ$110=-1,BA115,IF(AZ$110=99,AY115,IF(AZ$110=0,INDEX($F96:$N96,0,AZ$108),(INDEX($F96:$N96,0,AZ$110+1)-INDEX($F96:$N96,0,AZ$110))/(INDEX($F$4:$N$4,0,AZ$110+1)-INDEX($F$4:$N$4,0,AZ$110))+AY115)))</f>
        <v>1.0992139129070788</v>
      </c>
      <c r="BA115" s="186" cm="1">
        <f t="array" ref="BA115">IF(BA$110=-1,BB115,IF(BA$110=99,AZ115,IF(BA$110=0,INDEX($F96:$N96,0,BA$108),(INDEX($F96:$N96,0,BA$110+1)-INDEX($F96:$N96,0,BA$110))/(INDEX($F$4:$N$4,0,BA$110+1)-INDEX($F$4:$N$4,0,BA$110))+AZ115)))</f>
        <v>1.0992139129070788</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0.28880367235855442</v>
      </c>
      <c r="W116" s="186" cm="1">
        <f t="array" ref="W116">IF(W$110=-1,X116,IF(W$110=99,V116,IF(W$110=0,INDEX($F97:$N97,0,W$108),(INDEX($F97:$N97,0,W$110+1)-INDEX($F97:$N97,0,W$110))/(INDEX($F$4:$N$4,0,W$110+1)-INDEX($F$4:$N$4,0,W$110))+V116)))</f>
        <v>0.29299935634144203</v>
      </c>
      <c r="X116" s="186" cm="1">
        <f t="array" ref="X116">IF(X$110=-1,Y116,IF(X$110=99,W116,IF(X$110=0,INDEX($F97:$N97,0,X$108),(INDEX($F97:$N97,0,X$110+1)-INDEX($F97:$N97,0,X$110))/(INDEX($F$4:$N$4,0,X$110+1)-INDEX($F$4:$N$4,0,X$110))+W116)))</f>
        <v>0.29719504032432964</v>
      </c>
      <c r="Y116" s="186" cm="1">
        <f t="array" ref="Y116">IF(Y$110=-1,Z116,IF(Y$110=99,X116,IF(Y$110=0,INDEX($F97:$N97,0,Y$108),(INDEX($F97:$N97,0,Y$110+1)-INDEX($F97:$N97,0,Y$110))/(INDEX($F$4:$N$4,0,Y$110+1)-INDEX($F$4:$N$4,0,Y$110))+X116)))</f>
        <v>0.30139072430721725</v>
      </c>
      <c r="Z116" s="186" cm="1">
        <f t="array" ref="Z116">IF(Z$110=-1,AA116,IF(Z$110=99,Y116,IF(Z$110=0,INDEX($F97:$N97,0,Z$108),(INDEX($F97:$N97,0,Z$110+1)-INDEX($F97:$N97,0,Z$110))/(INDEX($F$4:$N$4,0,Z$110+1)-INDEX($F$4:$N$4,0,Z$110))+Y116)))</f>
        <v>0.30558640829010486</v>
      </c>
      <c r="AA116" s="186" cm="1">
        <f t="array" ref="AA116">IF(AA$110=-1,AB116,IF(AA$110=99,Z116,IF(AA$110=0,INDEX($F97:$N97,0,AA$108),(INDEX($F97:$N97,0,AA$110+1)-INDEX($F97:$N97,0,AA$110))/(INDEX($F$4:$N$4,0,AA$110+1)-INDEX($F$4:$N$4,0,AA$110))+Z116)))</f>
        <v>0.30978209227299247</v>
      </c>
      <c r="AB116" s="186" cm="1">
        <f t="array" ref="AB116">IF(AB$110=-1,AC116,IF(AB$110=99,AA116,IF(AB$110=0,INDEX($F97:$N97,0,AB$108),(INDEX($F97:$N97,0,AB$110+1)-INDEX($F97:$N97,0,AB$110))/(INDEX($F$4:$N$4,0,AB$110+1)-INDEX($F$4:$N$4,0,AB$110))+AA116)))</f>
        <v>0.31397777625588008</v>
      </c>
      <c r="AC116" s="186" cm="1">
        <f t="array" ref="AC116">IF(AC$110=-1,AD116,IF(AC$110=99,AB116,IF(AC$110=0,INDEX($F97:$N97,0,AC$108),(INDEX($F97:$N97,0,AC$110+1)-INDEX($F97:$N97,0,AC$110))/(INDEX($F$4:$N$4,0,AC$110+1)-INDEX($F$4:$N$4,0,AC$110))+AB116)))</f>
        <v>0.31817346023876769</v>
      </c>
      <c r="AD116" s="186" cm="1">
        <f t="array" ref="AD116">IF(AD$110=-1,AE116,IF(AD$110=99,AC116,IF(AD$110=0,INDEX($F97:$N97,0,AD$108),(INDEX($F97:$N97,0,AD$110+1)-INDEX($F97:$N97,0,AD$110))/(INDEX($F$4:$N$4,0,AD$110+1)-INDEX($F$4:$N$4,0,AD$110))+AC116)))</f>
        <v>0.3223691442216553</v>
      </c>
      <c r="AE116" s="186" cm="1">
        <f t="array" ref="AE116">IF(AE$110=-1,AF116,IF(AE$110=99,AD116,IF(AE$110=0,INDEX($F97:$N97,0,AE$108),(INDEX($F97:$N97,0,AE$110+1)-INDEX($F97:$N97,0,AE$110))/(INDEX($F$4:$N$4,0,AE$110+1)-INDEX($F$4:$N$4,0,AE$110))+AD116)))</f>
        <v>0.32656482820454308</v>
      </c>
      <c r="AF116" s="186" cm="1">
        <f t="array" ref="AF116">IF(AF$110=-1,AG116,IF(AF$110=99,AE116,IF(AF$110=0,INDEX($F97:$N97,0,AF$108),(INDEX($F97:$N97,0,AF$110+1)-INDEX($F97:$N97,0,AF$110))/(INDEX($F$4:$N$4,0,AF$110+1)-INDEX($F$4:$N$4,0,AF$110))+AE116)))</f>
        <v>0.33544110663810017</v>
      </c>
      <c r="AG116" s="186" cm="1">
        <f t="array" ref="AG116">IF(AG$110=-1,AH116,IF(AG$110=99,AF116,IF(AG$110=0,INDEX($F97:$N97,0,AG$108),(INDEX($F97:$N97,0,AG$110+1)-INDEX($F97:$N97,0,AG$110))/(INDEX($F$4:$N$4,0,AG$110+1)-INDEX($F$4:$N$4,0,AG$110))+AF116)))</f>
        <v>0.34431738507165727</v>
      </c>
      <c r="AH116" s="186" cm="1">
        <f t="array" ref="AH116">IF(AH$110=-1,AI116,IF(AH$110=99,AG116,IF(AH$110=0,INDEX($F97:$N97,0,AH$108),(INDEX($F97:$N97,0,AH$110+1)-INDEX($F97:$N97,0,AH$110))/(INDEX($F$4:$N$4,0,AH$110+1)-INDEX($F$4:$N$4,0,AH$110))+AG116)))</f>
        <v>0.35319366350521436</v>
      </c>
      <c r="AI116" s="186" cm="1">
        <f t="array" ref="AI116">IF(AI$110=-1,AJ116,IF(AI$110=99,AH116,IF(AI$110=0,INDEX($F97:$N97,0,AI$108),(INDEX($F97:$N97,0,AI$110+1)-INDEX($F97:$N97,0,AI$110))/(INDEX($F$4:$N$4,0,AI$110+1)-INDEX($F$4:$N$4,0,AI$110))+AH116)))</f>
        <v>0.36206994193877146</v>
      </c>
      <c r="AJ116" s="186" cm="1">
        <f t="array" ref="AJ116">IF(AJ$110=-1,AK116,IF(AJ$110=99,AI116,IF(AJ$110=0,INDEX($F97:$N97,0,AJ$108),(INDEX($F97:$N97,0,AJ$110+1)-INDEX($F97:$N97,0,AJ$110))/(INDEX($F$4:$N$4,0,AJ$110+1)-INDEX($F$4:$N$4,0,AJ$110))+AI116)))</f>
        <v>0.37094622037232855</v>
      </c>
      <c r="AK116" s="186" cm="1">
        <f t="array" ref="AK116">IF(AK$110=-1,AL116,IF(AK$110=99,AJ116,IF(AK$110=0,INDEX($F97:$N97,0,AK$108),(INDEX($F97:$N97,0,AK$110+1)-INDEX($F97:$N97,0,AK$110))/(INDEX($F$4:$N$4,0,AK$110+1)-INDEX($F$4:$N$4,0,AK$110))+AJ116)))</f>
        <v>0.37982249880588564</v>
      </c>
      <c r="AL116" s="186" cm="1">
        <f t="array" ref="AL116">IF(AL$110=-1,AM116,IF(AL$110=99,AK116,IF(AL$110=0,INDEX($F97:$N97,0,AL$108),(INDEX($F97:$N97,0,AL$110+1)-INDEX($F97:$N97,0,AL$110))/(INDEX($F$4:$N$4,0,AL$110+1)-INDEX($F$4:$N$4,0,AL$110))+AK116)))</f>
        <v>0.38869877723944274</v>
      </c>
      <c r="AM116" s="186" cm="1">
        <f t="array" ref="AM116">IF(AM$110=-1,AN116,IF(AM$110=99,AL116,IF(AM$110=0,INDEX($F97:$N97,0,AM$108),(INDEX($F97:$N97,0,AM$110+1)-INDEX($F97:$N97,0,AM$110))/(INDEX($F$4:$N$4,0,AM$110+1)-INDEX($F$4:$N$4,0,AM$110))+AL116)))</f>
        <v>0.39757505567299983</v>
      </c>
      <c r="AN116" s="186" cm="1">
        <f t="array" ref="AN116">IF(AN$110=-1,AO116,IF(AN$110=99,AM116,IF(AN$110=0,INDEX($F97:$N97,0,AN$108),(INDEX($F97:$N97,0,AN$110+1)-INDEX($F97:$N97,0,AN$110))/(INDEX($F$4:$N$4,0,AN$110+1)-INDEX($F$4:$N$4,0,AN$110))+AM116)))</f>
        <v>0.40645133410655693</v>
      </c>
      <c r="AO116" s="186" cm="1">
        <f t="array" ref="AO116">IF(AO$110=-1,AP116,IF(AO$110=99,AN116,IF(AO$110=0,INDEX($F97:$N97,0,AO$108),(INDEX($F97:$N97,0,AO$110+1)-INDEX($F97:$N97,0,AO$110))/(INDEX($F$4:$N$4,0,AO$110+1)-INDEX($F$4:$N$4,0,AO$110))+AN116)))</f>
        <v>0.4153276125401138</v>
      </c>
      <c r="AP116" s="186" cm="1">
        <f t="array" ref="AP116">IF(AP$110=-1,AQ116,IF(AP$110=99,AO116,IF(AP$110=0,INDEX($F97:$N97,0,AP$108),(INDEX($F97:$N97,0,AP$110+1)-INDEX($F97:$N97,0,AP$110))/(INDEX($F$4:$N$4,0,AP$110+1)-INDEX($F$4:$N$4,0,AP$110))+AO116)))</f>
        <v>0.42853229035775692</v>
      </c>
      <c r="AQ116" s="186" cm="1">
        <f t="array" ref="AQ116">IF(AQ$110=-1,AR116,IF(AQ$110=99,AP116,IF(AQ$110=0,INDEX($F97:$N97,0,AQ$108),(INDEX($F97:$N97,0,AQ$110+1)-INDEX($F97:$N97,0,AQ$110))/(INDEX($F$4:$N$4,0,AQ$110+1)-INDEX($F$4:$N$4,0,AQ$110))+AP116)))</f>
        <v>0.44173696817540004</v>
      </c>
      <c r="AR116" s="186" cm="1">
        <f t="array" ref="AR116">IF(AR$110=-1,AS116,IF(AR$110=99,AQ116,IF(AR$110=0,INDEX($F97:$N97,0,AR$108),(INDEX($F97:$N97,0,AR$110+1)-INDEX($F97:$N97,0,AR$110))/(INDEX($F$4:$N$4,0,AR$110+1)-INDEX($F$4:$N$4,0,AR$110))+AQ116)))</f>
        <v>0.45494164599304315</v>
      </c>
      <c r="AS116" s="186" cm="1">
        <f t="array" ref="AS116">IF(AS$110=-1,AT116,IF(AS$110=99,AR116,IF(AS$110=0,INDEX($F97:$N97,0,AS$108),(INDEX($F97:$N97,0,AS$110+1)-INDEX($F97:$N97,0,AS$110))/(INDEX($F$4:$N$4,0,AS$110+1)-INDEX($F$4:$N$4,0,AS$110))+AR116)))</f>
        <v>0.46814632381068627</v>
      </c>
      <c r="AT116" s="186" cm="1">
        <f t="array" ref="AT116">IF(AT$110=-1,AU116,IF(AT$110=99,AS116,IF(AT$110=0,INDEX($F97:$N97,0,AT$108),(INDEX($F97:$N97,0,AT$110+1)-INDEX($F97:$N97,0,AT$110))/(INDEX($F$4:$N$4,0,AT$110+1)-INDEX($F$4:$N$4,0,AT$110))+AS116)))</f>
        <v>0.48135100162832939</v>
      </c>
      <c r="AU116" s="186" cm="1">
        <f t="array" ref="AU116">IF(AU$110=-1,AV116,IF(AU$110=99,AT116,IF(AU$110=0,INDEX($F97:$N97,0,AU$108),(INDEX($F97:$N97,0,AU$110+1)-INDEX($F97:$N97,0,AU$110))/(INDEX($F$4:$N$4,0,AU$110+1)-INDEX($F$4:$N$4,0,AU$110))+AT116)))</f>
        <v>0.49455567944597251</v>
      </c>
      <c r="AV116" s="186" cm="1">
        <f t="array" ref="AV116">IF(AV$110=-1,AW116,IF(AV$110=99,AU116,IF(AV$110=0,INDEX($F97:$N97,0,AV$108),(INDEX($F97:$N97,0,AV$110+1)-INDEX($F97:$N97,0,AV$110))/(INDEX($F$4:$N$4,0,AV$110+1)-INDEX($F$4:$N$4,0,AV$110))+AU116)))</f>
        <v>0.50776035726361557</v>
      </c>
      <c r="AW116" s="186" cm="1">
        <f t="array" ref="AW116">IF(AW$110=-1,AX116,IF(AW$110=99,AV116,IF(AW$110=0,INDEX($F97:$N97,0,AW$108),(INDEX($F97:$N97,0,AW$110+1)-INDEX($F97:$N97,0,AW$110))/(INDEX($F$4:$N$4,0,AW$110+1)-INDEX($F$4:$N$4,0,AW$110))+AV116)))</f>
        <v>0.52096503508125869</v>
      </c>
      <c r="AX116" s="186" cm="1">
        <f t="array" ref="AX116">IF(AX$110=-1,AY116,IF(AX$110=99,AW116,IF(AX$110=0,INDEX($F97:$N97,0,AX$108),(INDEX($F97:$N97,0,AX$110+1)-INDEX($F97:$N97,0,AX$110))/(INDEX($F$4:$N$4,0,AX$110+1)-INDEX($F$4:$N$4,0,AX$110))+AW116)))</f>
        <v>0.53416971289890181</v>
      </c>
      <c r="AY116" s="186" cm="1">
        <f t="array" ref="AY116">IF(AY$110=-1,AZ116,IF(AY$110=99,AX116,IF(AY$110=0,INDEX($F97:$N97,0,AY$108),(INDEX($F97:$N97,0,AY$110+1)-INDEX($F97:$N97,0,AY$110))/(INDEX($F$4:$N$4,0,AY$110+1)-INDEX($F$4:$N$4,0,AY$110))+AX116)))</f>
        <v>0.54737439071654481</v>
      </c>
      <c r="AZ116" s="186" cm="1">
        <f t="array" ref="AZ116">IF(AZ$110=-1,BA116,IF(AZ$110=99,AY116,IF(AZ$110=0,INDEX($F97:$N97,0,AZ$108),(INDEX($F97:$N97,0,AZ$110+1)-INDEX($F97:$N97,0,AZ$110))/(INDEX($F$4:$N$4,0,AZ$110+1)-INDEX($F$4:$N$4,0,AZ$110))+AY116)))</f>
        <v>0.54737439071654481</v>
      </c>
      <c r="BA116" s="186" cm="1">
        <f t="array" ref="BA116">IF(BA$110=-1,BB116,IF(BA$110=99,AZ116,IF(BA$110=0,INDEX($F97:$N97,0,BA$108),(INDEX($F97:$N97,0,BA$110+1)-INDEX($F97:$N97,0,BA$110))/(INDEX($F$4:$N$4,0,BA$110+1)-INDEX($F$4:$N$4,0,BA$110))+AZ116)))</f>
        <v>0.54737439071654481</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6.4568495112808373</v>
      </c>
      <c r="W117" s="186" cm="1">
        <f t="array" ref="W117">IF(W$110=-1,X117,IF(W$110=99,V117,IF(W$110=0,INDEX($F98:$N98,0,W$108),(INDEX($F98:$N98,0,W$110+1)-INDEX($F98:$N98,0,W$110))/(INDEX($F$4:$N$4,0,W$110+1)-INDEX($F$4:$N$4,0,W$110))+V117)))</f>
        <v>6.5506533741374113</v>
      </c>
      <c r="X117" s="186" cm="1">
        <f t="array" ref="X117">IF(X$110=-1,Y117,IF(X$110=99,W117,IF(X$110=0,INDEX($F98:$N98,0,X$108),(INDEX($F98:$N98,0,X$110+1)-INDEX($F98:$N98,0,X$110))/(INDEX($F$4:$N$4,0,X$110+1)-INDEX($F$4:$N$4,0,X$110))+W117)))</f>
        <v>6.6444572369939854</v>
      </c>
      <c r="Y117" s="186" cm="1">
        <f t="array" ref="Y117">IF(Y$110=-1,Z117,IF(Y$110=99,X117,IF(Y$110=0,INDEX($F98:$N98,0,Y$108),(INDEX($F98:$N98,0,Y$110+1)-INDEX($F98:$N98,0,Y$110))/(INDEX($F$4:$N$4,0,Y$110+1)-INDEX($F$4:$N$4,0,Y$110))+X117)))</f>
        <v>6.7382610998505594</v>
      </c>
      <c r="Z117" s="186" cm="1">
        <f t="array" ref="Z117">IF(Z$110=-1,AA117,IF(Z$110=99,Y117,IF(Z$110=0,INDEX($F98:$N98,0,Z$108),(INDEX($F98:$N98,0,Z$110+1)-INDEX($F98:$N98,0,Z$110))/(INDEX($F$4:$N$4,0,Z$110+1)-INDEX($F$4:$N$4,0,Z$110))+Y117)))</f>
        <v>6.8320649627071335</v>
      </c>
      <c r="AA117" s="186" cm="1">
        <f t="array" ref="AA117">IF(AA$110=-1,AB117,IF(AA$110=99,Z117,IF(AA$110=0,INDEX($F98:$N98,0,AA$108),(INDEX($F98:$N98,0,AA$110+1)-INDEX($F98:$N98,0,AA$110))/(INDEX($F$4:$N$4,0,AA$110+1)-INDEX($F$4:$N$4,0,AA$110))+Z117)))</f>
        <v>6.9258688255637075</v>
      </c>
      <c r="AB117" s="186" cm="1">
        <f t="array" ref="AB117">IF(AB$110=-1,AC117,IF(AB$110=99,AA117,IF(AB$110=0,INDEX($F98:$N98,0,AB$108),(INDEX($F98:$N98,0,AB$110+1)-INDEX($F98:$N98,0,AB$110))/(INDEX($F$4:$N$4,0,AB$110+1)-INDEX($F$4:$N$4,0,AB$110))+AA117)))</f>
        <v>7.0196726884202816</v>
      </c>
      <c r="AC117" s="186" cm="1">
        <f t="array" ref="AC117">IF(AC$110=-1,AD117,IF(AC$110=99,AB117,IF(AC$110=0,INDEX($F98:$N98,0,AC$108),(INDEX($F98:$N98,0,AC$110+1)-INDEX($F98:$N98,0,AC$110))/(INDEX($F$4:$N$4,0,AC$110+1)-INDEX($F$4:$N$4,0,AC$110))+AB117)))</f>
        <v>7.1134765512768556</v>
      </c>
      <c r="AD117" s="186" cm="1">
        <f t="array" ref="AD117">IF(AD$110=-1,AE117,IF(AD$110=99,AC117,IF(AD$110=0,INDEX($F98:$N98,0,AD$108),(INDEX($F98:$N98,0,AD$110+1)-INDEX($F98:$N98,0,AD$110))/(INDEX($F$4:$N$4,0,AD$110+1)-INDEX($F$4:$N$4,0,AD$110))+AC117)))</f>
        <v>7.2072804141334297</v>
      </c>
      <c r="AE117" s="186" cm="1">
        <f t="array" ref="AE117">IF(AE$110=-1,AF117,IF(AE$110=99,AD117,IF(AE$110=0,INDEX($F98:$N98,0,AE$108),(INDEX($F98:$N98,0,AE$110+1)-INDEX($F98:$N98,0,AE$110))/(INDEX($F$4:$N$4,0,AE$110+1)-INDEX($F$4:$N$4,0,AE$110))+AD117)))</f>
        <v>7.3010842769900037</v>
      </c>
      <c r="AF117" s="186" cm="1">
        <f t="array" ref="AF117">IF(AF$110=-1,AG117,IF(AF$110=99,AE117,IF(AF$110=0,INDEX($F98:$N98,0,AF$108),(INDEX($F98:$N98,0,AF$110+1)-INDEX($F98:$N98,0,AF$110))/(INDEX($F$4:$N$4,0,AF$110+1)-INDEX($F$4:$N$4,0,AF$110))+AE117)))</f>
        <v>7.4995332565256616</v>
      </c>
      <c r="AG117" s="186" cm="1">
        <f t="array" ref="AG117">IF(AG$110=-1,AH117,IF(AG$110=99,AF117,IF(AG$110=0,INDEX($F98:$N98,0,AG$108),(INDEX($F98:$N98,0,AG$110+1)-INDEX($F98:$N98,0,AG$110))/(INDEX($F$4:$N$4,0,AG$110+1)-INDEX($F$4:$N$4,0,AG$110))+AF117)))</f>
        <v>7.6979822360613195</v>
      </c>
      <c r="AH117" s="186" cm="1">
        <f t="array" ref="AH117">IF(AH$110=-1,AI117,IF(AH$110=99,AG117,IF(AH$110=0,INDEX($F98:$N98,0,AH$108),(INDEX($F98:$N98,0,AH$110+1)-INDEX($F98:$N98,0,AH$110))/(INDEX($F$4:$N$4,0,AH$110+1)-INDEX($F$4:$N$4,0,AH$110))+AG117)))</f>
        <v>7.8964312155969774</v>
      </c>
      <c r="AI117" s="186" cm="1">
        <f t="array" ref="AI117">IF(AI$110=-1,AJ117,IF(AI$110=99,AH117,IF(AI$110=0,INDEX($F98:$N98,0,AI$108),(INDEX($F98:$N98,0,AI$110+1)-INDEX($F98:$N98,0,AI$110))/(INDEX($F$4:$N$4,0,AI$110+1)-INDEX($F$4:$N$4,0,AI$110))+AH117)))</f>
        <v>8.0948801951326352</v>
      </c>
      <c r="AJ117" s="186" cm="1">
        <f t="array" ref="AJ117">IF(AJ$110=-1,AK117,IF(AJ$110=99,AI117,IF(AJ$110=0,INDEX($F98:$N98,0,AJ$108),(INDEX($F98:$N98,0,AJ$110+1)-INDEX($F98:$N98,0,AJ$110))/(INDEX($F$4:$N$4,0,AJ$110+1)-INDEX($F$4:$N$4,0,AJ$110))+AI117)))</f>
        <v>8.293329174668294</v>
      </c>
      <c r="AK117" s="186" cm="1">
        <f t="array" ref="AK117">IF(AK$110=-1,AL117,IF(AK$110=99,AJ117,IF(AK$110=0,INDEX($F98:$N98,0,AK$108),(INDEX($F98:$N98,0,AK$110+1)-INDEX($F98:$N98,0,AK$110))/(INDEX($F$4:$N$4,0,AK$110+1)-INDEX($F$4:$N$4,0,AK$110))+AJ117)))</f>
        <v>8.4917781542039528</v>
      </c>
      <c r="AL117" s="186" cm="1">
        <f t="array" ref="AL117">IF(AL$110=-1,AM117,IF(AL$110=99,AK117,IF(AL$110=0,INDEX($F98:$N98,0,AL$108),(INDEX($F98:$N98,0,AL$110+1)-INDEX($F98:$N98,0,AL$110))/(INDEX($F$4:$N$4,0,AL$110+1)-INDEX($F$4:$N$4,0,AL$110))+AK117)))</f>
        <v>8.6902271337396115</v>
      </c>
      <c r="AM117" s="186" cm="1">
        <f t="array" ref="AM117">IF(AM$110=-1,AN117,IF(AM$110=99,AL117,IF(AM$110=0,INDEX($F98:$N98,0,AM$108),(INDEX($F98:$N98,0,AM$110+1)-INDEX($F98:$N98,0,AM$110))/(INDEX($F$4:$N$4,0,AM$110+1)-INDEX($F$4:$N$4,0,AM$110))+AL117)))</f>
        <v>8.8886761132752703</v>
      </c>
      <c r="AN117" s="186" cm="1">
        <f t="array" ref="AN117">IF(AN$110=-1,AO117,IF(AN$110=99,AM117,IF(AN$110=0,INDEX($F98:$N98,0,AN$108),(INDEX($F98:$N98,0,AN$110+1)-INDEX($F98:$N98,0,AN$110))/(INDEX($F$4:$N$4,0,AN$110+1)-INDEX($F$4:$N$4,0,AN$110))+AM117)))</f>
        <v>9.0871250928109291</v>
      </c>
      <c r="AO117" s="186" cm="1">
        <f t="array" ref="AO117">IF(AO$110=-1,AP117,IF(AO$110=99,AN117,IF(AO$110=0,INDEX($F98:$N98,0,AO$108),(INDEX($F98:$N98,0,AO$110+1)-INDEX($F98:$N98,0,AO$110))/(INDEX($F$4:$N$4,0,AO$110+1)-INDEX($F$4:$N$4,0,AO$110))+AN117)))</f>
        <v>9.2855740723465843</v>
      </c>
      <c r="AP117" s="186" cm="1">
        <f t="array" ref="AP117">IF(AP$110=-1,AQ117,IF(AP$110=99,AO117,IF(AP$110=0,INDEX($F98:$N98,0,AP$108),(INDEX($F98:$N98,0,AP$110+1)-INDEX($F98:$N98,0,AP$110))/(INDEX($F$4:$N$4,0,AP$110+1)-INDEX($F$4:$N$4,0,AP$110))+AO117)))</f>
        <v>9.5807940632046549</v>
      </c>
      <c r="AQ117" s="186" cm="1">
        <f t="array" ref="AQ117">IF(AQ$110=-1,AR117,IF(AQ$110=99,AP117,IF(AQ$110=0,INDEX($F98:$N98,0,AQ$108),(INDEX($F98:$N98,0,AQ$110+1)-INDEX($F98:$N98,0,AQ$110))/(INDEX($F$4:$N$4,0,AQ$110+1)-INDEX($F$4:$N$4,0,AQ$110))+AP117)))</f>
        <v>9.8760140540627255</v>
      </c>
      <c r="AR117" s="186" cm="1">
        <f t="array" ref="AR117">IF(AR$110=-1,AS117,IF(AR$110=99,AQ117,IF(AR$110=0,INDEX($F98:$N98,0,AR$108),(INDEX($F98:$N98,0,AR$110+1)-INDEX($F98:$N98,0,AR$110))/(INDEX($F$4:$N$4,0,AR$110+1)-INDEX($F$4:$N$4,0,AR$110))+AQ117)))</f>
        <v>10.171234044920796</v>
      </c>
      <c r="AS117" s="186" cm="1">
        <f t="array" ref="AS117">IF(AS$110=-1,AT117,IF(AS$110=99,AR117,IF(AS$110=0,INDEX($F98:$N98,0,AS$108),(INDEX($F98:$N98,0,AS$110+1)-INDEX($F98:$N98,0,AS$110))/(INDEX($F$4:$N$4,0,AS$110+1)-INDEX($F$4:$N$4,0,AS$110))+AR117)))</f>
        <v>10.466454035778867</v>
      </c>
      <c r="AT117" s="186" cm="1">
        <f t="array" ref="AT117">IF(AT$110=-1,AU117,IF(AT$110=99,AS117,IF(AT$110=0,INDEX($F98:$N98,0,AT$108),(INDEX($F98:$N98,0,AT$110+1)-INDEX($F98:$N98,0,AT$110))/(INDEX($F$4:$N$4,0,AT$110+1)-INDEX($F$4:$N$4,0,AT$110))+AS117)))</f>
        <v>10.761674026636937</v>
      </c>
      <c r="AU117" s="186" cm="1">
        <f t="array" ref="AU117">IF(AU$110=-1,AV117,IF(AU$110=99,AT117,IF(AU$110=0,INDEX($F98:$N98,0,AU$108),(INDEX($F98:$N98,0,AU$110+1)-INDEX($F98:$N98,0,AU$110))/(INDEX($F$4:$N$4,0,AU$110+1)-INDEX($F$4:$N$4,0,AU$110))+AT117)))</f>
        <v>11.056894017495008</v>
      </c>
      <c r="AV117" s="186" cm="1">
        <f t="array" ref="AV117">IF(AV$110=-1,AW117,IF(AV$110=99,AU117,IF(AV$110=0,INDEX($F98:$N98,0,AV$108),(INDEX($F98:$N98,0,AV$110+1)-INDEX($F98:$N98,0,AV$110))/(INDEX($F$4:$N$4,0,AV$110+1)-INDEX($F$4:$N$4,0,AV$110))+AU117)))</f>
        <v>11.352114008353078</v>
      </c>
      <c r="AW117" s="186" cm="1">
        <f t="array" ref="AW117">IF(AW$110=-1,AX117,IF(AW$110=99,AV117,IF(AW$110=0,INDEX($F98:$N98,0,AW$108),(INDEX($F98:$N98,0,AW$110+1)-INDEX($F98:$N98,0,AW$110))/(INDEX($F$4:$N$4,0,AW$110+1)-INDEX($F$4:$N$4,0,AW$110))+AV117)))</f>
        <v>11.647333999211149</v>
      </c>
      <c r="AX117" s="186" cm="1">
        <f t="array" ref="AX117">IF(AX$110=-1,AY117,IF(AX$110=99,AW117,IF(AX$110=0,INDEX($F98:$N98,0,AX$108),(INDEX($F98:$N98,0,AX$110+1)-INDEX($F98:$N98,0,AX$110))/(INDEX($F$4:$N$4,0,AX$110+1)-INDEX($F$4:$N$4,0,AX$110))+AW117)))</f>
        <v>11.94255399006922</v>
      </c>
      <c r="AY117" s="186" cm="1">
        <f t="array" ref="AY117">IF(AY$110=-1,AZ117,IF(AY$110=99,AX117,IF(AY$110=0,INDEX($F98:$N98,0,AY$108),(INDEX($F98:$N98,0,AY$110+1)-INDEX($F98:$N98,0,AY$110))/(INDEX($F$4:$N$4,0,AY$110+1)-INDEX($F$4:$N$4,0,AY$110))+AX117)))</f>
        <v>12.237773980927294</v>
      </c>
      <c r="AZ117" s="186" cm="1">
        <f t="array" ref="AZ117">IF(AZ$110=-1,BA117,IF(AZ$110=99,AY117,IF(AZ$110=0,INDEX($F98:$N98,0,AZ$108),(INDEX($F98:$N98,0,AZ$110+1)-INDEX($F98:$N98,0,AZ$110))/(INDEX($F$4:$N$4,0,AZ$110+1)-INDEX($F$4:$N$4,0,AZ$110))+AY117)))</f>
        <v>12.237773980927294</v>
      </c>
      <c r="BA117" s="186" cm="1">
        <f t="array" ref="BA117">IF(BA$110=-1,BB117,IF(BA$110=99,AZ117,IF(BA$110=0,INDEX($F98:$N98,0,BA$108),(INDEX($F98:$N98,0,BA$110+1)-INDEX($F98:$N98,0,BA$110))/(INDEX($F$4:$N$4,0,BA$110+1)-INDEX($F$4:$N$4,0,BA$110))+AZ117)))</f>
        <v>12.237773980927294</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2.1575432666479677</v>
      </c>
      <c r="W118" s="186" cm="1">
        <f t="array" ref="W118">IF(W$110=-1,X118,IF(W$110=99,V118,IF(W$110=0,INDEX($F99:$N99,0,W$108),(INDEX($F99:$N99,0,W$110+1)-INDEX($F99:$N99,0,W$110))/(INDEX($F$4:$N$4,0,W$110+1)-INDEX($F$4:$N$4,0,W$110))+V118)))</f>
        <v>2.1888876385956459</v>
      </c>
      <c r="X118" s="186" cm="1">
        <f t="array" ref="X118">IF(X$110=-1,Y118,IF(X$110=99,W118,IF(X$110=0,INDEX($F99:$N99,0,X$108),(INDEX($F99:$N99,0,X$110+1)-INDEX($F99:$N99,0,X$110))/(INDEX($F$4:$N$4,0,X$110+1)-INDEX($F$4:$N$4,0,X$110))+W118)))</f>
        <v>2.2202320105433242</v>
      </c>
      <c r="Y118" s="186" cm="1">
        <f t="array" ref="Y118">IF(Y$110=-1,Z118,IF(Y$110=99,X118,IF(Y$110=0,INDEX($F99:$N99,0,Y$108),(INDEX($F99:$N99,0,Y$110+1)-INDEX($F99:$N99,0,Y$110))/(INDEX($F$4:$N$4,0,Y$110+1)-INDEX($F$4:$N$4,0,Y$110))+X118)))</f>
        <v>2.2515763824910024</v>
      </c>
      <c r="Z118" s="186" cm="1">
        <f t="array" ref="Z118">IF(Z$110=-1,AA118,IF(Z$110=99,Y118,IF(Z$110=0,INDEX($F99:$N99,0,Z$108),(INDEX($F99:$N99,0,Z$110+1)-INDEX($F99:$N99,0,Z$110))/(INDEX($F$4:$N$4,0,Z$110+1)-INDEX($F$4:$N$4,0,Z$110))+Y118)))</f>
        <v>2.2829207544386807</v>
      </c>
      <c r="AA118" s="186" cm="1">
        <f t="array" ref="AA118">IF(AA$110=-1,AB118,IF(AA$110=99,Z118,IF(AA$110=0,INDEX($F99:$N99,0,AA$108),(INDEX($F99:$N99,0,AA$110+1)-INDEX($F99:$N99,0,AA$110))/(INDEX($F$4:$N$4,0,AA$110+1)-INDEX($F$4:$N$4,0,AA$110))+Z118)))</f>
        <v>2.314265126386359</v>
      </c>
      <c r="AB118" s="186" cm="1">
        <f t="array" ref="AB118">IF(AB$110=-1,AC118,IF(AB$110=99,AA118,IF(AB$110=0,INDEX($F99:$N99,0,AB$108),(INDEX($F99:$N99,0,AB$110+1)-INDEX($F99:$N99,0,AB$110))/(INDEX($F$4:$N$4,0,AB$110+1)-INDEX($F$4:$N$4,0,AB$110))+AA118)))</f>
        <v>2.3456094983340372</v>
      </c>
      <c r="AC118" s="186" cm="1">
        <f t="array" ref="AC118">IF(AC$110=-1,AD118,IF(AC$110=99,AB118,IF(AC$110=0,INDEX($F99:$N99,0,AC$108),(INDEX($F99:$N99,0,AC$110+1)-INDEX($F99:$N99,0,AC$110))/(INDEX($F$4:$N$4,0,AC$110+1)-INDEX($F$4:$N$4,0,AC$110))+AB118)))</f>
        <v>2.3769538702817155</v>
      </c>
      <c r="AD118" s="186" cm="1">
        <f t="array" ref="AD118">IF(AD$110=-1,AE118,IF(AD$110=99,AC118,IF(AD$110=0,INDEX($F99:$N99,0,AD$108),(INDEX($F99:$N99,0,AD$110+1)-INDEX($F99:$N99,0,AD$110))/(INDEX($F$4:$N$4,0,AD$110+1)-INDEX($F$4:$N$4,0,AD$110))+AC118)))</f>
        <v>2.4082982422293937</v>
      </c>
      <c r="AE118" s="186" cm="1">
        <f t="array" ref="AE118">IF(AE$110=-1,AF118,IF(AE$110=99,AD118,IF(AE$110=0,INDEX($F99:$N99,0,AE$108),(INDEX($F99:$N99,0,AE$110+1)-INDEX($F99:$N99,0,AE$110))/(INDEX($F$4:$N$4,0,AE$110+1)-INDEX($F$4:$N$4,0,AE$110))+AD118)))</f>
        <v>2.439642614177072</v>
      </c>
      <c r="AF118" s="186" cm="1">
        <f t="array" ref="AF118">IF(AF$110=-1,AG118,IF(AF$110=99,AE118,IF(AF$110=0,INDEX($F99:$N99,0,AF$108),(INDEX($F99:$N99,0,AF$110+1)-INDEX($F99:$N99,0,AF$110))/(INDEX($F$4:$N$4,0,AF$110+1)-INDEX($F$4:$N$4,0,AF$110))+AE118)))</f>
        <v>2.5059539412139298</v>
      </c>
      <c r="AG118" s="186" cm="1">
        <f t="array" ref="AG118">IF(AG$110=-1,AH118,IF(AG$110=99,AF118,IF(AG$110=0,INDEX($F99:$N99,0,AG$108),(INDEX($F99:$N99,0,AG$110+1)-INDEX($F99:$N99,0,AG$110))/(INDEX($F$4:$N$4,0,AG$110+1)-INDEX($F$4:$N$4,0,AG$110))+AF118)))</f>
        <v>2.5722652682507876</v>
      </c>
      <c r="AH118" s="186" cm="1">
        <f t="array" ref="AH118">IF(AH$110=-1,AI118,IF(AH$110=99,AG118,IF(AH$110=0,INDEX($F99:$N99,0,AH$108),(INDEX($F99:$N99,0,AH$110+1)-INDEX($F99:$N99,0,AH$110))/(INDEX($F$4:$N$4,0,AH$110+1)-INDEX($F$4:$N$4,0,AH$110))+AG118)))</f>
        <v>2.6385765952876454</v>
      </c>
      <c r="AI118" s="186" cm="1">
        <f t="array" ref="AI118">IF(AI$110=-1,AJ118,IF(AI$110=99,AH118,IF(AI$110=0,INDEX($F99:$N99,0,AI$108),(INDEX($F99:$N99,0,AI$110+1)-INDEX($F99:$N99,0,AI$110))/(INDEX($F$4:$N$4,0,AI$110+1)-INDEX($F$4:$N$4,0,AI$110))+AH118)))</f>
        <v>2.7048879223245033</v>
      </c>
      <c r="AJ118" s="186" cm="1">
        <f t="array" ref="AJ118">IF(AJ$110=-1,AK118,IF(AJ$110=99,AI118,IF(AJ$110=0,INDEX($F99:$N99,0,AJ$108),(INDEX($F99:$N99,0,AJ$110+1)-INDEX($F99:$N99,0,AJ$110))/(INDEX($F$4:$N$4,0,AJ$110+1)-INDEX($F$4:$N$4,0,AJ$110))+AI118)))</f>
        <v>2.7711992493613611</v>
      </c>
      <c r="AK118" s="186" cm="1">
        <f t="array" ref="AK118">IF(AK$110=-1,AL118,IF(AK$110=99,AJ118,IF(AK$110=0,INDEX($F99:$N99,0,AK$108),(INDEX($F99:$N99,0,AK$110+1)-INDEX($F99:$N99,0,AK$110))/(INDEX($F$4:$N$4,0,AK$110+1)-INDEX($F$4:$N$4,0,AK$110))+AJ118)))</f>
        <v>2.8375105763982189</v>
      </c>
      <c r="AL118" s="186" cm="1">
        <f t="array" ref="AL118">IF(AL$110=-1,AM118,IF(AL$110=99,AK118,IF(AL$110=0,INDEX($F99:$N99,0,AL$108),(INDEX($F99:$N99,0,AL$110+1)-INDEX($F99:$N99,0,AL$110))/(INDEX($F$4:$N$4,0,AL$110+1)-INDEX($F$4:$N$4,0,AL$110))+AK118)))</f>
        <v>2.9038219034350767</v>
      </c>
      <c r="AM118" s="186" cm="1">
        <f t="array" ref="AM118">IF(AM$110=-1,AN118,IF(AM$110=99,AL118,IF(AM$110=0,INDEX($F99:$N99,0,AM$108),(INDEX($F99:$N99,0,AM$110+1)-INDEX($F99:$N99,0,AM$110))/(INDEX($F$4:$N$4,0,AM$110+1)-INDEX($F$4:$N$4,0,AM$110))+AL118)))</f>
        <v>2.9701332304719346</v>
      </c>
      <c r="AN118" s="186" cm="1">
        <f t="array" ref="AN118">IF(AN$110=-1,AO118,IF(AN$110=99,AM118,IF(AN$110=0,INDEX($F99:$N99,0,AN$108),(INDEX($F99:$N99,0,AN$110+1)-INDEX($F99:$N99,0,AN$110))/(INDEX($F$4:$N$4,0,AN$110+1)-INDEX($F$4:$N$4,0,AN$110))+AM118)))</f>
        <v>3.0364445575087924</v>
      </c>
      <c r="AO118" s="186" cm="1">
        <f t="array" ref="AO118">IF(AO$110=-1,AP118,IF(AO$110=99,AN118,IF(AO$110=0,INDEX($F99:$N99,0,AO$108),(INDEX($F99:$N99,0,AO$110+1)-INDEX($F99:$N99,0,AO$110))/(INDEX($F$4:$N$4,0,AO$110+1)-INDEX($F$4:$N$4,0,AO$110))+AN118)))</f>
        <v>3.1027558845456507</v>
      </c>
      <c r="AP118" s="186" cm="1">
        <f t="array" ref="AP118">IF(AP$110=-1,AQ118,IF(AP$110=99,AO118,IF(AP$110=0,INDEX($F99:$N99,0,AP$108),(INDEX($F99:$N99,0,AP$110+1)-INDEX($F99:$N99,0,AP$110))/(INDEX($F$4:$N$4,0,AP$110+1)-INDEX($F$4:$N$4,0,AP$110))+AO118)))</f>
        <v>3.2014030502172188</v>
      </c>
      <c r="AQ118" s="186" cm="1">
        <f t="array" ref="AQ118">IF(AQ$110=-1,AR118,IF(AQ$110=99,AP118,IF(AQ$110=0,INDEX($F99:$N99,0,AQ$108),(INDEX($F99:$N99,0,AQ$110+1)-INDEX($F99:$N99,0,AQ$110))/(INDEX($F$4:$N$4,0,AQ$110+1)-INDEX($F$4:$N$4,0,AQ$110))+AP118)))</f>
        <v>3.300050215888787</v>
      </c>
      <c r="AR118" s="186" cm="1">
        <f t="array" ref="AR118">IF(AR$110=-1,AS118,IF(AR$110=99,AQ118,IF(AR$110=0,INDEX($F99:$N99,0,AR$108),(INDEX($F99:$N99,0,AR$110+1)-INDEX($F99:$N99,0,AR$110))/(INDEX($F$4:$N$4,0,AR$110+1)-INDEX($F$4:$N$4,0,AR$110))+AQ118)))</f>
        <v>3.3986973815603552</v>
      </c>
      <c r="AS118" s="186" cm="1">
        <f t="array" ref="AS118">IF(AS$110=-1,AT118,IF(AS$110=99,AR118,IF(AS$110=0,INDEX($F99:$N99,0,AS$108),(INDEX($F99:$N99,0,AS$110+1)-INDEX($F99:$N99,0,AS$110))/(INDEX($F$4:$N$4,0,AS$110+1)-INDEX($F$4:$N$4,0,AS$110))+AR118)))</f>
        <v>3.4973445472319233</v>
      </c>
      <c r="AT118" s="186" cm="1">
        <f t="array" ref="AT118">IF(AT$110=-1,AU118,IF(AT$110=99,AS118,IF(AT$110=0,INDEX($F99:$N99,0,AT$108),(INDEX($F99:$N99,0,AT$110+1)-INDEX($F99:$N99,0,AT$110))/(INDEX($F$4:$N$4,0,AT$110+1)-INDEX($F$4:$N$4,0,AT$110))+AS118)))</f>
        <v>3.5959917129034915</v>
      </c>
      <c r="AU118" s="186" cm="1">
        <f t="array" ref="AU118">IF(AU$110=-1,AV118,IF(AU$110=99,AT118,IF(AU$110=0,INDEX($F99:$N99,0,AU$108),(INDEX($F99:$N99,0,AU$110+1)-INDEX($F99:$N99,0,AU$110))/(INDEX($F$4:$N$4,0,AU$110+1)-INDEX($F$4:$N$4,0,AU$110))+AT118)))</f>
        <v>3.6946388785750597</v>
      </c>
      <c r="AV118" s="186" cm="1">
        <f t="array" ref="AV118">IF(AV$110=-1,AW118,IF(AV$110=99,AU118,IF(AV$110=0,INDEX($F99:$N99,0,AV$108),(INDEX($F99:$N99,0,AV$110+1)-INDEX($F99:$N99,0,AV$110))/(INDEX($F$4:$N$4,0,AV$110+1)-INDEX($F$4:$N$4,0,AV$110))+AU118)))</f>
        <v>3.7932860442466279</v>
      </c>
      <c r="AW118" s="186" cm="1">
        <f t="array" ref="AW118">IF(AW$110=-1,AX118,IF(AW$110=99,AV118,IF(AW$110=0,INDEX($F99:$N99,0,AW$108),(INDEX($F99:$N99,0,AW$110+1)-INDEX($F99:$N99,0,AW$110))/(INDEX($F$4:$N$4,0,AW$110+1)-INDEX($F$4:$N$4,0,AW$110))+AV118)))</f>
        <v>3.891933209918196</v>
      </c>
      <c r="AX118" s="186" cm="1">
        <f t="array" ref="AX118">IF(AX$110=-1,AY118,IF(AX$110=99,AW118,IF(AX$110=0,INDEX($F99:$N99,0,AX$108),(INDEX($F99:$N99,0,AX$110+1)-INDEX($F99:$N99,0,AX$110))/(INDEX($F$4:$N$4,0,AX$110+1)-INDEX($F$4:$N$4,0,AX$110))+AW118)))</f>
        <v>3.9905803755897642</v>
      </c>
      <c r="AY118" s="186" cm="1">
        <f t="array" ref="AY118">IF(AY$110=-1,AZ118,IF(AY$110=99,AX118,IF(AY$110=0,INDEX($F99:$N99,0,AY$108),(INDEX($F99:$N99,0,AY$110+1)-INDEX($F99:$N99,0,AY$110))/(INDEX($F$4:$N$4,0,AY$110+1)-INDEX($F$4:$N$4,0,AY$110))+AX118)))</f>
        <v>4.0892275412613337</v>
      </c>
      <c r="AZ118" s="186" cm="1">
        <f t="array" ref="AZ118">IF(AZ$110=-1,BA118,IF(AZ$110=99,AY118,IF(AZ$110=0,INDEX($F99:$N99,0,AZ$108),(INDEX($F99:$N99,0,AZ$110+1)-INDEX($F99:$N99,0,AZ$110))/(INDEX($F$4:$N$4,0,AZ$110+1)-INDEX($F$4:$N$4,0,AZ$110))+AY118)))</f>
        <v>4.0892275412613337</v>
      </c>
      <c r="BA118" s="186" cm="1">
        <f t="array" ref="BA118">IF(BA$110=-1,BB118,IF(BA$110=99,AZ118,IF(BA$110=0,INDEX($F99:$N99,0,BA$108),(INDEX($F99:$N99,0,BA$110+1)-INDEX($F99:$N99,0,BA$110))/(INDEX($F$4:$N$4,0,BA$110+1)-INDEX($F$4:$N$4,0,BA$110))+AZ118)))</f>
        <v>4.0892275412613337</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0.11844687667646125</v>
      </c>
      <c r="W119" s="186" cm="1">
        <f t="array" ref="W119">IF(W$110=-1,X119,IF(W$110=99,V119,IF(W$110=0,INDEX($F100:$N100,0,W$108),(INDEX($F100:$N100,0,W$110+1)-INDEX($F100:$N100,0,W$110))/(INDEX($F$4:$N$4,0,W$110+1)-INDEX($F$4:$N$4,0,W$110))+V119)))</f>
        <v>0.12016765002825404</v>
      </c>
      <c r="X119" s="186" cm="1">
        <f t="array" ref="X119">IF(X$110=-1,Y119,IF(X$110=99,W119,IF(X$110=0,INDEX($F100:$N100,0,X$108),(INDEX($F100:$N100,0,X$110+1)-INDEX($F100:$N100,0,X$110))/(INDEX($F$4:$N$4,0,X$110+1)-INDEX($F$4:$N$4,0,X$110))+W119)))</f>
        <v>0.12188842338004682</v>
      </c>
      <c r="Y119" s="186" cm="1">
        <f t="array" ref="Y119">IF(Y$110=-1,Z119,IF(Y$110=99,X119,IF(Y$110=0,INDEX($F100:$N100,0,Y$108),(INDEX($F100:$N100,0,Y$110+1)-INDEX($F100:$N100,0,Y$110))/(INDEX($F$4:$N$4,0,Y$110+1)-INDEX($F$4:$N$4,0,Y$110))+X119)))</f>
        <v>0.12360919673183961</v>
      </c>
      <c r="Z119" s="186" cm="1">
        <f t="array" ref="Z119">IF(Z$110=-1,AA119,IF(Z$110=99,Y119,IF(Z$110=0,INDEX($F100:$N100,0,Z$108),(INDEX($F100:$N100,0,Z$110+1)-INDEX($F100:$N100,0,Z$110))/(INDEX($F$4:$N$4,0,Z$110+1)-INDEX($F$4:$N$4,0,Z$110))+Y119)))</f>
        <v>0.12532997008363239</v>
      </c>
      <c r="AA119" s="186" cm="1">
        <f t="array" ref="AA119">IF(AA$110=-1,AB119,IF(AA$110=99,Z119,IF(AA$110=0,INDEX($F100:$N100,0,AA$108),(INDEX($F100:$N100,0,AA$110+1)-INDEX($F100:$N100,0,AA$110))/(INDEX($F$4:$N$4,0,AA$110+1)-INDEX($F$4:$N$4,0,AA$110))+Z119)))</f>
        <v>0.12705074343542516</v>
      </c>
      <c r="AB119" s="186" cm="1">
        <f t="array" ref="AB119">IF(AB$110=-1,AC119,IF(AB$110=99,AA119,IF(AB$110=0,INDEX($F100:$N100,0,AB$108),(INDEX($F100:$N100,0,AB$110+1)-INDEX($F100:$N100,0,AB$110))/(INDEX($F$4:$N$4,0,AB$110+1)-INDEX($F$4:$N$4,0,AB$110))+AA119)))</f>
        <v>0.12877151678721793</v>
      </c>
      <c r="AC119" s="186" cm="1">
        <f t="array" ref="AC119">IF(AC$110=-1,AD119,IF(AC$110=99,AB119,IF(AC$110=0,INDEX($F100:$N100,0,AC$108),(INDEX($F100:$N100,0,AC$110+1)-INDEX($F100:$N100,0,AC$110))/(INDEX($F$4:$N$4,0,AC$110+1)-INDEX($F$4:$N$4,0,AC$110))+AB119)))</f>
        <v>0.1304922901390107</v>
      </c>
      <c r="AD119" s="186" cm="1">
        <f t="array" ref="AD119">IF(AD$110=-1,AE119,IF(AD$110=99,AC119,IF(AD$110=0,INDEX($F100:$N100,0,AD$108),(INDEX($F100:$N100,0,AD$110+1)-INDEX($F100:$N100,0,AD$110))/(INDEX($F$4:$N$4,0,AD$110+1)-INDEX($F$4:$N$4,0,AD$110))+AC119)))</f>
        <v>0.13221306349080347</v>
      </c>
      <c r="AE119" s="186" cm="1">
        <f t="array" ref="AE119">IF(AE$110=-1,AF119,IF(AE$110=99,AD119,IF(AE$110=0,INDEX($F100:$N100,0,AE$108),(INDEX($F100:$N100,0,AE$110+1)-INDEX($F100:$N100,0,AE$110))/(INDEX($F$4:$N$4,0,AE$110+1)-INDEX($F$4:$N$4,0,AE$110))+AD119)))</f>
        <v>0.1339338368425963</v>
      </c>
      <c r="AF119" s="186" cm="1">
        <f t="array" ref="AF119">IF(AF$110=-1,AG119,IF(AF$110=99,AE119,IF(AF$110=0,INDEX($F100:$N100,0,AF$108),(INDEX($F100:$N100,0,AF$110+1)-INDEX($F100:$N100,0,AF$110))/(INDEX($F$4:$N$4,0,AF$110+1)-INDEX($F$4:$N$4,0,AF$110))+AE119)))</f>
        <v>0.13757425958507508</v>
      </c>
      <c r="AG119" s="186" cm="1">
        <f t="array" ref="AG119">IF(AG$110=-1,AH119,IF(AG$110=99,AF119,IF(AG$110=0,INDEX($F100:$N100,0,AG$108),(INDEX($F100:$N100,0,AG$110+1)-INDEX($F100:$N100,0,AG$110))/(INDEX($F$4:$N$4,0,AG$110+1)-INDEX($F$4:$N$4,0,AG$110))+AF119)))</f>
        <v>0.14121468232755385</v>
      </c>
      <c r="AH119" s="186" cm="1">
        <f t="array" ref="AH119">IF(AH$110=-1,AI119,IF(AH$110=99,AG119,IF(AH$110=0,INDEX($F100:$N100,0,AH$108),(INDEX($F100:$N100,0,AH$110+1)-INDEX($F100:$N100,0,AH$110))/(INDEX($F$4:$N$4,0,AH$110+1)-INDEX($F$4:$N$4,0,AH$110))+AG119)))</f>
        <v>0.14485510507003263</v>
      </c>
      <c r="AI119" s="186" cm="1">
        <f t="array" ref="AI119">IF(AI$110=-1,AJ119,IF(AI$110=99,AH119,IF(AI$110=0,INDEX($F100:$N100,0,AI$108),(INDEX($F100:$N100,0,AI$110+1)-INDEX($F100:$N100,0,AI$110))/(INDEX($F$4:$N$4,0,AI$110+1)-INDEX($F$4:$N$4,0,AI$110))+AH119)))</f>
        <v>0.14849552781251141</v>
      </c>
      <c r="AJ119" s="186" cm="1">
        <f t="array" ref="AJ119">IF(AJ$110=-1,AK119,IF(AJ$110=99,AI119,IF(AJ$110=0,INDEX($F100:$N100,0,AJ$108),(INDEX($F100:$N100,0,AJ$110+1)-INDEX($F100:$N100,0,AJ$110))/(INDEX($F$4:$N$4,0,AJ$110+1)-INDEX($F$4:$N$4,0,AJ$110))+AI119)))</f>
        <v>0.15213595055499018</v>
      </c>
      <c r="AK119" s="186" cm="1">
        <f t="array" ref="AK119">IF(AK$110=-1,AL119,IF(AK$110=99,AJ119,IF(AK$110=0,INDEX($F100:$N100,0,AK$108),(INDEX($F100:$N100,0,AK$110+1)-INDEX($F100:$N100,0,AK$110))/(INDEX($F$4:$N$4,0,AK$110+1)-INDEX($F$4:$N$4,0,AK$110))+AJ119)))</f>
        <v>0.15577637329746896</v>
      </c>
      <c r="AL119" s="186" cm="1">
        <f t="array" ref="AL119">IF(AL$110=-1,AM119,IF(AL$110=99,AK119,IF(AL$110=0,INDEX($F100:$N100,0,AL$108),(INDEX($F100:$N100,0,AL$110+1)-INDEX($F100:$N100,0,AL$110))/(INDEX($F$4:$N$4,0,AL$110+1)-INDEX($F$4:$N$4,0,AL$110))+AK119)))</f>
        <v>0.15941679603994774</v>
      </c>
      <c r="AM119" s="186" cm="1">
        <f t="array" ref="AM119">IF(AM$110=-1,AN119,IF(AM$110=99,AL119,IF(AM$110=0,INDEX($F100:$N100,0,AM$108),(INDEX($F100:$N100,0,AM$110+1)-INDEX($F100:$N100,0,AM$110))/(INDEX($F$4:$N$4,0,AM$110+1)-INDEX($F$4:$N$4,0,AM$110))+AL119)))</f>
        <v>0.16305721878242652</v>
      </c>
      <c r="AN119" s="186" cm="1">
        <f t="array" ref="AN119">IF(AN$110=-1,AO119,IF(AN$110=99,AM119,IF(AN$110=0,INDEX($F100:$N100,0,AN$108),(INDEX($F100:$N100,0,AN$110+1)-INDEX($F100:$N100,0,AN$110))/(INDEX($F$4:$N$4,0,AN$110+1)-INDEX($F$4:$N$4,0,AN$110))+AM119)))</f>
        <v>0.16669764152490529</v>
      </c>
      <c r="AO119" s="186" cm="1">
        <f t="array" ref="AO119">IF(AO$110=-1,AP119,IF(AO$110=99,AN119,IF(AO$110=0,INDEX($F100:$N100,0,AO$108),(INDEX($F100:$N100,0,AO$110+1)-INDEX($F100:$N100,0,AO$110))/(INDEX($F$4:$N$4,0,AO$110+1)-INDEX($F$4:$N$4,0,AO$110))+AN119)))</f>
        <v>0.17033806426738396</v>
      </c>
      <c r="AP119" s="186" cm="1">
        <f t="array" ref="AP119">IF(AP$110=-1,AQ119,IF(AP$110=99,AO119,IF(AP$110=0,INDEX($F100:$N100,0,AP$108),(INDEX($F100:$N100,0,AP$110+1)-INDEX($F100:$N100,0,AP$110))/(INDEX($F$4:$N$4,0,AP$110+1)-INDEX($F$4:$N$4,0,AP$110))+AO119)))</f>
        <v>0.1757536908494344</v>
      </c>
      <c r="AQ119" s="186" cm="1">
        <f t="array" ref="AQ119">IF(AQ$110=-1,AR119,IF(AQ$110=99,AP119,IF(AQ$110=0,INDEX($F100:$N100,0,AQ$108),(INDEX($F100:$N100,0,AQ$110+1)-INDEX($F100:$N100,0,AQ$110))/(INDEX($F$4:$N$4,0,AQ$110+1)-INDEX($F$4:$N$4,0,AQ$110))+AP119)))</f>
        <v>0.18116931743148484</v>
      </c>
      <c r="AR119" s="186" cm="1">
        <f t="array" ref="AR119">IF(AR$110=-1,AS119,IF(AR$110=99,AQ119,IF(AR$110=0,INDEX($F100:$N100,0,AR$108),(INDEX($F100:$N100,0,AR$110+1)-INDEX($F100:$N100,0,AR$110))/(INDEX($F$4:$N$4,0,AR$110+1)-INDEX($F$4:$N$4,0,AR$110))+AQ119)))</f>
        <v>0.18658494401353529</v>
      </c>
      <c r="AS119" s="186" cm="1">
        <f t="array" ref="AS119">IF(AS$110=-1,AT119,IF(AS$110=99,AR119,IF(AS$110=0,INDEX($F100:$N100,0,AS$108),(INDEX($F100:$N100,0,AS$110+1)-INDEX($F100:$N100,0,AS$110))/(INDEX($F$4:$N$4,0,AS$110+1)-INDEX($F$4:$N$4,0,AS$110))+AR119)))</f>
        <v>0.19200057059558573</v>
      </c>
      <c r="AT119" s="186" cm="1">
        <f t="array" ref="AT119">IF(AT$110=-1,AU119,IF(AT$110=99,AS119,IF(AT$110=0,INDEX($F100:$N100,0,AT$108),(INDEX($F100:$N100,0,AT$110+1)-INDEX($F100:$N100,0,AT$110))/(INDEX($F$4:$N$4,0,AT$110+1)-INDEX($F$4:$N$4,0,AT$110))+AS119)))</f>
        <v>0.19741619717763617</v>
      </c>
      <c r="AU119" s="186" cm="1">
        <f t="array" ref="AU119">IF(AU$110=-1,AV119,IF(AU$110=99,AT119,IF(AU$110=0,INDEX($F100:$N100,0,AU$108),(INDEX($F100:$N100,0,AU$110+1)-INDEX($F100:$N100,0,AU$110))/(INDEX($F$4:$N$4,0,AU$110+1)-INDEX($F$4:$N$4,0,AU$110))+AT119)))</f>
        <v>0.20283182375968661</v>
      </c>
      <c r="AV119" s="186" cm="1">
        <f t="array" ref="AV119">IF(AV$110=-1,AW119,IF(AV$110=99,AU119,IF(AV$110=0,INDEX($F100:$N100,0,AV$108),(INDEX($F100:$N100,0,AV$110+1)-INDEX($F100:$N100,0,AV$110))/(INDEX($F$4:$N$4,0,AV$110+1)-INDEX($F$4:$N$4,0,AV$110))+AU119)))</f>
        <v>0.20824745034173706</v>
      </c>
      <c r="AW119" s="186" cm="1">
        <f t="array" ref="AW119">IF(AW$110=-1,AX119,IF(AW$110=99,AV119,IF(AW$110=0,INDEX($F100:$N100,0,AW$108),(INDEX($F100:$N100,0,AW$110+1)-INDEX($F100:$N100,0,AW$110))/(INDEX($F$4:$N$4,0,AW$110+1)-INDEX($F$4:$N$4,0,AW$110))+AV119)))</f>
        <v>0.2136630769237875</v>
      </c>
      <c r="AX119" s="186" cm="1">
        <f t="array" ref="AX119">IF(AX$110=-1,AY119,IF(AX$110=99,AW119,IF(AX$110=0,INDEX($F100:$N100,0,AX$108),(INDEX($F100:$N100,0,AX$110+1)-INDEX($F100:$N100,0,AX$110))/(INDEX($F$4:$N$4,0,AX$110+1)-INDEX($F$4:$N$4,0,AX$110))+AW119)))</f>
        <v>0.21907870350583794</v>
      </c>
      <c r="AY119" s="186" cm="1">
        <f t="array" ref="AY119">IF(AY$110=-1,AZ119,IF(AY$110=99,AX119,IF(AY$110=0,INDEX($F100:$N100,0,AY$108),(INDEX($F100:$N100,0,AY$110+1)-INDEX($F100:$N100,0,AY$110))/(INDEX($F$4:$N$4,0,AY$110+1)-INDEX($F$4:$N$4,0,AY$110))+AX119)))</f>
        <v>0.22449433008788847</v>
      </c>
      <c r="AZ119" s="186" cm="1">
        <f t="array" ref="AZ119">IF(AZ$110=-1,BA119,IF(AZ$110=99,AY119,IF(AZ$110=0,INDEX($F100:$N100,0,AZ$108),(INDEX($F100:$N100,0,AZ$110+1)-INDEX($F100:$N100,0,AZ$110))/(INDEX($F$4:$N$4,0,AZ$110+1)-INDEX($F$4:$N$4,0,AZ$110))+AY119)))</f>
        <v>0.22449433008788847</v>
      </c>
      <c r="BA119" s="186" cm="1">
        <f t="array" ref="BA119">IF(BA$110=-1,BB119,IF(BA$110=99,AZ119,IF(BA$110=0,INDEX($F100:$N100,0,BA$108),(INDEX($F100:$N100,0,BA$110+1)-INDEX($F100:$N100,0,BA$110))/(INDEX($F$4:$N$4,0,BA$110+1)-INDEX($F$4:$N$4,0,BA$110))+AZ119)))</f>
        <v>0.22449433008788847</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2.8505545709288069E-2</v>
      </c>
      <c r="W120" s="186" cm="1">
        <f t="array" ref="W120">IF(W$110=-1,X120,IF(W$110=99,V120,IF(W$110=0,INDEX($F101:$N101,0,W$108),(INDEX($F101:$N101,0,W$110+1)-INDEX($F101:$N101,0,W$110))/(INDEX($F$4:$N$4,0,W$110+1)-INDEX($F$4:$N$4,0,W$110))+V120)))</f>
        <v>2.8919668772818388E-2</v>
      </c>
      <c r="X120" s="186" cm="1">
        <f t="array" ref="X120">IF(X$110=-1,Y120,IF(X$110=99,W120,IF(X$110=0,INDEX($F101:$N101,0,X$108),(INDEX($F101:$N101,0,X$110+1)-INDEX($F101:$N101,0,X$110))/(INDEX($F$4:$N$4,0,X$110+1)-INDEX($F$4:$N$4,0,X$110))+W120)))</f>
        <v>2.9333791836348707E-2</v>
      </c>
      <c r="Y120" s="186" cm="1">
        <f t="array" ref="Y120">IF(Y$110=-1,Z120,IF(Y$110=99,X120,IF(Y$110=0,INDEX($F101:$N101,0,Y$108),(INDEX($F101:$N101,0,Y$110+1)-INDEX($F101:$N101,0,Y$110))/(INDEX($F$4:$N$4,0,Y$110+1)-INDEX($F$4:$N$4,0,Y$110))+X120)))</f>
        <v>2.9747914899879026E-2</v>
      </c>
      <c r="Z120" s="186" cm="1">
        <f t="array" ref="Z120">IF(Z$110=-1,AA120,IF(Z$110=99,Y120,IF(Z$110=0,INDEX($F101:$N101,0,Z$108),(INDEX($F101:$N101,0,Z$110+1)-INDEX($F101:$N101,0,Z$110))/(INDEX($F$4:$N$4,0,Z$110+1)-INDEX($F$4:$N$4,0,Z$110))+Y120)))</f>
        <v>3.0162037963409345E-2</v>
      </c>
      <c r="AA120" s="186" cm="1">
        <f t="array" ref="AA120">IF(AA$110=-1,AB120,IF(AA$110=99,Z120,IF(AA$110=0,INDEX($F101:$N101,0,AA$108),(INDEX($F101:$N101,0,AA$110+1)-INDEX($F101:$N101,0,AA$110))/(INDEX($F$4:$N$4,0,AA$110+1)-INDEX($F$4:$N$4,0,AA$110))+Z120)))</f>
        <v>3.0576161026939663E-2</v>
      </c>
      <c r="AB120" s="186" cm="1">
        <f t="array" ref="AB120">IF(AB$110=-1,AC120,IF(AB$110=99,AA120,IF(AB$110=0,INDEX($F101:$N101,0,AB$108),(INDEX($F101:$N101,0,AB$110+1)-INDEX($F101:$N101,0,AB$110))/(INDEX($F$4:$N$4,0,AB$110+1)-INDEX($F$4:$N$4,0,AB$110))+AA120)))</f>
        <v>3.0990284090469982E-2</v>
      </c>
      <c r="AC120" s="186" cm="1">
        <f t="array" ref="AC120">IF(AC$110=-1,AD120,IF(AC$110=99,AB120,IF(AC$110=0,INDEX($F101:$N101,0,AC$108),(INDEX($F101:$N101,0,AC$110+1)-INDEX($F101:$N101,0,AC$110))/(INDEX($F$4:$N$4,0,AC$110+1)-INDEX($F$4:$N$4,0,AC$110))+AB120)))</f>
        <v>3.1404407154000301E-2</v>
      </c>
      <c r="AD120" s="186" cm="1">
        <f t="array" ref="AD120">IF(AD$110=-1,AE120,IF(AD$110=99,AC120,IF(AD$110=0,INDEX($F101:$N101,0,AD$108),(INDEX($F101:$N101,0,AD$110+1)-INDEX($F101:$N101,0,AD$110))/(INDEX($F$4:$N$4,0,AD$110+1)-INDEX($F$4:$N$4,0,AD$110))+AC120)))</f>
        <v>3.1818530217530616E-2</v>
      </c>
      <c r="AE120" s="186" cm="1">
        <f t="array" ref="AE120">IF(AE$110=-1,AF120,IF(AE$110=99,AD120,IF(AE$110=0,INDEX($F101:$N101,0,AE$108),(INDEX($F101:$N101,0,AE$110+1)-INDEX($F101:$N101,0,AE$110))/(INDEX($F$4:$N$4,0,AE$110+1)-INDEX($F$4:$N$4,0,AE$110))+AD120)))</f>
        <v>3.2232653281060938E-2</v>
      </c>
      <c r="AF120" s="186" cm="1">
        <f t="array" ref="AF120">IF(AF$110=-1,AG120,IF(AF$110=99,AE120,IF(AF$110=0,INDEX($F101:$N101,0,AF$108),(INDEX($F101:$N101,0,AF$110+1)-INDEX($F101:$N101,0,AF$110))/(INDEX($F$4:$N$4,0,AF$110+1)-INDEX($F$4:$N$4,0,AF$110))+AE120)))</f>
        <v>3.3108761117743836E-2</v>
      </c>
      <c r="AG120" s="186" cm="1">
        <f t="array" ref="AG120">IF(AG$110=-1,AH120,IF(AG$110=99,AF120,IF(AG$110=0,INDEX($F101:$N101,0,AG$108),(INDEX($F101:$N101,0,AG$110+1)-INDEX($F101:$N101,0,AG$110))/(INDEX($F$4:$N$4,0,AG$110+1)-INDEX($F$4:$N$4,0,AG$110))+AF120)))</f>
        <v>3.3984868954426734E-2</v>
      </c>
      <c r="AH120" s="186" cm="1">
        <f t="array" ref="AH120">IF(AH$110=-1,AI120,IF(AH$110=99,AG120,IF(AH$110=0,INDEX($F101:$N101,0,AH$108),(INDEX($F101:$N101,0,AH$110+1)-INDEX($F101:$N101,0,AH$110))/(INDEX($F$4:$N$4,0,AH$110+1)-INDEX($F$4:$N$4,0,AH$110))+AG120)))</f>
        <v>3.4860976791109631E-2</v>
      </c>
      <c r="AI120" s="186" cm="1">
        <f t="array" ref="AI120">IF(AI$110=-1,AJ120,IF(AI$110=99,AH120,IF(AI$110=0,INDEX($F101:$N101,0,AI$108),(INDEX($F101:$N101,0,AI$110+1)-INDEX($F101:$N101,0,AI$110))/(INDEX($F$4:$N$4,0,AI$110+1)-INDEX($F$4:$N$4,0,AI$110))+AH120)))</f>
        <v>3.5737084627792529E-2</v>
      </c>
      <c r="AJ120" s="186" cm="1">
        <f t="array" ref="AJ120">IF(AJ$110=-1,AK120,IF(AJ$110=99,AI120,IF(AJ$110=0,INDEX($F101:$N101,0,AJ$108),(INDEX($F101:$N101,0,AJ$110+1)-INDEX($F101:$N101,0,AJ$110))/(INDEX($F$4:$N$4,0,AJ$110+1)-INDEX($F$4:$N$4,0,AJ$110))+AI120)))</f>
        <v>3.6613192464475426E-2</v>
      </c>
      <c r="AK120" s="186" cm="1">
        <f t="array" ref="AK120">IF(AK$110=-1,AL120,IF(AK$110=99,AJ120,IF(AK$110=0,INDEX($F101:$N101,0,AK$108),(INDEX($F101:$N101,0,AK$110+1)-INDEX($F101:$N101,0,AK$110))/(INDEX($F$4:$N$4,0,AK$110+1)-INDEX($F$4:$N$4,0,AK$110))+AJ120)))</f>
        <v>3.7489300301158324E-2</v>
      </c>
      <c r="AL120" s="186" cm="1">
        <f t="array" ref="AL120">IF(AL$110=-1,AM120,IF(AL$110=99,AK120,IF(AL$110=0,INDEX($F101:$N101,0,AL$108),(INDEX($F101:$N101,0,AL$110+1)-INDEX($F101:$N101,0,AL$110))/(INDEX($F$4:$N$4,0,AL$110+1)-INDEX($F$4:$N$4,0,AL$110))+AK120)))</f>
        <v>3.8365408137841221E-2</v>
      </c>
      <c r="AM120" s="186" cm="1">
        <f t="array" ref="AM120">IF(AM$110=-1,AN120,IF(AM$110=99,AL120,IF(AM$110=0,INDEX($F101:$N101,0,AM$108),(INDEX($F101:$N101,0,AM$110+1)-INDEX($F101:$N101,0,AM$110))/(INDEX($F$4:$N$4,0,AM$110+1)-INDEX($F$4:$N$4,0,AM$110))+AL120)))</f>
        <v>3.9241515974524119E-2</v>
      </c>
      <c r="AN120" s="186" cm="1">
        <f t="array" ref="AN120">IF(AN$110=-1,AO120,IF(AN$110=99,AM120,IF(AN$110=0,INDEX($F101:$N101,0,AN$108),(INDEX($F101:$N101,0,AN$110+1)-INDEX($F101:$N101,0,AN$110))/(INDEX($F$4:$N$4,0,AN$110+1)-INDEX($F$4:$N$4,0,AN$110))+AM120)))</f>
        <v>4.0117623811207016E-2</v>
      </c>
      <c r="AO120" s="186" cm="1">
        <f t="array" ref="AO120">IF(AO$110=-1,AP120,IF(AO$110=99,AN120,IF(AO$110=0,INDEX($F101:$N101,0,AO$108),(INDEX($F101:$N101,0,AO$110+1)-INDEX($F101:$N101,0,AO$110))/(INDEX($F$4:$N$4,0,AO$110+1)-INDEX($F$4:$N$4,0,AO$110))+AN120)))</f>
        <v>4.09937316478899E-2</v>
      </c>
      <c r="AP120" s="186" cm="1">
        <f t="array" ref="AP120">IF(AP$110=-1,AQ120,IF(AP$110=99,AO120,IF(AP$110=0,INDEX($F101:$N101,0,AP$108),(INDEX($F101:$N101,0,AP$110+1)-INDEX($F101:$N101,0,AP$110))/(INDEX($F$4:$N$4,0,AP$110+1)-INDEX($F$4:$N$4,0,AP$110))+AO120)))</f>
        <v>4.2297061844605452E-2</v>
      </c>
      <c r="AQ120" s="186" cm="1">
        <f t="array" ref="AQ120">IF(AQ$110=-1,AR120,IF(AQ$110=99,AP120,IF(AQ$110=0,INDEX($F101:$N101,0,AQ$108),(INDEX($F101:$N101,0,AQ$110+1)-INDEX($F101:$N101,0,AQ$110))/(INDEX($F$4:$N$4,0,AQ$110+1)-INDEX($F$4:$N$4,0,AQ$110))+AP120)))</f>
        <v>4.3600392041321004E-2</v>
      </c>
      <c r="AR120" s="186" cm="1">
        <f t="array" ref="AR120">IF(AR$110=-1,AS120,IF(AR$110=99,AQ120,IF(AR$110=0,INDEX($F101:$N101,0,AR$108),(INDEX($F101:$N101,0,AR$110+1)-INDEX($F101:$N101,0,AR$110))/(INDEX($F$4:$N$4,0,AR$110+1)-INDEX($F$4:$N$4,0,AR$110))+AQ120)))</f>
        <v>4.4903722238036556E-2</v>
      </c>
      <c r="AS120" s="186" cm="1">
        <f t="array" ref="AS120">IF(AS$110=-1,AT120,IF(AS$110=99,AR120,IF(AS$110=0,INDEX($F101:$N101,0,AS$108),(INDEX($F101:$N101,0,AS$110+1)-INDEX($F101:$N101,0,AS$110))/(INDEX($F$4:$N$4,0,AS$110+1)-INDEX($F$4:$N$4,0,AS$110))+AR120)))</f>
        <v>4.6207052434752108E-2</v>
      </c>
      <c r="AT120" s="186" cm="1">
        <f t="array" ref="AT120">IF(AT$110=-1,AU120,IF(AT$110=99,AS120,IF(AT$110=0,INDEX($F101:$N101,0,AT$108),(INDEX($F101:$N101,0,AT$110+1)-INDEX($F101:$N101,0,AT$110))/(INDEX($F$4:$N$4,0,AT$110+1)-INDEX($F$4:$N$4,0,AT$110))+AS120)))</f>
        <v>4.751038263146766E-2</v>
      </c>
      <c r="AU120" s="186" cm="1">
        <f t="array" ref="AU120">IF(AU$110=-1,AV120,IF(AU$110=99,AT120,IF(AU$110=0,INDEX($F101:$N101,0,AU$108),(INDEX($F101:$N101,0,AU$110+1)-INDEX($F101:$N101,0,AU$110))/(INDEX($F$4:$N$4,0,AU$110+1)-INDEX($F$4:$N$4,0,AU$110))+AT120)))</f>
        <v>4.8813712828183212E-2</v>
      </c>
      <c r="AV120" s="186" cm="1">
        <f t="array" ref="AV120">IF(AV$110=-1,AW120,IF(AV$110=99,AU120,IF(AV$110=0,INDEX($F101:$N101,0,AV$108),(INDEX($F101:$N101,0,AV$110+1)-INDEX($F101:$N101,0,AV$110))/(INDEX($F$4:$N$4,0,AV$110+1)-INDEX($F$4:$N$4,0,AV$110))+AU120)))</f>
        <v>5.0117043024898764E-2</v>
      </c>
      <c r="AW120" s="186" cm="1">
        <f t="array" ref="AW120">IF(AW$110=-1,AX120,IF(AW$110=99,AV120,IF(AW$110=0,INDEX($F101:$N101,0,AW$108),(INDEX($F101:$N101,0,AW$110+1)-INDEX($F101:$N101,0,AW$110))/(INDEX($F$4:$N$4,0,AW$110+1)-INDEX($F$4:$N$4,0,AW$110))+AV120)))</f>
        <v>5.1420373221614316E-2</v>
      </c>
      <c r="AX120" s="186" cm="1">
        <f t="array" ref="AX120">IF(AX$110=-1,AY120,IF(AX$110=99,AW120,IF(AX$110=0,INDEX($F101:$N101,0,AX$108),(INDEX($F101:$N101,0,AX$110+1)-INDEX($F101:$N101,0,AX$110))/(INDEX($F$4:$N$4,0,AX$110+1)-INDEX($F$4:$N$4,0,AX$110))+AW120)))</f>
        <v>5.2723703418329868E-2</v>
      </c>
      <c r="AY120" s="186" cm="1">
        <f t="array" ref="AY120">IF(AY$110=-1,AZ120,IF(AY$110=99,AX120,IF(AY$110=0,INDEX($F101:$N101,0,AY$108),(INDEX($F101:$N101,0,AY$110+1)-INDEX($F101:$N101,0,AY$110))/(INDEX($F$4:$N$4,0,AY$110+1)-INDEX($F$4:$N$4,0,AY$110))+AX120)))</f>
        <v>5.4027033615045385E-2</v>
      </c>
      <c r="AZ120" s="186" cm="1">
        <f t="array" ref="AZ120">IF(AZ$110=-1,BA120,IF(AZ$110=99,AY120,IF(AZ$110=0,INDEX($F101:$N101,0,AZ$108),(INDEX($F101:$N101,0,AZ$110+1)-INDEX($F101:$N101,0,AZ$110))/(INDEX($F$4:$N$4,0,AZ$110+1)-INDEX($F$4:$N$4,0,AZ$110))+AY120)))</f>
        <v>5.4027033615045385E-2</v>
      </c>
      <c r="BA120" s="186" cm="1">
        <f t="array" ref="BA120">IF(BA$110=-1,BB120,IF(BA$110=99,AZ120,IF(BA$110=0,INDEX($F101:$N101,0,BA$108),(INDEX($F101:$N101,0,BA$110+1)-INDEX($F101:$N101,0,BA$110))/(INDEX($F$4:$N$4,0,BA$110+1)-INDEX($F$4:$N$4,0,BA$110))+AZ120)))</f>
        <v>5.4027033615045385E-2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22.88205274675142</v>
      </c>
      <c r="W121" s="186" cm="1">
        <f t="array" ref="W121">IF(W$110=-1,X121,IF(W$110=99,V121,IF(W$110=0,INDEX($F102:$N102,0,W$108),(INDEX($F102:$N102,0,W$110+1)-INDEX($F102:$N102,0,W$110))/(INDEX($F$4:$N$4,0,W$110+1)-INDEX($F$4:$N$4,0,W$110))+V121)))</f>
        <v>23.214478790440857</v>
      </c>
      <c r="X121" s="186" cm="1">
        <f t="array" ref="X121">IF(X$110=-1,Y121,IF(X$110=99,W121,IF(X$110=0,INDEX($F102:$N102,0,X$108),(INDEX($F102:$N102,0,X$110+1)-INDEX($F102:$N102,0,X$110))/(INDEX($F$4:$N$4,0,X$110+1)-INDEX($F$4:$N$4,0,X$110))+W121)))</f>
        <v>23.546904834130295</v>
      </c>
      <c r="Y121" s="186" cm="1">
        <f t="array" ref="Y121">IF(Y$110=-1,Z121,IF(Y$110=99,X121,IF(Y$110=0,INDEX($F102:$N102,0,Y$108),(INDEX($F102:$N102,0,Y$110+1)-INDEX($F102:$N102,0,Y$110))/(INDEX($F$4:$N$4,0,Y$110+1)-INDEX($F$4:$N$4,0,Y$110))+X121)))</f>
        <v>23.879330877819733</v>
      </c>
      <c r="Z121" s="186" cm="1">
        <f t="array" ref="Z121">IF(Z$110=-1,AA121,IF(Z$110=99,Y121,IF(Z$110=0,INDEX($F102:$N102,0,Z$108),(INDEX($F102:$N102,0,Z$110+1)-INDEX($F102:$N102,0,Z$110))/(INDEX($F$4:$N$4,0,Z$110+1)-INDEX($F$4:$N$4,0,Z$110))+Y121)))</f>
        <v>24.211756921509171</v>
      </c>
      <c r="AA121" s="186" cm="1">
        <f t="array" ref="AA121">IF(AA$110=-1,AB121,IF(AA$110=99,Z121,IF(AA$110=0,INDEX($F102:$N102,0,AA$108),(INDEX($F102:$N102,0,AA$110+1)-INDEX($F102:$N102,0,AA$110))/(INDEX($F$4:$N$4,0,AA$110+1)-INDEX($F$4:$N$4,0,AA$110))+Z121)))</f>
        <v>24.544182965198608</v>
      </c>
      <c r="AB121" s="186" cm="1">
        <f t="array" ref="AB121">IF(AB$110=-1,AC121,IF(AB$110=99,AA121,IF(AB$110=0,INDEX($F102:$N102,0,AB$108),(INDEX($F102:$N102,0,AB$110+1)-INDEX($F102:$N102,0,AB$110))/(INDEX($F$4:$N$4,0,AB$110+1)-INDEX($F$4:$N$4,0,AB$110))+AA121)))</f>
        <v>24.876609008888046</v>
      </c>
      <c r="AC121" s="186" cm="1">
        <f t="array" ref="AC121">IF(AC$110=-1,AD121,IF(AC$110=99,AB121,IF(AC$110=0,INDEX($F102:$N102,0,AC$108),(INDEX($F102:$N102,0,AC$110+1)-INDEX($F102:$N102,0,AC$110))/(INDEX($F$4:$N$4,0,AC$110+1)-INDEX($F$4:$N$4,0,AC$110))+AB121)))</f>
        <v>25.209035052577484</v>
      </c>
      <c r="AD121" s="186" cm="1">
        <f t="array" ref="AD121">IF(AD$110=-1,AE121,IF(AD$110=99,AC121,IF(AD$110=0,INDEX($F102:$N102,0,AD$108),(INDEX($F102:$N102,0,AD$110+1)-INDEX($F102:$N102,0,AD$110))/(INDEX($F$4:$N$4,0,AD$110+1)-INDEX($F$4:$N$4,0,AD$110))+AC121)))</f>
        <v>25.541461096266922</v>
      </c>
      <c r="AE121" s="186" cm="1">
        <f t="array" ref="AE121">IF(AE$110=-1,AF121,IF(AE$110=99,AD121,IF(AE$110=0,INDEX($F102:$N102,0,AE$108),(INDEX($F102:$N102,0,AE$110+1)-INDEX($F102:$N102,0,AE$110))/(INDEX($F$4:$N$4,0,AE$110+1)-INDEX($F$4:$N$4,0,AE$110))+AD121)))</f>
        <v>25.873887139956352</v>
      </c>
      <c r="AF121" s="186" cm="1">
        <f t="array" ref="AF121">IF(AF$110=-1,AG121,IF(AF$110=99,AE121,IF(AF$110=0,INDEX($F102:$N102,0,AF$108),(INDEX($F102:$N102,0,AF$110+1)-INDEX($F102:$N102,0,AF$110))/(INDEX($F$4:$N$4,0,AF$110+1)-INDEX($F$4:$N$4,0,AF$110))+AE121)))</f>
        <v>26.577158915044254</v>
      </c>
      <c r="AG121" s="186" cm="1">
        <f t="array" ref="AG121">IF(AG$110=-1,AH121,IF(AG$110=99,AF121,IF(AG$110=0,INDEX($F102:$N102,0,AG$108),(INDEX($F102:$N102,0,AG$110+1)-INDEX($F102:$N102,0,AG$110))/(INDEX($F$4:$N$4,0,AG$110+1)-INDEX($F$4:$N$4,0,AG$110))+AF121)))</f>
        <v>27.280430690132157</v>
      </c>
      <c r="AH121" s="186" cm="1">
        <f t="array" ref="AH121">IF(AH$110=-1,AI121,IF(AH$110=99,AG121,IF(AH$110=0,INDEX($F102:$N102,0,AH$108),(INDEX($F102:$N102,0,AH$110+1)-INDEX($F102:$N102,0,AH$110))/(INDEX($F$4:$N$4,0,AH$110+1)-INDEX($F$4:$N$4,0,AH$110))+AG121)))</f>
        <v>27.983702465220059</v>
      </c>
      <c r="AI121" s="186" cm="1">
        <f t="array" ref="AI121">IF(AI$110=-1,AJ121,IF(AI$110=99,AH121,IF(AI$110=0,INDEX($F102:$N102,0,AI$108),(INDEX($F102:$N102,0,AI$110+1)-INDEX($F102:$N102,0,AI$110))/(INDEX($F$4:$N$4,0,AI$110+1)-INDEX($F$4:$N$4,0,AI$110))+AH121)))</f>
        <v>28.686974240307961</v>
      </c>
      <c r="AJ121" s="186" cm="1">
        <f t="array" ref="AJ121">IF(AJ$110=-1,AK121,IF(AJ$110=99,AI121,IF(AJ$110=0,INDEX($F102:$N102,0,AJ$108),(INDEX($F102:$N102,0,AJ$110+1)-INDEX($F102:$N102,0,AJ$110))/(INDEX($F$4:$N$4,0,AJ$110+1)-INDEX($F$4:$N$4,0,AJ$110))+AI121)))</f>
        <v>29.390246015395864</v>
      </c>
      <c r="AK121" s="186" cm="1">
        <f t="array" ref="AK121">IF(AK$110=-1,AL121,IF(AK$110=99,AJ121,IF(AK$110=0,INDEX($F102:$N102,0,AK$108),(INDEX($F102:$N102,0,AK$110+1)-INDEX($F102:$N102,0,AK$110))/(INDEX($F$4:$N$4,0,AK$110+1)-INDEX($F$4:$N$4,0,AK$110))+AJ121)))</f>
        <v>30.093517790483766</v>
      </c>
      <c r="AL121" s="186" cm="1">
        <f t="array" ref="AL121">IF(AL$110=-1,AM121,IF(AL$110=99,AK121,IF(AL$110=0,INDEX($F102:$N102,0,AL$108),(INDEX($F102:$N102,0,AL$110+1)-INDEX($F102:$N102,0,AL$110))/(INDEX($F$4:$N$4,0,AL$110+1)-INDEX($F$4:$N$4,0,AL$110))+AK121)))</f>
        <v>30.796789565571668</v>
      </c>
      <c r="AM121" s="186" cm="1">
        <f t="array" ref="AM121">IF(AM$110=-1,AN121,IF(AM$110=99,AL121,IF(AM$110=0,INDEX($F102:$N102,0,AM$108),(INDEX($F102:$N102,0,AM$110+1)-INDEX($F102:$N102,0,AM$110))/(INDEX($F$4:$N$4,0,AM$110+1)-INDEX($F$4:$N$4,0,AM$110))+AL121)))</f>
        <v>31.50006134065957</v>
      </c>
      <c r="AN121" s="186" cm="1">
        <f t="array" ref="AN121">IF(AN$110=-1,AO121,IF(AN$110=99,AM121,IF(AN$110=0,INDEX($F102:$N102,0,AN$108),(INDEX($F102:$N102,0,AN$110+1)-INDEX($F102:$N102,0,AN$110))/(INDEX($F$4:$N$4,0,AN$110+1)-INDEX($F$4:$N$4,0,AN$110))+AM121)))</f>
        <v>32.203333115747469</v>
      </c>
      <c r="AO121" s="186" cm="1">
        <f t="array" ref="AO121">IF(AO$110=-1,AP121,IF(AO$110=99,AN121,IF(AO$110=0,INDEX($F102:$N102,0,AO$108),(INDEX($F102:$N102,0,AO$110+1)-INDEX($F102:$N102,0,AO$110))/(INDEX($F$4:$N$4,0,AO$110+1)-INDEX($F$4:$N$4,0,AO$110))+AN121)))</f>
        <v>32.906604890835361</v>
      </c>
      <c r="AP121" s="186" cm="1">
        <f t="array" ref="AP121">IF(AP$110=-1,AQ121,IF(AP$110=99,AO121,IF(AP$110=0,INDEX($F102:$N102,0,AP$108),(INDEX($F102:$N102,0,AP$110+1)-INDEX($F102:$N102,0,AP$110))/(INDEX($F$4:$N$4,0,AP$110+1)-INDEX($F$4:$N$4,0,AP$110))+AO121)))</f>
        <v>33.952817814167041</v>
      </c>
      <c r="AQ121" s="186" cm="1">
        <f t="array" ref="AQ121">IF(AQ$110=-1,AR121,IF(AQ$110=99,AP121,IF(AQ$110=0,INDEX($F102:$N102,0,AQ$108),(INDEX($F102:$N102,0,AQ$110+1)-INDEX($F102:$N102,0,AQ$110))/(INDEX($F$4:$N$4,0,AQ$110+1)-INDEX($F$4:$N$4,0,AQ$110))+AP121)))</f>
        <v>34.999030737498721</v>
      </c>
      <c r="AR121" s="186" cm="1">
        <f t="array" ref="AR121">IF(AR$110=-1,AS121,IF(AR$110=99,AQ121,IF(AR$110=0,INDEX($F102:$N102,0,AR$108),(INDEX($F102:$N102,0,AR$110+1)-INDEX($F102:$N102,0,AR$110))/(INDEX($F$4:$N$4,0,AR$110+1)-INDEX($F$4:$N$4,0,AR$110))+AQ121)))</f>
        <v>36.045243660830401</v>
      </c>
      <c r="AS121" s="186" cm="1">
        <f t="array" ref="AS121">IF(AS$110=-1,AT121,IF(AS$110=99,AR121,IF(AS$110=0,INDEX($F102:$N102,0,AS$108),(INDEX($F102:$N102,0,AS$110+1)-INDEX($F102:$N102,0,AS$110))/(INDEX($F$4:$N$4,0,AS$110+1)-INDEX($F$4:$N$4,0,AS$110))+AR121)))</f>
        <v>37.091456584162081</v>
      </c>
      <c r="AT121" s="186" cm="1">
        <f t="array" ref="AT121">IF(AT$110=-1,AU121,IF(AT$110=99,AS121,IF(AT$110=0,INDEX($F102:$N102,0,AT$108),(INDEX($F102:$N102,0,AT$110+1)-INDEX($F102:$N102,0,AT$110))/(INDEX($F$4:$N$4,0,AT$110+1)-INDEX($F$4:$N$4,0,AT$110))+AS121)))</f>
        <v>38.137669507493762</v>
      </c>
      <c r="AU121" s="186" cm="1">
        <f t="array" ref="AU121">IF(AU$110=-1,AV121,IF(AU$110=99,AT121,IF(AU$110=0,INDEX($F102:$N102,0,AU$108),(INDEX($F102:$N102,0,AU$110+1)-INDEX($F102:$N102,0,AU$110))/(INDEX($F$4:$N$4,0,AU$110+1)-INDEX($F$4:$N$4,0,AU$110))+AT121)))</f>
        <v>39.183882430825442</v>
      </c>
      <c r="AV121" s="186" cm="1">
        <f t="array" ref="AV121">IF(AV$110=-1,AW121,IF(AV$110=99,AU121,IF(AV$110=0,INDEX($F102:$N102,0,AV$108),(INDEX($F102:$N102,0,AV$110+1)-INDEX($F102:$N102,0,AV$110))/(INDEX($F$4:$N$4,0,AV$110+1)-INDEX($F$4:$N$4,0,AV$110))+AU121)))</f>
        <v>40.230095354157122</v>
      </c>
      <c r="AW121" s="186" cm="1">
        <f t="array" ref="AW121">IF(AW$110=-1,AX121,IF(AW$110=99,AV121,IF(AW$110=0,INDEX($F102:$N102,0,AW$108),(INDEX($F102:$N102,0,AW$110+1)-INDEX($F102:$N102,0,AW$110))/(INDEX($F$4:$N$4,0,AW$110+1)-INDEX($F$4:$N$4,0,AW$110))+AV121)))</f>
        <v>41.276308277488802</v>
      </c>
      <c r="AX121" s="186" cm="1">
        <f t="array" ref="AX121">IF(AX$110=-1,AY121,IF(AX$110=99,AW121,IF(AX$110=0,INDEX($F102:$N102,0,AX$108),(INDEX($F102:$N102,0,AX$110+1)-INDEX($F102:$N102,0,AX$110))/(INDEX($F$4:$N$4,0,AX$110+1)-INDEX($F$4:$N$4,0,AX$110))+AW121)))</f>
        <v>42.322521200820482</v>
      </c>
      <c r="AY121" s="186" cm="1">
        <f t="array" ref="AY121">IF(AY$110=-1,AZ121,IF(AY$110=99,AX121,IF(AY$110=0,INDEX($F102:$N102,0,AY$108),(INDEX($F102:$N102,0,AY$110+1)-INDEX($F102:$N102,0,AY$110))/(INDEX($F$4:$N$4,0,AY$110+1)-INDEX($F$4:$N$4,0,AY$110))+AX121)))</f>
        <v>43.368734124152155</v>
      </c>
      <c r="AZ121" s="186" cm="1">
        <f t="array" ref="AZ121">IF(AZ$110=-1,BA121,IF(AZ$110=99,AY121,IF(AZ$110=0,INDEX($F102:$N102,0,AZ$108),(INDEX($F102:$N102,0,AZ$110+1)-INDEX($F102:$N102,0,AZ$110))/(INDEX($F$4:$N$4,0,AZ$110+1)-INDEX($F$4:$N$4,0,AZ$110))+AY121)))</f>
        <v>43.368734124152155</v>
      </c>
      <c r="BA121" s="186" cm="1">
        <f t="array" ref="BA121">IF(BA$110=-1,BB121,IF(BA$110=99,AZ121,IF(BA$110=0,INDEX($F102:$N102,0,BA$108),(INDEX($F102:$N102,0,BA$110+1)-INDEX($F102:$N102,0,BA$110))/(INDEX($F$4:$N$4,0,BA$110+1)-INDEX($F$4:$N$4,0,BA$110))+AZ121)))</f>
        <v>43.368734124152155</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26.106341997430022</v>
      </c>
      <c r="W122" s="186" cm="1">
        <f t="array" ref="W122">IF(W$110=-1,X122,IF(W$110=99,V122,IF(W$110=0,INDEX($F103:$N103,0,W$108),(INDEX($F103:$N103,0,W$110+1)-INDEX($F103:$N103,0,W$110))/(INDEX($F$4:$N$4,0,W$110+1)-INDEX($F$4:$N$4,0,W$110))+V122)))</f>
        <v>26.485609892730242</v>
      </c>
      <c r="X122" s="186" cm="1">
        <f t="array" ref="X122">IF(X$110=-1,Y122,IF(X$110=99,W122,IF(X$110=0,INDEX($F103:$N103,0,X$108),(INDEX($F103:$N103,0,X$110+1)-INDEX($F103:$N103,0,X$110))/(INDEX($F$4:$N$4,0,X$110+1)-INDEX($F$4:$N$4,0,X$110))+W122)))</f>
        <v>26.864877788030462</v>
      </c>
      <c r="Y122" s="186" cm="1">
        <f t="array" ref="Y122">IF(Y$110=-1,Z122,IF(Y$110=99,X122,IF(Y$110=0,INDEX($F103:$N103,0,Y$108),(INDEX($F103:$N103,0,Y$110+1)-INDEX($F103:$N103,0,Y$110))/(INDEX($F$4:$N$4,0,Y$110+1)-INDEX($F$4:$N$4,0,Y$110))+X122)))</f>
        <v>27.244145683330682</v>
      </c>
      <c r="Z122" s="186" cm="1">
        <f t="array" ref="Z122">IF(Z$110=-1,AA122,IF(Z$110=99,Y122,IF(Z$110=0,INDEX($F103:$N103,0,Z$108),(INDEX($F103:$N103,0,Z$110+1)-INDEX($F103:$N103,0,Z$110))/(INDEX($F$4:$N$4,0,Z$110+1)-INDEX($F$4:$N$4,0,Z$110))+Y122)))</f>
        <v>27.623413578630903</v>
      </c>
      <c r="AA122" s="186" cm="1">
        <f t="array" ref="AA122">IF(AA$110=-1,AB122,IF(AA$110=99,Z122,IF(AA$110=0,INDEX($F103:$N103,0,AA$108),(INDEX($F103:$N103,0,AA$110+1)-INDEX($F103:$N103,0,AA$110))/(INDEX($F$4:$N$4,0,AA$110+1)-INDEX($F$4:$N$4,0,AA$110))+Z122)))</f>
        <v>28.002681473931123</v>
      </c>
      <c r="AB122" s="186" cm="1">
        <f t="array" ref="AB122">IF(AB$110=-1,AC122,IF(AB$110=99,AA122,IF(AB$110=0,INDEX($F103:$N103,0,AB$108),(INDEX($F103:$N103,0,AB$110+1)-INDEX($F103:$N103,0,AB$110))/(INDEX($F$4:$N$4,0,AB$110+1)-INDEX($F$4:$N$4,0,AB$110))+AA122)))</f>
        <v>28.381949369231343</v>
      </c>
      <c r="AC122" s="186" cm="1">
        <f t="array" ref="AC122">IF(AC$110=-1,AD122,IF(AC$110=99,AB122,IF(AC$110=0,INDEX($F103:$N103,0,AC$108),(INDEX($F103:$N103,0,AC$110+1)-INDEX($F103:$N103,0,AC$110))/(INDEX($F$4:$N$4,0,AC$110+1)-INDEX($F$4:$N$4,0,AC$110))+AB122)))</f>
        <v>28.761217264531563</v>
      </c>
      <c r="AD122" s="186" cm="1">
        <f t="array" ref="AD122">IF(AD$110=-1,AE122,IF(AD$110=99,AC122,IF(AD$110=0,INDEX($F103:$N103,0,AD$108),(INDEX($F103:$N103,0,AD$110+1)-INDEX($F103:$N103,0,AD$110))/(INDEX($F$4:$N$4,0,AD$110+1)-INDEX($F$4:$N$4,0,AD$110))+AC122)))</f>
        <v>29.140485159831783</v>
      </c>
      <c r="AE122" s="186" cm="1">
        <f t="array" ref="AE122">IF(AE$110=-1,AF122,IF(AE$110=99,AD122,IF(AE$110=0,INDEX($F103:$N103,0,AE$108),(INDEX($F103:$N103,0,AE$110+1)-INDEX($F103:$N103,0,AE$110))/(INDEX($F$4:$N$4,0,AE$110+1)-INDEX($F$4:$N$4,0,AE$110))+AD122)))</f>
        <v>29.519753055132014</v>
      </c>
      <c r="AF122" s="186" cm="1">
        <f t="array" ref="AF122">IF(AF$110=-1,AG122,IF(AF$110=99,AE122,IF(AF$110=0,INDEX($F103:$N103,0,AF$108),(INDEX($F103:$N103,0,AF$110+1)-INDEX($F103:$N103,0,AF$110))/(INDEX($F$4:$N$4,0,AF$110+1)-INDEX($F$4:$N$4,0,AF$110))+AE122)))</f>
        <v>30.322122216709573</v>
      </c>
      <c r="AG122" s="186" cm="1">
        <f t="array" ref="AG122">IF(AG$110=-1,AH122,IF(AG$110=99,AF122,IF(AG$110=0,INDEX($F103:$N103,0,AG$108),(INDEX($F103:$N103,0,AG$110+1)-INDEX($F103:$N103,0,AG$110))/(INDEX($F$4:$N$4,0,AG$110+1)-INDEX($F$4:$N$4,0,AG$110))+AF122)))</f>
        <v>31.124491378287132</v>
      </c>
      <c r="AH122" s="186" cm="1">
        <f t="array" ref="AH122">IF(AH$110=-1,AI122,IF(AH$110=99,AG122,IF(AH$110=0,INDEX($F103:$N103,0,AH$108),(INDEX($F103:$N103,0,AH$110+1)-INDEX($F103:$N103,0,AH$110))/(INDEX($F$4:$N$4,0,AH$110+1)-INDEX($F$4:$N$4,0,AH$110))+AG122)))</f>
        <v>31.926860539864691</v>
      </c>
      <c r="AI122" s="186" cm="1">
        <f t="array" ref="AI122">IF(AI$110=-1,AJ122,IF(AI$110=99,AH122,IF(AI$110=0,INDEX($F103:$N103,0,AI$108),(INDEX($F103:$N103,0,AI$110+1)-INDEX($F103:$N103,0,AI$110))/(INDEX($F$4:$N$4,0,AI$110+1)-INDEX($F$4:$N$4,0,AI$110))+AH122)))</f>
        <v>32.72922970144225</v>
      </c>
      <c r="AJ122" s="186" cm="1">
        <f t="array" ref="AJ122">IF(AJ$110=-1,AK122,IF(AJ$110=99,AI122,IF(AJ$110=0,INDEX($F103:$N103,0,AJ$108),(INDEX($F103:$N103,0,AJ$110+1)-INDEX($F103:$N103,0,AJ$110))/(INDEX($F$4:$N$4,0,AJ$110+1)-INDEX($F$4:$N$4,0,AJ$110))+AI122)))</f>
        <v>33.531598863019809</v>
      </c>
      <c r="AK122" s="186" cm="1">
        <f t="array" ref="AK122">IF(AK$110=-1,AL122,IF(AK$110=99,AJ122,IF(AK$110=0,INDEX($F103:$N103,0,AK$108),(INDEX($F103:$N103,0,AK$110+1)-INDEX($F103:$N103,0,AK$110))/(INDEX($F$4:$N$4,0,AK$110+1)-INDEX($F$4:$N$4,0,AK$110))+AJ122)))</f>
        <v>34.333968024597368</v>
      </c>
      <c r="AL122" s="186" cm="1">
        <f t="array" ref="AL122">IF(AL$110=-1,AM122,IF(AL$110=99,AK122,IF(AL$110=0,INDEX($F103:$N103,0,AL$108),(INDEX($F103:$N103,0,AL$110+1)-INDEX($F103:$N103,0,AL$110))/(INDEX($F$4:$N$4,0,AL$110+1)-INDEX($F$4:$N$4,0,AL$110))+AK122)))</f>
        <v>35.136337186174927</v>
      </c>
      <c r="AM122" s="186" cm="1">
        <f t="array" ref="AM122">IF(AM$110=-1,AN122,IF(AM$110=99,AL122,IF(AM$110=0,INDEX($F103:$N103,0,AM$108),(INDEX($F103:$N103,0,AM$110+1)-INDEX($F103:$N103,0,AM$110))/(INDEX($F$4:$N$4,0,AM$110+1)-INDEX($F$4:$N$4,0,AM$110))+AL122)))</f>
        <v>35.938706347752486</v>
      </c>
      <c r="AN122" s="186" cm="1">
        <f t="array" ref="AN122">IF(AN$110=-1,AO122,IF(AN$110=99,AM122,IF(AN$110=0,INDEX($F103:$N103,0,AN$108),(INDEX($F103:$N103,0,AN$110+1)-INDEX($F103:$N103,0,AN$110))/(INDEX($F$4:$N$4,0,AN$110+1)-INDEX($F$4:$N$4,0,AN$110))+AM122)))</f>
        <v>36.741075509330045</v>
      </c>
      <c r="AO122" s="186" cm="1">
        <f t="array" ref="AO122">IF(AO$110=-1,AP122,IF(AO$110=99,AN122,IF(AO$110=0,INDEX($F103:$N103,0,AO$108),(INDEX($F103:$N103,0,AO$110+1)-INDEX($F103:$N103,0,AO$110))/(INDEX($F$4:$N$4,0,AO$110+1)-INDEX($F$4:$N$4,0,AO$110))+AN122)))</f>
        <v>37.543444670907611</v>
      </c>
      <c r="AP122" s="186" cm="1">
        <f t="array" ref="AP122">IF(AP$110=-1,AQ122,IF(AP$110=99,AO122,IF(AP$110=0,INDEX($F103:$N103,0,AP$108),(INDEX($F103:$N103,0,AP$110+1)-INDEX($F103:$N103,0,AP$110))/(INDEX($F$4:$N$4,0,AP$110+1)-INDEX($F$4:$N$4,0,AP$110))+AO122)))</f>
        <v>38.7370785061633</v>
      </c>
      <c r="AQ122" s="186" cm="1">
        <f t="array" ref="AQ122">IF(AQ$110=-1,AR122,IF(AQ$110=99,AP122,IF(AQ$110=0,INDEX($F103:$N103,0,AQ$108),(INDEX($F103:$N103,0,AQ$110+1)-INDEX($F103:$N103,0,AQ$110))/(INDEX($F$4:$N$4,0,AQ$110+1)-INDEX($F$4:$N$4,0,AQ$110))+AP122)))</f>
        <v>39.930712341418989</v>
      </c>
      <c r="AR122" s="186" cm="1">
        <f t="array" ref="AR122">IF(AR$110=-1,AS122,IF(AR$110=99,AQ122,IF(AR$110=0,INDEX($F103:$N103,0,AR$108),(INDEX($F103:$N103,0,AR$110+1)-INDEX($F103:$N103,0,AR$110))/(INDEX($F$4:$N$4,0,AR$110+1)-INDEX($F$4:$N$4,0,AR$110))+AQ122)))</f>
        <v>41.124346176674678</v>
      </c>
      <c r="AS122" s="186" cm="1">
        <f t="array" ref="AS122">IF(AS$110=-1,AT122,IF(AS$110=99,AR122,IF(AS$110=0,INDEX($F103:$N103,0,AS$108),(INDEX($F103:$N103,0,AS$110+1)-INDEX($F103:$N103,0,AS$110))/(INDEX($F$4:$N$4,0,AS$110+1)-INDEX($F$4:$N$4,0,AS$110))+AR122)))</f>
        <v>42.317980011930366</v>
      </c>
      <c r="AT122" s="186" cm="1">
        <f t="array" ref="AT122">IF(AT$110=-1,AU122,IF(AT$110=99,AS122,IF(AT$110=0,INDEX($F103:$N103,0,AT$108),(INDEX($F103:$N103,0,AT$110+1)-INDEX($F103:$N103,0,AT$110))/(INDEX($F$4:$N$4,0,AT$110+1)-INDEX($F$4:$N$4,0,AT$110))+AS122)))</f>
        <v>43.511613847186055</v>
      </c>
      <c r="AU122" s="186" cm="1">
        <f t="array" ref="AU122">IF(AU$110=-1,AV122,IF(AU$110=99,AT122,IF(AU$110=0,INDEX($F103:$N103,0,AU$108),(INDEX($F103:$N103,0,AU$110+1)-INDEX($F103:$N103,0,AU$110))/(INDEX($F$4:$N$4,0,AU$110+1)-INDEX($F$4:$N$4,0,AU$110))+AT122)))</f>
        <v>44.705247682441744</v>
      </c>
      <c r="AV122" s="186" cm="1">
        <f t="array" ref="AV122">IF(AV$110=-1,AW122,IF(AV$110=99,AU122,IF(AV$110=0,INDEX($F103:$N103,0,AV$108),(INDEX($F103:$N103,0,AV$110+1)-INDEX($F103:$N103,0,AV$110))/(INDEX($F$4:$N$4,0,AV$110+1)-INDEX($F$4:$N$4,0,AV$110))+AU122)))</f>
        <v>45.898881517697433</v>
      </c>
      <c r="AW122" s="186" cm="1">
        <f t="array" ref="AW122">IF(AW$110=-1,AX122,IF(AW$110=99,AV122,IF(AW$110=0,INDEX($F103:$N103,0,AW$108),(INDEX($F103:$N103,0,AW$110+1)-INDEX($F103:$N103,0,AW$110))/(INDEX($F$4:$N$4,0,AW$110+1)-INDEX($F$4:$N$4,0,AW$110))+AV122)))</f>
        <v>47.092515352953122</v>
      </c>
      <c r="AX122" s="186" cm="1">
        <f t="array" ref="AX122">IF(AX$110=-1,AY122,IF(AX$110=99,AW122,IF(AX$110=0,INDEX($F103:$N103,0,AX$108),(INDEX($F103:$N103,0,AX$110+1)-INDEX($F103:$N103,0,AX$110))/(INDEX($F$4:$N$4,0,AX$110+1)-INDEX($F$4:$N$4,0,AX$110))+AW122)))</f>
        <v>48.28614918820881</v>
      </c>
      <c r="AY122" s="186" cm="1">
        <f t="array" ref="AY122">IF(AY$110=-1,AZ122,IF(AY$110=99,AX122,IF(AY$110=0,INDEX($F103:$N103,0,AY$108),(INDEX($F103:$N103,0,AY$110+1)-INDEX($F103:$N103,0,AY$110))/(INDEX($F$4:$N$4,0,AY$110+1)-INDEX($F$4:$N$4,0,AY$110))+AX122)))</f>
        <v>49.479783023464506</v>
      </c>
      <c r="AZ122" s="186" cm="1">
        <f t="array" ref="AZ122">IF(AZ$110=-1,BA122,IF(AZ$110=99,AY122,IF(AZ$110=0,INDEX($F103:$N103,0,AZ$108),(INDEX($F103:$N103,0,AZ$110+1)-INDEX($F103:$N103,0,AZ$110))/(INDEX($F$4:$N$4,0,AZ$110+1)-INDEX($F$4:$N$4,0,AZ$110))+AY122)))</f>
        <v>49.479783023464506</v>
      </c>
      <c r="BA122" s="186" cm="1">
        <f t="array" ref="BA122">IF(BA$110=-1,BB122,IF(BA$110=99,AZ122,IF(BA$110=0,INDEX($F103:$N103,0,BA$108),(INDEX($F103:$N103,0,BA$110+1)-INDEX($F103:$N103,0,BA$110))/(INDEX($F$4:$N$4,0,BA$110+1)-INDEX($F$4:$N$4,0,BA$110))+AZ122)))</f>
        <v>49.479783023464506</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81.585469472940403</v>
      </c>
      <c r="W123" s="186" cm="1">
        <f t="array" ref="W123">IF(W$110=-1,X123,IF(W$110=99,V123,IF(W$110=0,INDEX($F104:$N104,0,W$108),(INDEX($F104:$N104,0,W$110+1)-INDEX($F104:$N104,0,W$110))/(INDEX($F$4:$N$4,0,W$110+1)-INDEX($F$4:$N$4,0,W$110))+V123)))</f>
        <v>81.938448383672949</v>
      </c>
      <c r="X123" s="186" cm="1">
        <f t="array" ref="X123">IF(X$110=-1,Y123,IF(X$110=99,W123,IF(X$110=0,INDEX($F104:$N104,0,X$108),(INDEX($F104:$N104,0,X$110+1)-INDEX($F104:$N104,0,X$110))/(INDEX($F$4:$N$4,0,X$110+1)-INDEX($F$4:$N$4,0,X$110))+W123)))</f>
        <v>82.291427294405494</v>
      </c>
      <c r="Y123" s="186" cm="1">
        <f t="array" ref="Y123">IF(Y$110=-1,Z123,IF(Y$110=99,X123,IF(Y$110=0,INDEX($F104:$N104,0,Y$108),(INDEX($F104:$N104,0,Y$110+1)-INDEX($F104:$N104,0,Y$110))/(INDEX($F$4:$N$4,0,Y$110+1)-INDEX($F$4:$N$4,0,Y$110))+X123)))</f>
        <v>82.64440620513804</v>
      </c>
      <c r="Z123" s="186" cm="1">
        <f t="array" ref="Z123">IF(Z$110=-1,AA123,IF(Z$110=99,Y123,IF(Z$110=0,INDEX($F104:$N104,0,Z$108),(INDEX($F104:$N104,0,Z$110+1)-INDEX($F104:$N104,0,Z$110))/(INDEX($F$4:$N$4,0,Z$110+1)-INDEX($F$4:$N$4,0,Z$110))+Y123)))</f>
        <v>82.997385115870586</v>
      </c>
      <c r="AA123" s="186" cm="1">
        <f t="array" ref="AA123">IF(AA$110=-1,AB123,IF(AA$110=99,Z123,IF(AA$110=0,INDEX($F104:$N104,0,AA$108),(INDEX($F104:$N104,0,AA$110+1)-INDEX($F104:$N104,0,AA$110))/(INDEX($F$4:$N$4,0,AA$110+1)-INDEX($F$4:$N$4,0,AA$110))+Z123)))</f>
        <v>83.350364026603131</v>
      </c>
      <c r="AB123" s="186" cm="1">
        <f t="array" ref="AB123">IF(AB$110=-1,AC123,IF(AB$110=99,AA123,IF(AB$110=0,INDEX($F104:$N104,0,AB$108),(INDEX($F104:$N104,0,AB$110+1)-INDEX($F104:$N104,0,AB$110))/(INDEX($F$4:$N$4,0,AB$110+1)-INDEX($F$4:$N$4,0,AB$110))+AA123)))</f>
        <v>83.703342937335677</v>
      </c>
      <c r="AC123" s="186" cm="1">
        <f t="array" ref="AC123">IF(AC$110=-1,AD123,IF(AC$110=99,AB123,IF(AC$110=0,INDEX($F104:$N104,0,AC$108),(INDEX($F104:$N104,0,AC$110+1)-INDEX($F104:$N104,0,AC$110))/(INDEX($F$4:$N$4,0,AC$110+1)-INDEX($F$4:$N$4,0,AC$110))+AB123)))</f>
        <v>84.056321848068222</v>
      </c>
      <c r="AD123" s="186" cm="1">
        <f t="array" ref="AD123">IF(AD$110=-1,AE123,IF(AD$110=99,AC123,IF(AD$110=0,INDEX($F104:$N104,0,AD$108),(INDEX($F104:$N104,0,AD$110+1)-INDEX($F104:$N104,0,AD$110))/(INDEX($F$4:$N$4,0,AD$110+1)-INDEX($F$4:$N$4,0,AD$110))+AC123)))</f>
        <v>84.409300758800768</v>
      </c>
      <c r="AE123" s="186" cm="1">
        <f t="array" ref="AE123">IF(AE$110=-1,AF123,IF(AE$110=99,AD123,IF(AE$110=0,INDEX($F104:$N104,0,AE$108),(INDEX($F104:$N104,0,AE$110+1)-INDEX($F104:$N104,0,AE$110))/(INDEX($F$4:$N$4,0,AE$110+1)-INDEX($F$4:$N$4,0,AE$110))+AD123)))</f>
        <v>84.762279669533271</v>
      </c>
      <c r="AF123" s="186" cm="1">
        <f t="array" ref="AF123">IF(AF$110=-1,AG123,IF(AF$110=99,AE123,IF(AF$110=0,INDEX($F104:$N104,0,AF$108),(INDEX($F104:$N104,0,AF$110+1)-INDEX($F104:$N104,0,AF$110))/(INDEX($F$4:$N$4,0,AF$110+1)-INDEX($F$4:$N$4,0,AF$110))+AE123)))</f>
        <v>86.093733669285058</v>
      </c>
      <c r="AG123" s="186" cm="1">
        <f t="array" ref="AG123">IF(AG$110=-1,AH123,IF(AG$110=99,AF123,IF(AG$110=0,INDEX($F104:$N104,0,AG$108),(INDEX($F104:$N104,0,AG$110+1)-INDEX($F104:$N104,0,AG$110))/(INDEX($F$4:$N$4,0,AG$110+1)-INDEX($F$4:$N$4,0,AG$110))+AF123)))</f>
        <v>87.425187669036845</v>
      </c>
      <c r="AH123" s="186" cm="1">
        <f t="array" ref="AH123">IF(AH$110=-1,AI123,IF(AH$110=99,AG123,IF(AH$110=0,INDEX($F104:$N104,0,AH$108),(INDEX($F104:$N104,0,AH$110+1)-INDEX($F104:$N104,0,AH$110))/(INDEX($F$4:$N$4,0,AH$110+1)-INDEX($F$4:$N$4,0,AH$110))+AG123)))</f>
        <v>88.756641668788632</v>
      </c>
      <c r="AI123" s="186" cm="1">
        <f t="array" ref="AI123">IF(AI$110=-1,AJ123,IF(AI$110=99,AH123,IF(AI$110=0,INDEX($F104:$N104,0,AI$108),(INDEX($F104:$N104,0,AI$110+1)-INDEX($F104:$N104,0,AI$110))/(INDEX($F$4:$N$4,0,AI$110+1)-INDEX($F$4:$N$4,0,AI$110))+AH123)))</f>
        <v>90.088095668540419</v>
      </c>
      <c r="AJ123" s="186" cm="1">
        <f t="array" ref="AJ123">IF(AJ$110=-1,AK123,IF(AJ$110=99,AI123,IF(AJ$110=0,INDEX($F104:$N104,0,AJ$108),(INDEX($F104:$N104,0,AJ$110+1)-INDEX($F104:$N104,0,AJ$110))/(INDEX($F$4:$N$4,0,AJ$110+1)-INDEX($F$4:$N$4,0,AJ$110))+AI123)))</f>
        <v>91.419549668292206</v>
      </c>
      <c r="AK123" s="186" cm="1">
        <f t="array" ref="AK123">IF(AK$110=-1,AL123,IF(AK$110=99,AJ123,IF(AK$110=0,INDEX($F104:$N104,0,AK$108),(INDEX($F104:$N104,0,AK$110+1)-INDEX($F104:$N104,0,AK$110))/(INDEX($F$4:$N$4,0,AK$110+1)-INDEX($F$4:$N$4,0,AK$110))+AJ123)))</f>
        <v>92.751003668043992</v>
      </c>
      <c r="AL123" s="186" cm="1">
        <f t="array" ref="AL123">IF(AL$110=-1,AM123,IF(AL$110=99,AK123,IF(AL$110=0,INDEX($F104:$N104,0,AL$108),(INDEX($F104:$N104,0,AL$110+1)-INDEX($F104:$N104,0,AL$110))/(INDEX($F$4:$N$4,0,AL$110+1)-INDEX($F$4:$N$4,0,AL$110))+AK123)))</f>
        <v>94.082457667795779</v>
      </c>
      <c r="AM123" s="186" cm="1">
        <f t="array" ref="AM123">IF(AM$110=-1,AN123,IF(AM$110=99,AL123,IF(AM$110=0,INDEX($F104:$N104,0,AM$108),(INDEX($F104:$N104,0,AM$110+1)-INDEX($F104:$N104,0,AM$110))/(INDEX($F$4:$N$4,0,AM$110+1)-INDEX($F$4:$N$4,0,AM$110))+AL123)))</f>
        <v>95.413911667547566</v>
      </c>
      <c r="AN123" s="186" cm="1">
        <f t="array" ref="AN123">IF(AN$110=-1,AO123,IF(AN$110=99,AM123,IF(AN$110=0,INDEX($F104:$N104,0,AN$108),(INDEX($F104:$N104,0,AN$110+1)-INDEX($F104:$N104,0,AN$110))/(INDEX($F$4:$N$4,0,AN$110+1)-INDEX($F$4:$N$4,0,AN$110))+AM123)))</f>
        <v>96.745365667299353</v>
      </c>
      <c r="AO123" s="186" cm="1">
        <f t="array" ref="AO123">IF(AO$110=-1,AP123,IF(AO$110=99,AN123,IF(AO$110=0,INDEX($F104:$N104,0,AO$108),(INDEX($F104:$N104,0,AO$110+1)-INDEX($F104:$N104,0,AO$110))/(INDEX($F$4:$N$4,0,AO$110+1)-INDEX($F$4:$N$4,0,AO$110))+AN123)))</f>
        <v>98.076819667051168</v>
      </c>
      <c r="AP123" s="186" cm="1">
        <f t="array" ref="AP123">IF(AP$110=-1,AQ123,IF(AP$110=99,AO123,IF(AP$110=0,INDEX($F104:$N104,0,AP$108),(INDEX($F104:$N104,0,AP$110+1)-INDEX($F104:$N104,0,AP$110))/(INDEX($F$4:$N$4,0,AP$110+1)-INDEX($F$4:$N$4,0,AP$110))+AO123)))</f>
        <v>100.65379465498647</v>
      </c>
      <c r="AQ123" s="186" cm="1">
        <f t="array" ref="AQ123">IF(AQ$110=-1,AR123,IF(AQ$110=99,AP123,IF(AQ$110=0,INDEX($F104:$N104,0,AQ$108),(INDEX($F104:$N104,0,AQ$110+1)-INDEX($F104:$N104,0,AQ$110))/(INDEX($F$4:$N$4,0,AQ$110+1)-INDEX($F$4:$N$4,0,AQ$110))+AP123)))</f>
        <v>103.23076964292177</v>
      </c>
      <c r="AR123" s="186" cm="1">
        <f t="array" ref="AR123">IF(AR$110=-1,AS123,IF(AR$110=99,AQ123,IF(AR$110=0,INDEX($F104:$N104,0,AR$108),(INDEX($F104:$N104,0,AR$110+1)-INDEX($F104:$N104,0,AR$110))/(INDEX($F$4:$N$4,0,AR$110+1)-INDEX($F$4:$N$4,0,AR$110))+AQ123)))</f>
        <v>105.80774463085707</v>
      </c>
      <c r="AS123" s="186" cm="1">
        <f t="array" ref="AS123">IF(AS$110=-1,AT123,IF(AS$110=99,AR123,IF(AS$110=0,INDEX($F104:$N104,0,AS$108),(INDEX($F104:$N104,0,AS$110+1)-INDEX($F104:$N104,0,AS$110))/(INDEX($F$4:$N$4,0,AS$110+1)-INDEX($F$4:$N$4,0,AS$110))+AR123)))</f>
        <v>108.38471961879237</v>
      </c>
      <c r="AT123" s="186" cm="1">
        <f t="array" ref="AT123">IF(AT$110=-1,AU123,IF(AT$110=99,AS123,IF(AT$110=0,INDEX($F104:$N104,0,AT$108),(INDEX($F104:$N104,0,AT$110+1)-INDEX($F104:$N104,0,AT$110))/(INDEX($F$4:$N$4,0,AT$110+1)-INDEX($F$4:$N$4,0,AT$110))+AS123)))</f>
        <v>110.96169460672768</v>
      </c>
      <c r="AU123" s="186" cm="1">
        <f t="array" ref="AU123">IF(AU$110=-1,AV123,IF(AU$110=99,AT123,IF(AU$110=0,INDEX($F104:$N104,0,AU$108),(INDEX($F104:$N104,0,AU$110+1)-INDEX($F104:$N104,0,AU$110))/(INDEX($F$4:$N$4,0,AU$110+1)-INDEX($F$4:$N$4,0,AU$110))+AT123)))</f>
        <v>113.53866959466298</v>
      </c>
      <c r="AV123" s="186" cm="1">
        <f t="array" ref="AV123">IF(AV$110=-1,AW123,IF(AV$110=99,AU123,IF(AV$110=0,INDEX($F104:$N104,0,AV$108),(INDEX($F104:$N104,0,AV$110+1)-INDEX($F104:$N104,0,AV$110))/(INDEX($F$4:$N$4,0,AV$110+1)-INDEX($F$4:$N$4,0,AV$110))+AU123)))</f>
        <v>116.11564458259828</v>
      </c>
      <c r="AW123" s="186" cm="1">
        <f t="array" ref="AW123">IF(AW$110=-1,AX123,IF(AW$110=99,AV123,IF(AW$110=0,INDEX($F104:$N104,0,AW$108),(INDEX($F104:$N104,0,AW$110+1)-INDEX($F104:$N104,0,AW$110))/(INDEX($F$4:$N$4,0,AW$110+1)-INDEX($F$4:$N$4,0,AW$110))+AV123)))</f>
        <v>118.69261957053358</v>
      </c>
      <c r="AX123" s="186" cm="1">
        <f t="array" ref="AX123">IF(AX$110=-1,AY123,IF(AX$110=99,AW123,IF(AX$110=0,INDEX($F104:$N104,0,AX$108),(INDEX($F104:$N104,0,AX$110+1)-INDEX($F104:$N104,0,AX$110))/(INDEX($F$4:$N$4,0,AX$110+1)-INDEX($F$4:$N$4,0,AX$110))+AW123)))</f>
        <v>121.26959455846888</v>
      </c>
      <c r="AY123" s="186" cm="1">
        <f t="array" ref="AY123">IF(AY$110=-1,AZ123,IF(AY$110=99,AX123,IF(AY$110=0,INDEX($F104:$N104,0,AY$108),(INDEX($F104:$N104,0,AY$110+1)-INDEX($F104:$N104,0,AY$110))/(INDEX($F$4:$N$4,0,AY$110+1)-INDEX($F$4:$N$4,0,AY$110))+AX123)))</f>
        <v>123.84656954640421</v>
      </c>
      <c r="AZ123" s="186" cm="1">
        <f t="array" ref="AZ123">IF(AZ$110=-1,BA123,IF(AZ$110=99,AY123,IF(AZ$110=0,INDEX($F104:$N104,0,AZ$108),(INDEX($F104:$N104,0,AZ$110+1)-INDEX($F104:$N104,0,AZ$110))/(INDEX($F$4:$N$4,0,AZ$110+1)-INDEX($F$4:$N$4,0,AZ$110))+AY123)))</f>
        <v>123.84656954640421</v>
      </c>
      <c r="BA123" s="186" cm="1">
        <f t="array" ref="BA123">IF(BA$110=-1,BB123,IF(BA$110=99,AZ123,IF(BA$110=0,INDEX($F104:$N104,0,BA$108),(INDEX($F104:$N104,0,BA$110+1)-INDEX($F104:$N104,0,BA$110))/(INDEX($F$4:$N$4,0,BA$110+1)-INDEX($F$4:$N$4,0,BA$110))+AZ123)))</f>
        <v>123.84656954640421</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614</v>
      </c>
      <c r="I127" s="118" t="s">
        <v>614</v>
      </c>
      <c r="J127" s="118" t="s">
        <v>644</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46.118187658168047</v>
      </c>
      <c r="T137" s="186">
        <f t="shared" si="228"/>
        <v>46.642140145709341</v>
      </c>
      <c r="U137" s="186">
        <f t="shared" si="228"/>
        <v>47.166092633250635</v>
      </c>
      <c r="V137" s="186">
        <f t="shared" si="228"/>
        <v>47.690045120791929</v>
      </c>
      <c r="W137" s="186">
        <f t="shared" si="228"/>
        <v>48.213997608333223</v>
      </c>
      <c r="X137" s="186">
        <f t="shared" si="228"/>
        <v>48.737950095874517</v>
      </c>
      <c r="Y137" s="186">
        <f t="shared" si="228"/>
        <v>49.261902583415811</v>
      </c>
      <c r="Z137" s="186">
        <f t="shared" si="228"/>
        <v>49.785855070957105</v>
      </c>
      <c r="AA137" s="186">
        <f t="shared" si="228"/>
        <v>50.309807558498399</v>
      </c>
      <c r="AB137" s="186">
        <f t="shared" si="228"/>
        <v>50.833760046039679</v>
      </c>
      <c r="AC137" s="186">
        <f t="shared" si="228"/>
        <v>52.21545999968766</v>
      </c>
      <c r="AD137" s="186">
        <f t="shared" si="228"/>
        <v>53.597159953335641</v>
      </c>
      <c r="AE137" s="186">
        <f t="shared" si="228"/>
        <v>54.978859906983622</v>
      </c>
      <c r="AF137" s="186">
        <f t="shared" si="228"/>
        <v>56.360559860631604</v>
      </c>
      <c r="AG137" s="186">
        <f t="shared" si="228"/>
        <v>57.742259814279585</v>
      </c>
      <c r="AH137" s="186">
        <f t="shared" si="228"/>
        <v>59.123959767927566</v>
      </c>
      <c r="AI137" s="186">
        <f t="shared" si="228"/>
        <v>60.505659721575547</v>
      </c>
      <c r="AJ137" s="186">
        <f t="shared" si="228"/>
        <v>61.887359675223529</v>
      </c>
      <c r="AK137" s="186">
        <f t="shared" si="228"/>
        <v>63.26905962887151</v>
      </c>
      <c r="AL137" s="186">
        <f t="shared" si="228"/>
        <v>64.65075958251947</v>
      </c>
      <c r="AM137" s="186">
        <f t="shared" si="228"/>
        <v>74.928097582417294</v>
      </c>
      <c r="AN137" s="186">
        <f t="shared" si="228"/>
        <v>85.205435582315175</v>
      </c>
      <c r="AO137" s="186">
        <f t="shared" si="228"/>
        <v>85.205435582315175</v>
      </c>
      <c r="AP137" s="186">
        <f t="shared" si="228"/>
        <v>85.205435582315175</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3.5389345311980103</v>
      </c>
      <c r="T138" s="186">
        <f t="shared" si="229"/>
        <v>3.5903474886849258</v>
      </c>
      <c r="U138" s="186">
        <f t="shared" si="229"/>
        <v>3.6417604461718414</v>
      </c>
      <c r="V138" s="186">
        <f t="shared" si="229"/>
        <v>3.6931734036587569</v>
      </c>
      <c r="W138" s="186">
        <f t="shared" si="229"/>
        <v>3.7445863611456724</v>
      </c>
      <c r="X138" s="186">
        <f t="shared" si="229"/>
        <v>3.795999318632588</v>
      </c>
      <c r="Y138" s="186">
        <f t="shared" si="229"/>
        <v>3.8474122761195035</v>
      </c>
      <c r="Z138" s="186">
        <f t="shared" si="229"/>
        <v>3.8988252336064191</v>
      </c>
      <c r="AA138" s="186">
        <f t="shared" si="229"/>
        <v>3.9502381910933346</v>
      </c>
      <c r="AB138" s="186">
        <f t="shared" si="229"/>
        <v>4.0016511485802493</v>
      </c>
      <c r="AC138" s="186">
        <f t="shared" si="229"/>
        <v>4.1104190461644743</v>
      </c>
      <c r="AD138" s="186">
        <f t="shared" si="229"/>
        <v>4.2191869437486993</v>
      </c>
      <c r="AE138" s="186">
        <f t="shared" si="229"/>
        <v>4.3279548413329243</v>
      </c>
      <c r="AF138" s="186">
        <f t="shared" si="229"/>
        <v>4.4367227389171493</v>
      </c>
      <c r="AG138" s="186">
        <f t="shared" si="229"/>
        <v>4.5454906365013743</v>
      </c>
      <c r="AH138" s="186">
        <f t="shared" si="229"/>
        <v>4.6542585340855993</v>
      </c>
      <c r="AI138" s="186">
        <f t="shared" si="229"/>
        <v>4.7630264316698243</v>
      </c>
      <c r="AJ138" s="186">
        <f t="shared" si="229"/>
        <v>4.8717943292540493</v>
      </c>
      <c r="AK138" s="186">
        <f t="shared" si="229"/>
        <v>4.9805622268382743</v>
      </c>
      <c r="AL138" s="186">
        <f t="shared" si="229"/>
        <v>5.0893301244224993</v>
      </c>
      <c r="AM138" s="186">
        <f t="shared" si="229"/>
        <v>5.8983657215215697</v>
      </c>
      <c r="AN138" s="186">
        <f t="shared" si="229"/>
        <v>6.7074013186206436</v>
      </c>
      <c r="AO138" s="186">
        <f t="shared" si="229"/>
        <v>6.7074013186206436</v>
      </c>
      <c r="AP138" s="186">
        <f t="shared" si="229"/>
        <v>6.7074013186206436</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0.97210471300579204</v>
      </c>
      <c r="T139" s="186">
        <f t="shared" si="230"/>
        <v>0.98622726255905491</v>
      </c>
      <c r="U139" s="186">
        <f t="shared" si="230"/>
        <v>1.0003498121123178</v>
      </c>
      <c r="V139" s="186">
        <f t="shared" si="230"/>
        <v>1.0144723616655806</v>
      </c>
      <c r="W139" s="186">
        <f t="shared" si="230"/>
        <v>1.0285949112188435</v>
      </c>
      <c r="X139" s="186">
        <f t="shared" si="230"/>
        <v>1.0427174607721064</v>
      </c>
      <c r="Y139" s="186">
        <f t="shared" si="230"/>
        <v>1.0568400103253692</v>
      </c>
      <c r="Z139" s="186">
        <f t="shared" si="230"/>
        <v>1.0709625598786321</v>
      </c>
      <c r="AA139" s="186">
        <f t="shared" si="230"/>
        <v>1.085085109431895</v>
      </c>
      <c r="AB139" s="186">
        <f t="shared" si="230"/>
        <v>1.0992076589851578</v>
      </c>
      <c r="AC139" s="186">
        <f t="shared" si="230"/>
        <v>1.1290849525415219</v>
      </c>
      <c r="AD139" s="186">
        <f t="shared" si="230"/>
        <v>1.1589622460978859</v>
      </c>
      <c r="AE139" s="186">
        <f t="shared" si="230"/>
        <v>1.1888395396542499</v>
      </c>
      <c r="AF139" s="186">
        <f t="shared" si="230"/>
        <v>1.218716833210614</v>
      </c>
      <c r="AG139" s="186">
        <f t="shared" si="230"/>
        <v>1.248594126766978</v>
      </c>
      <c r="AH139" s="186">
        <f t="shared" si="230"/>
        <v>1.278471420323342</v>
      </c>
      <c r="AI139" s="186">
        <f t="shared" si="230"/>
        <v>1.3083487138797061</v>
      </c>
      <c r="AJ139" s="186">
        <f t="shared" si="230"/>
        <v>1.3382260074360701</v>
      </c>
      <c r="AK139" s="186">
        <f t="shared" si="230"/>
        <v>1.3681033009924342</v>
      </c>
      <c r="AL139" s="186">
        <f t="shared" si="230"/>
        <v>1.397980594548798</v>
      </c>
      <c r="AM139" s="186">
        <f t="shared" si="230"/>
        <v>1.6202133908879903</v>
      </c>
      <c r="AN139" s="186">
        <f t="shared" si="230"/>
        <v>1.8424461872271829</v>
      </c>
      <c r="AO139" s="186">
        <f t="shared" si="230"/>
        <v>1.8424461872271829</v>
      </c>
      <c r="AP139" s="186">
        <f t="shared" si="230"/>
        <v>1.8424461872271829</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3.1976635091156576</v>
      </c>
      <c r="T140" s="186">
        <f t="shared" si="231"/>
        <v>3.2441185470945517</v>
      </c>
      <c r="U140" s="186">
        <f t="shared" si="231"/>
        <v>3.2905735850734459</v>
      </c>
      <c r="V140" s="186">
        <f t="shared" si="231"/>
        <v>3.33702862305234</v>
      </c>
      <c r="W140" s="186">
        <f t="shared" si="231"/>
        <v>3.3834836610312342</v>
      </c>
      <c r="X140" s="186">
        <f t="shared" si="231"/>
        <v>3.4299386990101284</v>
      </c>
      <c r="Y140" s="186">
        <f t="shared" si="231"/>
        <v>3.4763937369890225</v>
      </c>
      <c r="Z140" s="186">
        <f t="shared" si="231"/>
        <v>3.5228487749679167</v>
      </c>
      <c r="AA140" s="186">
        <f t="shared" si="231"/>
        <v>3.5693038129468109</v>
      </c>
      <c r="AB140" s="186">
        <f t="shared" si="231"/>
        <v>3.6157588509257068</v>
      </c>
      <c r="AC140" s="186">
        <f t="shared" si="231"/>
        <v>3.7140379046923684</v>
      </c>
      <c r="AD140" s="186">
        <f t="shared" si="231"/>
        <v>3.8123169584590304</v>
      </c>
      <c r="AE140" s="186">
        <f t="shared" si="231"/>
        <v>3.9105960122256924</v>
      </c>
      <c r="AF140" s="186">
        <f t="shared" si="231"/>
        <v>4.0088750659923544</v>
      </c>
      <c r="AG140" s="186">
        <f t="shared" si="231"/>
        <v>4.1071541197590165</v>
      </c>
      <c r="AH140" s="186">
        <f t="shared" si="231"/>
        <v>4.2054331735256785</v>
      </c>
      <c r="AI140" s="186">
        <f t="shared" si="231"/>
        <v>4.3037122272923405</v>
      </c>
      <c r="AJ140" s="186">
        <f t="shared" si="231"/>
        <v>4.4019912810590025</v>
      </c>
      <c r="AK140" s="186">
        <f t="shared" si="231"/>
        <v>4.5002703348256645</v>
      </c>
      <c r="AL140" s="186">
        <f t="shared" si="231"/>
        <v>4.5985493885923248</v>
      </c>
      <c r="AM140" s="186">
        <f t="shared" si="231"/>
        <v>5.3295670391345986</v>
      </c>
      <c r="AN140" s="186">
        <f t="shared" si="231"/>
        <v>6.060584689676876</v>
      </c>
      <c r="AO140" s="186">
        <f t="shared" si="231"/>
        <v>6.060584689676876</v>
      </c>
      <c r="AP140" s="186">
        <f t="shared" si="231"/>
        <v>6.060584689676876</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0.57996322104074138</v>
      </c>
      <c r="T141" s="186">
        <f t="shared" si="232"/>
        <v>0.58838881472281723</v>
      </c>
      <c r="U141" s="186">
        <f t="shared" si="232"/>
        <v>0.59681440840489308</v>
      </c>
      <c r="V141" s="186">
        <f t="shared" si="232"/>
        <v>0.60524000208696893</v>
      </c>
      <c r="W141" s="186">
        <f t="shared" si="232"/>
        <v>0.61366559576904478</v>
      </c>
      <c r="X141" s="186">
        <f t="shared" si="232"/>
        <v>0.62209118945112063</v>
      </c>
      <c r="Y141" s="186">
        <f t="shared" si="232"/>
        <v>0.63051678313319648</v>
      </c>
      <c r="Z141" s="186">
        <f t="shared" si="232"/>
        <v>0.63894237681527233</v>
      </c>
      <c r="AA141" s="186">
        <f t="shared" si="232"/>
        <v>0.64736797049734818</v>
      </c>
      <c r="AB141" s="186">
        <f t="shared" si="232"/>
        <v>0.65579356417942447</v>
      </c>
      <c r="AC141" s="186">
        <f t="shared" si="232"/>
        <v>0.67361852806973477</v>
      </c>
      <c r="AD141" s="186">
        <f t="shared" si="232"/>
        <v>0.69144349196004506</v>
      </c>
      <c r="AE141" s="186">
        <f t="shared" si="232"/>
        <v>0.70926845585035536</v>
      </c>
      <c r="AF141" s="186">
        <f t="shared" si="232"/>
        <v>0.72709341974066566</v>
      </c>
      <c r="AG141" s="186">
        <f t="shared" si="232"/>
        <v>0.74491838363097596</v>
      </c>
      <c r="AH141" s="186">
        <f t="shared" si="232"/>
        <v>0.76274334752128625</v>
      </c>
      <c r="AI141" s="186">
        <f t="shared" si="232"/>
        <v>0.78056831141159655</v>
      </c>
      <c r="AJ141" s="186">
        <f t="shared" si="232"/>
        <v>0.79839327530190685</v>
      </c>
      <c r="AK141" s="186">
        <f t="shared" si="232"/>
        <v>0.81621823919221714</v>
      </c>
      <c r="AL141" s="186">
        <f t="shared" si="232"/>
        <v>0.834043203082527</v>
      </c>
      <c r="AM141" s="186">
        <f t="shared" si="232"/>
        <v>0.96662855799480274</v>
      </c>
      <c r="AN141" s="186">
        <f t="shared" si="232"/>
        <v>1.0992139129070788</v>
      </c>
      <c r="AO141" s="186">
        <f t="shared" si="232"/>
        <v>1.0992139129070788</v>
      </c>
      <c r="AP141" s="186">
        <f t="shared" si="232"/>
        <v>1.0992139129070788</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0.28880367235855442</v>
      </c>
      <c r="T142" s="186">
        <f t="shared" si="233"/>
        <v>0.29299935634144203</v>
      </c>
      <c r="U142" s="186">
        <f t="shared" si="233"/>
        <v>0.29719504032432964</v>
      </c>
      <c r="V142" s="186">
        <f t="shared" si="233"/>
        <v>0.30139072430721725</v>
      </c>
      <c r="W142" s="186">
        <f t="shared" si="233"/>
        <v>0.30558640829010486</v>
      </c>
      <c r="X142" s="186">
        <f t="shared" si="233"/>
        <v>0.30978209227299247</v>
      </c>
      <c r="Y142" s="186">
        <f t="shared" si="233"/>
        <v>0.31397777625588008</v>
      </c>
      <c r="Z142" s="186">
        <f t="shared" si="233"/>
        <v>0.31817346023876769</v>
      </c>
      <c r="AA142" s="186">
        <f t="shared" si="233"/>
        <v>0.3223691442216553</v>
      </c>
      <c r="AB142" s="186">
        <f t="shared" si="233"/>
        <v>0.32656482820454308</v>
      </c>
      <c r="AC142" s="186">
        <f t="shared" si="233"/>
        <v>0.33544110663810017</v>
      </c>
      <c r="AD142" s="186">
        <f t="shared" si="233"/>
        <v>0.34431738507165727</v>
      </c>
      <c r="AE142" s="186">
        <f t="shared" si="233"/>
        <v>0.35319366350521436</v>
      </c>
      <c r="AF142" s="186">
        <f t="shared" si="233"/>
        <v>0.36206994193877146</v>
      </c>
      <c r="AG142" s="186">
        <f t="shared" si="233"/>
        <v>0.37094622037232855</v>
      </c>
      <c r="AH142" s="186">
        <f t="shared" si="233"/>
        <v>0.37982249880588564</v>
      </c>
      <c r="AI142" s="186">
        <f t="shared" si="233"/>
        <v>0.38869877723944274</v>
      </c>
      <c r="AJ142" s="186">
        <f t="shared" si="233"/>
        <v>0.39757505567299983</v>
      </c>
      <c r="AK142" s="186">
        <f t="shared" si="233"/>
        <v>0.40645133410655693</v>
      </c>
      <c r="AL142" s="186">
        <f t="shared" si="233"/>
        <v>0.4153276125401138</v>
      </c>
      <c r="AM142" s="186">
        <f t="shared" si="233"/>
        <v>0.48135100162832939</v>
      </c>
      <c r="AN142" s="186">
        <f t="shared" si="233"/>
        <v>0.54737439071654481</v>
      </c>
      <c r="AO142" s="186">
        <f t="shared" si="233"/>
        <v>0.54737439071654481</v>
      </c>
      <c r="AP142" s="186">
        <f t="shared" si="233"/>
        <v>0.54737439071654481</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6.4568495112808373</v>
      </c>
      <c r="T143" s="186">
        <f t="shared" si="234"/>
        <v>6.5506533741374113</v>
      </c>
      <c r="U143" s="186">
        <f t="shared" si="234"/>
        <v>6.6444572369939854</v>
      </c>
      <c r="V143" s="186">
        <f t="shared" si="234"/>
        <v>6.7382610998505594</v>
      </c>
      <c r="W143" s="186">
        <f t="shared" si="234"/>
        <v>6.8320649627071335</v>
      </c>
      <c r="X143" s="186">
        <f t="shared" si="234"/>
        <v>6.9258688255637075</v>
      </c>
      <c r="Y143" s="186">
        <f t="shared" si="234"/>
        <v>7.0196726884202816</v>
      </c>
      <c r="Z143" s="186">
        <f t="shared" si="234"/>
        <v>7.1134765512768556</v>
      </c>
      <c r="AA143" s="186">
        <f t="shared" si="234"/>
        <v>7.2072804141334297</v>
      </c>
      <c r="AB143" s="186">
        <f t="shared" si="234"/>
        <v>7.3010842769900037</v>
      </c>
      <c r="AC143" s="186">
        <f t="shared" si="234"/>
        <v>7.4995332565256616</v>
      </c>
      <c r="AD143" s="186">
        <f t="shared" si="234"/>
        <v>7.6979822360613195</v>
      </c>
      <c r="AE143" s="186">
        <f t="shared" si="234"/>
        <v>7.8964312155969774</v>
      </c>
      <c r="AF143" s="186">
        <f t="shared" si="234"/>
        <v>8.0948801951326352</v>
      </c>
      <c r="AG143" s="186">
        <f t="shared" si="234"/>
        <v>8.293329174668294</v>
      </c>
      <c r="AH143" s="186">
        <f t="shared" si="234"/>
        <v>8.4917781542039528</v>
      </c>
      <c r="AI143" s="186">
        <f t="shared" si="234"/>
        <v>8.6902271337396115</v>
      </c>
      <c r="AJ143" s="186">
        <f t="shared" si="234"/>
        <v>8.8886761132752703</v>
      </c>
      <c r="AK143" s="186">
        <f t="shared" si="234"/>
        <v>9.0871250928109291</v>
      </c>
      <c r="AL143" s="186">
        <f t="shared" si="234"/>
        <v>9.2855740723465843</v>
      </c>
      <c r="AM143" s="186">
        <f t="shared" si="234"/>
        <v>10.761674026636937</v>
      </c>
      <c r="AN143" s="186">
        <f t="shared" si="234"/>
        <v>12.237773980927294</v>
      </c>
      <c r="AO143" s="186">
        <f t="shared" si="234"/>
        <v>12.237773980927294</v>
      </c>
      <c r="AP143" s="186">
        <f t="shared" si="234"/>
        <v>12.237773980927294</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2.1575432666479677</v>
      </c>
      <c r="T144" s="186">
        <f t="shared" si="235"/>
        <v>2.1888876385956459</v>
      </c>
      <c r="U144" s="186">
        <f t="shared" si="235"/>
        <v>2.2202320105433242</v>
      </c>
      <c r="V144" s="186">
        <f t="shared" si="235"/>
        <v>2.2515763824910024</v>
      </c>
      <c r="W144" s="186">
        <f t="shared" si="235"/>
        <v>2.2829207544386807</v>
      </c>
      <c r="X144" s="186">
        <f t="shared" si="235"/>
        <v>2.314265126386359</v>
      </c>
      <c r="Y144" s="186">
        <f t="shared" si="235"/>
        <v>2.3456094983340372</v>
      </c>
      <c r="Z144" s="186">
        <f t="shared" si="235"/>
        <v>2.3769538702817155</v>
      </c>
      <c r="AA144" s="186">
        <f t="shared" si="235"/>
        <v>2.4082982422293937</v>
      </c>
      <c r="AB144" s="186">
        <f t="shared" si="235"/>
        <v>2.439642614177072</v>
      </c>
      <c r="AC144" s="186">
        <f t="shared" si="235"/>
        <v>2.5059539412139298</v>
      </c>
      <c r="AD144" s="186">
        <f t="shared" si="235"/>
        <v>2.5722652682507876</v>
      </c>
      <c r="AE144" s="186">
        <f t="shared" si="235"/>
        <v>2.6385765952876454</v>
      </c>
      <c r="AF144" s="186">
        <f t="shared" si="235"/>
        <v>2.7048879223245033</v>
      </c>
      <c r="AG144" s="186">
        <f t="shared" si="235"/>
        <v>2.7711992493613611</v>
      </c>
      <c r="AH144" s="186">
        <f t="shared" si="235"/>
        <v>2.8375105763982189</v>
      </c>
      <c r="AI144" s="186">
        <f t="shared" si="235"/>
        <v>2.9038219034350767</v>
      </c>
      <c r="AJ144" s="186">
        <f t="shared" si="235"/>
        <v>2.9701332304719346</v>
      </c>
      <c r="AK144" s="186">
        <f t="shared" si="235"/>
        <v>3.0364445575087924</v>
      </c>
      <c r="AL144" s="186">
        <f t="shared" si="235"/>
        <v>3.1027558845456507</v>
      </c>
      <c r="AM144" s="186">
        <f t="shared" si="235"/>
        <v>3.5959917129034915</v>
      </c>
      <c r="AN144" s="186">
        <f t="shared" si="235"/>
        <v>4.0892275412613337</v>
      </c>
      <c r="AO144" s="186">
        <f t="shared" si="235"/>
        <v>4.0892275412613337</v>
      </c>
      <c r="AP144" s="186">
        <f t="shared" si="235"/>
        <v>4.0892275412613337</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0.11844687667646125</v>
      </c>
      <c r="T145" s="186">
        <f t="shared" si="236"/>
        <v>0.12016765002825404</v>
      </c>
      <c r="U145" s="186">
        <f t="shared" si="236"/>
        <v>0.12188842338004682</v>
      </c>
      <c r="V145" s="186">
        <f t="shared" si="236"/>
        <v>0.12360919673183961</v>
      </c>
      <c r="W145" s="186">
        <f t="shared" si="236"/>
        <v>0.12532997008363239</v>
      </c>
      <c r="X145" s="186">
        <f t="shared" si="236"/>
        <v>0.12705074343542516</v>
      </c>
      <c r="Y145" s="186">
        <f t="shared" si="236"/>
        <v>0.12877151678721793</v>
      </c>
      <c r="Z145" s="186">
        <f t="shared" si="236"/>
        <v>0.1304922901390107</v>
      </c>
      <c r="AA145" s="186">
        <f t="shared" si="236"/>
        <v>0.13221306349080347</v>
      </c>
      <c r="AB145" s="186">
        <f t="shared" si="236"/>
        <v>0.1339338368425963</v>
      </c>
      <c r="AC145" s="186">
        <f t="shared" si="236"/>
        <v>0.13757425958507508</v>
      </c>
      <c r="AD145" s="186">
        <f t="shared" si="236"/>
        <v>0.14121468232755385</v>
      </c>
      <c r="AE145" s="186">
        <f t="shared" si="236"/>
        <v>0.14485510507003263</v>
      </c>
      <c r="AF145" s="186">
        <f t="shared" si="236"/>
        <v>0.14849552781251141</v>
      </c>
      <c r="AG145" s="186">
        <f t="shared" si="236"/>
        <v>0.15213595055499018</v>
      </c>
      <c r="AH145" s="186">
        <f t="shared" si="236"/>
        <v>0.15577637329746896</v>
      </c>
      <c r="AI145" s="186">
        <f t="shared" si="236"/>
        <v>0.15941679603994774</v>
      </c>
      <c r="AJ145" s="186">
        <f t="shared" si="236"/>
        <v>0.16305721878242652</v>
      </c>
      <c r="AK145" s="186">
        <f t="shared" si="236"/>
        <v>0.16669764152490529</v>
      </c>
      <c r="AL145" s="186">
        <f t="shared" si="236"/>
        <v>0.17033806426738396</v>
      </c>
      <c r="AM145" s="186">
        <f t="shared" si="236"/>
        <v>0.19741619717763617</v>
      </c>
      <c r="AN145" s="186">
        <f t="shared" si="236"/>
        <v>0.22449433008788847</v>
      </c>
      <c r="AO145" s="186">
        <f t="shared" si="236"/>
        <v>0.22449433008788847</v>
      </c>
      <c r="AP145" s="186">
        <f t="shared" si="236"/>
        <v>0.22449433008788847</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2.8505545709288069E-2</v>
      </c>
      <c r="T146" s="186">
        <f t="shared" si="237"/>
        <v>2.8919668772818388E-2</v>
      </c>
      <c r="U146" s="186">
        <f t="shared" si="237"/>
        <v>2.9333791836348707E-2</v>
      </c>
      <c r="V146" s="186">
        <f t="shared" si="237"/>
        <v>2.9747914899879026E-2</v>
      </c>
      <c r="W146" s="186">
        <f t="shared" si="237"/>
        <v>3.0162037963409345E-2</v>
      </c>
      <c r="X146" s="186">
        <f t="shared" si="237"/>
        <v>3.0576161026939663E-2</v>
      </c>
      <c r="Y146" s="186">
        <f t="shared" si="237"/>
        <v>3.0990284090469982E-2</v>
      </c>
      <c r="Z146" s="186">
        <f t="shared" si="237"/>
        <v>3.1404407154000301E-2</v>
      </c>
      <c r="AA146" s="186">
        <f t="shared" si="237"/>
        <v>3.1818530217530616E-2</v>
      </c>
      <c r="AB146" s="186">
        <f t="shared" si="237"/>
        <v>3.2232653281060938E-2</v>
      </c>
      <c r="AC146" s="186">
        <f t="shared" si="237"/>
        <v>3.3108761117743836E-2</v>
      </c>
      <c r="AD146" s="186">
        <f t="shared" si="237"/>
        <v>3.3984868954426734E-2</v>
      </c>
      <c r="AE146" s="186">
        <f t="shared" si="237"/>
        <v>3.4860976791109631E-2</v>
      </c>
      <c r="AF146" s="186">
        <f t="shared" si="237"/>
        <v>3.5737084627792529E-2</v>
      </c>
      <c r="AG146" s="186">
        <f t="shared" si="237"/>
        <v>3.6613192464475426E-2</v>
      </c>
      <c r="AH146" s="186">
        <f t="shared" si="237"/>
        <v>3.7489300301158324E-2</v>
      </c>
      <c r="AI146" s="186">
        <f t="shared" si="237"/>
        <v>3.8365408137841221E-2</v>
      </c>
      <c r="AJ146" s="186">
        <f t="shared" si="237"/>
        <v>3.9241515974524119E-2</v>
      </c>
      <c r="AK146" s="186">
        <f t="shared" si="237"/>
        <v>4.0117623811207016E-2</v>
      </c>
      <c r="AL146" s="186">
        <f t="shared" si="237"/>
        <v>4.09937316478899E-2</v>
      </c>
      <c r="AM146" s="186">
        <f t="shared" si="237"/>
        <v>4.751038263146766E-2</v>
      </c>
      <c r="AN146" s="186">
        <f t="shared" si="237"/>
        <v>5.4027033615045385E-2</v>
      </c>
      <c r="AO146" s="186">
        <f t="shared" si="237"/>
        <v>5.4027033615045385E-2</v>
      </c>
      <c r="AP146" s="186">
        <f t="shared" si="237"/>
        <v>5.4027033615045385E-2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22.88205274675142</v>
      </c>
      <c r="T147" s="186">
        <f t="shared" si="238"/>
        <v>23.214478790440857</v>
      </c>
      <c r="U147" s="186">
        <f t="shared" si="238"/>
        <v>23.546904834130295</v>
      </c>
      <c r="V147" s="186">
        <f t="shared" si="238"/>
        <v>23.879330877819733</v>
      </c>
      <c r="W147" s="186">
        <f t="shared" si="238"/>
        <v>24.211756921509171</v>
      </c>
      <c r="X147" s="186">
        <f t="shared" si="238"/>
        <v>24.544182965198608</v>
      </c>
      <c r="Y147" s="186">
        <f t="shared" si="238"/>
        <v>24.876609008888046</v>
      </c>
      <c r="Z147" s="186">
        <f t="shared" si="238"/>
        <v>25.209035052577484</v>
      </c>
      <c r="AA147" s="186">
        <f t="shared" si="238"/>
        <v>25.541461096266922</v>
      </c>
      <c r="AB147" s="186">
        <f t="shared" si="238"/>
        <v>25.873887139956352</v>
      </c>
      <c r="AC147" s="186">
        <f t="shared" si="238"/>
        <v>26.577158915044254</v>
      </c>
      <c r="AD147" s="186">
        <f t="shared" si="238"/>
        <v>27.280430690132157</v>
      </c>
      <c r="AE147" s="186">
        <f t="shared" si="238"/>
        <v>27.983702465220059</v>
      </c>
      <c r="AF147" s="186">
        <f t="shared" si="238"/>
        <v>28.686974240307961</v>
      </c>
      <c r="AG147" s="186">
        <f t="shared" si="238"/>
        <v>29.390246015395864</v>
      </c>
      <c r="AH147" s="186">
        <f t="shared" si="238"/>
        <v>30.093517790483766</v>
      </c>
      <c r="AI147" s="186">
        <f t="shared" si="238"/>
        <v>30.796789565571668</v>
      </c>
      <c r="AJ147" s="186">
        <f t="shared" si="238"/>
        <v>31.50006134065957</v>
      </c>
      <c r="AK147" s="186">
        <f t="shared" si="238"/>
        <v>32.203333115747469</v>
      </c>
      <c r="AL147" s="186">
        <f t="shared" si="238"/>
        <v>32.906604890835361</v>
      </c>
      <c r="AM147" s="186">
        <f t="shared" si="238"/>
        <v>38.137669507493762</v>
      </c>
      <c r="AN147" s="186">
        <f t="shared" si="238"/>
        <v>43.368734124152155</v>
      </c>
      <c r="AO147" s="186">
        <f t="shared" si="238"/>
        <v>43.368734124152155</v>
      </c>
      <c r="AP147" s="186">
        <f t="shared" si="238"/>
        <v>43.368734124152155</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26.106341997430022</v>
      </c>
      <c r="T148" s="186">
        <f t="shared" si="239"/>
        <v>26.485609892730242</v>
      </c>
      <c r="U148" s="186">
        <f t="shared" si="239"/>
        <v>26.864877788030462</v>
      </c>
      <c r="V148" s="186">
        <f t="shared" si="239"/>
        <v>27.244145683330682</v>
      </c>
      <c r="W148" s="186">
        <f t="shared" si="239"/>
        <v>27.623413578630903</v>
      </c>
      <c r="X148" s="186">
        <f t="shared" si="239"/>
        <v>28.002681473931123</v>
      </c>
      <c r="Y148" s="186">
        <f t="shared" si="239"/>
        <v>28.381949369231343</v>
      </c>
      <c r="Z148" s="186">
        <f t="shared" si="239"/>
        <v>28.761217264531563</v>
      </c>
      <c r="AA148" s="186">
        <f t="shared" si="239"/>
        <v>29.140485159831783</v>
      </c>
      <c r="AB148" s="186">
        <f t="shared" si="239"/>
        <v>29.519753055132014</v>
      </c>
      <c r="AC148" s="186">
        <f t="shared" si="239"/>
        <v>30.322122216709573</v>
      </c>
      <c r="AD148" s="186">
        <f t="shared" si="239"/>
        <v>31.124491378287132</v>
      </c>
      <c r="AE148" s="186">
        <f t="shared" si="239"/>
        <v>31.926860539864691</v>
      </c>
      <c r="AF148" s="186">
        <f t="shared" si="239"/>
        <v>32.72922970144225</v>
      </c>
      <c r="AG148" s="186">
        <f t="shared" si="239"/>
        <v>33.531598863019809</v>
      </c>
      <c r="AH148" s="186">
        <f t="shared" si="239"/>
        <v>34.333968024597368</v>
      </c>
      <c r="AI148" s="186">
        <f t="shared" si="239"/>
        <v>35.136337186174927</v>
      </c>
      <c r="AJ148" s="186">
        <f t="shared" si="239"/>
        <v>35.938706347752486</v>
      </c>
      <c r="AK148" s="186">
        <f t="shared" si="239"/>
        <v>36.741075509330045</v>
      </c>
      <c r="AL148" s="186">
        <f t="shared" si="239"/>
        <v>37.543444670907611</v>
      </c>
      <c r="AM148" s="186">
        <f t="shared" si="239"/>
        <v>43.511613847186055</v>
      </c>
      <c r="AN148" s="186">
        <f t="shared" si="239"/>
        <v>49.479783023464506</v>
      </c>
      <c r="AO148" s="186">
        <f t="shared" si="239"/>
        <v>49.479783023464506</v>
      </c>
      <c r="AP148" s="186">
        <f t="shared" si="239"/>
        <v>49.479783023464506</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81.585469472940403</v>
      </c>
      <c r="T149" s="186">
        <f t="shared" si="240"/>
        <v>81.938448383672949</v>
      </c>
      <c r="U149" s="186">
        <f t="shared" si="240"/>
        <v>82.291427294405494</v>
      </c>
      <c r="V149" s="186">
        <f t="shared" si="240"/>
        <v>82.64440620513804</v>
      </c>
      <c r="W149" s="186">
        <f t="shared" si="240"/>
        <v>82.997385115870586</v>
      </c>
      <c r="X149" s="186">
        <f t="shared" si="240"/>
        <v>83.350364026603131</v>
      </c>
      <c r="Y149" s="186">
        <f t="shared" si="240"/>
        <v>83.703342937335677</v>
      </c>
      <c r="Z149" s="186">
        <f t="shared" si="240"/>
        <v>84.056321848068222</v>
      </c>
      <c r="AA149" s="186">
        <f t="shared" si="240"/>
        <v>84.409300758800768</v>
      </c>
      <c r="AB149" s="186">
        <f t="shared" si="240"/>
        <v>84.762279669533271</v>
      </c>
      <c r="AC149" s="186">
        <f t="shared" si="240"/>
        <v>86.093733669285058</v>
      </c>
      <c r="AD149" s="186">
        <f t="shared" si="240"/>
        <v>87.425187669036845</v>
      </c>
      <c r="AE149" s="186">
        <f t="shared" si="240"/>
        <v>88.756641668788632</v>
      </c>
      <c r="AF149" s="186">
        <f t="shared" si="240"/>
        <v>90.088095668540419</v>
      </c>
      <c r="AG149" s="186">
        <f t="shared" si="240"/>
        <v>91.419549668292206</v>
      </c>
      <c r="AH149" s="186">
        <f t="shared" si="240"/>
        <v>92.751003668043992</v>
      </c>
      <c r="AI149" s="186">
        <f t="shared" si="240"/>
        <v>94.082457667795779</v>
      </c>
      <c r="AJ149" s="186">
        <f t="shared" si="240"/>
        <v>95.413911667547566</v>
      </c>
      <c r="AK149" s="186">
        <f t="shared" si="240"/>
        <v>96.745365667299353</v>
      </c>
      <c r="AL149" s="186">
        <f t="shared" si="240"/>
        <v>98.076819667051168</v>
      </c>
      <c r="AM149" s="186">
        <f t="shared" si="240"/>
        <v>110.96169460672768</v>
      </c>
      <c r="AN149" s="186">
        <f t="shared" si="240"/>
        <v>123.84656954640421</v>
      </c>
      <c r="AO149" s="186">
        <f t="shared" si="240"/>
        <v>123.84656954640421</v>
      </c>
      <c r="AP149" s="186">
        <f t="shared" si="240"/>
        <v>123.84656954640421</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18.347659777925578</v>
      </c>
      <c r="U176" s="186" cm="1">
        <f t="array" ref="U176">IF(U$174=-1,V176,IF(U$174=99,T176,IF(U$174=0,INDEX($F43:$N43,0,U$172),(INDEX($F43:$N43,0,U$174+1)-INDEX($F43:$N43,0,U$174))/(INDEX($F$4:$N$4,0,U$174+1)-INDEX($F$4:$N$4,0,U$174))+T176)))</f>
        <v>18.556109035569005</v>
      </c>
      <c r="V176" s="186" cm="1">
        <f t="array" ref="V176">IF(V$174=-1,W176,IF(V$174=99,U176,IF(V$174=0,INDEX($F43:$N43,0,V$172),(INDEX($F43:$N43,0,V$174+1)-INDEX($F43:$N43,0,V$174))/(INDEX($F$4:$N$4,0,V$174+1)-INDEX($F$4:$N$4,0,V$174))+U176)))</f>
        <v>18.764558293212431</v>
      </c>
      <c r="W176" s="186" cm="1">
        <f t="array" ref="W176">IF(W$174=-1,X176,IF(W$174=99,V176,IF(W$174=0,INDEX($F43:$N43,0,W$172),(INDEX($F43:$N43,0,W$174+1)-INDEX($F43:$N43,0,W$174))/(INDEX($F$4:$N$4,0,W$174+1)-INDEX($F$4:$N$4,0,W$174))+V176)))</f>
        <v>18.973007550855858</v>
      </c>
      <c r="X176" s="186" cm="1">
        <f t="array" ref="X176">IF(X$174=-1,Y176,IF(X$174=99,W176,IF(X$174=0,INDEX($F43:$N43,0,X$172),(INDEX($F43:$N43,0,X$174+1)-INDEX($F43:$N43,0,X$174))/(INDEX($F$4:$N$4,0,X$174+1)-INDEX($F$4:$N$4,0,X$174))+W176)))</f>
        <v>19.181456808499284</v>
      </c>
      <c r="Y176" s="186" cm="1">
        <f t="array" ref="Y176">IF(Y$174=-1,Z176,IF(Y$174=99,X176,IF(Y$174=0,INDEX($F43:$N43,0,Y$172),(INDEX($F43:$N43,0,Y$174+1)-INDEX($F43:$N43,0,Y$174))/(INDEX($F$4:$N$4,0,Y$174+1)-INDEX($F$4:$N$4,0,Y$174))+X176)))</f>
        <v>19.389906066142711</v>
      </c>
      <c r="Z176" s="186" cm="1">
        <f t="array" ref="Z176">IF(Z$174=-1,AA176,IF(Z$174=99,Y176,IF(Z$174=0,INDEX($F43:$N43,0,Z$172),(INDEX($F43:$N43,0,Z$174+1)-INDEX($F43:$N43,0,Z$174))/(INDEX($F$4:$N$4,0,Z$174+1)-INDEX($F$4:$N$4,0,Z$174))+Y176)))</f>
        <v>19.598355323786137</v>
      </c>
      <c r="AA176" s="186" cm="1">
        <f t="array" ref="AA176">IF(AA$174=-1,AB176,IF(AA$174=99,Z176,IF(AA$174=0,INDEX($F43:$N43,0,AA$172),(INDEX($F43:$N43,0,AA$174+1)-INDEX($F43:$N43,0,AA$174))/(INDEX($F$4:$N$4,0,AA$174+1)-INDEX($F$4:$N$4,0,AA$174))+Z176)))</f>
        <v>19.806804581429564</v>
      </c>
      <c r="AB176" s="186" cm="1">
        <f t="array" ref="AB176">IF(AB$174=-1,AC176,IF(AB$174=99,AA176,IF(AB$174=0,INDEX($F43:$N43,0,AB$172),(INDEX($F43:$N43,0,AB$174+1)-INDEX($F43:$N43,0,AB$174))/(INDEX($F$4:$N$4,0,AB$174+1)-INDEX($F$4:$N$4,0,AB$174))+AA176)))</f>
        <v>20.01525383907299</v>
      </c>
      <c r="AC176" s="186" cm="1">
        <f t="array" ref="AC176">IF(AC$174=-1,AD176,IF(AC$174=99,AB176,IF(AC$174=0,INDEX($F43:$N43,0,AC$172),(INDEX($F43:$N43,0,AC$174+1)-INDEX($F43:$N43,0,AC$174))/(INDEX($F$4:$N$4,0,AC$174+1)-INDEX($F$4:$N$4,0,AC$174))+AB176)))</f>
        <v>20.223703096716427</v>
      </c>
      <c r="AD176" s="186" cm="1">
        <f t="array" ref="AD176">IF(AD$174=-1,AE176,IF(AD$174=99,AC176,IF(AD$174=0,INDEX($F43:$N43,0,AD$172),(INDEX($F43:$N43,0,AD$174+1)-INDEX($F43:$N43,0,AD$174))/(INDEX($F$4:$N$4,0,AD$174+1)-INDEX($F$4:$N$4,0,AD$174))+AC176)))</f>
        <v>20.773398606275741</v>
      </c>
      <c r="AE176" s="186" cm="1">
        <f t="array" ref="AE176">IF(AE$174=-1,AF176,IF(AE$174=99,AD176,IF(AE$174=0,INDEX($F43:$N43,0,AE$172),(INDEX($F43:$N43,0,AE$174+1)-INDEX($F43:$N43,0,AE$174))/(INDEX($F$4:$N$4,0,AE$174+1)-INDEX($F$4:$N$4,0,AE$174))+AD176)))</f>
        <v>21.323094115835055</v>
      </c>
      <c r="AF176" s="186" cm="1">
        <f t="array" ref="AF176">IF(AF$174=-1,AG176,IF(AF$174=99,AE176,IF(AF$174=0,INDEX($F43:$N43,0,AF$172),(INDEX($F43:$N43,0,AF$174+1)-INDEX($F43:$N43,0,AF$174))/(INDEX($F$4:$N$4,0,AF$174+1)-INDEX($F$4:$N$4,0,AF$174))+AE176)))</f>
        <v>21.872789625394368</v>
      </c>
      <c r="AG176" s="186" cm="1">
        <f t="array" ref="AG176">IF(AG$174=-1,AH176,IF(AG$174=99,AF176,IF(AG$174=0,INDEX($F43:$N43,0,AG$172),(INDEX($F43:$N43,0,AG$174+1)-INDEX($F43:$N43,0,AG$174))/(INDEX($F$4:$N$4,0,AG$174+1)-INDEX($F$4:$N$4,0,AG$174))+AF176)))</f>
        <v>22.422485134953682</v>
      </c>
      <c r="AH176" s="186" cm="1">
        <f t="array" ref="AH176">IF(AH$174=-1,AI176,IF(AH$174=99,AG176,IF(AH$174=0,INDEX($F43:$N43,0,AH$172),(INDEX($F43:$N43,0,AH$174+1)-INDEX($F43:$N43,0,AH$174))/(INDEX($F$4:$N$4,0,AH$174+1)-INDEX($F$4:$N$4,0,AH$174))+AG176)))</f>
        <v>22.972180644512996</v>
      </c>
      <c r="AI176" s="186" cm="1">
        <f t="array" ref="AI176">IF(AI$174=-1,AJ176,IF(AI$174=99,AH176,IF(AI$174=0,INDEX($F43:$N43,0,AI$172),(INDEX($F43:$N43,0,AI$174+1)-INDEX($F43:$N43,0,AI$174))/(INDEX($F$4:$N$4,0,AI$174+1)-INDEX($F$4:$N$4,0,AI$174))+AH176)))</f>
        <v>23.521876154072309</v>
      </c>
      <c r="AJ176" s="186" cm="1">
        <f t="array" ref="AJ176">IF(AJ$174=-1,AK176,IF(AJ$174=99,AI176,IF(AJ$174=0,INDEX($F43:$N43,0,AJ$172),(INDEX($F43:$N43,0,AJ$174+1)-INDEX($F43:$N43,0,AJ$174))/(INDEX($F$4:$N$4,0,AJ$174+1)-INDEX($F$4:$N$4,0,AJ$174))+AI176)))</f>
        <v>24.071571663631623</v>
      </c>
      <c r="AK176" s="186" cm="1">
        <f t="array" ref="AK176">IF(AK$174=-1,AL176,IF(AK$174=99,AJ176,IF(AK$174=0,INDEX($F43:$N43,0,AK$172),(INDEX($F43:$N43,0,AK$174+1)-INDEX($F43:$N43,0,AK$174))/(INDEX($F$4:$N$4,0,AK$174+1)-INDEX($F$4:$N$4,0,AK$174))+AJ176)))</f>
        <v>24.621267173190937</v>
      </c>
      <c r="AL176" s="186" cm="1">
        <f t="array" ref="AL176">IF(AL$174=-1,AM176,IF(AL$174=99,AK176,IF(AL$174=0,INDEX($F43:$N43,0,AL$172),(INDEX($F43:$N43,0,AL$174+1)-INDEX($F43:$N43,0,AL$174))/(INDEX($F$4:$N$4,0,AL$174+1)-INDEX($F$4:$N$4,0,AL$174))+AK176)))</f>
        <v>25.17096268275025</v>
      </c>
      <c r="AM176" s="186" cm="1">
        <f t="array" ref="AM176">IF(AM$174=-1,AN176,IF(AM$174=99,AL176,IF(AM$174=0,INDEX($F43:$N43,0,AM$172),(INDEX($F43:$N43,0,AM$174+1)-INDEX($F43:$N43,0,AM$174))/(INDEX($F$4:$N$4,0,AM$174+1)-INDEX($F$4:$N$4,0,AM$174))+AL176)))</f>
        <v>25.72065819230955</v>
      </c>
      <c r="AN176" s="186" cm="1">
        <f t="array" ref="AN176">IF(AN$174=-1,AO176,IF(AN$174=99,AM176,IF(AN$174=0,INDEX($F43:$N43,0,AN$172),(INDEX($F43:$N43,0,AN$174+1)-INDEX($F43:$N43,0,AN$174))/(INDEX($F$4:$N$4,0,AN$174+1)-INDEX($F$4:$N$4,0,AN$174))+AM176)))</f>
        <v>26.538405422285422</v>
      </c>
      <c r="AO176" s="186" cm="1">
        <f t="array" ref="AO176">IF(AO$174=-1,AP176,IF(AO$174=99,AN176,IF(AO$174=0,INDEX($F43:$N43,0,AO$172),(INDEX($F43:$N43,0,AO$174+1)-INDEX($F43:$N43,0,AO$174))/(INDEX($F$4:$N$4,0,AO$174+1)-INDEX($F$4:$N$4,0,AO$174))+AN176)))</f>
        <v>33.898130492068269</v>
      </c>
      <c r="AP176" s="186" cm="1">
        <f t="array" ref="AP176">IF(AP$174=-1,AQ176,IF(AP$174=99,AO176,IF(AP$174=0,INDEX($F43:$N43,0,AP$172),(INDEX($F43:$N43,0,AP$174+1)-INDEX($F43:$N43,0,AP$174))/(INDEX($F$4:$N$4,0,AP$174+1)-INDEX($F$4:$N$4,0,AP$174))+AO176)))</f>
        <v>33.898130492068269</v>
      </c>
      <c r="AQ176" s="186" cm="1">
        <f t="array" ref="AQ176">IF(AQ$174=-1,AR176,IF(AQ$174=99,AP176,IF(AQ$174=0,INDEX($F43:$N43,0,AQ$172),(INDEX($F43:$N43,0,AQ$174+1)-INDEX($F43:$N43,0,AQ$174))/(INDEX($F$4:$N$4,0,AQ$174+1)-INDEX($F$4:$N$4,0,AQ$174))+AP176)))</f>
        <v>33.898130492068269</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5.651356649579192</v>
      </c>
      <c r="U177" s="186" cm="1">
        <f t="array" ref="U177">IF(U$174=-1,V177,IF(U$174=99,T177,IF(U$174=0,INDEX($F46:$N46,0,U$172),(INDEX($F46:$N46,0,U$174+1)-INDEX($F46:$N46,0,U$174))/(INDEX($F$4:$N$4,0,U$174+1)-INDEX($F$4:$N$4,0,U$174))+T177)))</f>
        <v>5.733458467684839</v>
      </c>
      <c r="V177" s="186" cm="1">
        <f t="array" ref="V177">IF(V$174=-1,W177,IF(V$174=99,U177,IF(V$174=0,INDEX($F46:$N46,0,V$172),(INDEX($F46:$N46,0,V$174+1)-INDEX($F46:$N46,0,V$174))/(INDEX($F$4:$N$4,0,V$174+1)-INDEX($F$4:$N$4,0,V$174))+U177)))</f>
        <v>5.815560285790486</v>
      </c>
      <c r="W177" s="186" cm="1">
        <f t="array" ref="W177">IF(W$174=-1,X177,IF(W$174=99,V177,IF(W$174=0,INDEX($F46:$N46,0,W$172),(INDEX($F46:$N46,0,W$174+1)-INDEX($F46:$N46,0,W$174))/(INDEX($F$4:$N$4,0,W$174+1)-INDEX($F$4:$N$4,0,W$174))+V177)))</f>
        <v>5.897662103896133</v>
      </c>
      <c r="X177" s="186" cm="1">
        <f t="array" ref="X177">IF(X$174=-1,Y177,IF(X$174=99,W177,IF(X$174=0,INDEX($F46:$N46,0,X$172),(INDEX($F46:$N46,0,X$174+1)-INDEX($F46:$N46,0,X$174))/(INDEX($F$4:$N$4,0,X$174+1)-INDEX($F$4:$N$4,0,X$174))+W177)))</f>
        <v>5.97976392200178</v>
      </c>
      <c r="Y177" s="186" cm="1">
        <f t="array" ref="Y177">IF(Y$174=-1,Z177,IF(Y$174=99,X177,IF(Y$174=0,INDEX($F46:$N46,0,Y$172),(INDEX($F46:$N46,0,Y$174+1)-INDEX($F46:$N46,0,Y$174))/(INDEX($F$4:$N$4,0,Y$174+1)-INDEX($F$4:$N$4,0,Y$174))+X177)))</f>
        <v>6.061865740107427</v>
      </c>
      <c r="Z177" s="186" cm="1">
        <f t="array" ref="Z177">IF(Z$174=-1,AA177,IF(Z$174=99,Y177,IF(Z$174=0,INDEX($F46:$N46,0,Z$172),(INDEX($F46:$N46,0,Z$174+1)-INDEX($F46:$N46,0,Z$174))/(INDEX($F$4:$N$4,0,Z$174+1)-INDEX($F$4:$N$4,0,Z$174))+Y177)))</f>
        <v>6.1439675582130739</v>
      </c>
      <c r="AA177" s="186" cm="1">
        <f t="array" ref="AA177">IF(AA$174=-1,AB177,IF(AA$174=99,Z177,IF(AA$174=0,INDEX($F46:$N46,0,AA$172),(INDEX($F46:$N46,0,AA$174+1)-INDEX($F46:$N46,0,AA$174))/(INDEX($F$4:$N$4,0,AA$174+1)-INDEX($F$4:$N$4,0,AA$174))+Z177)))</f>
        <v>6.2260693763187209</v>
      </c>
      <c r="AB177" s="186" cm="1">
        <f t="array" ref="AB177">IF(AB$174=-1,AC177,IF(AB$174=99,AA177,IF(AB$174=0,INDEX($F46:$N46,0,AB$172),(INDEX($F46:$N46,0,AB$174+1)-INDEX($F46:$N46,0,AB$174))/(INDEX($F$4:$N$4,0,AB$174+1)-INDEX($F$4:$N$4,0,AB$174))+AA177)))</f>
        <v>6.3081711944243679</v>
      </c>
      <c r="AC177" s="186" cm="1">
        <f t="array" ref="AC177">IF(AC$174=-1,AD177,IF(AC$174=99,AB177,IF(AC$174=0,INDEX($F46:$N46,0,AC$172),(INDEX($F46:$N46,0,AC$174+1)-INDEX($F46:$N46,0,AC$174))/(INDEX($F$4:$N$4,0,AC$174+1)-INDEX($F$4:$N$4,0,AC$174))+AB177)))</f>
        <v>6.3902730125300149</v>
      </c>
      <c r="AD177" s="186" cm="1">
        <f t="array" ref="AD177">IF(AD$174=-1,AE177,IF(AD$174=99,AC177,IF(AD$174=0,INDEX($F46:$N46,0,AD$172),(INDEX($F46:$N46,0,AD$174+1)-INDEX($F46:$N46,0,AD$174))/(INDEX($F$4:$N$4,0,AD$174+1)-INDEX($F$4:$N$4,0,AD$174))+AC177)))</f>
        <v>6.5639654546632329</v>
      </c>
      <c r="AE177" s="186" cm="1">
        <f t="array" ref="AE177">IF(AE$174=-1,AF177,IF(AE$174=99,AD177,IF(AE$174=0,INDEX($F46:$N46,0,AE$172),(INDEX($F46:$N46,0,AE$174+1)-INDEX($F46:$N46,0,AE$174))/(INDEX($F$4:$N$4,0,AE$174+1)-INDEX($F$4:$N$4,0,AE$174))+AD177)))</f>
        <v>6.7376578967964509</v>
      </c>
      <c r="AF177" s="186" cm="1">
        <f t="array" ref="AF177">IF(AF$174=-1,AG177,IF(AF$174=99,AE177,IF(AF$174=0,INDEX($F46:$N46,0,AF$172),(INDEX($F46:$N46,0,AF$174+1)-INDEX($F46:$N46,0,AF$174))/(INDEX($F$4:$N$4,0,AF$174+1)-INDEX($F$4:$N$4,0,AF$174))+AE177)))</f>
        <v>6.9113503389296689</v>
      </c>
      <c r="AG177" s="186" cm="1">
        <f t="array" ref="AG177">IF(AG$174=-1,AH177,IF(AG$174=99,AF177,IF(AG$174=0,INDEX($F46:$N46,0,AG$172),(INDEX($F46:$N46,0,AG$174+1)-INDEX($F46:$N46,0,AG$174))/(INDEX($F$4:$N$4,0,AG$174+1)-INDEX($F$4:$N$4,0,AG$174))+AF177)))</f>
        <v>7.0850427810628869</v>
      </c>
      <c r="AH177" s="186" cm="1">
        <f t="array" ref="AH177">IF(AH$174=-1,AI177,IF(AH$174=99,AG177,IF(AH$174=0,INDEX($F46:$N46,0,AH$172),(INDEX($F46:$N46,0,AH$174+1)-INDEX($F46:$N46,0,AH$174))/(INDEX($F$4:$N$4,0,AH$174+1)-INDEX($F$4:$N$4,0,AH$174))+AG177)))</f>
        <v>7.2587352231961049</v>
      </c>
      <c r="AI177" s="186" cm="1">
        <f t="array" ref="AI177">IF(AI$174=-1,AJ177,IF(AI$174=99,AH177,IF(AI$174=0,INDEX($F46:$N46,0,AI$172),(INDEX($F46:$N46,0,AI$174+1)-INDEX($F46:$N46,0,AI$174))/(INDEX($F$4:$N$4,0,AI$174+1)-INDEX($F$4:$N$4,0,AI$174))+AH177)))</f>
        <v>7.4324276653293229</v>
      </c>
      <c r="AJ177" s="186" cm="1">
        <f t="array" ref="AJ177">IF(AJ$174=-1,AK177,IF(AJ$174=99,AI177,IF(AJ$174=0,INDEX($F46:$N46,0,AJ$172),(INDEX($F46:$N46,0,AJ$174+1)-INDEX($F46:$N46,0,AJ$174))/(INDEX($F$4:$N$4,0,AJ$174+1)-INDEX($F$4:$N$4,0,AJ$174))+AI177)))</f>
        <v>7.6061201074625409</v>
      </c>
      <c r="AK177" s="186" cm="1">
        <f t="array" ref="AK177">IF(AK$174=-1,AL177,IF(AK$174=99,AJ177,IF(AK$174=0,INDEX($F46:$N46,0,AK$172),(INDEX($F46:$N46,0,AK$174+1)-INDEX($F46:$N46,0,AK$174))/(INDEX($F$4:$N$4,0,AK$174+1)-INDEX($F$4:$N$4,0,AK$174))+AJ177)))</f>
        <v>7.7798125495957589</v>
      </c>
      <c r="AL177" s="186" cm="1">
        <f t="array" ref="AL177">IF(AL$174=-1,AM177,IF(AL$174=99,AK177,IF(AL$174=0,INDEX($F46:$N46,0,AL$172),(INDEX($F46:$N46,0,AL$174+1)-INDEX($F46:$N46,0,AL$174))/(INDEX($F$4:$N$4,0,AL$174+1)-INDEX($F$4:$N$4,0,AL$174))+AK177)))</f>
        <v>7.9535049917289768</v>
      </c>
      <c r="AM177" s="186" cm="1">
        <f t="array" ref="AM177">IF(AM$174=-1,AN177,IF(AM$174=99,AL177,IF(AM$174=0,INDEX($F46:$N46,0,AM$172),(INDEX($F46:$N46,0,AM$174+1)-INDEX($F46:$N46,0,AM$174))/(INDEX($F$4:$N$4,0,AM$174+1)-INDEX($F$4:$N$4,0,AM$174))+AL177)))</f>
        <v>8.1271974338621984</v>
      </c>
      <c r="AN177" s="186" cm="1">
        <f t="array" ref="AN177">IF(AN$174=-1,AO177,IF(AN$174=99,AM177,IF(AN$174=0,INDEX($F46:$N46,0,AN$172),(INDEX($F46:$N46,0,AN$174+1)-INDEX($F46:$N46,0,AN$174))/(INDEX($F$4:$N$4,0,AN$174+1)-INDEX($F$4:$N$4,0,AN$174))+AM177)))</f>
        <v>8.3855886903890227</v>
      </c>
      <c r="AO177" s="186" cm="1">
        <f t="array" ref="AO177">IF(AO$174=-1,AP177,IF(AO$174=99,AN177,IF(AO$174=0,INDEX($F46:$N46,0,AO$172),(INDEX($F46:$N46,0,AO$174+1)-INDEX($F46:$N46,0,AO$174))/(INDEX($F$4:$N$4,0,AO$174+1)-INDEX($F$4:$N$4,0,AO$174))+AN177)))</f>
        <v>10.711109999130445</v>
      </c>
      <c r="AP177" s="186" cm="1">
        <f t="array" ref="AP177">IF(AP$174=-1,AQ177,IF(AP$174=99,AO177,IF(AP$174=0,INDEX($F46:$N46,0,AP$172),(INDEX($F46:$N46,0,AP$174+1)-INDEX($F46:$N46,0,AP$174))/(INDEX($F$4:$N$4,0,AP$174+1)-INDEX($F$4:$N$4,0,AP$174))+AO177)))</f>
        <v>10.711109999130445</v>
      </c>
      <c r="AQ177" s="186" cm="1">
        <f t="array" ref="AQ177">IF(AQ$174=-1,AR177,IF(AQ$174=99,AP177,IF(AQ$174=0,INDEX($F46:$N46,0,AQ$172),(INDEX($F46:$N46,0,AQ$174+1)-INDEX($F46:$N46,0,AQ$174))/(INDEX($F$4:$N$4,0,AQ$174+1)-INDEX($F$4:$N$4,0,AQ$174))+AP177)))</f>
        <v>10.711109999130445</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2.3675824538611834</v>
      </c>
      <c r="U178" s="186" cm="1">
        <f t="array" ref="U178">IF(U$174=-1,V178,IF(U$174=99,T178,IF(U$174=0,INDEX($F51:$N51,0,U$172),(INDEX($F51:$N51,0,U$174+1)-INDEX($F51:$N51,0,U$174))/(INDEX($F$4:$N$4,0,U$174+1)-INDEX($F$4:$N$4,0,U$174))+T178)))</f>
        <v>2.4019782345612932</v>
      </c>
      <c r="V178" s="186" cm="1">
        <f t="array" ref="V178">IF(V$174=-1,W178,IF(V$174=99,U178,IF(V$174=0,INDEX($F51:$N51,0,V$172),(INDEX($F51:$N51,0,V$174+1)-INDEX($F51:$N51,0,V$174))/(INDEX($F$4:$N$4,0,V$174+1)-INDEX($F$4:$N$4,0,V$174))+U178)))</f>
        <v>2.4363740152614031</v>
      </c>
      <c r="W178" s="186" cm="1">
        <f t="array" ref="W178">IF(W$174=-1,X178,IF(W$174=99,V178,IF(W$174=0,INDEX($F51:$N51,0,W$172),(INDEX($F51:$N51,0,W$174+1)-INDEX($F51:$N51,0,W$174))/(INDEX($F$4:$N$4,0,W$174+1)-INDEX($F$4:$N$4,0,W$174))+V178)))</f>
        <v>2.4707697959615129</v>
      </c>
      <c r="X178" s="186" cm="1">
        <f t="array" ref="X178">IF(X$174=-1,Y178,IF(X$174=99,W178,IF(X$174=0,INDEX($F51:$N51,0,X$172),(INDEX($F51:$N51,0,X$174+1)-INDEX($F51:$N51,0,X$174))/(INDEX($F$4:$N$4,0,X$174+1)-INDEX($F$4:$N$4,0,X$174))+W178)))</f>
        <v>2.5051655766616228</v>
      </c>
      <c r="Y178" s="186" cm="1">
        <f t="array" ref="Y178">IF(Y$174=-1,Z178,IF(Y$174=99,X178,IF(Y$174=0,INDEX($F51:$N51,0,Y$172),(INDEX($F51:$N51,0,Y$174+1)-INDEX($F51:$N51,0,Y$174))/(INDEX($F$4:$N$4,0,Y$174+1)-INDEX($F$4:$N$4,0,Y$174))+X178)))</f>
        <v>2.5395613573617326</v>
      </c>
      <c r="Z178" s="186" cm="1">
        <f t="array" ref="Z178">IF(Z$174=-1,AA178,IF(Z$174=99,Y178,IF(Z$174=0,INDEX($F51:$N51,0,Z$172),(INDEX($F51:$N51,0,Z$174+1)-INDEX($F51:$N51,0,Z$174))/(INDEX($F$4:$N$4,0,Z$174+1)-INDEX($F$4:$N$4,0,Z$174))+Y178)))</f>
        <v>2.5739571380618425</v>
      </c>
      <c r="AA178" s="186" cm="1">
        <f t="array" ref="AA178">IF(AA$174=-1,AB178,IF(AA$174=99,Z178,IF(AA$174=0,INDEX($F51:$N51,0,AA$172),(INDEX($F51:$N51,0,AA$174+1)-INDEX($F51:$N51,0,AA$174))/(INDEX($F$4:$N$4,0,AA$174+1)-INDEX($F$4:$N$4,0,AA$174))+Z178)))</f>
        <v>2.6083529187619523</v>
      </c>
      <c r="AB178" s="186" cm="1">
        <f t="array" ref="AB178">IF(AB$174=-1,AC178,IF(AB$174=99,AA178,IF(AB$174=0,INDEX($F51:$N51,0,AB$172),(INDEX($F51:$N51,0,AB$174+1)-INDEX($F51:$N51,0,AB$174))/(INDEX($F$4:$N$4,0,AB$174+1)-INDEX($F$4:$N$4,0,AB$174))+AA178)))</f>
        <v>2.6427486994620621</v>
      </c>
      <c r="AC178" s="186" cm="1">
        <f t="array" ref="AC178">IF(AC$174=-1,AD178,IF(AC$174=99,AB178,IF(AC$174=0,INDEX($F51:$N51,0,AC$172),(INDEX($F51:$N51,0,AC$174+1)-INDEX($F51:$N51,0,AC$174))/(INDEX($F$4:$N$4,0,AC$174+1)-INDEX($F$4:$N$4,0,AC$174))+AB178)))</f>
        <v>2.6771444801621702</v>
      </c>
      <c r="AD178" s="186" cm="1">
        <f t="array" ref="AD178">IF(AD$174=-1,AE178,IF(AD$174=99,AC178,IF(AD$174=0,INDEX($F51:$N51,0,AD$172),(INDEX($F51:$N51,0,AD$174+1)-INDEX($F51:$N51,0,AD$174))/(INDEX($F$4:$N$4,0,AD$174+1)-INDEX($F$4:$N$4,0,AD$174))+AC178)))</f>
        <v>2.7499112871187843</v>
      </c>
      <c r="AE178" s="186" cm="1">
        <f t="array" ref="AE178">IF(AE$174=-1,AF178,IF(AE$174=99,AD178,IF(AE$174=0,INDEX($F51:$N51,0,AE$172),(INDEX($F51:$N51,0,AE$174+1)-INDEX($F51:$N51,0,AE$174))/(INDEX($F$4:$N$4,0,AE$174+1)-INDEX($F$4:$N$4,0,AE$174))+AD178)))</f>
        <v>2.8226780940753984</v>
      </c>
      <c r="AF178" s="186" cm="1">
        <f t="array" ref="AF178">IF(AF$174=-1,AG178,IF(AF$174=99,AE178,IF(AF$174=0,INDEX($F51:$N51,0,AF$172),(INDEX($F51:$N51,0,AF$174+1)-INDEX($F51:$N51,0,AF$174))/(INDEX($F$4:$N$4,0,AF$174+1)-INDEX($F$4:$N$4,0,AF$174))+AE178)))</f>
        <v>2.8954449010320125</v>
      </c>
      <c r="AG178" s="186" cm="1">
        <f t="array" ref="AG178">IF(AG$174=-1,AH178,IF(AG$174=99,AF178,IF(AG$174=0,INDEX($F51:$N51,0,AG$172),(INDEX($F51:$N51,0,AG$174+1)-INDEX($F51:$N51,0,AG$174))/(INDEX($F$4:$N$4,0,AG$174+1)-INDEX($F$4:$N$4,0,AG$174))+AF178)))</f>
        <v>2.9682117079886265</v>
      </c>
      <c r="AH178" s="186" cm="1">
        <f t="array" ref="AH178">IF(AH$174=-1,AI178,IF(AH$174=99,AG178,IF(AH$174=0,INDEX($F51:$N51,0,AH$172),(INDEX($F51:$N51,0,AH$174+1)-INDEX($F51:$N51,0,AH$174))/(INDEX($F$4:$N$4,0,AH$174+1)-INDEX($F$4:$N$4,0,AH$174))+AG178)))</f>
        <v>3.0409785149452406</v>
      </c>
      <c r="AI178" s="186" cm="1">
        <f t="array" ref="AI178">IF(AI$174=-1,AJ178,IF(AI$174=99,AH178,IF(AI$174=0,INDEX($F51:$N51,0,AI$172),(INDEX($F51:$N51,0,AI$174+1)-INDEX($F51:$N51,0,AI$174))/(INDEX($F$4:$N$4,0,AI$174+1)-INDEX($F$4:$N$4,0,AI$174))+AH178)))</f>
        <v>3.1137453219018547</v>
      </c>
      <c r="AJ178" s="186" cm="1">
        <f t="array" ref="AJ178">IF(AJ$174=-1,AK178,IF(AJ$174=99,AI178,IF(AJ$174=0,INDEX($F51:$N51,0,AJ$172),(INDEX($F51:$N51,0,AJ$174+1)-INDEX($F51:$N51,0,AJ$174))/(INDEX($F$4:$N$4,0,AJ$174+1)-INDEX($F$4:$N$4,0,AJ$174))+AI178)))</f>
        <v>3.1865121288584688</v>
      </c>
      <c r="AK178" s="186" cm="1">
        <f t="array" ref="AK178">IF(AK$174=-1,AL178,IF(AK$174=99,AJ178,IF(AK$174=0,INDEX($F51:$N51,0,AK$172),(INDEX($F51:$N51,0,AK$174+1)-INDEX($F51:$N51,0,AK$174))/(INDEX($F$4:$N$4,0,AK$174+1)-INDEX($F$4:$N$4,0,AK$174))+AJ178)))</f>
        <v>3.2592789358150829</v>
      </c>
      <c r="AL178" s="186" cm="1">
        <f t="array" ref="AL178">IF(AL$174=-1,AM178,IF(AL$174=99,AK178,IF(AL$174=0,INDEX($F51:$N51,0,AL$172),(INDEX($F51:$N51,0,AL$174+1)-INDEX($F51:$N51,0,AL$174))/(INDEX($F$4:$N$4,0,AL$174+1)-INDEX($F$4:$N$4,0,AL$174))+AK178)))</f>
        <v>3.332045742771697</v>
      </c>
      <c r="AM178" s="186" cm="1">
        <f t="array" ref="AM178">IF(AM$174=-1,AN178,IF(AM$174=99,AL178,IF(AM$174=0,INDEX($F51:$N51,0,AM$172),(INDEX($F51:$N51,0,AM$174+1)-INDEX($F51:$N51,0,AM$174))/(INDEX($F$4:$N$4,0,AM$174+1)-INDEX($F$4:$N$4,0,AM$174))+AL178)))</f>
        <v>3.4048125497283115</v>
      </c>
      <c r="AN178" s="186" cm="1">
        <f t="array" ref="AN178">IF(AN$174=-1,AO178,IF(AN$174=99,AM178,IF(AN$174=0,INDEX($F51:$N51,0,AN$172),(INDEX($F51:$N51,0,AN$174+1)-INDEX($F51:$N51,0,AN$174))/(INDEX($F$4:$N$4,0,AN$174+1)-INDEX($F$4:$N$4,0,AN$174))+AM178)))</f>
        <v>3.5130631244340518</v>
      </c>
      <c r="AO178" s="186" cm="1">
        <f t="array" ref="AO178">IF(AO$174=-1,AP178,IF(AO$174=99,AN178,IF(AO$174=0,INDEX($F51:$N51,0,AO$172),(INDEX($F51:$N51,0,AO$174+1)-INDEX($F51:$N51,0,AO$174))/(INDEX($F$4:$N$4,0,AO$174+1)-INDEX($F$4:$N$4,0,AO$174))+AN178)))</f>
        <v>4.4873182967857126</v>
      </c>
      <c r="AP178" s="186" cm="1">
        <f t="array" ref="AP178">IF(AP$174=-1,AQ178,IF(AP$174=99,AO178,IF(AP$174=0,INDEX($F51:$N51,0,AP$172),(INDEX($F51:$N51,0,AP$174+1)-INDEX($F51:$N51,0,AP$174))/(INDEX($F$4:$N$4,0,AP$174+1)-INDEX($F$4:$N$4,0,AP$174))+AO178)))</f>
        <v>4.4873182967857126</v>
      </c>
      <c r="AQ178" s="186" cm="1">
        <f t="array" ref="AQ178">IF(AQ$174=-1,AR178,IF(AQ$174=99,AP178,IF(AQ$174=0,INDEX($F51:$N51,0,AQ$172),(INDEX($F51:$N51,0,AQ$174+1)-INDEX($F51:$N51,0,AQ$174))/(INDEX($F$4:$N$4,0,AQ$174+1)-INDEX($F$4:$N$4,0,AQ$174))+AP178)))</f>
        <v>4.4873182967857126</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15.844286335602535</v>
      </c>
      <c r="U179" s="186" cm="1">
        <f t="array" ref="U179">IF(U$174=-1,V179,IF(U$174=99,T179,IF(U$174=0,INDEX($F52:$N52,0,U$172),(INDEX($F52:$N52,0,U$174+1)-INDEX($F52:$N52,0,U$174))/(INDEX($F$4:$N$4,0,U$174+1)-INDEX($F$4:$N$4,0,U$174))+T179)))</f>
        <v>16.074469067891478</v>
      </c>
      <c r="V179" s="186" cm="1">
        <f t="array" ref="V179">IF(V$174=-1,W179,IF(V$174=99,U179,IF(V$174=0,INDEX($F52:$N52,0,V$172),(INDEX($F52:$N52,0,V$174+1)-INDEX($F52:$N52,0,V$174))/(INDEX($F$4:$N$4,0,V$174+1)-INDEX($F$4:$N$4,0,V$174))+U179)))</f>
        <v>16.304651800180423</v>
      </c>
      <c r="W179" s="186" cm="1">
        <f t="array" ref="W179">IF(W$174=-1,X179,IF(W$174=99,V179,IF(W$174=0,INDEX($F52:$N52,0,W$172),(INDEX($F52:$N52,0,W$174+1)-INDEX($F52:$N52,0,W$174))/(INDEX($F$4:$N$4,0,W$174+1)-INDEX($F$4:$N$4,0,W$174))+V179)))</f>
        <v>16.534834532469368</v>
      </c>
      <c r="X179" s="186" cm="1">
        <f t="array" ref="X179">IF(X$174=-1,Y179,IF(X$174=99,W179,IF(X$174=0,INDEX($F52:$N52,0,X$172),(INDEX($F52:$N52,0,X$174+1)-INDEX($F52:$N52,0,X$174))/(INDEX($F$4:$N$4,0,X$174+1)-INDEX($F$4:$N$4,0,X$174))+W179)))</f>
        <v>16.765017264758313</v>
      </c>
      <c r="Y179" s="186" cm="1">
        <f t="array" ref="Y179">IF(Y$174=-1,Z179,IF(Y$174=99,X179,IF(Y$174=0,INDEX($F52:$N52,0,Y$172),(INDEX($F52:$N52,0,Y$174+1)-INDEX($F52:$N52,0,Y$174))/(INDEX($F$4:$N$4,0,Y$174+1)-INDEX($F$4:$N$4,0,Y$174))+X179)))</f>
        <v>16.995199997047258</v>
      </c>
      <c r="Z179" s="186" cm="1">
        <f t="array" ref="Z179">IF(Z$174=-1,AA179,IF(Z$174=99,Y179,IF(Z$174=0,INDEX($F52:$N52,0,Z$172),(INDEX($F52:$N52,0,Z$174+1)-INDEX($F52:$N52,0,Z$174))/(INDEX($F$4:$N$4,0,Z$174+1)-INDEX($F$4:$N$4,0,Z$174))+Y179)))</f>
        <v>17.225382729336204</v>
      </c>
      <c r="AA179" s="186" cm="1">
        <f t="array" ref="AA179">IF(AA$174=-1,AB179,IF(AA$174=99,Z179,IF(AA$174=0,INDEX($F52:$N52,0,AA$172),(INDEX($F52:$N52,0,AA$174+1)-INDEX($F52:$N52,0,AA$174))/(INDEX($F$4:$N$4,0,AA$174+1)-INDEX($F$4:$N$4,0,AA$174))+Z179)))</f>
        <v>17.455565461625149</v>
      </c>
      <c r="AB179" s="186" cm="1">
        <f t="array" ref="AB179">IF(AB$174=-1,AC179,IF(AB$174=99,AA179,IF(AB$174=0,INDEX($F52:$N52,0,AB$172),(INDEX($F52:$N52,0,AB$174+1)-INDEX($F52:$N52,0,AB$174))/(INDEX($F$4:$N$4,0,AB$174+1)-INDEX($F$4:$N$4,0,AB$174))+AA179)))</f>
        <v>17.685748193914094</v>
      </c>
      <c r="AC179" s="186" cm="1">
        <f t="array" ref="AC179">IF(AC$174=-1,AD179,IF(AC$174=99,AB179,IF(AC$174=0,INDEX($F52:$N52,0,AC$172),(INDEX($F52:$N52,0,AC$174+1)-INDEX($F52:$N52,0,AC$174))/(INDEX($F$4:$N$4,0,AC$174+1)-INDEX($F$4:$N$4,0,AC$174))+AB179)))</f>
        <v>17.915930926203025</v>
      </c>
      <c r="AD179" s="186" cm="1">
        <f t="array" ref="AD179">IF(AD$174=-1,AE179,IF(AD$174=99,AC179,IF(AD$174=0,INDEX($F52:$N52,0,AD$172),(INDEX($F52:$N52,0,AD$174+1)-INDEX($F52:$N52,0,AD$174))/(INDEX($F$4:$N$4,0,AD$174+1)-INDEX($F$4:$N$4,0,AD$174))+AC179)))</f>
        <v>18.402899446884462</v>
      </c>
      <c r="AE179" s="186" cm="1">
        <f t="array" ref="AE179">IF(AE$174=-1,AF179,IF(AE$174=99,AD179,IF(AE$174=0,INDEX($F52:$N52,0,AE$172),(INDEX($F52:$N52,0,AE$174+1)-INDEX($F52:$N52,0,AE$174))/(INDEX($F$4:$N$4,0,AE$174+1)-INDEX($F$4:$N$4,0,AE$174))+AD179)))</f>
        <v>18.889867967565898</v>
      </c>
      <c r="AF179" s="186" cm="1">
        <f t="array" ref="AF179">IF(AF$174=-1,AG179,IF(AF$174=99,AE179,IF(AF$174=0,INDEX($F52:$N52,0,AF$172),(INDEX($F52:$N52,0,AF$174+1)-INDEX($F52:$N52,0,AF$174))/(INDEX($F$4:$N$4,0,AF$174+1)-INDEX($F$4:$N$4,0,AF$174))+AE179)))</f>
        <v>19.376836488247335</v>
      </c>
      <c r="AG179" s="186" cm="1">
        <f t="array" ref="AG179">IF(AG$174=-1,AH179,IF(AG$174=99,AF179,IF(AG$174=0,INDEX($F52:$N52,0,AG$172),(INDEX($F52:$N52,0,AG$174+1)-INDEX($F52:$N52,0,AG$174))/(INDEX($F$4:$N$4,0,AG$174+1)-INDEX($F$4:$N$4,0,AG$174))+AF179)))</f>
        <v>19.863805008928772</v>
      </c>
      <c r="AH179" s="186" cm="1">
        <f t="array" ref="AH179">IF(AH$174=-1,AI179,IF(AH$174=99,AG179,IF(AH$174=0,INDEX($F52:$N52,0,AH$172),(INDEX($F52:$N52,0,AH$174+1)-INDEX($F52:$N52,0,AH$174))/(INDEX($F$4:$N$4,0,AH$174+1)-INDEX($F$4:$N$4,0,AH$174))+AG179)))</f>
        <v>20.350773529610208</v>
      </c>
      <c r="AI179" s="186" cm="1">
        <f t="array" ref="AI179">IF(AI$174=-1,AJ179,IF(AI$174=99,AH179,IF(AI$174=0,INDEX($F52:$N52,0,AI$172),(INDEX($F52:$N52,0,AI$174+1)-INDEX($F52:$N52,0,AI$174))/(INDEX($F$4:$N$4,0,AI$174+1)-INDEX($F$4:$N$4,0,AI$174))+AH179)))</f>
        <v>20.837742050291645</v>
      </c>
      <c r="AJ179" s="186" cm="1">
        <f t="array" ref="AJ179">IF(AJ$174=-1,AK179,IF(AJ$174=99,AI179,IF(AJ$174=0,INDEX($F52:$N52,0,AJ$172),(INDEX($F52:$N52,0,AJ$174+1)-INDEX($F52:$N52,0,AJ$174))/(INDEX($F$4:$N$4,0,AJ$174+1)-INDEX($F$4:$N$4,0,AJ$174))+AI179)))</f>
        <v>21.324710570973082</v>
      </c>
      <c r="AK179" s="186" cm="1">
        <f t="array" ref="AK179">IF(AK$174=-1,AL179,IF(AK$174=99,AJ179,IF(AK$174=0,INDEX($F52:$N52,0,AK$172),(INDEX($F52:$N52,0,AK$174+1)-INDEX($F52:$N52,0,AK$174))/(INDEX($F$4:$N$4,0,AK$174+1)-INDEX($F$4:$N$4,0,AK$174))+AJ179)))</f>
        <v>21.811679091654518</v>
      </c>
      <c r="AL179" s="186" cm="1">
        <f t="array" ref="AL179">IF(AL$174=-1,AM179,IF(AL$174=99,AK179,IF(AL$174=0,INDEX($F52:$N52,0,AL$172),(INDEX($F52:$N52,0,AL$174+1)-INDEX($F52:$N52,0,AL$174))/(INDEX($F$4:$N$4,0,AL$174+1)-INDEX($F$4:$N$4,0,AL$174))+AK179)))</f>
        <v>22.298647612335955</v>
      </c>
      <c r="AM179" s="186" cm="1">
        <f t="array" ref="AM179">IF(AM$174=-1,AN179,IF(AM$174=99,AL179,IF(AM$174=0,INDEX($F52:$N52,0,AM$172),(INDEX($F52:$N52,0,AM$174+1)-INDEX($F52:$N52,0,AM$174))/(INDEX($F$4:$N$4,0,AM$174+1)-INDEX($F$4:$N$4,0,AM$174))+AL179)))</f>
        <v>22.785616133017399</v>
      </c>
      <c r="AN179" s="186" cm="1">
        <f t="array" ref="AN179">IF(AN$174=-1,AO179,IF(AN$174=99,AM179,IF(AN$174=0,INDEX($F52:$N52,0,AN$172),(INDEX($F52:$N52,0,AN$174+1)-INDEX($F52:$N52,0,AN$174))/(INDEX($F$4:$N$4,0,AN$174+1)-INDEX($F$4:$N$4,0,AN$174))+AM179)))</f>
        <v>23.510048390417396</v>
      </c>
      <c r="AO179" s="186" cm="1">
        <f t="array" ref="AO179">IF(AO$174=-1,AP179,IF(AO$174=99,AN179,IF(AO$174=0,INDEX($F52:$N52,0,AO$172),(INDEX($F52:$N52,0,AO$174+1)-INDEX($F52:$N52,0,AO$174))/(INDEX($F$4:$N$4,0,AO$174+1)-INDEX($F$4:$N$4,0,AO$174))+AN179)))</f>
        <v>30.029938707017362</v>
      </c>
      <c r="AP179" s="186" cm="1">
        <f t="array" ref="AP179">IF(AP$174=-1,AQ179,IF(AP$174=99,AO179,IF(AP$174=0,INDEX($F52:$N52,0,AP$172),(INDEX($F52:$N52,0,AP$174+1)-INDEX($F52:$N52,0,AP$174))/(INDEX($F$4:$N$4,0,AP$174+1)-INDEX($F$4:$N$4,0,AP$174))+AO179)))</f>
        <v>30.029938707017362</v>
      </c>
      <c r="AQ179" s="186" cm="1">
        <f t="array" ref="AQ179">IF(AQ$174=-1,AR179,IF(AQ$174=99,AP179,IF(AQ$174=0,INDEX($F52:$N52,0,AQ$172),(INDEX($F52:$N52,0,AQ$174+1)-INDEX($F52:$N52,0,AQ$174))/(INDEX($F$4:$N$4,0,AQ$174+1)-INDEX($F$4:$N$4,0,AQ$174))+AP179)))</f>
        <v>30.029938707017362</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5.2844721452564531</v>
      </c>
      <c r="U180" s="186" cm="1">
        <f t="array" ref="U180">IF(U$174=-1,V180,IF(U$174=99,T180,IF(U$174=0,INDEX($F53:$N53,0,U$172),(INDEX($F53:$N53,0,U$174+1)-INDEX($F53:$N53,0,U$174))/(INDEX($F$4:$N$4,0,U$174+1)-INDEX($F$4:$N$4,0,U$174))+T180)))</f>
        <v>5.3612439361301556</v>
      </c>
      <c r="V180" s="186" cm="1">
        <f t="array" ref="V180">IF(V$174=-1,W180,IF(V$174=99,U180,IF(V$174=0,INDEX($F53:$N53,0,V$172),(INDEX($F53:$N53,0,V$174+1)-INDEX($F53:$N53,0,V$174))/(INDEX($F$4:$N$4,0,V$174+1)-INDEX($F$4:$N$4,0,V$174))+U180)))</f>
        <v>5.438015727003858</v>
      </c>
      <c r="W180" s="186" cm="1">
        <f t="array" ref="W180">IF(W$174=-1,X180,IF(W$174=99,V180,IF(W$174=0,INDEX($F53:$N53,0,W$172),(INDEX($F53:$N53,0,W$174+1)-INDEX($F53:$N53,0,W$174))/(INDEX($F$4:$N$4,0,W$174+1)-INDEX($F$4:$N$4,0,W$174))+V180)))</f>
        <v>5.5147875178775605</v>
      </c>
      <c r="X180" s="186" cm="1">
        <f t="array" ref="X180">IF(X$174=-1,Y180,IF(X$174=99,W180,IF(X$174=0,INDEX($F53:$N53,0,X$172),(INDEX($F53:$N53,0,X$174+1)-INDEX($F53:$N53,0,X$174))/(INDEX($F$4:$N$4,0,X$174+1)-INDEX($F$4:$N$4,0,X$174))+W180)))</f>
        <v>5.5915593087512629</v>
      </c>
      <c r="Y180" s="186" cm="1">
        <f t="array" ref="Y180">IF(Y$174=-1,Z180,IF(Y$174=99,X180,IF(Y$174=0,INDEX($F53:$N53,0,Y$172),(INDEX($F53:$N53,0,Y$174+1)-INDEX($F53:$N53,0,Y$174))/(INDEX($F$4:$N$4,0,Y$174+1)-INDEX($F$4:$N$4,0,Y$174))+X180)))</f>
        <v>5.6683310996249654</v>
      </c>
      <c r="Z180" s="186" cm="1">
        <f t="array" ref="Z180">IF(Z$174=-1,AA180,IF(Z$174=99,Y180,IF(Z$174=0,INDEX($F53:$N53,0,Z$172),(INDEX($F53:$N53,0,Z$174+1)-INDEX($F53:$N53,0,Z$174))/(INDEX($F$4:$N$4,0,Z$174+1)-INDEX($F$4:$N$4,0,Z$174))+Y180)))</f>
        <v>5.7451028904986678</v>
      </c>
      <c r="AA180" s="186" cm="1">
        <f t="array" ref="AA180">IF(AA$174=-1,AB180,IF(AA$174=99,Z180,IF(AA$174=0,INDEX($F53:$N53,0,AA$172),(INDEX($F53:$N53,0,AA$174+1)-INDEX($F53:$N53,0,AA$174))/(INDEX($F$4:$N$4,0,AA$174+1)-INDEX($F$4:$N$4,0,AA$174))+Z180)))</f>
        <v>5.8218746813723703</v>
      </c>
      <c r="AB180" s="186" cm="1">
        <f t="array" ref="AB180">IF(AB$174=-1,AC180,IF(AB$174=99,AA180,IF(AB$174=0,INDEX($F53:$N53,0,AB$172),(INDEX($F53:$N53,0,AB$174+1)-INDEX($F53:$N53,0,AB$174))/(INDEX($F$4:$N$4,0,AB$174+1)-INDEX($F$4:$N$4,0,AB$174))+AA180)))</f>
        <v>5.8986464722460727</v>
      </c>
      <c r="AC180" s="186" cm="1">
        <f t="array" ref="AC180">IF(AC$174=-1,AD180,IF(AC$174=99,AB180,IF(AC$174=0,INDEX($F53:$N53,0,AC$172),(INDEX($F53:$N53,0,AC$174+1)-INDEX($F53:$N53,0,AC$174))/(INDEX($F$4:$N$4,0,AC$174+1)-INDEX($F$4:$N$4,0,AC$174))+AB180)))</f>
        <v>5.9754182631197779</v>
      </c>
      <c r="AD180" s="186" cm="1">
        <f t="array" ref="AD180">IF(AD$174=-1,AE180,IF(AD$174=99,AC180,IF(AD$174=0,INDEX($F53:$N53,0,AD$172),(INDEX($F53:$N53,0,AD$174+1)-INDEX($F53:$N53,0,AD$174))/(INDEX($F$4:$N$4,0,AD$174+1)-INDEX($F$4:$N$4,0,AD$174))+AC180)))</f>
        <v>6.1378346401436747</v>
      </c>
      <c r="AE180" s="186" cm="1">
        <f t="array" ref="AE180">IF(AE$174=-1,AF180,IF(AE$174=99,AD180,IF(AE$174=0,INDEX($F53:$N53,0,AE$172),(INDEX($F53:$N53,0,AE$174+1)-INDEX($F53:$N53,0,AE$174))/(INDEX($F$4:$N$4,0,AE$174+1)-INDEX($F$4:$N$4,0,AE$174))+AD180)))</f>
        <v>6.3002510171675716</v>
      </c>
      <c r="AF180" s="186" cm="1">
        <f t="array" ref="AF180">IF(AF$174=-1,AG180,IF(AF$174=99,AE180,IF(AF$174=0,INDEX($F53:$N53,0,AF$172),(INDEX($F53:$N53,0,AF$174+1)-INDEX($F53:$N53,0,AF$174))/(INDEX($F$4:$N$4,0,AF$174+1)-INDEX($F$4:$N$4,0,AF$174))+AE180)))</f>
        <v>6.4626673941914685</v>
      </c>
      <c r="AG180" s="186" cm="1">
        <f t="array" ref="AG180">IF(AG$174=-1,AH180,IF(AG$174=99,AF180,IF(AG$174=0,INDEX($F53:$N53,0,AG$172),(INDEX($F53:$N53,0,AG$174+1)-INDEX($F53:$N53,0,AG$174))/(INDEX($F$4:$N$4,0,AG$174+1)-INDEX($F$4:$N$4,0,AG$174))+AF180)))</f>
        <v>6.6250837712153654</v>
      </c>
      <c r="AH180" s="186" cm="1">
        <f t="array" ref="AH180">IF(AH$174=-1,AI180,IF(AH$174=99,AG180,IF(AH$174=0,INDEX($F53:$N53,0,AH$172),(INDEX($F53:$N53,0,AH$174+1)-INDEX($F53:$N53,0,AH$174))/(INDEX($F$4:$N$4,0,AH$174+1)-INDEX($F$4:$N$4,0,AH$174))+AG180)))</f>
        <v>6.7875001482392623</v>
      </c>
      <c r="AI180" s="186" cm="1">
        <f t="array" ref="AI180">IF(AI$174=-1,AJ180,IF(AI$174=99,AH180,IF(AI$174=0,INDEX($F53:$N53,0,AI$172),(INDEX($F53:$N53,0,AI$174+1)-INDEX($F53:$N53,0,AI$174))/(INDEX($F$4:$N$4,0,AI$174+1)-INDEX($F$4:$N$4,0,AI$174))+AH180)))</f>
        <v>6.9499165252631592</v>
      </c>
      <c r="AJ180" s="186" cm="1">
        <f t="array" ref="AJ180">IF(AJ$174=-1,AK180,IF(AJ$174=99,AI180,IF(AJ$174=0,INDEX($F53:$N53,0,AJ$172),(INDEX($F53:$N53,0,AJ$174+1)-INDEX($F53:$N53,0,AJ$174))/(INDEX($F$4:$N$4,0,AJ$174+1)-INDEX($F$4:$N$4,0,AJ$174))+AI180)))</f>
        <v>7.1123329022870561</v>
      </c>
      <c r="AK180" s="186" cm="1">
        <f t="array" ref="AK180">IF(AK$174=-1,AL180,IF(AK$174=99,AJ180,IF(AK$174=0,INDEX($F53:$N53,0,AK$172),(INDEX($F53:$N53,0,AK$174+1)-INDEX($F53:$N53,0,AK$174))/(INDEX($F$4:$N$4,0,AK$174+1)-INDEX($F$4:$N$4,0,AK$174))+AJ180)))</f>
        <v>7.2747492793109529</v>
      </c>
      <c r="AL180" s="186" cm="1">
        <f t="array" ref="AL180">IF(AL$174=-1,AM180,IF(AL$174=99,AK180,IF(AL$174=0,INDEX($F53:$N53,0,AL$172),(INDEX($F53:$N53,0,AL$174+1)-INDEX($F53:$N53,0,AL$174))/(INDEX($F$4:$N$4,0,AL$174+1)-INDEX($F$4:$N$4,0,AL$174))+AK180)))</f>
        <v>7.4371656563348498</v>
      </c>
      <c r="AM180" s="186" cm="1">
        <f t="array" ref="AM180">IF(AM$174=-1,AN180,IF(AM$174=99,AL180,IF(AM$174=0,INDEX($F53:$N53,0,AM$172),(INDEX($F53:$N53,0,AM$174+1)-INDEX($F53:$N53,0,AM$174))/(INDEX($F$4:$N$4,0,AM$174+1)-INDEX($F$4:$N$4,0,AM$174))+AL180)))</f>
        <v>7.5995820333587458</v>
      </c>
      <c r="AN180" s="186" cm="1">
        <f t="array" ref="AN180">IF(AN$174=-1,AO180,IF(AN$174=99,AM180,IF(AN$174=0,INDEX($F53:$N53,0,AN$172),(INDEX($F53:$N53,0,AN$174+1)-INDEX($F53:$N53,0,AN$174))/(INDEX($F$4:$N$4,0,AN$174+1)-INDEX($F$4:$N$4,0,AN$174))+AM180)))</f>
        <v>7.8411986012664698</v>
      </c>
      <c r="AO180" s="186" cm="1">
        <f t="array" ref="AO180">IF(AO$174=-1,AP180,IF(AO$174=99,AN180,IF(AO$174=0,INDEX($F53:$N53,0,AO$172),(INDEX($F53:$N53,0,AO$174+1)-INDEX($F53:$N53,0,AO$174))/(INDEX($F$4:$N$4,0,AO$174+1)-INDEX($F$4:$N$4,0,AO$174))+AN180)))</f>
        <v>10.015747712435985</v>
      </c>
      <c r="AP180" s="186" cm="1">
        <f t="array" ref="AP180">IF(AP$174=-1,AQ180,IF(AP$174=99,AO180,IF(AP$174=0,INDEX($F53:$N53,0,AP$172),(INDEX($F53:$N53,0,AP$174+1)-INDEX($F53:$N53,0,AP$174))/(INDEX($F$4:$N$4,0,AP$174+1)-INDEX($F$4:$N$4,0,AP$174))+AO180)))</f>
        <v>10.015747712435985</v>
      </c>
      <c r="AQ180" s="186" cm="1">
        <f t="array" ref="AQ180">IF(AQ$174=-1,AR180,IF(AQ$174=99,AP180,IF(AQ$174=0,INDEX($F53:$N53,0,AQ$172),(INDEX($F53:$N53,0,AQ$174+1)-INDEX($F53:$N53,0,AQ$174))/(INDEX($F$4:$N$4,0,AQ$174+1)-INDEX($F$4:$N$4,0,AQ$174))+AP180)))</f>
        <v>10.015747712435985</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3.1855958309874088</v>
      </c>
      <c r="U181" s="186" cm="1">
        <f t="array" ref="U181">IF(U$174=-1,V181,IF(U$174=99,T181,IF(U$174=0,INDEX($F54:$N54,0,U$172),(INDEX($F54:$N54,0,U$174+1)-INDEX($F54:$N54,0,U$174))/(INDEX($F$4:$N$4,0,U$174+1)-INDEX($F$4:$N$4,0,U$174))+T181)))</f>
        <v>3.2318755520687725</v>
      </c>
      <c r="V181" s="186" cm="1">
        <f t="array" ref="V181">IF(V$174=-1,W181,IF(V$174=99,U181,IF(V$174=0,INDEX($F54:$N54,0,V$172),(INDEX($F54:$N54,0,V$174+1)-INDEX($F54:$N54,0,V$174))/(INDEX($F$4:$N$4,0,V$174+1)-INDEX($F$4:$N$4,0,V$174))+U181)))</f>
        <v>3.2781552731501362</v>
      </c>
      <c r="W181" s="186" cm="1">
        <f t="array" ref="W181">IF(W$174=-1,X181,IF(W$174=99,V181,IF(W$174=0,INDEX($F54:$N54,0,W$172),(INDEX($F54:$N54,0,W$174+1)-INDEX($F54:$N54,0,W$174))/(INDEX($F$4:$N$4,0,W$174+1)-INDEX($F$4:$N$4,0,W$174))+V181)))</f>
        <v>3.3244349942314999</v>
      </c>
      <c r="X181" s="186" cm="1">
        <f t="array" ref="X181">IF(X$174=-1,Y181,IF(X$174=99,W181,IF(X$174=0,INDEX($F54:$N54,0,X$172),(INDEX($F54:$N54,0,X$174+1)-INDEX($F54:$N54,0,X$174))/(INDEX($F$4:$N$4,0,X$174+1)-INDEX($F$4:$N$4,0,X$174))+W181)))</f>
        <v>3.3707147153128636</v>
      </c>
      <c r="Y181" s="186" cm="1">
        <f t="array" ref="Y181">IF(Y$174=-1,Z181,IF(Y$174=99,X181,IF(Y$174=0,INDEX($F54:$N54,0,Y$172),(INDEX($F54:$N54,0,Y$174+1)-INDEX($F54:$N54,0,Y$174))/(INDEX($F$4:$N$4,0,Y$174+1)-INDEX($F$4:$N$4,0,Y$174))+X181)))</f>
        <v>3.4169944363942273</v>
      </c>
      <c r="Z181" s="186" cm="1">
        <f t="array" ref="Z181">IF(Z$174=-1,AA181,IF(Z$174=99,Y181,IF(Z$174=0,INDEX($F54:$N54,0,Z$172),(INDEX($F54:$N54,0,Z$174+1)-INDEX($F54:$N54,0,Z$174))/(INDEX($F$4:$N$4,0,Z$174+1)-INDEX($F$4:$N$4,0,Z$174))+Y181)))</f>
        <v>3.463274157475591</v>
      </c>
      <c r="AA181" s="186" cm="1">
        <f t="array" ref="AA181">IF(AA$174=-1,AB181,IF(AA$174=99,Z181,IF(AA$174=0,INDEX($F54:$N54,0,AA$172),(INDEX($F54:$N54,0,AA$174+1)-INDEX($F54:$N54,0,AA$174))/(INDEX($F$4:$N$4,0,AA$174+1)-INDEX($F$4:$N$4,0,AA$174))+Z181)))</f>
        <v>3.5095538785569547</v>
      </c>
      <c r="AB181" s="186" cm="1">
        <f t="array" ref="AB181">IF(AB$174=-1,AC181,IF(AB$174=99,AA181,IF(AB$174=0,INDEX($F54:$N54,0,AB$172),(INDEX($F54:$N54,0,AB$174+1)-INDEX($F54:$N54,0,AB$174))/(INDEX($F$4:$N$4,0,AB$174+1)-INDEX($F$4:$N$4,0,AB$174))+AA181)))</f>
        <v>3.5558335996383184</v>
      </c>
      <c r="AC181" s="186" cm="1">
        <f t="array" ref="AC181">IF(AC$174=-1,AD181,IF(AC$174=99,AB181,IF(AC$174=0,INDEX($F54:$N54,0,AC$172),(INDEX($F54:$N54,0,AC$174+1)-INDEX($F54:$N54,0,AC$174))/(INDEX($F$4:$N$4,0,AC$174+1)-INDEX($F$4:$N$4,0,AC$174))+AB181)))</f>
        <v>3.6021133207196829</v>
      </c>
      <c r="AD181" s="186" cm="1">
        <f t="array" ref="AD181">IF(AD$174=-1,AE181,IF(AD$174=99,AC181,IF(AD$174=0,INDEX($F54:$N54,0,AD$172),(INDEX($F54:$N54,0,AD$174+1)-INDEX($F54:$N54,0,AD$174))/(INDEX($F$4:$N$4,0,AD$174+1)-INDEX($F$4:$N$4,0,AD$174))+AC181)))</f>
        <v>3.7000214786793832</v>
      </c>
      <c r="AE181" s="186" cm="1">
        <f t="array" ref="AE181">IF(AE$174=-1,AF181,IF(AE$174=99,AD181,IF(AE$174=0,INDEX($F54:$N54,0,AE$172),(INDEX($F54:$N54,0,AE$174+1)-INDEX($F54:$N54,0,AE$174))/(INDEX($F$4:$N$4,0,AE$174+1)-INDEX($F$4:$N$4,0,AE$174))+AD181)))</f>
        <v>3.7979296366390836</v>
      </c>
      <c r="AF181" s="186" cm="1">
        <f t="array" ref="AF181">IF(AF$174=-1,AG181,IF(AF$174=99,AE181,IF(AF$174=0,INDEX($F54:$N54,0,AF$172),(INDEX($F54:$N54,0,AF$174+1)-INDEX($F54:$N54,0,AF$174))/(INDEX($F$4:$N$4,0,AF$174+1)-INDEX($F$4:$N$4,0,AF$174))+AE181)))</f>
        <v>3.8958377945987839</v>
      </c>
      <c r="AG181" s="186" cm="1">
        <f t="array" ref="AG181">IF(AG$174=-1,AH181,IF(AG$174=99,AF181,IF(AG$174=0,INDEX($F54:$N54,0,AG$172),(INDEX($F54:$N54,0,AG$174+1)-INDEX($F54:$N54,0,AG$174))/(INDEX($F$4:$N$4,0,AG$174+1)-INDEX($F$4:$N$4,0,AG$174))+AF181)))</f>
        <v>3.9937459525584842</v>
      </c>
      <c r="AH181" s="186" cm="1">
        <f t="array" ref="AH181">IF(AH$174=-1,AI181,IF(AH$174=99,AG181,IF(AH$174=0,INDEX($F54:$N54,0,AH$172),(INDEX($F54:$N54,0,AH$174+1)-INDEX($F54:$N54,0,AH$174))/(INDEX($F$4:$N$4,0,AH$174+1)-INDEX($F$4:$N$4,0,AH$174))+AG181)))</f>
        <v>4.0916541105181841</v>
      </c>
      <c r="AI181" s="186" cm="1">
        <f t="array" ref="AI181">IF(AI$174=-1,AJ181,IF(AI$174=99,AH181,IF(AI$174=0,INDEX($F54:$N54,0,AI$172),(INDEX($F54:$N54,0,AI$174+1)-INDEX($F54:$N54,0,AI$174))/(INDEX($F$4:$N$4,0,AI$174+1)-INDEX($F$4:$N$4,0,AI$174))+AH181)))</f>
        <v>4.1895622684778839</v>
      </c>
      <c r="AJ181" s="186" cm="1">
        <f t="array" ref="AJ181">IF(AJ$174=-1,AK181,IF(AJ$174=99,AI181,IF(AJ$174=0,INDEX($F54:$N54,0,AJ$172),(INDEX($F54:$N54,0,AJ$174+1)-INDEX($F54:$N54,0,AJ$174))/(INDEX($F$4:$N$4,0,AJ$174+1)-INDEX($F$4:$N$4,0,AJ$174))+AI181)))</f>
        <v>4.2874704264375838</v>
      </c>
      <c r="AK181" s="186" cm="1">
        <f t="array" ref="AK181">IF(AK$174=-1,AL181,IF(AK$174=99,AJ181,IF(AK$174=0,INDEX($F54:$N54,0,AK$172),(INDEX($F54:$N54,0,AK$174+1)-INDEX($F54:$N54,0,AK$174))/(INDEX($F$4:$N$4,0,AK$174+1)-INDEX($F$4:$N$4,0,AK$174))+AJ181)))</f>
        <v>4.3853785843972837</v>
      </c>
      <c r="AL181" s="186" cm="1">
        <f t="array" ref="AL181">IF(AL$174=-1,AM181,IF(AL$174=99,AK181,IF(AL$174=0,INDEX($F54:$N54,0,AL$172),(INDEX($F54:$N54,0,AL$174+1)-INDEX($F54:$N54,0,AL$174))/(INDEX($F$4:$N$4,0,AL$174+1)-INDEX($F$4:$N$4,0,AL$174))+AK181)))</f>
        <v>4.4832867423569835</v>
      </c>
      <c r="AM181" s="186" cm="1">
        <f t="array" ref="AM181">IF(AM$174=-1,AN181,IF(AM$174=99,AL181,IF(AM$174=0,INDEX($F54:$N54,0,AM$172),(INDEX($F54:$N54,0,AM$174+1)-INDEX($F54:$N54,0,AM$174))/(INDEX($F$4:$N$4,0,AM$174+1)-INDEX($F$4:$N$4,0,AM$174))+AL181)))</f>
        <v>4.5811949003166852</v>
      </c>
      <c r="AN181" s="186" cm="1">
        <f t="array" ref="AN181">IF(AN$174=-1,AO181,IF(AN$174=99,AM181,IF(AN$174=0,INDEX($F54:$N54,0,AN$172),(INDEX($F54:$N54,0,AN$174+1)-INDEX($F54:$N54,0,AN$174))/(INDEX($F$4:$N$4,0,AN$174+1)-INDEX($F$4:$N$4,0,AN$174))+AM181)))</f>
        <v>4.7268466721999447</v>
      </c>
      <c r="AO181" s="186" cm="1">
        <f t="array" ref="AO181">IF(AO$174=-1,AP181,IF(AO$174=99,AN181,IF(AO$174=0,INDEX($F54:$N54,0,AO$172),(INDEX($F54:$N54,0,AO$174+1)-INDEX($F54:$N54,0,AO$174))/(INDEX($F$4:$N$4,0,AO$174+1)-INDEX($F$4:$N$4,0,AO$174))+AN181)))</f>
        <v>6.0377126191492794</v>
      </c>
      <c r="AP181" s="186" cm="1">
        <f t="array" ref="AP181">IF(AP$174=-1,AQ181,IF(AP$174=99,AO181,IF(AP$174=0,INDEX($F54:$N54,0,AP$172),(INDEX($F54:$N54,0,AP$174+1)-INDEX($F54:$N54,0,AP$174))/(INDEX($F$4:$N$4,0,AP$174+1)-INDEX($F$4:$N$4,0,AP$174))+AO181)))</f>
        <v>6.0377126191492794</v>
      </c>
      <c r="AQ181" s="186" cm="1">
        <f t="array" ref="AQ181">IF(AQ$174=-1,AR181,IF(AQ$174=99,AP181,IF(AQ$174=0,INDEX($F54:$N54,0,AQ$172),(INDEX($F54:$N54,0,AQ$174+1)-INDEX($F54:$N54,0,AQ$174))/(INDEX($F$4:$N$4,0,AQ$174+1)-INDEX($F$4:$N$4,0,AQ$174))+AP181)))</f>
        <v>6.0377126191492794</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104.64756304899403</v>
      </c>
      <c r="U182" s="186" cm="1">
        <f t="array" ref="U182">IF(U$174=-1,V182,IF(U$174=99,T182,IF(U$174=0,INDEX($F55:$N55,0,U$172),(INDEX($F55:$N55,0,U$174+1)-INDEX($F55:$N55,0,U$174))/(INDEX($F$4:$N$4,0,U$174+1)-INDEX($F$4:$N$4,0,U$174))+T182)))</f>
        <v>106.16786263710929</v>
      </c>
      <c r="V182" s="186" cm="1">
        <f t="array" ref="V182">IF(V$174=-1,W182,IF(V$174=99,U182,IF(V$174=0,INDEX($F55:$N55,0,V$172),(INDEX($F55:$N55,0,V$174+1)-INDEX($F55:$N55,0,V$174))/(INDEX($F$4:$N$4,0,V$174+1)-INDEX($F$4:$N$4,0,V$174))+U182)))</f>
        <v>107.68816222522456</v>
      </c>
      <c r="W182" s="186" cm="1">
        <f t="array" ref="W182">IF(W$174=-1,X182,IF(W$174=99,V182,IF(W$174=0,INDEX($F55:$N55,0,W$172),(INDEX($F55:$N55,0,W$174+1)-INDEX($F55:$N55,0,W$174))/(INDEX($F$4:$N$4,0,W$174+1)-INDEX($F$4:$N$4,0,W$174))+V182)))</f>
        <v>109.20846181333982</v>
      </c>
      <c r="X182" s="186" cm="1">
        <f t="array" ref="X182">IF(X$174=-1,Y182,IF(X$174=99,W182,IF(X$174=0,INDEX($F55:$N55,0,X$172),(INDEX($F55:$N55,0,X$174+1)-INDEX($F55:$N55,0,X$174))/(INDEX($F$4:$N$4,0,X$174+1)-INDEX($F$4:$N$4,0,X$174))+W182)))</f>
        <v>110.72876140145509</v>
      </c>
      <c r="Y182" s="186" cm="1">
        <f t="array" ref="Y182">IF(Y$174=-1,Z182,IF(Y$174=99,X182,IF(Y$174=0,INDEX($F55:$N55,0,Y$172),(INDEX($F55:$N55,0,Y$174+1)-INDEX($F55:$N55,0,Y$174))/(INDEX($F$4:$N$4,0,Y$174+1)-INDEX($F$4:$N$4,0,Y$174))+X182)))</f>
        <v>112.24906098957035</v>
      </c>
      <c r="Z182" s="186" cm="1">
        <f t="array" ref="Z182">IF(Z$174=-1,AA182,IF(Z$174=99,Y182,IF(Z$174=0,INDEX($F55:$N55,0,Z$172),(INDEX($F55:$N55,0,Z$174+1)-INDEX($F55:$N55,0,Z$174))/(INDEX($F$4:$N$4,0,Z$174+1)-INDEX($F$4:$N$4,0,Z$174))+Y182)))</f>
        <v>113.76936057768562</v>
      </c>
      <c r="AA182" s="186" cm="1">
        <f t="array" ref="AA182">IF(AA$174=-1,AB182,IF(AA$174=99,Z182,IF(AA$174=0,INDEX($F55:$N55,0,AA$172),(INDEX($F55:$N55,0,AA$174+1)-INDEX($F55:$N55,0,AA$174))/(INDEX($F$4:$N$4,0,AA$174+1)-INDEX($F$4:$N$4,0,AA$174))+Z182)))</f>
        <v>115.28966016580088</v>
      </c>
      <c r="AB182" s="186" cm="1">
        <f t="array" ref="AB182">IF(AB$174=-1,AC182,IF(AB$174=99,AA182,IF(AB$174=0,INDEX($F55:$N55,0,AB$172),(INDEX($F55:$N55,0,AB$174+1)-INDEX($F55:$N55,0,AB$174))/(INDEX($F$4:$N$4,0,AB$174+1)-INDEX($F$4:$N$4,0,AB$174))+AA182)))</f>
        <v>116.80995975391615</v>
      </c>
      <c r="AC182" s="186" cm="1">
        <f t="array" ref="AC182">IF(AC$174=-1,AD182,IF(AC$174=99,AB182,IF(AC$174=0,INDEX($F55:$N55,0,AC$172),(INDEX($F55:$N55,0,AC$174+1)-INDEX($F55:$N55,0,AC$174))/(INDEX($F$4:$N$4,0,AC$174+1)-INDEX($F$4:$N$4,0,AC$174))+AB182)))</f>
        <v>118.33025934203144</v>
      </c>
      <c r="AD182" s="186" cm="1">
        <f t="array" ref="AD182">IF(AD$174=-1,AE182,IF(AD$174=99,AC182,IF(AD$174=0,INDEX($F55:$N55,0,AD$172),(INDEX($F55:$N55,0,AD$174+1)-INDEX($F55:$N55,0,AD$174))/(INDEX($F$4:$N$4,0,AD$174+1)-INDEX($F$4:$N$4,0,AD$174))+AC182)))</f>
        <v>121.54656507467763</v>
      </c>
      <c r="AE182" s="186" cm="1">
        <f t="array" ref="AE182">IF(AE$174=-1,AF182,IF(AE$174=99,AD182,IF(AE$174=0,INDEX($F55:$N55,0,AE$172),(INDEX($F55:$N55,0,AE$174+1)-INDEX($F55:$N55,0,AE$174))/(INDEX($F$4:$N$4,0,AE$174+1)-INDEX($F$4:$N$4,0,AE$174))+AD182)))</f>
        <v>124.76287080732382</v>
      </c>
      <c r="AF182" s="186" cm="1">
        <f t="array" ref="AF182">IF(AF$174=-1,AG182,IF(AF$174=99,AE182,IF(AF$174=0,INDEX($F55:$N55,0,AF$172),(INDEX($F55:$N55,0,AF$174+1)-INDEX($F55:$N55,0,AF$174))/(INDEX($F$4:$N$4,0,AF$174+1)-INDEX($F$4:$N$4,0,AF$174))+AE182)))</f>
        <v>127.97917653997001</v>
      </c>
      <c r="AG182" s="186" cm="1">
        <f t="array" ref="AG182">IF(AG$174=-1,AH182,IF(AG$174=99,AF182,IF(AG$174=0,INDEX($F55:$N55,0,AG$172),(INDEX($F55:$N55,0,AG$174+1)-INDEX($F55:$N55,0,AG$174))/(INDEX($F$4:$N$4,0,AG$174+1)-INDEX($F$4:$N$4,0,AG$174))+AF182)))</f>
        <v>131.1954822726162</v>
      </c>
      <c r="AH182" s="186" cm="1">
        <f t="array" ref="AH182">IF(AH$174=-1,AI182,IF(AH$174=99,AG182,IF(AH$174=0,INDEX($F55:$N55,0,AH$172),(INDEX($F55:$N55,0,AH$174+1)-INDEX($F55:$N55,0,AH$174))/(INDEX($F$4:$N$4,0,AH$174+1)-INDEX($F$4:$N$4,0,AH$174))+AG182)))</f>
        <v>134.41178800526239</v>
      </c>
      <c r="AI182" s="186" cm="1">
        <f t="array" ref="AI182">IF(AI$174=-1,AJ182,IF(AI$174=99,AH182,IF(AI$174=0,INDEX($F55:$N55,0,AI$172),(INDEX($F55:$N55,0,AI$174+1)-INDEX($F55:$N55,0,AI$174))/(INDEX($F$4:$N$4,0,AI$174+1)-INDEX($F$4:$N$4,0,AI$174))+AH182)))</f>
        <v>137.62809373790859</v>
      </c>
      <c r="AJ182" s="186" cm="1">
        <f t="array" ref="AJ182">IF(AJ$174=-1,AK182,IF(AJ$174=99,AI182,IF(AJ$174=0,INDEX($F55:$N55,0,AJ$172),(INDEX($F55:$N55,0,AJ$174+1)-INDEX($F55:$N55,0,AJ$174))/(INDEX($F$4:$N$4,0,AJ$174+1)-INDEX($F$4:$N$4,0,AJ$174))+AI182)))</f>
        <v>140.84439947055478</v>
      </c>
      <c r="AK182" s="186" cm="1">
        <f t="array" ref="AK182">IF(AK$174=-1,AL182,IF(AK$174=99,AJ182,IF(AK$174=0,INDEX($F55:$N55,0,AK$172),(INDEX($F55:$N55,0,AK$174+1)-INDEX($F55:$N55,0,AK$174))/(INDEX($F$4:$N$4,0,AK$174+1)-INDEX($F$4:$N$4,0,AK$174))+AJ182)))</f>
        <v>144.06070520320097</v>
      </c>
      <c r="AL182" s="186" cm="1">
        <f t="array" ref="AL182">IF(AL$174=-1,AM182,IF(AL$174=99,AK182,IF(AL$174=0,INDEX($F55:$N55,0,AL$172),(INDEX($F55:$N55,0,AL$174+1)-INDEX($F55:$N55,0,AL$174))/(INDEX($F$4:$N$4,0,AL$174+1)-INDEX($F$4:$N$4,0,AL$174))+AK182)))</f>
        <v>147.27701093584716</v>
      </c>
      <c r="AM182" s="186" cm="1">
        <f t="array" ref="AM182">IF(AM$174=-1,AN182,IF(AM$174=99,AL182,IF(AM$174=0,INDEX($F55:$N55,0,AM$172),(INDEX($F55:$N55,0,AM$174+1)-INDEX($F55:$N55,0,AM$174))/(INDEX($F$4:$N$4,0,AM$174+1)-INDEX($F$4:$N$4,0,AM$174))+AL182)))</f>
        <v>150.49331666849332</v>
      </c>
      <c r="AN182" s="186" cm="1">
        <f t="array" ref="AN182">IF(AN$174=-1,AO182,IF(AN$174=99,AM182,IF(AN$174=0,INDEX($F55:$N55,0,AN$172),(INDEX($F55:$N55,0,AN$174+1)-INDEX($F55:$N55,0,AN$174))/(INDEX($F$4:$N$4,0,AN$174+1)-INDEX($F$4:$N$4,0,AN$174))+AM182)))</f>
        <v>155.27801120917729</v>
      </c>
      <c r="AO182" s="186" cm="1">
        <f t="array" ref="AO182">IF(AO$174=-1,AP182,IF(AO$174=99,AN182,IF(AO$174=0,INDEX($F55:$N55,0,AO$172),(INDEX($F55:$N55,0,AO$174+1)-INDEX($F55:$N55,0,AO$174))/(INDEX($F$4:$N$4,0,AO$174+1)-INDEX($F$4:$N$4,0,AO$174))+AN182)))</f>
        <v>198.34026207533307</v>
      </c>
      <c r="AP182" s="186" cm="1">
        <f t="array" ref="AP182">IF(AP$174=-1,AQ182,IF(AP$174=99,AO182,IF(AP$174=0,INDEX($F55:$N55,0,AP$172),(INDEX($F55:$N55,0,AP$174+1)-INDEX($F55:$N55,0,AP$174))/(INDEX($F$4:$N$4,0,AP$174+1)-INDEX($F$4:$N$4,0,AP$174))+AO182)))</f>
        <v>198.34026207533307</v>
      </c>
      <c r="AQ182" s="186" cm="1">
        <f t="array" ref="AQ182">IF(AQ$174=-1,AR182,IF(AQ$174=99,AP182,IF(AQ$174=0,INDEX($F55:$N55,0,AQ$172),(INDEX($F55:$N55,0,AQ$174+1)-INDEX($F55:$N55,0,AQ$174))/(INDEX($F$4:$N$4,0,AQ$174+1)-INDEX($F$4:$N$4,0,AQ$174))+AP182)))</f>
        <v>198.34026207533307</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36.770803863692628</v>
      </c>
      <c r="U183" s="186" cm="1">
        <f t="array" ref="U183">IF(U$174=-1,V183,IF(U$174=99,T183,IF(U$174=0,INDEX($F56:$N56,0,U$172),(INDEX($F56:$N56,0,U$174+1)-INDEX($F56:$N56,0,U$174))/(INDEX($F$4:$N$4,0,U$174+1)-INDEX($F$4:$N$4,0,U$174))+T183)))</f>
        <v>37.305003001635924</v>
      </c>
      <c r="V183" s="186" cm="1">
        <f t="array" ref="V183">IF(V$174=-1,W183,IF(V$174=99,U183,IF(V$174=0,INDEX($F56:$N56,0,V$172),(INDEX($F56:$N56,0,V$174+1)-INDEX($F56:$N56,0,V$174))/(INDEX($F$4:$N$4,0,V$174+1)-INDEX($F$4:$N$4,0,V$174))+U183)))</f>
        <v>37.839202139579221</v>
      </c>
      <c r="W183" s="186" cm="1">
        <f t="array" ref="W183">IF(W$174=-1,X183,IF(W$174=99,V183,IF(W$174=0,INDEX($F56:$N56,0,W$172),(INDEX($F56:$N56,0,W$174+1)-INDEX($F56:$N56,0,W$174))/(INDEX($F$4:$N$4,0,W$174+1)-INDEX($F$4:$N$4,0,W$174))+V183)))</f>
        <v>38.373401277522518</v>
      </c>
      <c r="X183" s="186" cm="1">
        <f t="array" ref="X183">IF(X$174=-1,Y183,IF(X$174=99,W183,IF(X$174=0,INDEX($F56:$N56,0,X$172),(INDEX($F56:$N56,0,X$174+1)-INDEX($F56:$N56,0,X$174))/(INDEX($F$4:$N$4,0,X$174+1)-INDEX($F$4:$N$4,0,X$174))+W183)))</f>
        <v>38.907600415465815</v>
      </c>
      <c r="Y183" s="186" cm="1">
        <f t="array" ref="Y183">IF(Y$174=-1,Z183,IF(Y$174=99,X183,IF(Y$174=0,INDEX($F56:$N56,0,Y$172),(INDEX($F56:$N56,0,Y$174+1)-INDEX($F56:$N56,0,Y$174))/(INDEX($F$4:$N$4,0,Y$174+1)-INDEX($F$4:$N$4,0,Y$174))+X183)))</f>
        <v>39.441799553409112</v>
      </c>
      <c r="Z183" s="186" cm="1">
        <f t="array" ref="Z183">IF(Z$174=-1,AA183,IF(Z$174=99,Y183,IF(Z$174=0,INDEX($F56:$N56,0,Z$172),(INDEX($F56:$N56,0,Z$174+1)-INDEX($F56:$N56,0,Z$174))/(INDEX($F$4:$N$4,0,Z$174+1)-INDEX($F$4:$N$4,0,Z$174))+Y183)))</f>
        <v>39.975998691352409</v>
      </c>
      <c r="AA183" s="186" cm="1">
        <f t="array" ref="AA183">IF(AA$174=-1,AB183,IF(AA$174=99,Z183,IF(AA$174=0,INDEX($F56:$N56,0,AA$172),(INDEX($F56:$N56,0,AA$174+1)-INDEX($F56:$N56,0,AA$174))/(INDEX($F$4:$N$4,0,AA$174+1)-INDEX($F$4:$N$4,0,AA$174))+Z183)))</f>
        <v>40.510197829295706</v>
      </c>
      <c r="AB183" s="186" cm="1">
        <f t="array" ref="AB183">IF(AB$174=-1,AC183,IF(AB$174=99,AA183,IF(AB$174=0,INDEX($F56:$N56,0,AB$172),(INDEX($F56:$N56,0,AB$174+1)-INDEX($F56:$N56,0,AB$174))/(INDEX($F$4:$N$4,0,AB$174+1)-INDEX($F$4:$N$4,0,AB$174))+AA183)))</f>
        <v>41.044396967239003</v>
      </c>
      <c r="AC183" s="186" cm="1">
        <f t="array" ref="AC183">IF(AC$174=-1,AD183,IF(AC$174=99,AB183,IF(AC$174=0,INDEX($F56:$N56,0,AC$172),(INDEX($F56:$N56,0,AC$174+1)-INDEX($F56:$N56,0,AC$174))/(INDEX($F$4:$N$4,0,AC$174+1)-INDEX($F$4:$N$4,0,AC$174))+AB183)))</f>
        <v>41.578596105182285</v>
      </c>
      <c r="AD183" s="186" cm="1">
        <f t="array" ref="AD183">IF(AD$174=-1,AE183,IF(AD$174=99,AC183,IF(AD$174=0,INDEX($F56:$N56,0,AD$172),(INDEX($F56:$N56,0,AD$174+1)-INDEX($F56:$N56,0,AD$174))/(INDEX($F$4:$N$4,0,AD$174+1)-INDEX($F$4:$N$4,0,AD$174))+AC183)))</f>
        <v>42.708733719618976</v>
      </c>
      <c r="AE183" s="186" cm="1">
        <f t="array" ref="AE183">IF(AE$174=-1,AF183,IF(AE$174=99,AD183,IF(AE$174=0,INDEX($F56:$N56,0,AE$172),(INDEX($F56:$N56,0,AE$174+1)-INDEX($F56:$N56,0,AE$174))/(INDEX($F$4:$N$4,0,AE$174+1)-INDEX($F$4:$N$4,0,AE$174))+AD183)))</f>
        <v>43.838871334055668</v>
      </c>
      <c r="AF183" s="186" cm="1">
        <f t="array" ref="AF183">IF(AF$174=-1,AG183,IF(AF$174=99,AE183,IF(AF$174=0,INDEX($F56:$N56,0,AF$172),(INDEX($F56:$N56,0,AF$174+1)-INDEX($F56:$N56,0,AF$174))/(INDEX($F$4:$N$4,0,AF$174+1)-INDEX($F$4:$N$4,0,AF$174))+AE183)))</f>
        <v>44.969008948492359</v>
      </c>
      <c r="AG183" s="186" cm="1">
        <f t="array" ref="AG183">IF(AG$174=-1,AH183,IF(AG$174=99,AF183,IF(AG$174=0,INDEX($F56:$N56,0,AG$172),(INDEX($F56:$N56,0,AG$174+1)-INDEX($F56:$N56,0,AG$174))/(INDEX($F$4:$N$4,0,AG$174+1)-INDEX($F$4:$N$4,0,AG$174))+AF183)))</f>
        <v>46.09914656292905</v>
      </c>
      <c r="AH183" s="186" cm="1">
        <f t="array" ref="AH183">IF(AH$174=-1,AI183,IF(AH$174=99,AG183,IF(AH$174=0,INDEX($F56:$N56,0,AH$172),(INDEX($F56:$N56,0,AH$174+1)-INDEX($F56:$N56,0,AH$174))/(INDEX($F$4:$N$4,0,AH$174+1)-INDEX($F$4:$N$4,0,AH$174))+AG183)))</f>
        <v>47.229284177365741</v>
      </c>
      <c r="AI183" s="186" cm="1">
        <f t="array" ref="AI183">IF(AI$174=-1,AJ183,IF(AI$174=99,AH183,IF(AI$174=0,INDEX($F56:$N56,0,AI$172),(INDEX($F56:$N56,0,AI$174+1)-INDEX($F56:$N56,0,AI$174))/(INDEX($F$4:$N$4,0,AI$174+1)-INDEX($F$4:$N$4,0,AI$174))+AH183)))</f>
        <v>48.359421791802433</v>
      </c>
      <c r="AJ183" s="186" cm="1">
        <f t="array" ref="AJ183">IF(AJ$174=-1,AK183,IF(AJ$174=99,AI183,IF(AJ$174=0,INDEX($F56:$N56,0,AJ$172),(INDEX($F56:$N56,0,AJ$174+1)-INDEX($F56:$N56,0,AJ$174))/(INDEX($F$4:$N$4,0,AJ$174+1)-INDEX($F$4:$N$4,0,AJ$174))+AI183)))</f>
        <v>49.489559406239124</v>
      </c>
      <c r="AK183" s="186" cm="1">
        <f t="array" ref="AK183">IF(AK$174=-1,AL183,IF(AK$174=99,AJ183,IF(AK$174=0,INDEX($F56:$N56,0,AK$172),(INDEX($F56:$N56,0,AK$174+1)-INDEX($F56:$N56,0,AK$174))/(INDEX($F$4:$N$4,0,AK$174+1)-INDEX($F$4:$N$4,0,AK$174))+AJ183)))</f>
        <v>50.619697020675815</v>
      </c>
      <c r="AL183" s="186" cm="1">
        <f t="array" ref="AL183">IF(AL$174=-1,AM183,IF(AL$174=99,AK183,IF(AL$174=0,INDEX($F56:$N56,0,AL$172),(INDEX($F56:$N56,0,AL$174+1)-INDEX($F56:$N56,0,AL$174))/(INDEX($F$4:$N$4,0,AL$174+1)-INDEX($F$4:$N$4,0,AL$174))+AK183)))</f>
        <v>51.749834635112506</v>
      </c>
      <c r="AM183" s="186" cm="1">
        <f t="array" ref="AM183">IF(AM$174=-1,AN183,IF(AM$174=99,AL183,IF(AM$174=0,INDEX($F56:$N56,0,AM$172),(INDEX($F56:$N56,0,AM$174+1)-INDEX($F56:$N56,0,AM$174))/(INDEX($F$4:$N$4,0,AM$174+1)-INDEX($F$4:$N$4,0,AM$174))+AL183)))</f>
        <v>52.879972249549184</v>
      </c>
      <c r="AN183" s="186" cm="1">
        <f t="array" ref="AN183">IF(AN$174=-1,AO183,IF(AN$174=99,AM183,IF(AN$174=0,INDEX($F56:$N56,0,AN$172),(INDEX($F56:$N56,0,AN$174+1)-INDEX($F56:$N56,0,AN$174))/(INDEX($F$4:$N$4,0,AN$174+1)-INDEX($F$4:$N$4,0,AN$174))+AM183)))</f>
        <v>54.561206473998354</v>
      </c>
      <c r="AO183" s="186" cm="1">
        <f t="array" ref="AO183">IF(AO$174=-1,AP183,IF(AO$174=99,AN183,IF(AO$174=0,INDEX($F56:$N56,0,AO$172),(INDEX($F56:$N56,0,AO$174+1)-INDEX($F56:$N56,0,AO$174))/(INDEX($F$4:$N$4,0,AO$174+1)-INDEX($F$4:$N$4,0,AO$174))+AN183)))</f>
        <v>69.6923144940409</v>
      </c>
      <c r="AP183" s="186" cm="1">
        <f t="array" ref="AP183">IF(AP$174=-1,AQ183,IF(AP$174=99,AO183,IF(AP$174=0,INDEX($F56:$N56,0,AP$172),(INDEX($F56:$N56,0,AP$174+1)-INDEX($F56:$N56,0,AP$174))/(INDEX($F$4:$N$4,0,AP$174+1)-INDEX($F$4:$N$4,0,AP$174))+AO183)))</f>
        <v>69.6923144940409</v>
      </c>
      <c r="AQ183" s="186" cm="1">
        <f t="array" ref="AQ183">IF(AQ$174=-1,AR183,IF(AQ$174=99,AP183,IF(AQ$174=0,INDEX($F56:$N56,0,AQ$172),(INDEX($F56:$N56,0,AQ$174+1)-INDEX($F56:$N56,0,AQ$174))/(INDEX($F$4:$N$4,0,AQ$174+1)-INDEX($F$4:$N$4,0,AQ$174))+AP183)))</f>
        <v>69.6923144940409</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1.3532864577592161</v>
      </c>
      <c r="U184" s="186" cm="1">
        <f t="array" ref="U184">IF(U$174=-1,V184,IF(U$174=99,T184,IF(U$174=0,INDEX($F57:$N57,0,U$172),(INDEX($F57:$N57,0,U$174+1)-INDEX($F57:$N57,0,U$174))/(INDEX($F$4:$N$4,0,U$174+1)-INDEX($F$4:$N$4,0,U$174))+T184)))</f>
        <v>1.3729467420925461</v>
      </c>
      <c r="V184" s="186" cm="1">
        <f t="array" ref="V184">IF(V$174=-1,W184,IF(V$174=99,U184,IF(V$174=0,INDEX($F57:$N57,0,V$172),(INDEX($F57:$N57,0,V$174+1)-INDEX($F57:$N57,0,V$174))/(INDEX($F$4:$N$4,0,V$174+1)-INDEX($F$4:$N$4,0,V$174))+U184)))</f>
        <v>1.3926070264258761</v>
      </c>
      <c r="W184" s="186" cm="1">
        <f t="array" ref="W184">IF(W$174=-1,X184,IF(W$174=99,V184,IF(W$174=0,INDEX($F57:$N57,0,W$172),(INDEX($F57:$N57,0,W$174+1)-INDEX($F57:$N57,0,W$174))/(INDEX($F$4:$N$4,0,W$174+1)-INDEX($F$4:$N$4,0,W$174))+V184)))</f>
        <v>1.4122673107592061</v>
      </c>
      <c r="X184" s="186" cm="1">
        <f t="array" ref="X184">IF(X$174=-1,Y184,IF(X$174=99,W184,IF(X$174=0,INDEX($F57:$N57,0,X$172),(INDEX($F57:$N57,0,X$174+1)-INDEX($F57:$N57,0,X$174))/(INDEX($F$4:$N$4,0,X$174+1)-INDEX($F$4:$N$4,0,X$174))+W184)))</f>
        <v>1.4319275950925361</v>
      </c>
      <c r="Y184" s="186" cm="1">
        <f t="array" ref="Y184">IF(Y$174=-1,Z184,IF(Y$174=99,X184,IF(Y$174=0,INDEX($F57:$N57,0,Y$172),(INDEX($F57:$N57,0,Y$174+1)-INDEX($F57:$N57,0,Y$174))/(INDEX($F$4:$N$4,0,Y$174+1)-INDEX($F$4:$N$4,0,Y$174))+X184)))</f>
        <v>1.4515878794258661</v>
      </c>
      <c r="Z184" s="186" cm="1">
        <f t="array" ref="Z184">IF(Z$174=-1,AA184,IF(Z$174=99,Y184,IF(Z$174=0,INDEX($F57:$N57,0,Z$172),(INDEX($F57:$N57,0,Z$174+1)-INDEX($F57:$N57,0,Z$174))/(INDEX($F$4:$N$4,0,Z$174+1)-INDEX($F$4:$N$4,0,Z$174))+Y184)))</f>
        <v>1.4712481637591961</v>
      </c>
      <c r="AA184" s="186" cm="1">
        <f t="array" ref="AA184">IF(AA$174=-1,AB184,IF(AA$174=99,Z184,IF(AA$174=0,INDEX($F57:$N57,0,AA$172),(INDEX($F57:$N57,0,AA$174+1)-INDEX($F57:$N57,0,AA$174))/(INDEX($F$4:$N$4,0,AA$174+1)-INDEX($F$4:$N$4,0,AA$174))+Z184)))</f>
        <v>1.4909084480925261</v>
      </c>
      <c r="AB184" s="186" cm="1">
        <f t="array" ref="AB184">IF(AB$174=-1,AC184,IF(AB$174=99,AA184,IF(AB$174=0,INDEX($F57:$N57,0,AB$172),(INDEX($F57:$N57,0,AB$174+1)-INDEX($F57:$N57,0,AB$174))/(INDEX($F$4:$N$4,0,AB$174+1)-INDEX($F$4:$N$4,0,AB$174))+AA184)))</f>
        <v>1.5105687324258561</v>
      </c>
      <c r="AC184" s="186" cm="1">
        <f t="array" ref="AC184">IF(AC$174=-1,AD184,IF(AC$174=99,AB184,IF(AC$174=0,INDEX($F57:$N57,0,AC$172),(INDEX($F57:$N57,0,AC$174+1)-INDEX($F57:$N57,0,AC$174))/(INDEX($F$4:$N$4,0,AC$174+1)-INDEX($F$4:$N$4,0,AC$174))+AB184)))</f>
        <v>1.5302290167591865</v>
      </c>
      <c r="AD184" s="186" cm="1">
        <f t="array" ref="AD184">IF(AD$174=-1,AE184,IF(AD$174=99,AC184,IF(AD$174=0,INDEX($F57:$N57,0,AD$172),(INDEX($F57:$N57,0,AD$174+1)-INDEX($F57:$N57,0,AD$174))/(INDEX($F$4:$N$4,0,AD$174+1)-INDEX($F$4:$N$4,0,AD$174))+AC184)))</f>
        <v>1.5718217960383909</v>
      </c>
      <c r="AE184" s="186" cm="1">
        <f t="array" ref="AE184">IF(AE$174=-1,AF184,IF(AE$174=99,AD184,IF(AE$174=0,INDEX($F57:$N57,0,AE$172),(INDEX($F57:$N57,0,AE$174+1)-INDEX($F57:$N57,0,AE$174))/(INDEX($F$4:$N$4,0,AE$174+1)-INDEX($F$4:$N$4,0,AE$174))+AD184)))</f>
        <v>1.6134145753175952</v>
      </c>
      <c r="AF184" s="186" cm="1">
        <f t="array" ref="AF184">IF(AF$174=-1,AG184,IF(AF$174=99,AE184,IF(AF$174=0,INDEX($F57:$N57,0,AF$172),(INDEX($F57:$N57,0,AF$174+1)-INDEX($F57:$N57,0,AF$174))/(INDEX($F$4:$N$4,0,AF$174+1)-INDEX($F$4:$N$4,0,AF$174))+AE184)))</f>
        <v>1.6550073545967996</v>
      </c>
      <c r="AG184" s="186" cm="1">
        <f t="array" ref="AG184">IF(AG$174=-1,AH184,IF(AG$174=99,AF184,IF(AG$174=0,INDEX($F57:$N57,0,AG$172),(INDEX($F57:$N57,0,AG$174+1)-INDEX($F57:$N57,0,AG$174))/(INDEX($F$4:$N$4,0,AG$174+1)-INDEX($F$4:$N$4,0,AG$174))+AF184)))</f>
        <v>1.6966001338760039</v>
      </c>
      <c r="AH184" s="186" cm="1">
        <f t="array" ref="AH184">IF(AH$174=-1,AI184,IF(AH$174=99,AG184,IF(AH$174=0,INDEX($F57:$N57,0,AH$172),(INDEX($F57:$N57,0,AH$174+1)-INDEX($F57:$N57,0,AH$174))/(INDEX($F$4:$N$4,0,AH$174+1)-INDEX($F$4:$N$4,0,AH$174))+AG184)))</f>
        <v>1.7381929131552083</v>
      </c>
      <c r="AI184" s="186" cm="1">
        <f t="array" ref="AI184">IF(AI$174=-1,AJ184,IF(AI$174=99,AH184,IF(AI$174=0,INDEX($F57:$N57,0,AI$172),(INDEX($F57:$N57,0,AI$174+1)-INDEX($F57:$N57,0,AI$174))/(INDEX($F$4:$N$4,0,AI$174+1)-INDEX($F$4:$N$4,0,AI$174))+AH184)))</f>
        <v>1.7797856924344126</v>
      </c>
      <c r="AJ184" s="186" cm="1">
        <f t="array" ref="AJ184">IF(AJ$174=-1,AK184,IF(AJ$174=99,AI184,IF(AJ$174=0,INDEX($F57:$N57,0,AJ$172),(INDEX($F57:$N57,0,AJ$174+1)-INDEX($F57:$N57,0,AJ$174))/(INDEX($F$4:$N$4,0,AJ$174+1)-INDEX($F$4:$N$4,0,AJ$174))+AI184)))</f>
        <v>1.821378471713617</v>
      </c>
      <c r="AK184" s="186" cm="1">
        <f t="array" ref="AK184">IF(AK$174=-1,AL184,IF(AK$174=99,AJ184,IF(AK$174=0,INDEX($F57:$N57,0,AK$172),(INDEX($F57:$N57,0,AK$174+1)-INDEX($F57:$N57,0,AK$174))/(INDEX($F$4:$N$4,0,AK$174+1)-INDEX($F$4:$N$4,0,AK$174))+AJ184)))</f>
        <v>1.8629712509928213</v>
      </c>
      <c r="AL184" s="186" cm="1">
        <f t="array" ref="AL184">IF(AL$174=-1,AM184,IF(AL$174=99,AK184,IF(AL$174=0,INDEX($F57:$N57,0,AL$172),(INDEX($F57:$N57,0,AL$174+1)-INDEX($F57:$N57,0,AL$174))/(INDEX($F$4:$N$4,0,AL$174+1)-INDEX($F$4:$N$4,0,AL$174))+AK184)))</f>
        <v>1.9045640302720257</v>
      </c>
      <c r="AM184" s="186" cm="1">
        <f t="array" ref="AM184">IF(AM$174=-1,AN184,IF(AM$174=99,AL184,IF(AM$174=0,INDEX($F57:$N57,0,AM$172),(INDEX($F57:$N57,0,AM$174+1)-INDEX($F57:$N57,0,AM$174))/(INDEX($F$4:$N$4,0,AM$174+1)-INDEX($F$4:$N$4,0,AM$174))+AL184)))</f>
        <v>1.9461568095512292</v>
      </c>
      <c r="AN184" s="186" cm="1">
        <f t="array" ref="AN184">IF(AN$174=-1,AO184,IF(AN$174=99,AM184,IF(AN$174=0,INDEX($F57:$N57,0,AN$172),(INDEX($F57:$N57,0,AN$174+1)-INDEX($F57:$N57,0,AN$174))/(INDEX($F$4:$N$4,0,AN$174+1)-INDEX($F$4:$N$4,0,AN$174))+AM184)))</f>
        <v>2.0080317556824694</v>
      </c>
      <c r="AO184" s="186" cm="1">
        <f t="array" ref="AO184">IF(AO$174=-1,AP184,IF(AO$174=99,AN184,IF(AO$174=0,INDEX($F57:$N57,0,AO$172),(INDEX($F57:$N57,0,AO$174+1)-INDEX($F57:$N57,0,AO$174))/(INDEX($F$4:$N$4,0,AO$174+1)-INDEX($F$4:$N$4,0,AO$174))+AN184)))</f>
        <v>2.5649062708636321</v>
      </c>
      <c r="AP184" s="186" cm="1">
        <f t="array" ref="AP184">IF(AP$174=-1,AQ184,IF(AP$174=99,AO184,IF(AP$174=0,INDEX($F57:$N57,0,AP$172),(INDEX($F57:$N57,0,AP$174+1)-INDEX($F57:$N57,0,AP$174))/(INDEX($F$4:$N$4,0,AP$174+1)-INDEX($F$4:$N$4,0,AP$174))+AO184)))</f>
        <v>2.5649062708636321</v>
      </c>
      <c r="AQ184" s="186" cm="1">
        <f t="array" ref="AQ184">IF(AQ$174=-1,AR184,IF(AQ$174=99,AP184,IF(AQ$174=0,INDEX($F57:$N57,0,AQ$172),(INDEX($F57:$N57,0,AQ$174+1)-INDEX($F57:$N57,0,AQ$174))/(INDEX($F$4:$N$4,0,AQ$174+1)-INDEX($F$4:$N$4,0,AQ$174))+AP184)))</f>
        <v>2.5649062708636321</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1.203498000522472</v>
      </c>
      <c r="U185" s="186" cm="1">
        <f t="array" ref="U185">IF(U$174=-1,V185,IF(U$174=99,T185,IF(U$174=0,INDEX($F58:$N58,0,U$172),(INDEX($F58:$N58,0,U$174+1)-INDEX($F58:$N58,0,U$174))/(INDEX($F$4:$N$4,0,U$174+1)-INDEX($F$4:$N$4,0,U$174))+T185)))</f>
        <v>1.2209821870738133</v>
      </c>
      <c r="V185" s="186" cm="1">
        <f t="array" ref="V185">IF(V$174=-1,W185,IF(V$174=99,U185,IF(V$174=0,INDEX($F58:$N58,0,V$172),(INDEX($F58:$N58,0,V$174+1)-INDEX($F58:$N58,0,V$174))/(INDEX($F$4:$N$4,0,V$174+1)-INDEX($F$4:$N$4,0,V$174))+U185)))</f>
        <v>1.2384663736251547</v>
      </c>
      <c r="W185" s="186" cm="1">
        <f t="array" ref="W185">IF(W$174=-1,X185,IF(W$174=99,V185,IF(W$174=0,INDEX($F58:$N58,0,W$172),(INDEX($F58:$N58,0,W$174+1)-INDEX($F58:$N58,0,W$174))/(INDEX($F$4:$N$4,0,W$174+1)-INDEX($F$4:$N$4,0,W$174))+V185)))</f>
        <v>1.255950560176496</v>
      </c>
      <c r="X185" s="186" cm="1">
        <f t="array" ref="X185">IF(X$174=-1,Y185,IF(X$174=99,W185,IF(X$174=0,INDEX($F58:$N58,0,X$172),(INDEX($F58:$N58,0,X$174+1)-INDEX($F58:$N58,0,X$174))/(INDEX($F$4:$N$4,0,X$174+1)-INDEX($F$4:$N$4,0,X$174))+W185)))</f>
        <v>1.2734347467278373</v>
      </c>
      <c r="Y185" s="186" cm="1">
        <f t="array" ref="Y185">IF(Y$174=-1,Z185,IF(Y$174=99,X185,IF(Y$174=0,INDEX($F58:$N58,0,Y$172),(INDEX($F58:$N58,0,Y$174+1)-INDEX($F58:$N58,0,Y$174))/(INDEX($F$4:$N$4,0,Y$174+1)-INDEX($F$4:$N$4,0,Y$174))+X185)))</f>
        <v>1.2909189332791786</v>
      </c>
      <c r="Z185" s="186" cm="1">
        <f t="array" ref="Z185">IF(Z$174=-1,AA185,IF(Z$174=99,Y185,IF(Z$174=0,INDEX($F58:$N58,0,Z$172),(INDEX($F58:$N58,0,Z$174+1)-INDEX($F58:$N58,0,Z$174))/(INDEX($F$4:$N$4,0,Z$174+1)-INDEX($F$4:$N$4,0,Z$174))+Y185)))</f>
        <v>1.3084031198305199</v>
      </c>
      <c r="AA185" s="186" cm="1">
        <f t="array" ref="AA185">IF(AA$174=-1,AB185,IF(AA$174=99,Z185,IF(AA$174=0,INDEX($F58:$N58,0,AA$172),(INDEX($F58:$N58,0,AA$174+1)-INDEX($F58:$N58,0,AA$174))/(INDEX($F$4:$N$4,0,AA$174+1)-INDEX($F$4:$N$4,0,AA$174))+Z185)))</f>
        <v>1.3258873063818613</v>
      </c>
      <c r="AB185" s="186" cm="1">
        <f t="array" ref="AB185">IF(AB$174=-1,AC185,IF(AB$174=99,AA185,IF(AB$174=0,INDEX($F58:$N58,0,AB$172),(INDEX($F58:$N58,0,AB$174+1)-INDEX($F58:$N58,0,AB$174))/(INDEX($F$4:$N$4,0,AB$174+1)-INDEX($F$4:$N$4,0,AB$174))+AA185)))</f>
        <v>1.3433714929332026</v>
      </c>
      <c r="AC185" s="186" cm="1">
        <f t="array" ref="AC185">IF(AC$174=-1,AD185,IF(AC$174=99,AB185,IF(AC$174=0,INDEX($F58:$N58,0,AC$172),(INDEX($F58:$N58,0,AC$174+1)-INDEX($F58:$N58,0,AC$174))/(INDEX($F$4:$N$4,0,AC$174+1)-INDEX($F$4:$N$4,0,AC$174))+AB185)))</f>
        <v>1.3608556794845439</v>
      </c>
      <c r="AD185" s="186" cm="1">
        <f t="array" ref="AD185">IF(AD$174=-1,AE185,IF(AD$174=99,AC185,IF(AD$174=0,INDEX($F58:$N58,0,AD$172),(INDEX($F58:$N58,0,AD$174+1)-INDEX($F58:$N58,0,AD$174))/(INDEX($F$4:$N$4,0,AD$174+1)-INDEX($F$4:$N$4,0,AD$174))+AC185)))</f>
        <v>1.3978447636593603</v>
      </c>
      <c r="AE185" s="186" cm="1">
        <f t="array" ref="AE185">IF(AE$174=-1,AF185,IF(AE$174=99,AD185,IF(AE$174=0,INDEX($F58:$N58,0,AE$172),(INDEX($F58:$N58,0,AE$174+1)-INDEX($F58:$N58,0,AE$174))/(INDEX($F$4:$N$4,0,AE$174+1)-INDEX($F$4:$N$4,0,AE$174))+AD185)))</f>
        <v>1.4348338478341767</v>
      </c>
      <c r="AF185" s="186" cm="1">
        <f t="array" ref="AF185">IF(AF$174=-1,AG185,IF(AF$174=99,AE185,IF(AF$174=0,INDEX($F58:$N58,0,AF$172),(INDEX($F58:$N58,0,AF$174+1)-INDEX($F58:$N58,0,AF$174))/(INDEX($F$4:$N$4,0,AF$174+1)-INDEX($F$4:$N$4,0,AF$174))+AE185)))</f>
        <v>1.4718229320089931</v>
      </c>
      <c r="AG185" s="186" cm="1">
        <f t="array" ref="AG185">IF(AG$174=-1,AH185,IF(AG$174=99,AF185,IF(AG$174=0,INDEX($F58:$N58,0,AG$172),(INDEX($F58:$N58,0,AG$174+1)-INDEX($F58:$N58,0,AG$174))/(INDEX($F$4:$N$4,0,AG$174+1)-INDEX($F$4:$N$4,0,AG$174))+AF185)))</f>
        <v>1.5088120161838094</v>
      </c>
      <c r="AH185" s="186" cm="1">
        <f t="array" ref="AH185">IF(AH$174=-1,AI185,IF(AH$174=99,AG185,IF(AH$174=0,INDEX($F58:$N58,0,AH$172),(INDEX($F58:$N58,0,AH$174+1)-INDEX($F58:$N58,0,AH$174))/(INDEX($F$4:$N$4,0,AH$174+1)-INDEX($F$4:$N$4,0,AH$174))+AG185)))</f>
        <v>1.5458011003586258</v>
      </c>
      <c r="AI185" s="186" cm="1">
        <f t="array" ref="AI185">IF(AI$174=-1,AJ185,IF(AI$174=99,AH185,IF(AI$174=0,INDEX($F58:$N58,0,AI$172),(INDEX($F58:$N58,0,AI$174+1)-INDEX($F58:$N58,0,AI$174))/(INDEX($F$4:$N$4,0,AI$174+1)-INDEX($F$4:$N$4,0,AI$174))+AH185)))</f>
        <v>1.5827901845334422</v>
      </c>
      <c r="AJ185" s="186" cm="1">
        <f t="array" ref="AJ185">IF(AJ$174=-1,AK185,IF(AJ$174=99,AI185,IF(AJ$174=0,INDEX($F58:$N58,0,AJ$172),(INDEX($F58:$N58,0,AJ$174+1)-INDEX($F58:$N58,0,AJ$174))/(INDEX($F$4:$N$4,0,AJ$174+1)-INDEX($F$4:$N$4,0,AJ$174))+AI185)))</f>
        <v>1.6197792687082586</v>
      </c>
      <c r="AK185" s="186" cm="1">
        <f t="array" ref="AK185">IF(AK$174=-1,AL185,IF(AK$174=99,AJ185,IF(AK$174=0,INDEX($F58:$N58,0,AK$172),(INDEX($F58:$N58,0,AK$174+1)-INDEX($F58:$N58,0,AK$174))/(INDEX($F$4:$N$4,0,AK$174+1)-INDEX($F$4:$N$4,0,AK$174))+AJ185)))</f>
        <v>1.656768352883075</v>
      </c>
      <c r="AL185" s="186" cm="1">
        <f t="array" ref="AL185">IF(AL$174=-1,AM185,IF(AL$174=99,AK185,IF(AL$174=0,INDEX($F58:$N58,0,AL$172),(INDEX($F58:$N58,0,AL$174+1)-INDEX($F58:$N58,0,AL$174))/(INDEX($F$4:$N$4,0,AL$174+1)-INDEX($F$4:$N$4,0,AL$174))+AK185)))</f>
        <v>1.6937574370578914</v>
      </c>
      <c r="AM185" s="186" cm="1">
        <f t="array" ref="AM185">IF(AM$174=-1,AN185,IF(AM$174=99,AL185,IF(AM$174=0,INDEX($F58:$N58,0,AM$172),(INDEX($F58:$N58,0,AM$174+1)-INDEX($F58:$N58,0,AM$174))/(INDEX($F$4:$N$4,0,AM$174+1)-INDEX($F$4:$N$4,0,AM$174))+AL185)))</f>
        <v>1.7307465212327082</v>
      </c>
      <c r="AN185" s="186" cm="1">
        <f t="array" ref="AN185">IF(AN$174=-1,AO185,IF(AN$174=99,AM185,IF(AN$174=0,INDEX($F58:$N58,0,AN$172),(INDEX($F58:$N58,0,AN$174+1)-INDEX($F58:$N58,0,AN$174))/(INDEX($F$4:$N$4,0,AN$174+1)-INDEX($F$4:$N$4,0,AN$174))+AM185)))</f>
        <v>1.7857728414359602</v>
      </c>
      <c r="AO185" s="186" cm="1">
        <f t="array" ref="AO185">IF(AO$174=-1,AP185,IF(AO$174=99,AN185,IF(AO$174=0,INDEX($F58:$N58,0,AO$172),(INDEX($F58:$N58,0,AO$174+1)-INDEX($F58:$N58,0,AO$174))/(INDEX($F$4:$N$4,0,AO$174+1)-INDEX($F$4:$N$4,0,AO$174))+AN185)))</f>
        <v>2.2810097232652287</v>
      </c>
      <c r="AP185" s="186" cm="1">
        <f t="array" ref="AP185">IF(AP$174=-1,AQ185,IF(AP$174=99,AO185,IF(AP$174=0,INDEX($F58:$N58,0,AP$172),(INDEX($F58:$N58,0,AP$174+1)-INDEX($F58:$N58,0,AP$174))/(INDEX($F$4:$N$4,0,AP$174+1)-INDEX($F$4:$N$4,0,AP$174))+AO185)))</f>
        <v>2.2810097232652287</v>
      </c>
      <c r="AQ185" s="186" cm="1">
        <f t="array" ref="AQ185">IF(AQ$174=-1,AR185,IF(AQ$174=99,AP185,IF(AQ$174=0,INDEX($F58:$N58,0,AQ$172),(INDEX($F58:$N58,0,AQ$174+1)-INDEX($F58:$N58,0,AQ$174))/(INDEX($F$4:$N$4,0,AQ$174+1)-INDEX($F$4:$N$4,0,AQ$174))+AP185)))</f>
        <v>2.2810097232652287</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22.88205274675142</v>
      </c>
      <c r="U186" s="186">
        <f t="shared" si="251"/>
        <v>23.214478790440857</v>
      </c>
      <c r="V186" s="186">
        <f t="shared" si="251"/>
        <v>23.546904834130295</v>
      </c>
      <c r="W186" s="186">
        <f t="shared" si="251"/>
        <v>23.879330877819733</v>
      </c>
      <c r="X186" s="186">
        <f t="shared" si="251"/>
        <v>24.211756921509171</v>
      </c>
      <c r="Y186" s="186">
        <f t="shared" si="251"/>
        <v>24.544182965198608</v>
      </c>
      <c r="Z186" s="186">
        <f t="shared" si="251"/>
        <v>24.876609008888046</v>
      </c>
      <c r="AA186" s="186">
        <f t="shared" si="251"/>
        <v>25.209035052577484</v>
      </c>
      <c r="AB186" s="186">
        <f t="shared" si="251"/>
        <v>25.541461096266922</v>
      </c>
      <c r="AC186" s="186">
        <f t="shared" si="251"/>
        <v>25.873887139956352</v>
      </c>
      <c r="AD186" s="186">
        <f t="shared" si="251"/>
        <v>26.577158915044254</v>
      </c>
      <c r="AE186" s="186">
        <f t="shared" si="251"/>
        <v>27.280430690132157</v>
      </c>
      <c r="AF186" s="186">
        <f t="shared" si="251"/>
        <v>27.983702465220059</v>
      </c>
      <c r="AG186" s="186">
        <f t="shared" si="251"/>
        <v>28.686974240307961</v>
      </c>
      <c r="AH186" s="186">
        <f t="shared" si="251"/>
        <v>29.390246015395864</v>
      </c>
      <c r="AI186" s="186">
        <f t="shared" si="251"/>
        <v>30.093517790483766</v>
      </c>
      <c r="AJ186" s="186">
        <f t="shared" si="251"/>
        <v>30.796789565571668</v>
      </c>
      <c r="AK186" s="186">
        <f t="shared" si="251"/>
        <v>31.50006134065957</v>
      </c>
      <c r="AL186" s="186">
        <f t="shared" si="251"/>
        <v>32.203333115747469</v>
      </c>
      <c r="AM186" s="186">
        <f t="shared" si="251"/>
        <v>32.906604890835361</v>
      </c>
      <c r="AN186" s="186">
        <f t="shared" si="251"/>
        <v>38.137669507493762</v>
      </c>
      <c r="AO186" s="186">
        <f t="shared" si="251"/>
        <v>43.368734124152155</v>
      </c>
      <c r="AP186" s="186">
        <f t="shared" si="251"/>
        <v>43.368734124152155</v>
      </c>
      <c r="AQ186" s="186">
        <f t="shared" si="251"/>
        <v>43.368734124152155</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26.106341997430022</v>
      </c>
      <c r="U187" s="186">
        <f t="shared" si="252"/>
        <v>26.485609892730242</v>
      </c>
      <c r="V187" s="186">
        <f t="shared" si="252"/>
        <v>26.864877788030462</v>
      </c>
      <c r="W187" s="186">
        <f t="shared" si="252"/>
        <v>27.244145683330682</v>
      </c>
      <c r="X187" s="186">
        <f t="shared" si="252"/>
        <v>27.623413578630903</v>
      </c>
      <c r="Y187" s="186">
        <f t="shared" si="252"/>
        <v>28.002681473931123</v>
      </c>
      <c r="Z187" s="186">
        <f t="shared" si="252"/>
        <v>28.381949369231343</v>
      </c>
      <c r="AA187" s="186">
        <f t="shared" si="252"/>
        <v>28.761217264531563</v>
      </c>
      <c r="AB187" s="186">
        <f t="shared" si="252"/>
        <v>29.140485159831783</v>
      </c>
      <c r="AC187" s="186">
        <f t="shared" si="252"/>
        <v>29.519753055132014</v>
      </c>
      <c r="AD187" s="186">
        <f t="shared" si="252"/>
        <v>30.322122216709573</v>
      </c>
      <c r="AE187" s="186">
        <f t="shared" si="252"/>
        <v>31.124491378287132</v>
      </c>
      <c r="AF187" s="186">
        <f t="shared" si="252"/>
        <v>31.926860539864691</v>
      </c>
      <c r="AG187" s="186">
        <f t="shared" si="252"/>
        <v>32.72922970144225</v>
      </c>
      <c r="AH187" s="186">
        <f t="shared" si="252"/>
        <v>33.531598863019809</v>
      </c>
      <c r="AI187" s="186">
        <f t="shared" si="252"/>
        <v>34.333968024597368</v>
      </c>
      <c r="AJ187" s="186">
        <f t="shared" si="252"/>
        <v>35.136337186174927</v>
      </c>
      <c r="AK187" s="186">
        <f t="shared" si="252"/>
        <v>35.938706347752486</v>
      </c>
      <c r="AL187" s="186">
        <f t="shared" si="252"/>
        <v>36.741075509330045</v>
      </c>
      <c r="AM187" s="186">
        <f t="shared" si="252"/>
        <v>37.543444670907611</v>
      </c>
      <c r="AN187" s="186">
        <f t="shared" si="252"/>
        <v>43.511613847186055</v>
      </c>
      <c r="AO187" s="186">
        <f t="shared" si="252"/>
        <v>49.479783023464506</v>
      </c>
      <c r="AP187" s="186">
        <f t="shared" si="252"/>
        <v>49.479783023464506</v>
      </c>
      <c r="AQ187" s="186">
        <f t="shared" si="252"/>
        <v>49.479783023464506</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81.585469472940403</v>
      </c>
      <c r="U188" s="186">
        <f t="shared" si="253"/>
        <v>81.938448383672949</v>
      </c>
      <c r="V188" s="186">
        <f t="shared" si="253"/>
        <v>82.291427294405494</v>
      </c>
      <c r="W188" s="186">
        <f t="shared" si="253"/>
        <v>82.64440620513804</v>
      </c>
      <c r="X188" s="186">
        <f t="shared" si="253"/>
        <v>82.997385115870586</v>
      </c>
      <c r="Y188" s="186">
        <f t="shared" si="253"/>
        <v>83.350364026603131</v>
      </c>
      <c r="Z188" s="186">
        <f t="shared" si="253"/>
        <v>83.703342937335677</v>
      </c>
      <c r="AA188" s="186">
        <f t="shared" si="253"/>
        <v>84.056321848068222</v>
      </c>
      <c r="AB188" s="186">
        <f t="shared" si="253"/>
        <v>84.409300758800768</v>
      </c>
      <c r="AC188" s="186">
        <f t="shared" si="253"/>
        <v>84.762279669533271</v>
      </c>
      <c r="AD188" s="186">
        <f t="shared" si="253"/>
        <v>86.093733669285058</v>
      </c>
      <c r="AE188" s="186">
        <f t="shared" si="253"/>
        <v>87.425187669036845</v>
      </c>
      <c r="AF188" s="186">
        <f t="shared" si="253"/>
        <v>88.756641668788632</v>
      </c>
      <c r="AG188" s="186">
        <f t="shared" si="253"/>
        <v>90.088095668540419</v>
      </c>
      <c r="AH188" s="186">
        <f t="shared" si="253"/>
        <v>91.419549668292206</v>
      </c>
      <c r="AI188" s="186">
        <f t="shared" si="253"/>
        <v>92.751003668043992</v>
      </c>
      <c r="AJ188" s="186">
        <f t="shared" si="253"/>
        <v>94.082457667795779</v>
      </c>
      <c r="AK188" s="186">
        <f t="shared" si="253"/>
        <v>95.413911667547566</v>
      </c>
      <c r="AL188" s="186">
        <f t="shared" si="253"/>
        <v>96.745365667299353</v>
      </c>
      <c r="AM188" s="186">
        <f t="shared" si="253"/>
        <v>98.076819667051168</v>
      </c>
      <c r="AN188" s="186">
        <f t="shared" si="253"/>
        <v>110.96169460672768</v>
      </c>
      <c r="AO188" s="186">
        <f t="shared" si="253"/>
        <v>123.84656954640421</v>
      </c>
      <c r="AP188" s="186">
        <f t="shared" si="253"/>
        <v>123.84656954640421</v>
      </c>
      <c r="AQ188" s="186">
        <f t="shared" si="253"/>
        <v>123.84656954640421</v>
      </c>
      <c r="AZ188" s="186"/>
      <c r="BA188" s="186"/>
      <c r="BB188" s="186"/>
      <c r="BC188" s="186"/>
      <c r="BD188" s="186"/>
      <c r="BE188" s="186"/>
    </row>
    <row r="189" spans="1:57">
      <c r="A189" s="185" t="s">
        <v>16</v>
      </c>
    </row>
    <row r="221" spans="1:37">
      <c r="A221" s="185" t="s">
        <v>16</v>
      </c>
      <c r="J221" s="185" t="s">
        <v>690</v>
      </c>
    </row>
    <row r="222" spans="1:37">
      <c r="A222" s="348" t="s">
        <v>16</v>
      </c>
      <c r="J222" s="75" t="s">
        <v>664</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665</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666</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667</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668</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669</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670</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671</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672</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673</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674</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675</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676</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677</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678</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679</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680</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681</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682</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683</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684</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685</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686</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687</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688</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689</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539</v>
      </c>
      <c r="BD1" s="192" t="s">
        <v>197</v>
      </c>
      <c r="BE1" s="192" t="s">
        <v>543</v>
      </c>
      <c r="BF1" s="192"/>
      <c r="BG1" s="192"/>
      <c r="BH1" s="192"/>
      <c r="BI1" s="286" t="s">
        <v>620</v>
      </c>
      <c r="BJ1" s="286"/>
      <c r="BK1" s="286"/>
      <c r="BL1" s="192"/>
    </row>
    <row r="2" spans="1:64" ht="15.75" thickBot="1">
      <c r="A2" s="185" t="s">
        <v>16</v>
      </c>
      <c r="B2" s="351" t="s">
        <v>296</v>
      </c>
      <c r="C2" s="351"/>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617</v>
      </c>
      <c r="BJ2" s="192" t="s">
        <v>618</v>
      </c>
      <c r="BK2" s="192" t="s">
        <v>619</v>
      </c>
      <c r="BL2" s="192"/>
    </row>
    <row r="3" spans="1:64">
      <c r="A3" s="185" t="s">
        <v>16</v>
      </c>
      <c r="B3" s="228"/>
      <c r="C3" s="192" t="str">
        <f>INDEX($BC$4:$BC$7,MATCH($D$3,$BB$4:$BB$7,0))</f>
        <v>NDC-PAMS-reference</v>
      </c>
      <c r="D3" s="196">
        <f>DriversGams!C163</f>
        <v>-1</v>
      </c>
      <c r="L3" s="185"/>
      <c r="N3" s="39"/>
      <c r="BB3" s="192"/>
      <c r="BC3" s="192"/>
      <c r="BD3" s="192"/>
      <c r="BE3" s="192" t="s">
        <v>541</v>
      </c>
      <c r="BF3" s="192" t="s">
        <v>542</v>
      </c>
      <c r="BG3" s="192" t="s">
        <v>646</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623</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624</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615</v>
      </c>
      <c r="BD6" s="192">
        <v>1</v>
      </c>
      <c r="BE6" s="183">
        <v>0.97499999999999998</v>
      </c>
      <c r="BF6" s="184">
        <v>0.95</v>
      </c>
      <c r="BG6" s="184">
        <v>0.95</v>
      </c>
      <c r="BH6" s="202">
        <v>1</v>
      </c>
      <c r="BI6" s="184">
        <v>0</v>
      </c>
      <c r="BJ6" s="252">
        <v>0</v>
      </c>
      <c r="BK6" s="184">
        <v>0</v>
      </c>
      <c r="BL6" s="192"/>
    </row>
    <row r="7" spans="1:64">
      <c r="A7" s="185" t="s">
        <v>16</v>
      </c>
      <c r="L7" s="185"/>
      <c r="N7" s="40"/>
      <c r="BB7" s="192">
        <v>3</v>
      </c>
      <c r="BC7" s="192" t="s">
        <v>625</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INDEX(Drivers!$C$31:$AG$33,1,E$11)</f>
        <v>26.162716441035041</v>
      </c>
      <c r="F13" s="186" cm="1">
        <f t="array" ref="F13">INDEX(Drivers!$C$31:$AG$33,1,F$11)</f>
        <v>25.676476665132281</v>
      </c>
      <c r="G13" s="186" cm="1">
        <f t="array" ref="G13">INDEX(Drivers!$C$31:$AG$33,1,G$11)</f>
        <v>25.755361891142741</v>
      </c>
      <c r="H13" s="186" cm="1">
        <f t="array" ref="H13">INDEX(Drivers!$C$31:$AG$33,1,H$11)</f>
        <v>25.946710085536886</v>
      </c>
      <c r="I13" s="186" cm="1">
        <f t="array" ref="I13">INDEX(Drivers!$C$31:$AG$33,1,I$11)</f>
        <v>26.998265626975765</v>
      </c>
      <c r="J13" s="186" cm="1">
        <f t="array" ref="J13">INDEX(Drivers!$C$31:$AG$33,1,J$11)</f>
        <v>31.731017913677523</v>
      </c>
      <c r="K13" s="186" cm="1">
        <f t="array" ref="K13">INDEX(Drivers!$C$31:$AG$33,1,K$11)</f>
        <v>31.740246967958257</v>
      </c>
      <c r="L13" s="186" cm="1">
        <f t="array" ref="L13">INDEX(Drivers!$C$31:$AG$33,1,L$11)</f>
        <v>26.820807293224881</v>
      </c>
      <c r="M13" s="186" cm="1">
        <f t="array" ref="M13">INDEX(Drivers!$C$31:$AG$33,1,M$11)</f>
        <v>20.935973870748107</v>
      </c>
      <c r="N13" s="40"/>
      <c r="O13" s="186">
        <f>F13</f>
        <v>25.676476665132281</v>
      </c>
      <c r="P13" s="186">
        <f t="shared" si="1"/>
        <v>25.755361891142741</v>
      </c>
      <c r="Q13" s="186">
        <f t="shared" si="1"/>
        <v>25.946710085536886</v>
      </c>
      <c r="R13" s="186">
        <f t="shared" si="1"/>
        <v>26.998265626975765</v>
      </c>
      <c r="S13" s="186">
        <f t="shared" si="1"/>
        <v>31.731017913677523</v>
      </c>
      <c r="T13" s="186">
        <f t="shared" ref="T13:V15" si="3">K13</f>
        <v>31.740246967958257</v>
      </c>
      <c r="U13" s="186">
        <f t="shared" si="3"/>
        <v>26.820807293224881</v>
      </c>
      <c r="V13" s="186">
        <f t="shared" si="3"/>
        <v>20.935973870748107</v>
      </c>
      <c r="X13" s="186">
        <f>F13</f>
        <v>25.676476665132281</v>
      </c>
      <c r="Y13" s="186">
        <f t="shared" ref="Y13:AE15" si="4">G13</f>
        <v>25.755361891142741</v>
      </c>
      <c r="Z13" s="186">
        <f t="shared" si="4"/>
        <v>25.946710085536886</v>
      </c>
      <c r="AA13" s="186">
        <f t="shared" si="4"/>
        <v>26.998265626975765</v>
      </c>
      <c r="AB13" s="186">
        <f t="shared" si="4"/>
        <v>31.731017913677523</v>
      </c>
      <c r="AC13" s="7">
        <f>T13</f>
        <v>31.740246967958257</v>
      </c>
      <c r="AD13" s="186">
        <f t="shared" si="4"/>
        <v>26.820807293224881</v>
      </c>
      <c r="AE13" s="186">
        <f t="shared" si="4"/>
        <v>20.935973870748107</v>
      </c>
    </row>
    <row r="14" spans="1:64">
      <c r="A14" s="185" t="s">
        <v>16</v>
      </c>
      <c r="C14" s="185" t="s">
        <v>51</v>
      </c>
      <c r="D14" s="185" t="s">
        <v>47</v>
      </c>
      <c r="E14" s="186" cm="1">
        <f t="array" ref="E14">INDEX(Drivers!$C$31:$AG$33,2,E$11)</f>
        <v>15.697629864621025</v>
      </c>
      <c r="F14" s="186" cm="1">
        <f t="array" ref="F14">INDEX(Drivers!$C$31:$AG$33,2,F$11)</f>
        <v>16.65350655721161</v>
      </c>
      <c r="G14" s="186" cm="1">
        <f t="array" ref="G14">INDEX(Drivers!$C$31:$AG$33,2,G$11)</f>
        <v>17.422744808714206</v>
      </c>
      <c r="H14" s="186" cm="1">
        <f t="array" ref="H14">INDEX(Drivers!$C$31:$AG$33,2,H$11)</f>
        <v>18.376375848815535</v>
      </c>
      <c r="I14" s="186" cm="1">
        <f t="array" ref="I14">INDEX(Drivers!$C$31:$AG$33,2,I$11)</f>
        <v>19.311259441517389</v>
      </c>
      <c r="J14" s="186" cm="1">
        <f t="array" ref="J14">INDEX(Drivers!$C$31:$AG$33,2,J$11)</f>
        <v>16.262246445685893</v>
      </c>
      <c r="K14" s="186" cm="1">
        <f t="array" ref="K14">INDEX(Drivers!$C$31:$AG$33,2,K$11)</f>
        <v>20.834250617367616</v>
      </c>
      <c r="L14" s="186" cm="1">
        <f t="array" ref="L14">INDEX(Drivers!$C$31:$AG$33,2,L$11)</f>
        <v>24.185509106664284</v>
      </c>
      <c r="M14" s="186" cm="1">
        <f t="array" ref="M14">INDEX(Drivers!$C$31:$AG$33,2,M$11)</f>
        <v>27.092175365506261</v>
      </c>
      <c r="N14" s="40"/>
      <c r="O14" s="186">
        <f t="shared" ref="O14:O15" si="5">F14</f>
        <v>16.65350655721161</v>
      </c>
      <c r="P14" s="186">
        <f t="shared" si="1"/>
        <v>17.422744808714206</v>
      </c>
      <c r="Q14" s="186">
        <f t="shared" si="1"/>
        <v>18.376375848815535</v>
      </c>
      <c r="R14" s="186">
        <f t="shared" si="1"/>
        <v>19.311259441517389</v>
      </c>
      <c r="S14" s="186">
        <f t="shared" si="1"/>
        <v>16.262246445685893</v>
      </c>
      <c r="T14" s="186">
        <f t="shared" si="3"/>
        <v>20.834250617367616</v>
      </c>
      <c r="U14" s="186">
        <f t="shared" si="3"/>
        <v>24.185509106664284</v>
      </c>
      <c r="V14" s="186">
        <f t="shared" si="3"/>
        <v>27.092175365506261</v>
      </c>
      <c r="X14" s="186">
        <f t="shared" ref="X14:X15" si="6">F14</f>
        <v>16.65350655721161</v>
      </c>
      <c r="Y14" s="186">
        <f t="shared" si="4"/>
        <v>17.422744808714206</v>
      </c>
      <c r="Z14" s="186">
        <f t="shared" si="4"/>
        <v>18.376375848815535</v>
      </c>
      <c r="AA14" s="186">
        <f t="shared" si="4"/>
        <v>19.311259441517389</v>
      </c>
      <c r="AB14" s="186">
        <f t="shared" si="4"/>
        <v>16.262246445685893</v>
      </c>
      <c r="AC14" s="7">
        <f>T14</f>
        <v>20.834250617367616</v>
      </c>
      <c r="AD14" s="186">
        <f t="shared" si="4"/>
        <v>24.185509106664284</v>
      </c>
      <c r="AE14" s="186">
        <f t="shared" si="4"/>
        <v>27.092175365506261</v>
      </c>
    </row>
    <row r="15" spans="1:64">
      <c r="A15" s="185" t="s">
        <v>16</v>
      </c>
      <c r="C15" s="185" t="s">
        <v>50</v>
      </c>
      <c r="D15" s="185" t="s">
        <v>47</v>
      </c>
      <c r="E15" s="186" cm="1">
        <f t="array" ref="E15">INDEX(Drivers!$C$31:$AG$33,3,E$11)</f>
        <v>10.465086576414015</v>
      </c>
      <c r="F15" s="186" cm="1">
        <f t="array" ref="F15">INDEX(Drivers!$C$31:$AG$33,3,F$11)</f>
        <v>12.420508234977223</v>
      </c>
      <c r="G15" s="186" cm="1">
        <f t="array" ref="G15">INDEX(Drivers!$C$31:$AG$33,3,G$11)</f>
        <v>13.343841341791148</v>
      </c>
      <c r="H15" s="186" cm="1">
        <f t="array" ref="H15">INDEX(Drivers!$C$31:$AG$33,3,H$11)</f>
        <v>14.041748987467024</v>
      </c>
      <c r="I15" s="186" cm="1">
        <f t="array" ref="I15">INDEX(Drivers!$C$31:$AG$33,3,I$11)</f>
        <v>11.861738000000003</v>
      </c>
      <c r="J15" s="186" cm="1">
        <f t="array" ref="J15">INDEX(Drivers!$C$31:$AG$33,3,J$11)</f>
        <v>11.998316089840854</v>
      </c>
      <c r="K15" s="186" cm="1">
        <f t="array" ref="K15">INDEX(Drivers!$C$31:$AG$33,3,K$11)</f>
        <v>13.38159241467414</v>
      </c>
      <c r="L15" s="186" cm="1">
        <f t="array" ref="L15">INDEX(Drivers!$C$31:$AG$33,3,L$11)</f>
        <v>20.368989600110833</v>
      </c>
      <c r="M15" s="186" cm="1">
        <f t="array" ref="M15">INDEX(Drivers!$C$31:$AG$33,3,M$11)</f>
        <v>27.489759763745628</v>
      </c>
      <c r="N15" s="40"/>
      <c r="O15" s="186">
        <f t="shared" si="5"/>
        <v>12.420508234977223</v>
      </c>
      <c r="P15" s="186">
        <f t="shared" si="1"/>
        <v>13.343841341791148</v>
      </c>
      <c r="Q15" s="186">
        <f t="shared" si="1"/>
        <v>14.041748987467024</v>
      </c>
      <c r="R15" s="186">
        <f t="shared" si="1"/>
        <v>11.861738000000003</v>
      </c>
      <c r="S15" s="186">
        <f t="shared" si="1"/>
        <v>11.998316089840854</v>
      </c>
      <c r="T15" s="186">
        <f t="shared" si="3"/>
        <v>13.38159241467414</v>
      </c>
      <c r="U15" s="186">
        <f t="shared" si="3"/>
        <v>20.368989600110833</v>
      </c>
      <c r="V15" s="186">
        <f t="shared" si="3"/>
        <v>27.489759763745628</v>
      </c>
      <c r="X15" s="186">
        <f t="shared" si="6"/>
        <v>12.420508234977223</v>
      </c>
      <c r="Y15" s="186">
        <f t="shared" si="4"/>
        <v>13.343841341791148</v>
      </c>
      <c r="Z15" s="186">
        <f t="shared" si="4"/>
        <v>14.041748987467024</v>
      </c>
      <c r="AA15" s="186">
        <f t="shared" si="4"/>
        <v>11.861738000000003</v>
      </c>
      <c r="AB15" s="186">
        <f t="shared" si="4"/>
        <v>11.998316089840854</v>
      </c>
      <c r="AC15" s="7">
        <f>T15</f>
        <v>13.38159241467414</v>
      </c>
      <c r="AD15" s="186">
        <f t="shared" si="4"/>
        <v>20.368989600110833</v>
      </c>
      <c r="AE15" s="186">
        <f t="shared" si="4"/>
        <v>27.489759763745628</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58.171263068493161</v>
      </c>
      <c r="J16" s="3">
        <f t="shared" si="7"/>
        <v>59.991580449204271</v>
      </c>
      <c r="K16" s="3">
        <f t="shared" si="7"/>
        <v>65.956090000000017</v>
      </c>
      <c r="L16" s="3">
        <f>SUM(L13:L15)</f>
        <v>71.375305999999995</v>
      </c>
      <c r="M16" s="3">
        <f>SUM(M13:M15)</f>
        <v>75.517908999999989</v>
      </c>
      <c r="N16" s="40"/>
      <c r="O16" s="3">
        <f>SUM(O13:O15)</f>
        <v>54.750491457321118</v>
      </c>
      <c r="P16" s="3">
        <f t="shared" ref="P16:V16" si="8">SUM(P13:P15)</f>
        <v>56.521948041648095</v>
      </c>
      <c r="Q16" s="3">
        <f t="shared" si="8"/>
        <v>58.364834921819444</v>
      </c>
      <c r="R16" s="3">
        <f t="shared" si="8"/>
        <v>58.171263068493161</v>
      </c>
      <c r="S16" s="3">
        <f t="shared" si="8"/>
        <v>59.991580449204271</v>
      </c>
      <c r="T16" s="3">
        <f t="shared" si="8"/>
        <v>65.956090000000017</v>
      </c>
      <c r="U16" s="3">
        <f t="shared" si="8"/>
        <v>71.375305999999995</v>
      </c>
      <c r="V16" s="3">
        <f t="shared" si="8"/>
        <v>75.517908999999989</v>
      </c>
      <c r="X16" s="47">
        <f>SUM(X13:X15)</f>
        <v>54.750491457321118</v>
      </c>
      <c r="Y16" s="47">
        <f t="shared" ref="Y16:AE16" si="9">SUM(Y13:Y15)</f>
        <v>56.521948041648095</v>
      </c>
      <c r="Z16" s="47">
        <f t="shared" si="9"/>
        <v>58.364834921819444</v>
      </c>
      <c r="AA16" s="47">
        <f t="shared" si="9"/>
        <v>58.171263068493161</v>
      </c>
      <c r="AB16" s="47">
        <f t="shared" si="9"/>
        <v>59.991580449204271</v>
      </c>
      <c r="AC16" s="7">
        <f>T16</f>
        <v>65.956090000000017</v>
      </c>
      <c r="AD16" s="47">
        <f t="shared" si="9"/>
        <v>71.375305999999995</v>
      </c>
      <c r="AE16" s="47">
        <f t="shared" si="9"/>
        <v>75.517908999999989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1.0196867193674684</v>
      </c>
      <c r="K21" s="10">
        <f>RES!G45</f>
        <v>1.0467984991704717</v>
      </c>
      <c r="L21" s="10">
        <f>RES!H45</f>
        <v>1.3211525337125414</v>
      </c>
      <c r="M21" s="10">
        <f>RES!I45</f>
        <v>1.7626769889091172</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0.41448781279920704</v>
      </c>
      <c r="K32" s="61">
        <f t="shared" si="40"/>
        <v>0.41724294878808493</v>
      </c>
      <c r="L32" s="61">
        <f t="shared" si="40"/>
        <v>0.44458161197755119</v>
      </c>
      <c r="M32" s="61">
        <f t="shared" si="40"/>
        <v>0.48172600844387053</v>
      </c>
      <c r="N32" s="42"/>
      <c r="O32" s="61">
        <f t="shared" si="44"/>
        <v>0.41283463855351005</v>
      </c>
      <c r="P32" s="61">
        <f t="shared" si="45"/>
        <v>0.41283463855351005</v>
      </c>
      <c r="Q32" s="61">
        <f t="shared" si="45"/>
        <v>0.41283463855351005</v>
      </c>
      <c r="R32" s="61">
        <f>Q32*(1+R21*(I21/F21-1))</f>
        <v>0.41206830801822453</v>
      </c>
      <c r="S32" s="61">
        <f>R32*(1+S21*(J21/G21-1))</f>
        <v>0.41448781279920704</v>
      </c>
      <c r="T32" s="46">
        <f>S32*(1+T21*(K21/J21-1))</f>
        <v>0.41724294878808493</v>
      </c>
      <c r="U32" s="46">
        <f t="shared" ref="U32:V32" si="53">T32*(1+U21*(L21/K21-1))</f>
        <v>0.44458161197755119</v>
      </c>
      <c r="V32" s="46">
        <f t="shared" si="53"/>
        <v>0.48172600844387053</v>
      </c>
      <c r="W32" s="229"/>
      <c r="X32" s="62">
        <f t="shared" si="47"/>
        <v>0.41283463855351005</v>
      </c>
      <c r="Y32" s="62">
        <f t="shared" si="48"/>
        <v>0.41283463855351005</v>
      </c>
      <c r="Z32" s="62">
        <f t="shared" si="49"/>
        <v>0.41283463855351005</v>
      </c>
      <c r="AA32" s="62">
        <f t="shared" si="50"/>
        <v>0.41206830801822453</v>
      </c>
      <c r="AB32" s="62">
        <f t="shared" si="51"/>
        <v>0.41448781279920704</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647</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12.82097523638325</v>
      </c>
      <c r="J45" s="186">
        <f t="shared" si="92"/>
        <v>12.841707844231914</v>
      </c>
      <c r="K45" s="186">
        <f t="shared" si="92"/>
        <v>12.827512617989324</v>
      </c>
      <c r="L45" s="186">
        <f t="shared" si="92"/>
        <v>12.935609400505111</v>
      </c>
      <c r="M45" s="186">
        <f>SUMPRODUCT(M41:M44,M54:M57)/SUM(M54:M57)</f>
        <v>13.014179111358628</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142.77337857463681</v>
      </c>
      <c r="K47" s="73">
        <f t="shared" si="93"/>
        <v>166.43430345392099</v>
      </c>
      <c r="L47" s="73">
        <f t="shared" si="93"/>
        <v>224.58562499452719</v>
      </c>
      <c r="M47" s="73">
        <f t="shared" si="93"/>
        <v>316.76626436611201</v>
      </c>
      <c r="N47" s="42"/>
      <c r="O47" s="305">
        <f>FTRA!G7</f>
        <v>145.137</v>
      </c>
      <c r="P47" s="305">
        <f>FTRA!H7</f>
        <v>148.477</v>
      </c>
      <c r="Q47" s="305">
        <f>FTRA!I7</f>
        <v>150.78899999999999</v>
      </c>
      <c r="R47" s="305">
        <f>FTRA!J7</f>
        <v>140.006</v>
      </c>
      <c r="S47" s="305">
        <f>FTRA!K7</f>
        <v>142.77337857463681</v>
      </c>
      <c r="T47" s="287">
        <f>FTRA!L7</f>
        <v>166.43430345392099</v>
      </c>
      <c r="U47" s="287">
        <f>FTRA!M7</f>
        <v>224.58562499452719</v>
      </c>
      <c r="V47" s="287">
        <f>FTRA!N7</f>
        <v>316.76626436611201</v>
      </c>
      <c r="W47" s="229"/>
      <c r="X47" s="186">
        <f>FTRA!G7</f>
        <v>145.137</v>
      </c>
      <c r="Y47" s="186">
        <f>FTRA!H7</f>
        <v>148.477</v>
      </c>
      <c r="Z47" s="186">
        <f>FTRA!I7</f>
        <v>150.78899999999999</v>
      </c>
      <c r="AA47" s="186">
        <f>FTRA!J7</f>
        <v>140.006</v>
      </c>
      <c r="AB47" s="186">
        <f>FTRA!K7</f>
        <v>142.77337857463681</v>
      </c>
      <c r="AC47" s="186">
        <f>FTRA!L7</f>
        <v>166.43430345392099</v>
      </c>
      <c r="AD47" s="186">
        <f>FTRA!M7</f>
        <v>224.58562499452719</v>
      </c>
      <c r="AE47" s="186">
        <f>FTRA!N7</f>
        <v>316.76626436611201</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0.51925446352397853</v>
      </c>
      <c r="K49" s="73">
        <f t="shared" si="93"/>
        <v>0.56228083502730175</v>
      </c>
      <c r="L49" s="73">
        <f t="shared" si="93"/>
        <v>0.66050990486219241</v>
      </c>
      <c r="M49" s="73">
        <f t="shared" si="93"/>
        <v>0.79606227011919684</v>
      </c>
      <c r="N49" s="42"/>
      <c r="O49" s="24">
        <f>E49*(1+(O48*(O47/E47-1)))</f>
        <v>0.52310039361040328</v>
      </c>
      <c r="P49" s="24">
        <f t="shared" ref="P49:V49" si="97">F49*(1+(P48*(P47/F47-1)))</f>
        <v>0.52911938020465121</v>
      </c>
      <c r="Q49" s="24">
        <f t="shared" si="97"/>
        <v>0.53323895430378154</v>
      </c>
      <c r="R49" s="73">
        <f t="shared" si="97"/>
        <v>0.51417285649738431</v>
      </c>
      <c r="S49" s="73">
        <f t="shared" si="97"/>
        <v>0.51925446352397853</v>
      </c>
      <c r="T49" s="46">
        <f t="shared" si="97"/>
        <v>0.56228083502730175</v>
      </c>
      <c r="U49" s="46">
        <f t="shared" si="97"/>
        <v>0.66050990486219241</v>
      </c>
      <c r="V49" s="46">
        <f t="shared" si="97"/>
        <v>0.79606227011919684</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0.51925446352397853</v>
      </c>
      <c r="AC49" s="46">
        <f>AA49*(1+(AC48*(AC47/AA47-1)))</f>
        <v>0.56270190624983163</v>
      </c>
      <c r="AD49" s="46">
        <f>AC49*(1+(AD48*(AD47/AC47-1)))</f>
        <v>0.6413440101978447</v>
      </c>
      <c r="AE49" s="46">
        <f>AD49*(1+(AE48*(AE47/AD47-1)))</f>
        <v>0.72031545049187184</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7.0099352575737104</v>
      </c>
      <c r="K50" s="73">
        <f t="shared" si="93"/>
        <v>7.5907912728685734</v>
      </c>
      <c r="L50" s="73">
        <f t="shared" si="93"/>
        <v>8.9168837156395977</v>
      </c>
      <c r="M50" s="73">
        <f t="shared" si="93"/>
        <v>10.746840646609158</v>
      </c>
      <c r="N50" s="42"/>
      <c r="O50" s="186">
        <f>O49*O44</f>
        <v>7.0618553137404447</v>
      </c>
      <c r="P50" s="186">
        <f t="shared" ref="P50:V50" si="104">P49*P44</f>
        <v>7.1431116327627917</v>
      </c>
      <c r="Q50" s="186">
        <f t="shared" si="104"/>
        <v>7.1987258831010505</v>
      </c>
      <c r="R50" s="73">
        <f t="shared" si="104"/>
        <v>6.9413335627146884</v>
      </c>
      <c r="S50" s="73">
        <f t="shared" si="104"/>
        <v>7.0099352575737104</v>
      </c>
      <c r="T50" s="46">
        <f t="shared" si="104"/>
        <v>7.5907912728685734</v>
      </c>
      <c r="U50" s="46">
        <f t="shared" si="104"/>
        <v>8.9168837156395977</v>
      </c>
      <c r="V50" s="46">
        <f t="shared" si="104"/>
        <v>10.746840646609158</v>
      </c>
      <c r="W50" s="229"/>
      <c r="X50" s="73">
        <f t="shared" si="98"/>
        <v>7.0618553137404447</v>
      </c>
      <c r="Y50" s="73">
        <f t="shared" si="99"/>
        <v>7.1431116327627917</v>
      </c>
      <c r="Z50" s="73">
        <f t="shared" si="100"/>
        <v>7.1987258831010505</v>
      </c>
      <c r="AA50" s="73">
        <f t="shared" si="101"/>
        <v>6.9413335627146884</v>
      </c>
      <c r="AB50" s="73">
        <f t="shared" si="102"/>
        <v>7.0099352575737104</v>
      </c>
      <c r="AC50" s="46">
        <f>AC49*AC44</f>
        <v>7.21665194765409</v>
      </c>
      <c r="AD50" s="46">
        <f>AD49*AD44</f>
        <v>7.8139750842479891</v>
      </c>
      <c r="AE50" s="46">
        <f>AE49*AE44</f>
        <v>8.3373362014338248</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9.8139093606031942</v>
      </c>
      <c r="K51" s="73">
        <f t="shared" si="93"/>
        <v>10.627107782016003</v>
      </c>
      <c r="L51" s="73">
        <f t="shared" si="93"/>
        <v>12.483637201895435</v>
      </c>
      <c r="M51" s="73">
        <f t="shared" si="93"/>
        <v>15.045576905252821</v>
      </c>
      <c r="N51" s="42"/>
      <c r="O51" s="186">
        <f>O50*O38</f>
        <v>9.8865974392366223</v>
      </c>
      <c r="P51" s="186">
        <f t="shared" ref="P51:V51" si="106">P50*P38</f>
        <v>10.000356285867907</v>
      </c>
      <c r="Q51" s="186">
        <f t="shared" si="106"/>
        <v>10.07821623634147</v>
      </c>
      <c r="R51" s="73">
        <f>R50*R38</f>
        <v>9.7178669878005639</v>
      </c>
      <c r="S51" s="73">
        <f t="shared" si="106"/>
        <v>9.8139093606031942</v>
      </c>
      <c r="T51" s="46">
        <f t="shared" si="106"/>
        <v>10.627107782016003</v>
      </c>
      <c r="U51" s="46">
        <f t="shared" si="106"/>
        <v>12.483637201895435</v>
      </c>
      <c r="V51" s="46">
        <f t="shared" si="106"/>
        <v>15.045576905252821</v>
      </c>
      <c r="W51" s="229"/>
      <c r="X51" s="73">
        <f t="shared" si="98"/>
        <v>9.8865974392366223</v>
      </c>
      <c r="Y51" s="73">
        <f t="shared" si="99"/>
        <v>10.000356285867907</v>
      </c>
      <c r="Z51" s="73">
        <f t="shared" si="100"/>
        <v>10.07821623634147</v>
      </c>
      <c r="AA51" s="73">
        <f t="shared" si="101"/>
        <v>9.7178669878005639</v>
      </c>
      <c r="AB51" s="73">
        <f t="shared" si="102"/>
        <v>9.8139093606031942</v>
      </c>
      <c r="AC51" s="46">
        <f>AC50*AC38</f>
        <v>10.103312726715725</v>
      </c>
      <c r="AD51" s="46">
        <f>AD50*AD38</f>
        <v>10.939565117947184</v>
      </c>
      <c r="AE51" s="46">
        <f>AE50*AE38</f>
        <v>11.672270682007355</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0.15865508956838761</v>
      </c>
      <c r="K54" s="61">
        <f t="shared" ref="K54:K59" si="115">IF($D$4,AC54,T54)</f>
        <v>0.15870123483979129</v>
      </c>
      <c r="L54" s="61">
        <f t="shared" ref="L54:L59" si="116">IF($D$4,AD54,U54)</f>
        <v>0.1341040364661244</v>
      </c>
      <c r="M54" s="61">
        <f t="shared" ref="M54:M58" si="117">IF($D$4,AE54,V54)</f>
        <v>0.10467986935374053</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0.15865508956838761</v>
      </c>
      <c r="T54" s="46">
        <f t="shared" si="119"/>
        <v>0.15870123483979129</v>
      </c>
      <c r="U54" s="46">
        <f t="shared" si="119"/>
        <v>0.1341040364661244</v>
      </c>
      <c r="V54" s="46">
        <f t="shared" si="119"/>
        <v>0.10467986935374053</v>
      </c>
      <c r="W54" s="229"/>
      <c r="X54" s="186">
        <f t="shared" ref="X54:AB56" si="120">X30*X25*X13</f>
        <v>0.1283823833256614</v>
      </c>
      <c r="Y54" s="186">
        <f t="shared" si="120"/>
        <v>0.12877680945571371</v>
      </c>
      <c r="Z54" s="186">
        <f t="shared" si="120"/>
        <v>0.12973355042768442</v>
      </c>
      <c r="AA54" s="186">
        <f t="shared" si="120"/>
        <v>0.13499132813487882</v>
      </c>
      <c r="AB54" s="186">
        <f t="shared" si="120"/>
        <v>0.15865508956838761</v>
      </c>
      <c r="AC54" s="46">
        <f t="shared" ref="AC54" si="121">AC30*AC25*AC13</f>
        <v>0.37691543274450429</v>
      </c>
      <c r="AD54" s="46">
        <f t="shared" ref="AD54:AE56" si="122">AD30*AD25*AD13</f>
        <v>0.24205778582135457</v>
      </c>
      <c r="AE54" s="46">
        <f t="shared" si="122"/>
        <v>0.17949980597432658</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2.698747061782834</v>
      </c>
      <c r="K55" s="61">
        <f t="shared" si="115"/>
        <v>3.4574788191691672</v>
      </c>
      <c r="L55" s="61">
        <f t="shared" si="116"/>
        <v>4.0136257839486511</v>
      </c>
      <c r="M55" s="61">
        <f t="shared" si="117"/>
        <v>4.49599192271259</v>
      </c>
      <c r="N55" s="42"/>
      <c r="O55" s="186">
        <f t="shared" si="118"/>
        <v>2.7636773332492934</v>
      </c>
      <c r="P55" s="186">
        <f t="shared" si="118"/>
        <v>2.8913337107360779</v>
      </c>
      <c r="Q55" s="186">
        <f t="shared" si="118"/>
        <v>3.0495903806306055</v>
      </c>
      <c r="R55" s="186">
        <f>R31*R26*R14</f>
        <v>3.2047358801985588</v>
      </c>
      <c r="S55" s="186">
        <f t="shared" ref="S55:V55" si="123">S31*S26*S14</f>
        <v>2.698747061782834</v>
      </c>
      <c r="T55" s="46">
        <f t="shared" si="123"/>
        <v>3.4574788191691672</v>
      </c>
      <c r="U55" s="46">
        <f t="shared" si="123"/>
        <v>4.0136257839486511</v>
      </c>
      <c r="V55" s="46">
        <f t="shared" si="123"/>
        <v>4.49599192271259</v>
      </c>
      <c r="W55" s="229"/>
      <c r="X55" s="186">
        <f t="shared" si="120"/>
        <v>2.7636773332492934</v>
      </c>
      <c r="Y55" s="186">
        <f t="shared" si="120"/>
        <v>2.8913337107360779</v>
      </c>
      <c r="Z55" s="186">
        <f t="shared" si="120"/>
        <v>3.0495903806306055</v>
      </c>
      <c r="AA55" s="186">
        <f t="shared" si="120"/>
        <v>3.2047358801985588</v>
      </c>
      <c r="AB55" s="186">
        <f t="shared" si="120"/>
        <v>2.698747061782834</v>
      </c>
      <c r="AC55" s="46">
        <f t="shared" ref="AC55" si="124">AC31*AC26*AC14</f>
        <v>3.1203746343001728</v>
      </c>
      <c r="AD55" s="46">
        <f t="shared" si="122"/>
        <v>3.4411824065129739</v>
      </c>
      <c r="AE55" s="46">
        <f t="shared" si="122"/>
        <v>3.4789128449489737</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3.7543943802193493</v>
      </c>
      <c r="J56" s="61">
        <f t="shared" si="114"/>
        <v>3.8199212877582283</v>
      </c>
      <c r="K56" s="61">
        <f t="shared" si="115"/>
        <v>4.2886356684652034</v>
      </c>
      <c r="L56" s="61">
        <f t="shared" si="116"/>
        <v>6.9557398734734841</v>
      </c>
      <c r="M56" s="61">
        <f t="shared" si="117"/>
        <v>10.171696388553302</v>
      </c>
      <c r="N56" s="42"/>
      <c r="O56" s="186">
        <f t="shared" si="118"/>
        <v>3.9385634462472403</v>
      </c>
      <c r="P56" s="186">
        <f t="shared" si="118"/>
        <v>4.2313538823878662</v>
      </c>
      <c r="Q56" s="186">
        <f t="shared" si="118"/>
        <v>4.4526615366410756</v>
      </c>
      <c r="R56" s="186">
        <f t="shared" si="118"/>
        <v>3.7543943802193493</v>
      </c>
      <c r="S56" s="186">
        <f t="shared" ref="S56:V56" si="125">S32*S27*S15</f>
        <v>3.8199212877582283</v>
      </c>
      <c r="T56" s="46">
        <f t="shared" si="125"/>
        <v>4.2886356684652034</v>
      </c>
      <c r="U56" s="46">
        <f t="shared" si="125"/>
        <v>6.9557398734734841</v>
      </c>
      <c r="V56" s="46">
        <f t="shared" si="125"/>
        <v>10.171696388553302</v>
      </c>
      <c r="W56" s="229"/>
      <c r="X56" s="186">
        <f t="shared" si="120"/>
        <v>3.9385634462472403</v>
      </c>
      <c r="Y56" s="186">
        <f t="shared" si="120"/>
        <v>4.2313538823878662</v>
      </c>
      <c r="Z56" s="186">
        <f t="shared" si="120"/>
        <v>4.4526615366410756</v>
      </c>
      <c r="AA56" s="186">
        <f t="shared" si="120"/>
        <v>3.7543943802193493</v>
      </c>
      <c r="AB56" s="186">
        <f t="shared" si="120"/>
        <v>3.8199212877582283</v>
      </c>
      <c r="AC56" s="46">
        <f t="shared" ref="AC56" si="126">AC32*AC27*AC15</f>
        <v>4.0263228248370133</v>
      </c>
      <c r="AD56" s="46">
        <f t="shared" si="122"/>
        <v>5.8261211761951515</v>
      </c>
      <c r="AE56" s="46">
        <f t="shared" si="122"/>
        <v>7.4746386577036521</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0.51925446352397853</v>
      </c>
      <c r="K57" s="61">
        <f t="shared" si="115"/>
        <v>0.56228083502730175</v>
      </c>
      <c r="L57" s="61">
        <f t="shared" si="116"/>
        <v>0.66050990486219241</v>
      </c>
      <c r="M57" s="61">
        <f t="shared" si="117"/>
        <v>0.79606227011919684</v>
      </c>
      <c r="N57" s="42"/>
      <c r="O57" s="186">
        <f>O49</f>
        <v>0.52310039361040328</v>
      </c>
      <c r="P57" s="186">
        <f t="shared" ref="P57:R57" si="127">P49</f>
        <v>0.52911938020465121</v>
      </c>
      <c r="Q57" s="186">
        <f t="shared" si="127"/>
        <v>0.53323895430378154</v>
      </c>
      <c r="R57" s="186">
        <f t="shared" si="127"/>
        <v>0.51417285649738431</v>
      </c>
      <c r="S57" s="186">
        <f>S49</f>
        <v>0.51925446352397853</v>
      </c>
      <c r="T57" s="46">
        <f t="shared" ref="T57:V57" si="128">T49</f>
        <v>0.56228083502730175</v>
      </c>
      <c r="U57" s="46">
        <f t="shared" si="128"/>
        <v>0.66050990486219241</v>
      </c>
      <c r="V57" s="46">
        <f t="shared" si="128"/>
        <v>0.79606227011919684</v>
      </c>
      <c r="W57" s="229"/>
      <c r="X57" s="186">
        <f>X49</f>
        <v>0.52310039361040328</v>
      </c>
      <c r="Y57" s="186">
        <f t="shared" ref="Y57:AB57" si="129">Y49</f>
        <v>0.52911938020465121</v>
      </c>
      <c r="Z57" s="186">
        <f t="shared" si="129"/>
        <v>0.53323895430378154</v>
      </c>
      <c r="AA57" s="186">
        <f t="shared" si="129"/>
        <v>0.51417285649738431</v>
      </c>
      <c r="AB57" s="186">
        <f t="shared" si="129"/>
        <v>0.51925446352397853</v>
      </c>
      <c r="AC57" s="46">
        <f t="shared" ref="AC57" si="130">AC49</f>
        <v>0.56270190624983163</v>
      </c>
      <c r="AD57" s="46">
        <f>AD49</f>
        <v>0.6413440101978447</v>
      </c>
      <c r="AE57" s="46">
        <f>AE49</f>
        <v>0.72031545049187184</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7.6082944450501708</v>
      </c>
      <c r="J58" s="61">
        <f t="shared" si="114"/>
        <v>7.1965779026334289</v>
      </c>
      <c r="K58" s="61">
        <f t="shared" si="115"/>
        <v>8.4670965575014634</v>
      </c>
      <c r="L58" s="61">
        <f t="shared" si="116"/>
        <v>11.763979598750451</v>
      </c>
      <c r="M58" s="61">
        <f t="shared" si="117"/>
        <v>15.56843045073883</v>
      </c>
      <c r="N58" s="42"/>
      <c r="O58" s="186">
        <f>SUM(O54:O57)</f>
        <v>7.3537235564325982</v>
      </c>
      <c r="P58" s="186">
        <f t="shared" ref="P58:R58" si="131">SUM(P54:P57)</f>
        <v>7.7805837827843094</v>
      </c>
      <c r="Q58" s="186">
        <f t="shared" si="131"/>
        <v>8.1652244220031474</v>
      </c>
      <c r="R58" s="186">
        <f t="shared" si="131"/>
        <v>7.6082944450501708</v>
      </c>
      <c r="S58" s="186">
        <f>SUM(S54:S57)</f>
        <v>7.1965779026334289</v>
      </c>
      <c r="T58" s="46">
        <f t="shared" ref="T58" si="132">SUM(T54:T57)</f>
        <v>8.4670965575014634</v>
      </c>
      <c r="U58" s="46">
        <f t="shared" ref="U58" si="133">SUM(U54:U57)</f>
        <v>11.763979598750451</v>
      </c>
      <c r="V58" s="46">
        <f>SUM(V54:V57)</f>
        <v>15.56843045073883</v>
      </c>
      <c r="W58" s="229"/>
      <c r="X58" s="186">
        <f>SUM(X54:X57)</f>
        <v>7.3537235564325982</v>
      </c>
      <c r="Y58" s="186">
        <f t="shared" ref="Y58:AC58" si="134">SUM(Y54:Y57)</f>
        <v>7.7805837827843094</v>
      </c>
      <c r="Z58" s="186">
        <f t="shared" si="134"/>
        <v>8.1652244220031474</v>
      </c>
      <c r="AA58" s="186">
        <f t="shared" si="134"/>
        <v>7.6082944450501708</v>
      </c>
      <c r="AB58" s="186">
        <f t="shared" si="134"/>
        <v>7.1965779026334289</v>
      </c>
      <c r="AC58" s="46">
        <f t="shared" si="134"/>
        <v>8.0863147981315215</v>
      </c>
      <c r="AD58" s="46">
        <f>SUM(AD54:AD57)</f>
        <v>10.150705378727324</v>
      </c>
      <c r="AE58" s="46">
        <f>SUM(AE54:AE57)</f>
        <v>11.853366759118826</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7.6457691653006954</v>
      </c>
      <c r="J59" s="61">
        <f t="shared" si="114"/>
        <v>8.3361260394682422</v>
      </c>
      <c r="K59" s="61">
        <f t="shared" si="115"/>
        <v>7.789693852205561</v>
      </c>
      <c r="L59" s="61">
        <f t="shared" si="116"/>
        <v>6.0672755678343195</v>
      </c>
      <c r="M59" s="61">
        <f>IF($D$4,AE59,V59)</f>
        <v>4.8507079271061739</v>
      </c>
      <c r="N59" s="42"/>
      <c r="O59" s="47">
        <f>F16/O58</f>
        <v>7.4452746336145115</v>
      </c>
      <c r="P59" s="47">
        <f t="shared" ref="P59:R59" si="135">G16/P58</f>
        <v>7.2644867814046616</v>
      </c>
      <c r="Q59" s="47">
        <f t="shared" si="135"/>
        <v>7.1479768228465907</v>
      </c>
      <c r="R59" s="186">
        <f t="shared" si="135"/>
        <v>7.6457691653006954</v>
      </c>
      <c r="S59" s="186">
        <f>J16/S58</f>
        <v>8.3361260394682422</v>
      </c>
      <c r="T59" s="46">
        <f t="shared" ref="T59" si="136">K16/T58</f>
        <v>7.789693852205561</v>
      </c>
      <c r="U59" s="46">
        <f t="shared" ref="U59" si="137">L16/U58</f>
        <v>6.0672755678343195</v>
      </c>
      <c r="V59" s="46">
        <f t="shared" ref="V59" si="138">M16/V58</f>
        <v>4.8507079271061739</v>
      </c>
      <c r="W59" s="229"/>
      <c r="X59" s="47">
        <f>X16/X58</f>
        <v>7.4452746336145115</v>
      </c>
      <c r="Y59" s="47">
        <f t="shared" ref="Y59:AC59" si="139">Y16/Y58</f>
        <v>7.2644867814046616</v>
      </c>
      <c r="Z59" s="47">
        <f t="shared" si="139"/>
        <v>7.1479768228465907</v>
      </c>
      <c r="AA59" s="47">
        <f t="shared" si="139"/>
        <v>7.6457691653006954</v>
      </c>
      <c r="AB59" s="47">
        <f t="shared" si="139"/>
        <v>8.3361260394682422</v>
      </c>
      <c r="AC59" s="46">
        <f t="shared" si="139"/>
        <v>8.1565078341051329</v>
      </c>
      <c r="AD59" s="46">
        <f>AD16/AD58</f>
        <v>7.0315611907700646</v>
      </c>
      <c r="AE59" s="46">
        <f>AE16/AE58</f>
        <v>6.3710092275600827</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130.79128840802136</v>
      </c>
      <c r="J60" s="186">
        <f t="shared" si="140"/>
        <v>119.95979850417299</v>
      </c>
      <c r="K60" s="186">
        <f t="shared" si="140"/>
        <v>128.37474989044168</v>
      </c>
      <c r="L60" s="186">
        <f t="shared" si="140"/>
        <v>164.8186222662282</v>
      </c>
      <c r="M60" s="186">
        <f t="shared" si="140"/>
        <v>206.15547565993694</v>
      </c>
      <c r="N60" s="40"/>
      <c r="O60" s="186">
        <f>1000/O59</f>
        <v>134.31337985641542</v>
      </c>
      <c r="P60" s="186">
        <f t="shared" ref="P60:R60" si="141">1000/P59</f>
        <v>137.65597351760064</v>
      </c>
      <c r="Q60" s="186">
        <f t="shared" si="141"/>
        <v>139.89972614401438</v>
      </c>
      <c r="R60" s="186">
        <f t="shared" si="141"/>
        <v>130.79128840802136</v>
      </c>
      <c r="S60" s="186">
        <f>1000/S59</f>
        <v>119.95979850417299</v>
      </c>
      <c r="T60" s="186">
        <f t="shared" ref="T60" si="142">1000/T59</f>
        <v>128.37474989044168</v>
      </c>
      <c r="U60" s="186">
        <f t="shared" ref="U60" si="143">1000/U59</f>
        <v>164.8186222662282</v>
      </c>
      <c r="V60" s="186">
        <f t="shared" ref="V60" si="144">1000/V59</f>
        <v>206.15547565993694</v>
      </c>
      <c r="X60" s="186">
        <f>1000/X59</f>
        <v>134.31337985641542</v>
      </c>
      <c r="Y60" s="186">
        <f t="shared" ref="Y60:AC60" si="145">1000/Y59</f>
        <v>137.65597351760064</v>
      </c>
      <c r="Z60" s="186">
        <f t="shared" si="145"/>
        <v>139.89972614401438</v>
      </c>
      <c r="AA60" s="186">
        <f t="shared" si="145"/>
        <v>130.79128840802136</v>
      </c>
      <c r="AB60" s="186">
        <f t="shared" si="145"/>
        <v>119.95979850417299</v>
      </c>
      <c r="AC60" s="186">
        <f t="shared" si="145"/>
        <v>122.60148832551351</v>
      </c>
      <c r="AD60" s="186">
        <f>1000/AD59</f>
        <v>142.21592799514335</v>
      </c>
      <c r="AE60" s="186">
        <f>1000/AE59</f>
        <v>156.96100323856726</v>
      </c>
    </row>
    <row r="61" spans="1:47">
      <c r="A61" s="185" t="s">
        <v>16</v>
      </c>
      <c r="C61" s="228" t="s">
        <v>167</v>
      </c>
      <c r="E61" s="232">
        <f>E57/E58</f>
        <v>7.7131877744829089E-2</v>
      </c>
      <c r="F61" s="232">
        <f t="shared" si="110"/>
        <v>7.1134084603007172E-2</v>
      </c>
      <c r="G61" s="232">
        <f t="shared" ref="G61" si="146">IF($D$4,AA61,R61)</f>
        <v>6.7580567525471702E-2</v>
      </c>
      <c r="H61" s="232">
        <f t="shared" ref="H61:J61" si="147">IF($D$4,AC61,T61)</f>
        <v>6.6407750426460702E-2</v>
      </c>
      <c r="I61" s="232">
        <f t="shared" si="147"/>
        <v>5.6146808086300203E-2</v>
      </c>
      <c r="J61" s="232">
        <f t="shared" si="147"/>
        <v>5.1133110215450021E-2</v>
      </c>
      <c r="K61" s="232">
        <f t="shared" ref="K61:M61" si="148">IF($D$4,AC61,T61)</f>
        <v>6.6407750426460702E-2</v>
      </c>
      <c r="L61" s="232">
        <f t="shared" si="148"/>
        <v>5.6146808086300203E-2</v>
      </c>
      <c r="M61" s="232">
        <f t="shared" si="148"/>
        <v>5.1133110215450021E-2</v>
      </c>
      <c r="N61" s="40"/>
      <c r="O61" s="232">
        <f>O57/O58</f>
        <v>7.1134084603007172E-2</v>
      </c>
      <c r="P61" s="232">
        <f t="shared" ref="P61:R61" si="149">P57/P58</f>
        <v>6.8005100256796402E-2</v>
      </c>
      <c r="Q61" s="232">
        <f>Q57/Q58</f>
        <v>6.5306098980799823E-2</v>
      </c>
      <c r="R61" s="232">
        <f t="shared" si="149"/>
        <v>6.7580567525471702E-2</v>
      </c>
      <c r="S61" s="232">
        <f>S57/S58</f>
        <v>7.2152969168022038E-2</v>
      </c>
      <c r="T61" s="232">
        <f t="shared" ref="T61:V61" si="150">T57/T58</f>
        <v>6.6407750426460702E-2</v>
      </c>
      <c r="U61" s="232">
        <f t="shared" si="150"/>
        <v>5.6146808086300203E-2</v>
      </c>
      <c r="V61" s="232">
        <f t="shared" si="150"/>
        <v>5.1133110215450021E-2</v>
      </c>
      <c r="W61" s="281"/>
      <c r="X61" s="232">
        <f>X57/X58</f>
        <v>7.1134084603007172E-2</v>
      </c>
      <c r="Y61" s="232">
        <f t="shared" ref="Y61:AB61" si="151">Y57/Y58</f>
        <v>6.8005100256796402E-2</v>
      </c>
      <c r="Z61" s="232">
        <f t="shared" si="151"/>
        <v>6.5306098980799823E-2</v>
      </c>
      <c r="AA61" s="232">
        <f t="shared" si="151"/>
        <v>6.7580567525471702E-2</v>
      </c>
      <c r="AB61" s="232">
        <f t="shared" si="151"/>
        <v>7.2152969168022038E-2</v>
      </c>
      <c r="AC61" s="232">
        <f t="shared" ref="AC61" si="152">AC57/AC58</f>
        <v>6.958694044162779E-2</v>
      </c>
      <c r="AD61" s="232">
        <f>AD57/AD58</f>
        <v>6.3182211114303388E-2</v>
      </c>
      <c r="AE61" s="232">
        <f>AE57/AE58</f>
        <v>6.0768848642747959E-2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630</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0.63462035827355046</v>
      </c>
      <c r="K75" s="61">
        <f t="shared" si="186"/>
        <v>0.63480493935916515</v>
      </c>
      <c r="L75" s="61">
        <f t="shared" si="186"/>
        <v>0.5364161458644976</v>
      </c>
      <c r="M75" s="61">
        <f t="shared" si="186"/>
        <v>0.41871947741496213</v>
      </c>
      <c r="N75" s="40"/>
      <c r="O75" s="186">
        <f t="shared" ref="O75:V75" si="187">O25*O13</f>
        <v>0.51352953330264561</v>
      </c>
      <c r="P75" s="186">
        <f t="shared" si="187"/>
        <v>0.51510723782285484</v>
      </c>
      <c r="Q75" s="186">
        <f>Q25*Q13</f>
        <v>0.51893420171073767</v>
      </c>
      <c r="R75" s="186">
        <f t="shared" si="187"/>
        <v>0.5399653125395153</v>
      </c>
      <c r="S75" s="186">
        <f t="shared" si="187"/>
        <v>0.63462035827355046</v>
      </c>
      <c r="T75" s="186">
        <f t="shared" si="187"/>
        <v>0.63480493935916515</v>
      </c>
      <c r="U75" s="186">
        <f t="shared" si="187"/>
        <v>0.5364161458644976</v>
      </c>
      <c r="V75" s="186">
        <f t="shared" si="187"/>
        <v>0.41871947741496213</v>
      </c>
      <c r="X75" s="186">
        <f>O75</f>
        <v>0.51352953330264561</v>
      </c>
      <c r="Y75" s="186">
        <f t="shared" ref="Y75:AB75" si="188">P75</f>
        <v>0.51510723782285484</v>
      </c>
      <c r="Z75" s="186">
        <f t="shared" si="188"/>
        <v>0.51893420171073767</v>
      </c>
      <c r="AA75" s="186">
        <f t="shared" si="188"/>
        <v>0.5399653125395153</v>
      </c>
      <c r="AB75" s="186">
        <f t="shared" si="188"/>
        <v>0.63462035827355046</v>
      </c>
      <c r="AC75" s="186">
        <f>AC25*AC13</f>
        <v>1.5870123483979128</v>
      </c>
      <c r="AD75" s="186">
        <f>AD25*AD13</f>
        <v>1.0728322917289952</v>
      </c>
      <c r="AE75" s="186">
        <f>AE25*AE13</f>
        <v>0.83743895482992425</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8.618990616213523</v>
      </c>
      <c r="K81" s="186">
        <f t="shared" ref="K81:K84" si="216">IF($D$4,AC81,T81)</f>
        <v>11.042152827204838</v>
      </c>
      <c r="L81" s="186">
        <f t="shared" ref="L81:L84" si="217">IF($D$4,AD81,U81)</f>
        <v>12.818319826532072</v>
      </c>
      <c r="M81" s="186">
        <f t="shared" ref="M81:M84" si="218">IF($D$4,AE81,V81)</f>
        <v>14.358852943718318</v>
      </c>
      <c r="N81" s="40"/>
      <c r="O81" s="186">
        <f>O$26*O$14</f>
        <v>8.826358475322154</v>
      </c>
      <c r="P81" s="186">
        <f t="shared" ref="P81:V81" si="219">P$26*P$14</f>
        <v>9.2340547486185294</v>
      </c>
      <c r="Q81" s="186">
        <f t="shared" si="219"/>
        <v>9.7394791998722337</v>
      </c>
      <c r="R81" s="186">
        <f t="shared" si="219"/>
        <v>10.234967504004217</v>
      </c>
      <c r="S81" s="186">
        <f t="shared" si="219"/>
        <v>8.618990616213523</v>
      </c>
      <c r="T81" s="291">
        <f t="shared" si="219"/>
        <v>11.042152827204838</v>
      </c>
      <c r="U81" s="291">
        <f t="shared" si="219"/>
        <v>12.818319826532072</v>
      </c>
      <c r="V81" s="291">
        <f t="shared" si="219"/>
        <v>14.358852943718318</v>
      </c>
      <c r="X81" s="62">
        <f t="shared" si="201"/>
        <v>8.826358475322154</v>
      </c>
      <c r="Y81" s="62">
        <f t="shared" si="202"/>
        <v>9.2340547486185294</v>
      </c>
      <c r="Z81" s="62">
        <f t="shared" si="203"/>
        <v>9.7394791998722337</v>
      </c>
      <c r="AA81" s="62">
        <f t="shared" si="204"/>
        <v>10.234967504004217</v>
      </c>
      <c r="AB81" s="62">
        <f t="shared" si="205"/>
        <v>8.618990616213523</v>
      </c>
      <c r="AC81" s="186">
        <f>AC$26*AC$14</f>
        <v>10.490045185844593</v>
      </c>
      <c r="AD81" s="186">
        <f>AD$26*AD$14</f>
        <v>11.568533643445193</v>
      </c>
      <c r="AE81" s="186">
        <f>AE$26*AE$14</f>
        <v>12.310921542620491</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9.1110971340540559</v>
      </c>
      <c r="J86" s="186">
        <f t="shared" ref="J86:J89" si="233">IF($D$4,AB86,S86)</f>
        <v>9.2160038722507309</v>
      </c>
      <c r="K86" s="186">
        <f t="shared" ref="K86:K89" si="234">IF($D$4,AC86,T86)</f>
        <v>10.278509633109163</v>
      </c>
      <c r="L86" s="186">
        <f t="shared" ref="L86:L89" si="235">IF($D$4,AD86,U86)</f>
        <v>15.645586065814859</v>
      </c>
      <c r="M86" s="186">
        <f t="shared" ref="M86:M89" si="236">IF($D$4,AE86,V86)</f>
        <v>21.115107364477044</v>
      </c>
      <c r="N86" s="40"/>
      <c r="O86" s="186">
        <f>O$27*O$15</f>
        <v>9.5402930821095318</v>
      </c>
      <c r="P86" s="186">
        <f t="shared" ref="P86:V86" si="237">P$27*P$15</f>
        <v>10.249512727937956</v>
      </c>
      <c r="Q86" s="186">
        <f t="shared" si="237"/>
        <v>10.785581249292237</v>
      </c>
      <c r="R86" s="186">
        <f t="shared" si="237"/>
        <v>9.1110971340540559</v>
      </c>
      <c r="S86" s="186">
        <f t="shared" si="237"/>
        <v>9.2160038722507309</v>
      </c>
      <c r="T86" s="291">
        <f t="shared" si="237"/>
        <v>10.278509633109163</v>
      </c>
      <c r="U86" s="291">
        <f t="shared" si="237"/>
        <v>15.645586065814859</v>
      </c>
      <c r="V86" s="291">
        <f t="shared" si="237"/>
        <v>21.115107364477044</v>
      </c>
      <c r="X86" s="62">
        <f t="shared" si="201"/>
        <v>9.5402930821095318</v>
      </c>
      <c r="Y86" s="62">
        <f t="shared" si="202"/>
        <v>10.249512727937956</v>
      </c>
      <c r="Z86" s="62">
        <f t="shared" si="203"/>
        <v>10.785581249292237</v>
      </c>
      <c r="AA86" s="62">
        <f t="shared" si="204"/>
        <v>9.1110971340540559</v>
      </c>
      <c r="AB86" s="62">
        <f t="shared" si="205"/>
        <v>9.2160038722507309</v>
      </c>
      <c r="AC86" s="186">
        <f>AC$27*AC$15</f>
        <v>10.021546892281433</v>
      </c>
      <c r="AD86" s="186">
        <f>AD$27*AD$15</f>
        <v>14.873085253815249</v>
      </c>
      <c r="AE86" s="186">
        <f>AE$27*AE$15</f>
        <v>19.570735214897091</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0.69970077421619326</v>
      </c>
      <c r="K87" s="62">
        <f t="shared" si="234"/>
        <v>0.70435174518556809</v>
      </c>
      <c r="L87" s="62">
        <f t="shared" si="235"/>
        <v>0.75050239958121845</v>
      </c>
      <c r="M87" s="62">
        <f t="shared" si="236"/>
        <v>0.81320620452485726</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0.69970077421619326</v>
      </c>
      <c r="T87" s="289">
        <f t="shared" si="239"/>
        <v>0.70435174518556809</v>
      </c>
      <c r="U87" s="289">
        <f t="shared" si="239"/>
        <v>0.75050239958121845</v>
      </c>
      <c r="V87" s="289">
        <f>V$43*1000*V$37*V$32/V$67/V$64</f>
        <v>0.81320620452485726</v>
      </c>
      <c r="W87" s="240"/>
      <c r="X87" s="62">
        <f t="shared" si="201"/>
        <v>0.69691003522723105</v>
      </c>
      <c r="Y87" s="62">
        <f t="shared" si="202"/>
        <v>0.69691003522723105</v>
      </c>
      <c r="Z87" s="62">
        <f t="shared" si="203"/>
        <v>0.69691003522723105</v>
      </c>
      <c r="AA87" s="62">
        <f t="shared" si="204"/>
        <v>0.69561638544480764</v>
      </c>
      <c r="AB87" s="62">
        <f t="shared" si="205"/>
        <v>0.69970077421619326</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0.29029922578380674</v>
      </c>
      <c r="K90" s="33">
        <f t="shared" si="240"/>
        <v>0.26064825481443188</v>
      </c>
      <c r="L90" s="33">
        <f t="shared" si="240"/>
        <v>0.20949760041878152</v>
      </c>
      <c r="M90" s="33">
        <f t="shared" si="240"/>
        <v>0.1417937954751427</v>
      </c>
      <c r="N90" s="241"/>
      <c r="O90" s="33">
        <f t="shared" ref="O90:V90" si="241">1-SUM(O87:O89)</f>
        <v>0.29308996477276894</v>
      </c>
      <c r="P90" s="33">
        <f t="shared" si="241"/>
        <v>0.29308996477276894</v>
      </c>
      <c r="Q90" s="33">
        <f t="shared" si="241"/>
        <v>0.29308996477276894</v>
      </c>
      <c r="R90" s="33">
        <f t="shared" si="241"/>
        <v>0.29438361455519235</v>
      </c>
      <c r="S90" s="33">
        <f t="shared" si="241"/>
        <v>0.29029922578380674</v>
      </c>
      <c r="T90" s="33">
        <f t="shared" si="241"/>
        <v>0.26064825481443188</v>
      </c>
      <c r="U90" s="33">
        <f t="shared" si="241"/>
        <v>0.20949760041878152</v>
      </c>
      <c r="V90" s="33">
        <f t="shared" si="241"/>
        <v>0.1417937954751427</v>
      </c>
      <c r="W90" s="240"/>
      <c r="X90" s="62">
        <f t="shared" si="201"/>
        <v>0.29308996477276894</v>
      </c>
      <c r="Y90" s="62">
        <f t="shared" si="202"/>
        <v>0.29308996477276894</v>
      </c>
      <c r="Z90" s="62">
        <f t="shared" si="203"/>
        <v>0.29308996477276894</v>
      </c>
      <c r="AA90" s="62">
        <f t="shared" si="204"/>
        <v>0.29438361455519235</v>
      </c>
      <c r="AB90" s="62">
        <f t="shared" si="205"/>
        <v>0.29029922578380674</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31.096397555403971</v>
      </c>
      <c r="K93" s="186">
        <f t="shared" ref="K93:K95" si="248">IF($D$4,AC93,T93)</f>
        <v>31.105442028599089</v>
      </c>
      <c r="L93" s="186">
        <f t="shared" ref="L93:L95" si="249">IF($D$4,AD93,U93)</f>
        <v>26.284391147360385</v>
      </c>
      <c r="M93" s="186">
        <f t="shared" ref="M93:M95" si="250">IF($D$4,AE93,V93)</f>
        <v>20.517254393333143</v>
      </c>
      <c r="N93" s="40"/>
      <c r="O93" s="186">
        <f>(1-O$25)*O$13</f>
        <v>25.162947131829636</v>
      </c>
      <c r="P93" s="186">
        <f>(1-P$25)*P$13</f>
        <v>25.240254653319884</v>
      </c>
      <c r="Q93" s="186">
        <f t="shared" ref="Q93:V93" si="251">(1-Q$25)*Q$13</f>
        <v>25.427775883826147</v>
      </c>
      <c r="R93" s="186">
        <f t="shared" si="251"/>
        <v>26.458300314436251</v>
      </c>
      <c r="S93" s="186">
        <f t="shared" si="251"/>
        <v>31.096397555403971</v>
      </c>
      <c r="T93" s="186">
        <f t="shared" si="251"/>
        <v>31.105442028599089</v>
      </c>
      <c r="U93" s="186">
        <f t="shared" si="251"/>
        <v>26.284391147360385</v>
      </c>
      <c r="V93" s="186">
        <f t="shared" si="251"/>
        <v>20.517254393333143</v>
      </c>
      <c r="X93" s="186">
        <f>O93</f>
        <v>25.162947131829636</v>
      </c>
      <c r="Y93" s="186">
        <f t="shared" ref="Y93:AB93" si="252">P93</f>
        <v>25.240254653319884</v>
      </c>
      <c r="Z93" s="186">
        <f t="shared" si="252"/>
        <v>25.427775883826147</v>
      </c>
      <c r="AA93" s="186">
        <f t="shared" si="252"/>
        <v>26.458300314436251</v>
      </c>
      <c r="AB93" s="186">
        <f t="shared" si="252"/>
        <v>31.096397555403971</v>
      </c>
      <c r="AC93" s="186">
        <f>(1-AC$25)*AC$13</f>
        <v>30.153234619560344</v>
      </c>
      <c r="AD93" s="186">
        <f>(1-AD$25)*AD$13</f>
        <v>25.747975001495885</v>
      </c>
      <c r="AE93" s="186">
        <f>(1-AE$25)*AE$13</f>
        <v>20.098534915918183</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7.6432558294723689</v>
      </c>
      <c r="K97" s="186">
        <f t="shared" ref="K97:K99" si="266">IF($D$4,AC97,T97)</f>
        <v>9.7920977901627779</v>
      </c>
      <c r="L97" s="186">
        <f t="shared" ref="L97:L99" si="267">IF($D$4,AD97,U97)</f>
        <v>11.367189280132212</v>
      </c>
      <c r="M97" s="186">
        <f t="shared" ref="M97:M99" si="268">IF($D$4,AE97,V97)</f>
        <v>12.733322421787943</v>
      </c>
      <c r="N97" s="40"/>
      <c r="O97" s="186">
        <f>(1-O$26)*O$14</f>
        <v>7.8271480818894563</v>
      </c>
      <c r="P97" s="186">
        <f t="shared" ref="P97:V97" si="269">(1-P$26)*P$14</f>
        <v>8.1886900600956771</v>
      </c>
      <c r="Q97" s="186">
        <f t="shared" si="269"/>
        <v>8.636896648943301</v>
      </c>
      <c r="R97" s="186">
        <f t="shared" si="269"/>
        <v>9.0762919375131723</v>
      </c>
      <c r="S97" s="186">
        <f t="shared" si="269"/>
        <v>7.6432558294723689</v>
      </c>
      <c r="T97" s="186">
        <f t="shared" si="269"/>
        <v>9.7920977901627779</v>
      </c>
      <c r="U97" s="186">
        <f t="shared" si="269"/>
        <v>11.367189280132212</v>
      </c>
      <c r="V97" s="186">
        <f t="shared" si="269"/>
        <v>12.733322421787943</v>
      </c>
      <c r="X97" s="186">
        <f t="shared" si="253"/>
        <v>7.8271480818894563</v>
      </c>
      <c r="Y97" s="186">
        <f t="shared" si="254"/>
        <v>8.1886900600956771</v>
      </c>
      <c r="Z97" s="186">
        <f t="shared" si="255"/>
        <v>8.636896648943301</v>
      </c>
      <c r="AA97" s="186">
        <f t="shared" si="256"/>
        <v>9.0762919375131723</v>
      </c>
      <c r="AB97" s="186">
        <f t="shared" si="257"/>
        <v>7.6432558294723689</v>
      </c>
      <c r="AC97" s="186">
        <f>(1-AC$26)*AC$14</f>
        <v>10.344205431523022</v>
      </c>
      <c r="AD97" s="186">
        <f>(1-AD$26)*AD$14</f>
        <v>12.616975463219093</v>
      </c>
      <c r="AE97" s="186">
        <f>(1-AE$26)*AE$14</f>
        <v>14.78125382288577</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2.7506408659459476</v>
      </c>
      <c r="J101" s="186">
        <f t="shared" ref="J101:J103" si="278">IF($D$4,AB101,S101)</f>
        <v>2.7823122175901234</v>
      </c>
      <c r="K101" s="186">
        <f t="shared" ref="K101:K103" si="279">IF($D$4,AC101,T101)</f>
        <v>3.1030827815649773</v>
      </c>
      <c r="L101" s="186">
        <f t="shared" ref="L101:L103" si="280">IF($D$4,AD101,U101)</f>
        <v>4.723403534295973</v>
      </c>
      <c r="M101" s="186">
        <f t="shared" ref="M101:M103" si="281">IF($D$4,AE101,V101)</f>
        <v>6.3746523992685828</v>
      </c>
      <c r="N101" s="40"/>
      <c r="O101" s="186">
        <f>(1-O$27)*O$15</f>
        <v>2.880215152867692</v>
      </c>
      <c r="P101" s="186">
        <f t="shared" ref="P101:V101" si="282">(1-P$27)*P$15</f>
        <v>3.0943286138531914</v>
      </c>
      <c r="Q101" s="186">
        <f t="shared" si="282"/>
        <v>3.2561677381747867</v>
      </c>
      <c r="R101" s="186">
        <f t="shared" si="282"/>
        <v>2.7506408659459476</v>
      </c>
      <c r="S101" s="186">
        <f t="shared" si="282"/>
        <v>2.7823122175901234</v>
      </c>
      <c r="T101" s="186">
        <f t="shared" si="282"/>
        <v>3.1030827815649773</v>
      </c>
      <c r="U101" s="186">
        <f t="shared" si="282"/>
        <v>4.723403534295973</v>
      </c>
      <c r="V101" s="186">
        <f t="shared" si="282"/>
        <v>6.3746523992685828</v>
      </c>
      <c r="X101" s="186">
        <f t="shared" si="253"/>
        <v>2.880215152867692</v>
      </c>
      <c r="Y101" s="186">
        <f t="shared" si="254"/>
        <v>3.0943286138531914</v>
      </c>
      <c r="Z101" s="186">
        <f t="shared" si="255"/>
        <v>3.2561677381747867</v>
      </c>
      <c r="AA101" s="186">
        <f t="shared" si="256"/>
        <v>2.7506408659459476</v>
      </c>
      <c r="AB101" s="186">
        <f t="shared" si="257"/>
        <v>2.7823122175901234</v>
      </c>
      <c r="AC101" s="186">
        <f>(1-AC$27)*AC$15</f>
        <v>3.3600455223927068</v>
      </c>
      <c r="AD101" s="186">
        <f>(1-AD$27)*AD$15</f>
        <v>5.4959043462955837</v>
      </c>
      <c r="AE101" s="186">
        <f>(1-AE$27)*AE$15</f>
        <v>7.9190245488485385</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1.1717025859015917</v>
      </c>
      <c r="K107" s="186">
        <f t="shared" ref="K107:K108" si="293">IF($D$4,AC107,T107)</f>
        <v>1.1720433788378781</v>
      </c>
      <c r="L107" s="186">
        <f t="shared" ref="L107:L108" si="294">IF($D$4,AD107,U107)</f>
        <v>0.99038768144572542</v>
      </c>
      <c r="M107" s="186">
        <f t="shared" ref="M107:M108" si="295">IF($D$4,AE107,V107)</f>
        <v>0.77308376269107459</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1.1717025859015917</v>
      </c>
      <c r="T107" s="303">
        <f t="shared" si="296"/>
        <v>1.1720433788378781</v>
      </c>
      <c r="U107" s="303">
        <f t="shared" si="296"/>
        <v>0.99038768144572542</v>
      </c>
      <c r="V107" s="303">
        <f t="shared" si="296"/>
        <v>0.77308376269107459</v>
      </c>
      <c r="X107" s="186">
        <f>O107</f>
        <v>0.94813201981803652</v>
      </c>
      <c r="Y107" s="186">
        <f t="shared" ref="Y107:AB107" si="297">P107</f>
        <v>0.95104494317767596</v>
      </c>
      <c r="Z107" s="186">
        <f t="shared" si="297"/>
        <v>0.95811068480591965</v>
      </c>
      <c r="AA107" s="186">
        <f t="shared" si="297"/>
        <v>0.99694052475857964</v>
      </c>
      <c r="AB107" s="186">
        <f t="shared" si="297"/>
        <v>1.1717025859015917</v>
      </c>
      <c r="AC107" s="303">
        <f t="shared" ref="AC107:AE109" si="298">AC25*AC13*AC30*AC41</f>
        <v>2.6444228735029625</v>
      </c>
      <c r="AD107" s="303">
        <f t="shared" si="298"/>
        <v>1.6133539129211045</v>
      </c>
      <c r="AE107" s="303">
        <f t="shared" si="298"/>
        <v>1.1365752094561414</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33.315027368985149</v>
      </c>
      <c r="K108" s="186">
        <f t="shared" si="293"/>
        <v>42.68128833541504</v>
      </c>
      <c r="L108" s="186">
        <f t="shared" si="294"/>
        <v>49.546715486845315</v>
      </c>
      <c r="M108" s="186">
        <f t="shared" si="295"/>
        <v>55.501345819699168</v>
      </c>
      <c r="N108" s="40"/>
      <c r="O108" s="186">
        <f t="shared" si="296"/>
        <v>34.116567387912205</v>
      </c>
      <c r="P108" s="186">
        <f t="shared" si="296"/>
        <v>35.69243782424283</v>
      </c>
      <c r="Q108" s="186">
        <f t="shared" si="296"/>
        <v>37.646057473717377</v>
      </c>
      <c r="R108" s="186">
        <f t="shared" si="296"/>
        <v>39.561270884220072</v>
      </c>
      <c r="S108" s="186">
        <f t="shared" si="296"/>
        <v>33.315027368985149</v>
      </c>
      <c r="T108" s="303">
        <f t="shared" si="296"/>
        <v>42.68128833541504</v>
      </c>
      <c r="U108" s="303">
        <f t="shared" si="296"/>
        <v>49.546715486845315</v>
      </c>
      <c r="V108" s="303">
        <f t="shared" si="296"/>
        <v>55.501345819699168</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33.315027368985149</v>
      </c>
      <c r="AC108" s="303">
        <f t="shared" si="298"/>
        <v>36.593869586576446</v>
      </c>
      <c r="AD108" s="303">
        <f t="shared" si="298"/>
        <v>38.338303959456908</v>
      </c>
      <c r="AE108" s="303">
        <f t="shared" si="298"/>
        <v>36.820726780828203</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50.04620969940715</v>
      </c>
      <c r="J109" s="186">
        <f t="shared" ref="J109:J111" si="308">IF($D$4,AB109,S109)</f>
        <v>50.919685691413299</v>
      </c>
      <c r="K109" s="186">
        <f t="shared" ref="K109:K111" si="309">IF($D$4,AC109,T109)</f>
        <v>57.167664941962514</v>
      </c>
      <c r="L109" s="186">
        <f t="shared" ref="L109:L111" si="310">IF($D$4,AD109,U109)</f>
        <v>92.720258201016051</v>
      </c>
      <c r="M109" s="186">
        <f t="shared" ref="M109:M111" si="311">IF($D$4,AE109,V109)</f>
        <v>135.58907213964548</v>
      </c>
      <c r="N109" s="40"/>
      <c r="O109" s="186">
        <f t="shared" si="296"/>
        <v>52.501189854698488</v>
      </c>
      <c r="P109" s="186">
        <f t="shared" si="296"/>
        <v>56.404096710269307</v>
      </c>
      <c r="Q109" s="186">
        <f t="shared" si="296"/>
        <v>59.354135558397175</v>
      </c>
      <c r="R109" s="186">
        <f t="shared" si="296"/>
        <v>50.04620969940715</v>
      </c>
      <c r="S109" s="186">
        <f t="shared" si="296"/>
        <v>50.919685691413299</v>
      </c>
      <c r="T109" s="303">
        <f t="shared" si="296"/>
        <v>57.167664941962514</v>
      </c>
      <c r="U109" s="303">
        <f t="shared" si="296"/>
        <v>92.720258201016051</v>
      </c>
      <c r="V109" s="303">
        <f t="shared" si="296"/>
        <v>135.58907213964548</v>
      </c>
      <c r="X109" s="186">
        <f t="shared" si="299"/>
        <v>52.501189854698488</v>
      </c>
      <c r="Y109" s="186">
        <f t="shared" si="300"/>
        <v>56.404096710269307</v>
      </c>
      <c r="Z109" s="186">
        <f t="shared" si="301"/>
        <v>59.354135558397175</v>
      </c>
      <c r="AA109" s="186">
        <f t="shared" si="302"/>
        <v>50.04620969940715</v>
      </c>
      <c r="AB109" s="186">
        <f t="shared" si="303"/>
        <v>50.919685691413299</v>
      </c>
      <c r="AC109" s="303">
        <f t="shared" si="298"/>
        <v>52.329249834321232</v>
      </c>
      <c r="AD109" s="303">
        <f t="shared" si="298"/>
        <v>73.827820013742894</v>
      </c>
      <c r="AE109" s="303">
        <f t="shared" si="298"/>
        <v>92.349670437659654</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7.0099352575737104</v>
      </c>
      <c r="K110" s="186">
        <f t="shared" si="309"/>
        <v>7.5907912728685734</v>
      </c>
      <c r="L110" s="186">
        <f t="shared" si="310"/>
        <v>8.9168837156395977</v>
      </c>
      <c r="M110" s="186">
        <f t="shared" si="311"/>
        <v>10.746840646609158</v>
      </c>
      <c r="N110" s="42"/>
      <c r="O110" s="186">
        <f>O50</f>
        <v>7.0618553137404447</v>
      </c>
      <c r="P110" s="186">
        <f t="shared" ref="P110:V110" si="313">P50</f>
        <v>7.1431116327627917</v>
      </c>
      <c r="Q110" s="186">
        <f t="shared" si="313"/>
        <v>7.1987258831010505</v>
      </c>
      <c r="R110" s="186">
        <f t="shared" si="313"/>
        <v>6.9413335627146884</v>
      </c>
      <c r="S110" s="186">
        <f t="shared" si="313"/>
        <v>7.0099352575737104</v>
      </c>
      <c r="T110" s="303">
        <f t="shared" si="313"/>
        <v>7.5907912728685734</v>
      </c>
      <c r="U110" s="303">
        <f t="shared" si="313"/>
        <v>8.9168837156395977</v>
      </c>
      <c r="V110" s="303">
        <f t="shared" si="313"/>
        <v>10.746840646609158</v>
      </c>
      <c r="X110" s="186">
        <f t="shared" si="299"/>
        <v>7.0618553137404447</v>
      </c>
      <c r="Y110" s="186">
        <f t="shared" si="300"/>
        <v>7.1431116327627917</v>
      </c>
      <c r="Z110" s="186">
        <f t="shared" si="301"/>
        <v>7.1987258831010505</v>
      </c>
      <c r="AA110" s="186">
        <f t="shared" si="302"/>
        <v>6.9413335627146884</v>
      </c>
      <c r="AB110" s="186">
        <f t="shared" si="303"/>
        <v>7.0099352575737104</v>
      </c>
      <c r="AC110" s="303">
        <f>AC50</f>
        <v>7.21665194765409</v>
      </c>
      <c r="AD110" s="303">
        <f>AD50</f>
        <v>7.8139750842479891</v>
      </c>
      <c r="AE110" s="303">
        <f>AE50</f>
        <v>8.3373362014338248</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97.545754671100482</v>
      </c>
      <c r="J111" s="186">
        <f t="shared" si="308"/>
        <v>92.416350903873763</v>
      </c>
      <c r="K111" s="186">
        <f t="shared" si="309"/>
        <v>108.611787929084</v>
      </c>
      <c r="L111" s="186">
        <f t="shared" si="310"/>
        <v>152.17424508494668</v>
      </c>
      <c r="M111" s="186">
        <f t="shared" si="311"/>
        <v>202.61034236864487</v>
      </c>
      <c r="N111" s="40"/>
      <c r="O111" s="186">
        <f>SUM(O107:O110)</f>
        <v>94.627744576169164</v>
      </c>
      <c r="P111" s="186">
        <f t="shared" ref="P111:V111" si="315">SUM(P107:P110)</f>
        <v>100.19069111045262</v>
      </c>
      <c r="Q111" s="186">
        <f t="shared" si="315"/>
        <v>105.15702960002152</v>
      </c>
      <c r="R111" s="186">
        <f t="shared" si="315"/>
        <v>97.545754671100482</v>
      </c>
      <c r="S111" s="186">
        <f t="shared" si="315"/>
        <v>92.416350903873763</v>
      </c>
      <c r="T111" s="303">
        <f t="shared" si="315"/>
        <v>108.611787929084</v>
      </c>
      <c r="U111" s="303">
        <f t="shared" si="315"/>
        <v>152.17424508494668</v>
      </c>
      <c r="V111" s="303">
        <f t="shared" si="315"/>
        <v>202.61034236864487</v>
      </c>
      <c r="X111" s="186">
        <f t="shared" si="299"/>
        <v>94.627744576169164</v>
      </c>
      <c r="Y111" s="186">
        <f t="shared" si="300"/>
        <v>100.19069111045262</v>
      </c>
      <c r="Z111" s="186">
        <f t="shared" si="301"/>
        <v>105.15702960002152</v>
      </c>
      <c r="AA111" s="186">
        <f t="shared" si="302"/>
        <v>97.545754671100482</v>
      </c>
      <c r="AB111" s="186">
        <f t="shared" si="303"/>
        <v>92.416350903873763</v>
      </c>
      <c r="AC111" s="303">
        <f>SUM(AC107:AC110)</f>
        <v>98.784194242054724</v>
      </c>
      <c r="AD111" s="303">
        <f>SUM(AD107:AD110)</f>
        <v>121.59345297036889</v>
      </c>
      <c r="AE111" s="303">
        <f>SUM(AE107:AE110)</f>
        <v>138.64430862937783</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97.545754671100482</v>
      </c>
      <c r="J112" s="233">
        <f t="shared" si="316"/>
        <v>92.416350903873763</v>
      </c>
      <c r="K112" s="233">
        <f t="shared" si="316"/>
        <v>108.61178792908399</v>
      </c>
      <c r="L112" s="233">
        <f t="shared" si="316"/>
        <v>152.17424508494665</v>
      </c>
      <c r="M112" s="233">
        <f>SUM(M149:M151)</f>
        <v>202.61034236864484</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4.5513161444169326</v>
      </c>
      <c r="K115" s="186">
        <f>K$64*(1-K$73)*K68*(K75*K78+K93*K94)/1000</f>
        <v>7.6004005130211523</v>
      </c>
      <c r="L115" s="186">
        <f>L$64*(1-L$73)*L68*(L75*L78+L93*L94)/1000</f>
        <v>12.84481987281656</v>
      </c>
      <c r="M115" s="186">
        <f>M$64*(1-M$73)*M68*(M75*M78+M93*M94)/1000</f>
        <v>15.039749379561973</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4.5513161444169326</v>
      </c>
      <c r="T115" s="303">
        <f>T$64*(1-T$73)*T68*(T75*T78+T93*T94)/1000</f>
        <v>7.6004005130211523</v>
      </c>
      <c r="U115" s="303">
        <f>U$64*(1-U$73)*U68*(U75*U78+U93*U94)/1000</f>
        <v>12.84481987281656</v>
      </c>
      <c r="V115" s="303">
        <f>V$64*(1-V$73)*V68*(V75*V78+V93*V94)/1000</f>
        <v>15.039749379561973</v>
      </c>
      <c r="W115" s="240"/>
      <c r="X115" s="186">
        <f>O115</f>
        <v>1.2296785630890161E-2</v>
      </c>
      <c r="Y115" s="186">
        <f t="shared" ref="Y115:AB117" si="321">P115</f>
        <v>0.61672823758459472</v>
      </c>
      <c r="Z115" s="186">
        <f t="shared" si="321"/>
        <v>1.2301941755901284</v>
      </c>
      <c r="AA115" s="186">
        <f t="shared" si="321"/>
        <v>1.2800508818208238</v>
      </c>
      <c r="AB115" s="186">
        <f t="shared" si="321"/>
        <v>4.5513161444169326</v>
      </c>
      <c r="AC115" s="303">
        <f>AC$64*(1-AC$73)*AC68*(AC75*AC78+AC93*AC94)/1000</f>
        <v>9.4032862161098922</v>
      </c>
      <c r="AD115" s="303">
        <f>AD$64*(1-AD$73)*AD68*(AD75*AD78+AD93*AD94)/1000</f>
        <v>22.475447610016694</v>
      </c>
      <c r="AE115" s="303">
        <f>AE$64*(1-AE$73)*AE68*(AE75*AE78+AE93*AE94)/1000</f>
        <v>34.910872513302628</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2.0261841488778781E-2</v>
      </c>
      <c r="K116" s="186">
        <f>K$64*(1-K$73)*K69*(K75*K79+K93*K95)/1000</f>
        <v>2.0267734701389744E-2</v>
      </c>
      <c r="L116" s="186">
        <f>L$64*(1-L$73)*L69*(L75*L79+L93*L95)/1000</f>
        <v>1.7126426497088745E-2</v>
      </c>
      <c r="M116" s="186">
        <f>M$64*(1-M$73)*M69*(M75*M79+M93*M95)/1000</f>
        <v>1.3368666115166201E-2</v>
      </c>
      <c r="N116" s="241"/>
      <c r="O116" s="186">
        <f>O$64*(1-O$73)*O69*(O75*O79+O93*O95)/1000</f>
        <v>0</v>
      </c>
      <c r="P116" s="186">
        <f t="shared" ref="P116:S116" si="324">P$64*(1-P$73)*P69*(P75*P79+P93*P95)/1000</f>
        <v>0</v>
      </c>
      <c r="Q116" s="186">
        <f t="shared" si="324"/>
        <v>1.6568271725119574E-2</v>
      </c>
      <c r="R116" s="186">
        <f t="shared" si="324"/>
        <v>1.7239742516105373E-2</v>
      </c>
      <c r="S116" s="186">
        <f t="shared" si="324"/>
        <v>2.0261841488778781E-2</v>
      </c>
      <c r="T116" s="303">
        <f>T$64*(1-T$73)*T69*(T75*T79+T93*T95)/1000</f>
        <v>2.0267734701389744E-2</v>
      </c>
      <c r="U116" s="303">
        <f>U$64*(1-U$73)*U69*(U75*U79+U93*U95)/1000</f>
        <v>1.7126426497088745E-2</v>
      </c>
      <c r="V116" s="303">
        <f>V$64*(1-V$73)*V69*(V75*V79+V93*V95)/1000</f>
        <v>1.3368666115166201E-2</v>
      </c>
      <c r="W116" s="240"/>
      <c r="X116" s="186">
        <f t="shared" ref="X116:X117" si="325">O116</f>
        <v>0</v>
      </c>
      <c r="Y116" s="186">
        <f t="shared" si="321"/>
        <v>0</v>
      </c>
      <c r="Z116" s="186">
        <f t="shared" si="321"/>
        <v>1.6568271725119574E-2</v>
      </c>
      <c r="AA116" s="186">
        <f t="shared" si="321"/>
        <v>1.7239742516105373E-2</v>
      </c>
      <c r="AB116" s="186">
        <f t="shared" si="321"/>
        <v>2.0261841488778781E-2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86.420053505554606</v>
      </c>
      <c r="K117" s="186">
        <f>K$64*(1-K$73)*K70*(K75*K80+K93*K96)/1000</f>
        <v>84.649609125282424</v>
      </c>
      <c r="L117" s="186">
        <f>L$64*(1-L$73)*L70*(L75*L80+L93*L96)/1000</f>
        <v>67.745970686977117</v>
      </c>
      <c r="M117" s="186">
        <f>M$64*(1-M$73)*M70*(M75*M80+M93*M96)/1000</f>
        <v>49.928082436723983</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86.420053505554606</v>
      </c>
      <c r="T117" s="303">
        <f>T$64*(1-T$73)*T70*(T75*T80+T93*T96)/1000</f>
        <v>84.649609125282424</v>
      </c>
      <c r="U117" s="303">
        <f>U$64*(1-U$73)*U70*(U75*U80+U93*U96)/1000</f>
        <v>67.745970686977117</v>
      </c>
      <c r="V117" s="303">
        <f>V$64*(1-V$73)*V70*(V75*V80+V93*V96)/1000</f>
        <v>49.928082436723983</v>
      </c>
      <c r="W117" s="240"/>
      <c r="X117" s="186">
        <f t="shared" si="325"/>
        <v>79.689643879259748</v>
      </c>
      <c r="Y117" s="186">
        <f t="shared" si="321"/>
        <v>71.965588674551967</v>
      </c>
      <c r="Z117" s="186">
        <f t="shared" si="321"/>
        <v>72.134210263454193</v>
      </c>
      <c r="AA117" s="186">
        <f t="shared" si="321"/>
        <v>75.057630160612362</v>
      </c>
      <c r="AB117" s="186">
        <f t="shared" si="321"/>
        <v>86.420053505554606</v>
      </c>
      <c r="AC117" s="303">
        <f>AC$64*(1-AC$73)*AC70*(AC75*AC80+AC93*AC96)/1000</f>
        <v>82.341361527886704</v>
      </c>
      <c r="AD117" s="303">
        <f>AD$64*(1-AD$73)*AD70*(AD75*AD80+AD93*AD96)/1000</f>
        <v>60.114803012817916</v>
      </c>
      <c r="AE117" s="303">
        <f>AE$64*(1-AE$73)*AE70*(AE75*AE80+AE93*AE96)/1000</f>
        <v>35.390821677680492</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2.3364579302758628</v>
      </c>
      <c r="K119" s="186">
        <f>K$64*(1-K$73)*K68*(K81*K83+K97*K98)/1000</f>
        <v>4.9888915243950329</v>
      </c>
      <c r="L119" s="186">
        <f>L$64*(1-L$73)*L68*(L81*L83+L97*L98)/1000</f>
        <v>11.582742630045356</v>
      </c>
      <c r="M119" s="186">
        <f>M$64*(1-M$73)*M68*(M81*M83+M97*M98)/1000</f>
        <v>19.462172152099523</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2.3364579302758628</v>
      </c>
      <c r="T119" s="303">
        <f>T$64*(1-T$73)*T68*(T81*T83+T97*T98)/1000</f>
        <v>4.9888915243950329</v>
      </c>
      <c r="U119" s="303">
        <f>U$64*(1-U$73)*U68*(U81*U83+U97*U98)/1000</f>
        <v>11.582742630045356</v>
      </c>
      <c r="V119" s="303">
        <f>V$64*(1-V$73)*V68*(V81*V83+V97*V98)/1000</f>
        <v>19.462172152099523</v>
      </c>
      <c r="W119" s="240"/>
      <c r="X119" s="186">
        <f>O119</f>
        <v>0.42270534033127205</v>
      </c>
      <c r="Y119" s="186">
        <f t="shared" ref="Y119:AB119" si="332">P119</f>
        <v>0.63831372590005553</v>
      </c>
      <c r="Z119" s="186">
        <f t="shared" si="332"/>
        <v>0.88006760986958676</v>
      </c>
      <c r="AA119" s="186">
        <f t="shared" si="332"/>
        <v>0.92484035372856965</v>
      </c>
      <c r="AB119" s="186">
        <f t="shared" si="332"/>
        <v>2.3364579302758628</v>
      </c>
      <c r="AC119" s="303">
        <f>AC$64*(1-AC$73)*AC68*(AC81*AC83+AC97*AC98)/1000</f>
        <v>6.1723030022747851</v>
      </c>
      <c r="AD119" s="303">
        <f>AD$64*(1-AD$73)*AD68*(AD81*AD83+AD97*AD98)/1000</f>
        <v>18.023777857712439</v>
      </c>
      <c r="AE119" s="303">
        <f>AE$64*(1-AE$73)*AE68*(AE81*AE83+AE97*AE98)/1000</f>
        <v>38.048909021452211</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0.20768514935785451</v>
      </c>
      <c r="K120" s="186">
        <f>K$64*(1-K$73)*K69*(K81*K84+K97*K99)/1000</f>
        <v>0.26607421463440173</v>
      </c>
      <c r="L120" s="186">
        <f>L$64*(1-L$73)*L69*(L81*L84+L97*L99)/1000</f>
        <v>0.30887313680120954</v>
      </c>
      <c r="M120" s="186">
        <f>M$64*(1-M$73)*M69*(M81*M84+M97*M99)/1000</f>
        <v>0.34599417159288037</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0.20768514935785451</v>
      </c>
      <c r="T120" s="303">
        <f>T$64*(1-T$73)*T69*(T81*T84+T97*T99)/1000</f>
        <v>0.26607421463440173</v>
      </c>
      <c r="U120" s="303">
        <f>U$64*(1-U$73)*U69*(U81*U84+U97*U99)/1000</f>
        <v>0.30887313680120954</v>
      </c>
      <c r="V120" s="303">
        <f>V$64*(1-V$73)*V69*(V81*V84+V97*V99)/1000</f>
        <v>0.34599417159288037</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0.20768514935785451</v>
      </c>
      <c r="AC120" s="303">
        <f>AC$64*(1-AC$73)*AC69*(AC81*AC84+AC97*AC99)/1000</f>
        <v>1.1756767623380544</v>
      </c>
      <c r="AD120" s="303">
        <f>AD$64*(1-AD$73)*AD69*(AD81*AD84+AD97*AD99)/1000</f>
        <v>2.7295765577781315</v>
      </c>
      <c r="AE120" s="303">
        <f>AE$64*(1-AE$73)*AE69*(AE81*AE84+AE97*AE99)/1000</f>
        <v>4.5864343676265538</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32.511735845183239</v>
      </c>
      <c r="K121" s="186">
        <f>K$64*(1-K$73)*K70*(K81*K85+K97*K100)/1000</f>
        <v>40.476480881841148</v>
      </c>
      <c r="L121" s="186">
        <f>L$64*(1-L$73)*L70*(L81*L85+L97*L100)/1000</f>
        <v>43.575286725774603</v>
      </c>
      <c r="M121" s="186">
        <f>M$64*(1-M$73)*M70*(M81*M85+M97*M100)/1000</f>
        <v>44.990229327277213</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32.511735845183239</v>
      </c>
      <c r="T121" s="303">
        <f>T$64*(1-T$73)*T70*(T81*T85+T97*T100)/1000</f>
        <v>40.476480881841148</v>
      </c>
      <c r="U121" s="303">
        <f>U$64*(1-U$73)*U70*(U81*U85+U97*U100)/1000</f>
        <v>43.575286725774603</v>
      </c>
      <c r="V121" s="303">
        <f>V$64*(1-V$73)*V70*(V81*V85+V97*V100)/1000</f>
        <v>44.990229327277213</v>
      </c>
      <c r="W121" s="240"/>
      <c r="X121" s="186">
        <f t="shared" si="336"/>
        <v>38.081344183480468</v>
      </c>
      <c r="Y121" s="186">
        <f t="shared" si="337"/>
        <v>35.930509643817174</v>
      </c>
      <c r="Z121" s="186">
        <f t="shared" si="338"/>
        <v>37.775315095275261</v>
      </c>
      <c r="AA121" s="186">
        <f t="shared" si="339"/>
        <v>39.697104385081929</v>
      </c>
      <c r="AB121" s="186">
        <f t="shared" si="340"/>
        <v>32.511735845183239</v>
      </c>
      <c r="AC121" s="303">
        <f>AC$64*(1-AC$73)*AC70*(AC81*AC85+AC97*AC100)/1000</f>
        <v>41.00564990482453</v>
      </c>
      <c r="AD121" s="303">
        <f>AD$64*(1-AD$73)*AD70*(AD81*AD85+AD97*AD100)/1000</f>
        <v>41.1599827635659</v>
      </c>
      <c r="AE121" s="303">
        <f>AE$64*(1-AE$73)*AE70*(AE81*AE85+AE97*AE100)/1000</f>
        <v>35.624875976760251</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0.34990254468186699</v>
      </c>
      <c r="J123" s="186">
        <f t="shared" si="345"/>
        <v>0.48717979270478978</v>
      </c>
      <c r="K123" s="186">
        <f>K$64*(1-K$73)*K68*(K86*K88+K101*K102)/1000</f>
        <v>1.9225835631877883</v>
      </c>
      <c r="L123" s="186">
        <f>L$64*(1-L$73)*L68*(L86*L88+L101*L102)/1000</f>
        <v>3.301132456396151</v>
      </c>
      <c r="M123" s="186">
        <f>M$64*(1-M$73)*M68*(M86*M88+M101*M102)/1000</f>
        <v>4.9607857574254588</v>
      </c>
      <c r="N123" s="241"/>
      <c r="O123" s="186">
        <f>O$64*(1-O$73)*O68*(O86*O88+O101*O102)/1000</f>
        <v>0.36638538447406388</v>
      </c>
      <c r="P123" s="186">
        <f t="shared" ref="P123:S123" si="346">P$64*(1-P$73)*P68*(P86*P88+P101*P102)/1000</f>
        <v>0.31952662083002764</v>
      </c>
      <c r="Q123" s="186">
        <f t="shared" si="346"/>
        <v>0.41420942719344656</v>
      </c>
      <c r="R123" s="186">
        <f t="shared" si="346"/>
        <v>0.34990254468186699</v>
      </c>
      <c r="S123" s="186">
        <f t="shared" si="346"/>
        <v>0.48717979270478978</v>
      </c>
      <c r="T123" s="303">
        <f>T$64*(1-T$73)*T68*(T86*T88+T101*T102)/1000</f>
        <v>1.9225835631877883</v>
      </c>
      <c r="U123" s="303">
        <f>U$64*(1-U$73)*U68*(U86*U88+U101*U102)/1000</f>
        <v>3.301132456396151</v>
      </c>
      <c r="V123" s="303">
        <f>V$64*(1-V$73)*V68*(V86*V88+V101*V102)/1000</f>
        <v>4.9607857574254588</v>
      </c>
      <c r="W123" s="240"/>
      <c r="X123" s="186">
        <f>O123</f>
        <v>0.36638538447406388</v>
      </c>
      <c r="Y123" s="186">
        <f t="shared" ref="Y123:AB123" si="347">P123</f>
        <v>0.31952662083002764</v>
      </c>
      <c r="Z123" s="186">
        <f t="shared" si="347"/>
        <v>0.41420942719344656</v>
      </c>
      <c r="AA123" s="186">
        <f t="shared" si="347"/>
        <v>0.34990254468186699</v>
      </c>
      <c r="AB123" s="186">
        <f t="shared" si="347"/>
        <v>0.48717979270478978</v>
      </c>
      <c r="AC123" s="303">
        <f>AC$64*(1-AC$73)*AC68*(AC86*AC88+AC101*AC102)/1000</f>
        <v>2.2678494413959998</v>
      </c>
      <c r="AD123" s="303">
        <f>AD$64*(1-AD$73)*AD68*(AD86*AD88+AD101*AD102)/1000</f>
        <v>7.7993389871948748</v>
      </c>
      <c r="AE123" s="303">
        <f>AE$64*(1-AE$73)*AE68*(AE86*AE88+AE101*AE102)/1000</f>
        <v>21.688941070070509</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0.37871563999500013</v>
      </c>
      <c r="J124" s="186">
        <f t="shared" si="349"/>
        <v>0.38307623695839382</v>
      </c>
      <c r="K124" s="186">
        <f>K$64*(1-K$73)*K69*(K86*K89+K101*K103)/1000</f>
        <v>0.42724079181950858</v>
      </c>
      <c r="L124" s="186">
        <f>L$64*(1-L$73)*L69*(L86*L89+L101*L103)/1000</f>
        <v>0.65033091545753852</v>
      </c>
      <c r="M124" s="186">
        <f>M$64*(1-M$73)*M69*(M86*M89+M101*M103)/1000</f>
        <v>0.87767930485698842</v>
      </c>
      <c r="N124" s="241"/>
      <c r="O124" s="186">
        <f>O$64*(1-O$73)*O69*(O86*O89+O101*O103)/1000</f>
        <v>0.39655577667223524</v>
      </c>
      <c r="P124" s="186">
        <f t="shared" ref="P124:S124" si="350">P$64*(1-P$73)*P69*(P86*P89+P101*P103)/1000</f>
        <v>0.42603549444003685</v>
      </c>
      <c r="Q124" s="186">
        <f t="shared" si="350"/>
        <v>0.44831794079735332</v>
      </c>
      <c r="R124" s="186">
        <f t="shared" si="350"/>
        <v>0.37871563999500013</v>
      </c>
      <c r="S124" s="186">
        <f t="shared" si="350"/>
        <v>0.38307623695839382</v>
      </c>
      <c r="T124" s="303">
        <f>T$64*(1-T$73)*T69*(T86*T89+T101*T103)/1000</f>
        <v>0.42724079181950858</v>
      </c>
      <c r="U124" s="303">
        <f>U$64*(1-U$73)*U69*(U86*U89+U101*U103)/1000</f>
        <v>0.65033091545753852</v>
      </c>
      <c r="V124" s="303">
        <f>V$64*(1-V$73)*V69*(V86*V89+V101*V103)/1000</f>
        <v>0.87767930485698842</v>
      </c>
      <c r="W124" s="240"/>
      <c r="X124" s="186">
        <f t="shared" ref="X124:X125" si="351">O124</f>
        <v>0.39655577667223524</v>
      </c>
      <c r="Y124" s="186">
        <f t="shared" ref="Y124:Y125" si="352">P124</f>
        <v>0.42603549444003685</v>
      </c>
      <c r="Z124" s="186">
        <f t="shared" ref="Z124:Z125" si="353">Q124</f>
        <v>0.44831794079735332</v>
      </c>
      <c r="AA124" s="186">
        <f t="shared" ref="AA124:AA125" si="354">R124</f>
        <v>0.37871563999500013</v>
      </c>
      <c r="AB124" s="186">
        <f t="shared" ref="AB124:AB125" si="355">S124</f>
        <v>0.38307623695839382</v>
      </c>
      <c r="AC124" s="303">
        <f>AC$64*(1-AC$73)*AC69*(AC86*AC89+AC101*AC103)/1000</f>
        <v>0.75512325996006158</v>
      </c>
      <c r="AD124" s="303">
        <f>AD$64*(1-AD$73)*AD69*(AD86*AD89+AD101*AD103)/1000</f>
        <v>3.4482662494027623</v>
      </c>
      <c r="AE124" s="303">
        <f>AE$64*(1-AE$73)*AE69*(AE86*AE89+AE101*AE103)/1000</f>
        <v>7.7562357173408287</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15.212227175197148</v>
      </c>
      <c r="J125" s="186">
        <f t="shared" si="357"/>
        <v>15.202674256862233</v>
      </c>
      <c r="K125" s="186">
        <f>K$64*(1-K$73)*K70*(K86*K90+K101*K104)/1000</f>
        <v>16.007922685452336</v>
      </c>
      <c r="L125" s="186">
        <f>L$64*(1-L$73)*L70*(L86*L90+L101*L104)/1000</f>
        <v>22.108701654575562</v>
      </c>
      <c r="M125" s="186">
        <f>M$64*(1-M$73)*M70*(M86*M90+M101*M104)/1000</f>
        <v>25.804115096809777</v>
      </c>
      <c r="N125" s="241"/>
      <c r="O125" s="186">
        <f>O$64*(1-O$73)*O70*(O86*O90+O101*O104)/1000</f>
        <v>17.567059633334598</v>
      </c>
      <c r="P125" s="186">
        <f t="shared" ref="P125:S125" si="358">P$64*(1-P$73)*P70*(P86*P90+P101*P104)/1000</f>
        <v>17.11921044085512</v>
      </c>
      <c r="Q125" s="186">
        <f t="shared" si="358"/>
        <v>17.968640504716966</v>
      </c>
      <c r="R125" s="186">
        <f t="shared" si="358"/>
        <v>15.212227175197148</v>
      </c>
      <c r="S125" s="186">
        <f t="shared" si="358"/>
        <v>15.202674256862233</v>
      </c>
      <c r="T125" s="303">
        <f>T$64*(1-T$73)*T70*(T86*T90+T101*T104)/1000</f>
        <v>16.007922685452336</v>
      </c>
      <c r="U125" s="303">
        <f>U$64*(1-U$73)*U70*(U86*U90+U101*U104)/1000</f>
        <v>22.108701654575562</v>
      </c>
      <c r="V125" s="303">
        <f>V$64*(1-V$73)*V70*(V86*V90+V101*V104)/1000</f>
        <v>25.804115096809777</v>
      </c>
      <c r="W125" s="240"/>
      <c r="X125" s="186">
        <f t="shared" si="351"/>
        <v>17.567059633334598</v>
      </c>
      <c r="Y125" s="186">
        <f t="shared" si="352"/>
        <v>17.11921044085512</v>
      </c>
      <c r="Z125" s="186">
        <f t="shared" si="353"/>
        <v>17.968640504716966</v>
      </c>
      <c r="AA125" s="186">
        <f t="shared" si="354"/>
        <v>15.212227175197148</v>
      </c>
      <c r="AB125" s="186">
        <f t="shared" si="355"/>
        <v>15.202674256862233</v>
      </c>
      <c r="AC125" s="303">
        <f>AC$64*(1-AC$73)*AC70*(AC86*AC90+AC101*AC104)/1000</f>
        <v>17.168757844401085</v>
      </c>
      <c r="AD125" s="303">
        <f>AD$64*(1-AD$73)*AD70*(AD86*AD90+AD101*AD104)/1000</f>
        <v>24.167739899319148</v>
      </c>
      <c r="AE125" s="303">
        <f>AE$64*(1-AE$73)*AE70*(AE86*AE90+AE101*AE104)/1000</f>
        <v>26.227167502687308</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2.5547937802312601</v>
      </c>
      <c r="J127" s="186">
        <f t="shared" si="360"/>
        <v>7.3749538673975854</v>
      </c>
      <c r="K127" s="186">
        <f t="shared" ref="K127:M129" si="361">K115+K119+K123</f>
        <v>14.511875600603975</v>
      </c>
      <c r="L127" s="186">
        <f t="shared" si="361"/>
        <v>27.728694959258068</v>
      </c>
      <c r="M127" s="186">
        <f t="shared" si="361"/>
        <v>39.46270728908695</v>
      </c>
      <c r="N127" s="241"/>
      <c r="O127" s="186">
        <f t="shared" ref="O127:S129" si="362">O115+O119+O123</f>
        <v>0.80138751043622602</v>
      </c>
      <c r="P127" s="186">
        <f t="shared" si="362"/>
        <v>1.5745685843146777</v>
      </c>
      <c r="Q127" s="186">
        <f t="shared" si="362"/>
        <v>2.5244712126531619</v>
      </c>
      <c r="R127" s="186">
        <f t="shared" si="362"/>
        <v>2.5547937802312601</v>
      </c>
      <c r="S127" s="186">
        <f t="shared" si="362"/>
        <v>7.3749538673975854</v>
      </c>
      <c r="T127" s="303">
        <f t="shared" ref="T127:V129" si="363">T115+T119+T123</f>
        <v>14.511875600603975</v>
      </c>
      <c r="U127" s="303">
        <f t="shared" si="363"/>
        <v>27.728694959258068</v>
      </c>
      <c r="V127" s="303">
        <f t="shared" si="363"/>
        <v>39.46270728908695</v>
      </c>
      <c r="W127" s="240"/>
      <c r="X127" s="186">
        <f>O127</f>
        <v>0.80138751043622602</v>
      </c>
      <c r="Y127" s="186">
        <f t="shared" ref="Y127:AB127" si="364">P127</f>
        <v>1.5745685843146777</v>
      </c>
      <c r="Z127" s="186">
        <f t="shared" si="364"/>
        <v>2.5244712126531619</v>
      </c>
      <c r="AA127" s="186">
        <f t="shared" si="364"/>
        <v>2.5547937802312601</v>
      </c>
      <c r="AB127" s="186">
        <f t="shared" si="364"/>
        <v>7.3749538673975854</v>
      </c>
      <c r="AC127" s="303">
        <f t="shared" ref="AC127:AE129" si="365">AC115+AC119+AC123</f>
        <v>17.843438659780677</v>
      </c>
      <c r="AD127" s="303">
        <f t="shared" si="365"/>
        <v>48.298564454924005</v>
      </c>
      <c r="AE127" s="303">
        <f t="shared" si="365"/>
        <v>94.648722604825352</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0.64257947683872407</v>
      </c>
      <c r="J128" s="186">
        <f t="shared" si="366"/>
        <v>0.61102322780502716</v>
      </c>
      <c r="K128" s="186">
        <f t="shared" si="361"/>
        <v>0.71358274115530007</v>
      </c>
      <c r="L128" s="186">
        <f t="shared" si="361"/>
        <v>0.97633047875583678</v>
      </c>
      <c r="M128" s="186">
        <f t="shared" si="361"/>
        <v>1.2370421425650351</v>
      </c>
      <c r="N128" s="241"/>
      <c r="O128" s="186">
        <f t="shared" si="362"/>
        <v>0.60923770891438467</v>
      </c>
      <c r="P128" s="186">
        <f t="shared" si="362"/>
        <v>0.64854136839212595</v>
      </c>
      <c r="Q128" s="186">
        <f t="shared" si="362"/>
        <v>0.6995709084876961</v>
      </c>
      <c r="R128" s="186">
        <f t="shared" si="362"/>
        <v>0.64257947683872407</v>
      </c>
      <c r="S128" s="186">
        <f t="shared" si="362"/>
        <v>0.61102322780502716</v>
      </c>
      <c r="T128" s="303">
        <f t="shared" si="363"/>
        <v>0.71358274115530007</v>
      </c>
      <c r="U128" s="303">
        <f t="shared" si="363"/>
        <v>0.97633047875583678</v>
      </c>
      <c r="V128" s="303">
        <f t="shared" si="363"/>
        <v>1.2370421425650351</v>
      </c>
      <c r="W128" s="240"/>
      <c r="X128" s="186">
        <f>O128</f>
        <v>0.60923770891438467</v>
      </c>
      <c r="Y128" s="186">
        <f t="shared" ref="Y128" si="367">P128</f>
        <v>0.64854136839212595</v>
      </c>
      <c r="Z128" s="186">
        <f t="shared" ref="Z128" si="368">Q128</f>
        <v>0.6995709084876961</v>
      </c>
      <c r="AA128" s="186">
        <f t="shared" ref="AA128" si="369">R128</f>
        <v>0.64257947683872407</v>
      </c>
      <c r="AB128" s="186">
        <f t="shared" ref="AB128" si="370">S128</f>
        <v>0.61102322780502716</v>
      </c>
      <c r="AC128" s="303">
        <f t="shared" si="365"/>
        <v>1.9308000222981159</v>
      </c>
      <c r="AD128" s="303">
        <f t="shared" si="365"/>
        <v>6.1778428071808937</v>
      </c>
      <c r="AE128" s="303">
        <f t="shared" si="365"/>
        <v>12.342670084967382</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129.96696172089145</v>
      </c>
      <c r="J129" s="186">
        <f t="shared" si="371"/>
        <v>134.13446360760008</v>
      </c>
      <c r="K129" s="186">
        <f t="shared" si="361"/>
        <v>141.13401269257591</v>
      </c>
      <c r="L129" s="186">
        <f t="shared" si="361"/>
        <v>133.42995906732727</v>
      </c>
      <c r="M129" s="186">
        <f t="shared" si="361"/>
        <v>120.72242686081098</v>
      </c>
      <c r="N129" s="241"/>
      <c r="O129" s="186">
        <f t="shared" si="362"/>
        <v>135.33804769607482</v>
      </c>
      <c r="P129" s="186">
        <f t="shared" si="362"/>
        <v>125.01530875922427</v>
      </c>
      <c r="Q129" s="186">
        <f t="shared" si="362"/>
        <v>127.87816586344641</v>
      </c>
      <c r="R129" s="186">
        <f t="shared" si="362"/>
        <v>129.96696172089145</v>
      </c>
      <c r="S129" s="186">
        <f t="shared" si="362"/>
        <v>134.13446360760008</v>
      </c>
      <c r="T129" s="303">
        <f t="shared" si="363"/>
        <v>141.13401269257591</v>
      </c>
      <c r="U129" s="303">
        <f t="shared" si="363"/>
        <v>133.42995906732727</v>
      </c>
      <c r="V129" s="303">
        <f t="shared" si="363"/>
        <v>120.72242686081098</v>
      </c>
      <c r="W129" s="240"/>
      <c r="X129" s="186">
        <f>X117+X121+X125</f>
        <v>135.33804769607482</v>
      </c>
      <c r="Y129" s="186">
        <f t="shared" ref="Y129:AB129" si="372">Y117+Y121+Y125</f>
        <v>125.01530875922427</v>
      </c>
      <c r="Z129" s="186">
        <f t="shared" si="372"/>
        <v>127.87816586344641</v>
      </c>
      <c r="AA129" s="186">
        <f t="shared" si="372"/>
        <v>129.96696172089145</v>
      </c>
      <c r="AB129" s="186">
        <f t="shared" si="372"/>
        <v>134.13446360760008</v>
      </c>
      <c r="AC129" s="303">
        <f t="shared" si="365"/>
        <v>140.51576927711233</v>
      </c>
      <c r="AD129" s="303">
        <f t="shared" si="365"/>
        <v>125.44252567570297</v>
      </c>
      <c r="AE129" s="303">
        <f t="shared" si="365"/>
        <v>97.242865157128051</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78.03660373688038</v>
      </c>
      <c r="J149" s="50">
        <f t="shared" ref="J149:J156" si="429">IF($D$4,AB149,S149)</f>
        <v>73.93308072309901</v>
      </c>
      <c r="K149" s="50">
        <f t="shared" ref="K149:K156" si="430">IF($D$4,AC149,T149)</f>
        <v>86.889430343267193</v>
      </c>
      <c r="L149" s="50">
        <f t="shared" ref="L149:L156" si="431">IF($D$4,AD149,U149)</f>
        <v>121.73939606795733</v>
      </c>
      <c r="M149" s="50">
        <f t="shared" ref="M149:M156" si="432">IF($D$4,AE149,V149)</f>
        <v>162.08827389491589</v>
      </c>
      <c r="N149" s="247" t="str">
        <f t="shared" ref="N149:N156" si="433">C149</f>
        <v>Car Priv.Veh. Vehicle km</v>
      </c>
      <c r="O149" s="229">
        <f>O132*O$111</f>
        <v>80.780869704812559</v>
      </c>
      <c r="P149" s="233">
        <f t="shared" ref="P149:S149" si="434">P132*P$111</f>
        <v>80.152552888362095</v>
      </c>
      <c r="Q149" s="233">
        <f>Q132*Q$111</f>
        <v>84.125623680017213</v>
      </c>
      <c r="R149" s="233">
        <f t="shared" si="434"/>
        <v>78.03660373688038</v>
      </c>
      <c r="S149" s="233">
        <f t="shared" si="434"/>
        <v>73.93308072309901</v>
      </c>
      <c r="T149" s="304">
        <f t="shared" ref="T149:V151" si="435">T132*T$111</f>
        <v>86.889430343267193</v>
      </c>
      <c r="U149" s="304">
        <f t="shared" si="435"/>
        <v>121.73939606795733</v>
      </c>
      <c r="V149" s="304">
        <f t="shared" si="435"/>
        <v>162.08827389491589</v>
      </c>
      <c r="W149" s="233"/>
      <c r="X149" s="233">
        <f>O149</f>
        <v>80.780869704812559</v>
      </c>
      <c r="Y149" s="233">
        <f t="shared" ref="Y149:AB149" si="436">P149</f>
        <v>80.152552888362095</v>
      </c>
      <c r="Z149" s="233">
        <f t="shared" si="436"/>
        <v>84.125623680017213</v>
      </c>
      <c r="AA149" s="233">
        <f t="shared" si="436"/>
        <v>78.03660373688038</v>
      </c>
      <c r="AB149" s="233">
        <f t="shared" si="436"/>
        <v>73.93308072309901</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16.582778294087085</v>
      </c>
      <c r="J150" s="50">
        <f t="shared" si="429"/>
        <v>15.710779653658541</v>
      </c>
      <c r="K150" s="50">
        <f t="shared" si="430"/>
        <v>18.464003947944281</v>
      </c>
      <c r="L150" s="50">
        <f t="shared" si="431"/>
        <v>25.869621664440938</v>
      </c>
      <c r="M150" s="50">
        <f t="shared" si="432"/>
        <v>34.443758202669628</v>
      </c>
      <c r="N150" s="247" t="str">
        <f t="shared" si="433"/>
        <v>SUV Priv.Veh. Vehicle km</v>
      </c>
      <c r="O150" s="233">
        <f>O133*O$111</f>
        <v>13.247884240663684</v>
      </c>
      <c r="P150" s="233">
        <f t="shared" ref="P150:S150" si="439">P133*P$111</f>
        <v>17.032417488776947</v>
      </c>
      <c r="Q150" s="233">
        <f t="shared" si="439"/>
        <v>17.87669503200366</v>
      </c>
      <c r="R150" s="233">
        <f t="shared" si="439"/>
        <v>16.582778294087085</v>
      </c>
      <c r="S150" s="233">
        <f t="shared" si="439"/>
        <v>15.710779653658541</v>
      </c>
      <c r="T150" s="304">
        <f t="shared" si="435"/>
        <v>18.464003947944281</v>
      </c>
      <c r="U150" s="304">
        <f t="shared" si="435"/>
        <v>25.869621664440938</v>
      </c>
      <c r="V150" s="304">
        <f t="shared" si="435"/>
        <v>34.443758202669628</v>
      </c>
      <c r="W150" s="233"/>
      <c r="X150" s="233">
        <f t="shared" ref="X150:X156" si="440">O150</f>
        <v>13.247884240663684</v>
      </c>
      <c r="Y150" s="233">
        <f t="shared" ref="Y150:Y156" si="441">P150</f>
        <v>17.032417488776947</v>
      </c>
      <c r="Z150" s="233">
        <f t="shared" ref="Z150:Z156" si="442">Q150</f>
        <v>17.87669503200366</v>
      </c>
      <c r="AA150" s="233">
        <f t="shared" ref="AA150:AA156" si="443">R150</f>
        <v>16.582778294087085</v>
      </c>
      <c r="AB150" s="233">
        <f t="shared" ref="AB150:AB156" si="444">S150</f>
        <v>15.710779653658541</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2.9263726401330143</v>
      </c>
      <c r="J151" s="50">
        <f t="shared" si="429"/>
        <v>2.7724905271162128</v>
      </c>
      <c r="K151" s="50">
        <f t="shared" si="430"/>
        <v>3.2583536378725197</v>
      </c>
      <c r="L151" s="50">
        <f t="shared" si="431"/>
        <v>4.5652273525484004</v>
      </c>
      <c r="M151" s="50">
        <f t="shared" si="432"/>
        <v>6.0783102710593457</v>
      </c>
      <c r="N151" s="247" t="str">
        <f t="shared" si="433"/>
        <v>Motorbikes Priv.Veh. Vehicle km</v>
      </c>
      <c r="O151" s="233">
        <f>O134*O$111</f>
        <v>2.838832337285075</v>
      </c>
      <c r="P151" s="233">
        <f t="shared" ref="P151:S151" si="445">P134*P$111</f>
        <v>3.0057207333135785</v>
      </c>
      <c r="Q151" s="233">
        <f t="shared" si="445"/>
        <v>3.1547108880006456</v>
      </c>
      <c r="R151" s="233">
        <f t="shared" si="445"/>
        <v>2.9263726401330143</v>
      </c>
      <c r="S151" s="233">
        <f t="shared" si="445"/>
        <v>2.7724905271162128</v>
      </c>
      <c r="T151" s="304">
        <f t="shared" si="435"/>
        <v>3.2583536378725197</v>
      </c>
      <c r="U151" s="304">
        <f t="shared" si="435"/>
        <v>4.5652273525484004</v>
      </c>
      <c r="V151" s="304">
        <f t="shared" si="435"/>
        <v>6.0783102710593457</v>
      </c>
      <c r="W151" s="233"/>
      <c r="X151" s="233">
        <f t="shared" si="440"/>
        <v>2.838832337285075</v>
      </c>
      <c r="Y151" s="233">
        <f t="shared" si="441"/>
        <v>3.0057207333135785</v>
      </c>
      <c r="Z151" s="233">
        <f t="shared" si="442"/>
        <v>3.1547108880006456</v>
      </c>
      <c r="AA151" s="233">
        <f t="shared" si="443"/>
        <v>2.9263726401330143</v>
      </c>
      <c r="AB151" s="233">
        <f t="shared" si="444"/>
        <v>2.7724905271162128</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0.76940441338767729</v>
      </c>
      <c r="J152" s="50">
        <f t="shared" si="429"/>
        <v>0.79407602455699244</v>
      </c>
      <c r="K152" s="50">
        <f t="shared" si="430"/>
        <v>0.83551335514004943</v>
      </c>
      <c r="L152" s="50">
        <f t="shared" si="431"/>
        <v>0.78990535767857761</v>
      </c>
      <c r="M152" s="50">
        <f t="shared" si="432"/>
        <v>0.71467676701600114</v>
      </c>
      <c r="N152" s="247" t="str">
        <f t="shared" si="433"/>
        <v>Bus vehicle km</v>
      </c>
      <c r="O152" s="233">
        <f>O137*O$129/O142</f>
        <v>1.1267099528419922</v>
      </c>
      <c r="P152" s="233">
        <f t="shared" ref="P152:S152" si="446">P137*P$129/P142</f>
        <v>0.74009062785460766</v>
      </c>
      <c r="Q152" s="233">
        <f t="shared" si="446"/>
        <v>0.7570387419116027</v>
      </c>
      <c r="R152" s="233">
        <f t="shared" si="446"/>
        <v>0.76940441338767729</v>
      </c>
      <c r="S152" s="233">
        <f t="shared" si="446"/>
        <v>0.79407602455699244</v>
      </c>
      <c r="T152" s="304">
        <f t="shared" ref="T152:V153" si="447">T137*T$129/T142</f>
        <v>0.83551335514004943</v>
      </c>
      <c r="U152" s="304">
        <f t="shared" si="447"/>
        <v>0.78990535767857761</v>
      </c>
      <c r="V152" s="304">
        <f t="shared" si="447"/>
        <v>0.71467676701600114</v>
      </c>
      <c r="W152" s="233"/>
      <c r="X152" s="233">
        <f t="shared" si="440"/>
        <v>1.1267099528419922</v>
      </c>
      <c r="Y152" s="233">
        <f t="shared" si="441"/>
        <v>0.74009062785460766</v>
      </c>
      <c r="Z152" s="233">
        <f t="shared" si="442"/>
        <v>0.7570387419116027</v>
      </c>
      <c r="AA152" s="233">
        <f t="shared" si="443"/>
        <v>0.76940441338767729</v>
      </c>
      <c r="AB152" s="233">
        <f t="shared" si="444"/>
        <v>0.79407602455699244</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7.2688665019612859</v>
      </c>
      <c r="J153" s="50">
        <f t="shared" si="429"/>
        <v>7.5019489289107764</v>
      </c>
      <c r="K153" s="50">
        <f t="shared" si="430"/>
        <v>7.8934237098776387</v>
      </c>
      <c r="L153" s="50">
        <f t="shared" si="431"/>
        <v>7.4625469964083759</v>
      </c>
      <c r="M153" s="50">
        <f t="shared" si="432"/>
        <v>6.7518328737153572</v>
      </c>
      <c r="N153" s="247" t="str">
        <f t="shared" si="433"/>
        <v>Minibus vehicle km</v>
      </c>
      <c r="O153" s="233">
        <f>O138*O$129/O143</f>
        <v>6.7748466130043186</v>
      </c>
      <c r="P153" s="233">
        <f t="shared" ref="P153:S153" si="450">P138*P$129/P143</f>
        <v>6.9919276256051859</v>
      </c>
      <c r="Q153" s="233">
        <f t="shared" si="450"/>
        <v>7.1520431336484673</v>
      </c>
      <c r="R153" s="233">
        <f t="shared" si="450"/>
        <v>7.2688665019612859</v>
      </c>
      <c r="S153" s="233">
        <f t="shared" si="450"/>
        <v>7.5019489289107764</v>
      </c>
      <c r="T153" s="304">
        <f t="shared" si="447"/>
        <v>7.8934237098776387</v>
      </c>
      <c r="U153" s="304">
        <f t="shared" si="447"/>
        <v>7.4625469964083759</v>
      </c>
      <c r="V153" s="304">
        <f t="shared" si="447"/>
        <v>6.7518328737153572</v>
      </c>
      <c r="W153" s="233"/>
      <c r="X153" s="233">
        <f t="shared" si="440"/>
        <v>6.7748466130043186</v>
      </c>
      <c r="Y153" s="233">
        <f t="shared" si="441"/>
        <v>6.9919276256051859</v>
      </c>
      <c r="Z153" s="233">
        <f t="shared" si="442"/>
        <v>7.1520431336484673</v>
      </c>
      <c r="AA153" s="233">
        <f t="shared" si="443"/>
        <v>7.2688665019612859</v>
      </c>
      <c r="AB153" s="233">
        <f t="shared" si="444"/>
        <v>7.5019489289107764</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0.10219175120925041</v>
      </c>
      <c r="J154" s="50">
        <f t="shared" si="429"/>
        <v>0.2949981546959034</v>
      </c>
      <c r="K154" s="50">
        <f t="shared" si="430"/>
        <v>0.58047502402415896</v>
      </c>
      <c r="L154" s="50">
        <f t="shared" si="431"/>
        <v>1.1091477983703226</v>
      </c>
      <c r="M154" s="50">
        <f t="shared" si="432"/>
        <v>1.578508291563478</v>
      </c>
      <c r="N154" s="247" t="str">
        <f t="shared" si="433"/>
        <v>BRT vehicle km</v>
      </c>
      <c r="O154" s="233">
        <f>O$127/O144</f>
        <v>3.2055500417449041E-2</v>
      </c>
      <c r="P154" s="233">
        <f t="shared" ref="P154:S154" si="453">P$127/P144</f>
        <v>6.2982743372587108E-2</v>
      </c>
      <c r="Q154" s="233">
        <f t="shared" si="453"/>
        <v>0.10097884850612647</v>
      </c>
      <c r="R154" s="233">
        <f t="shared" si="453"/>
        <v>0.10219175120925041</v>
      </c>
      <c r="S154" s="233">
        <f t="shared" si="453"/>
        <v>0.2949981546959034</v>
      </c>
      <c r="T154" s="304">
        <f>T$127/T144</f>
        <v>0.58047502402415896</v>
      </c>
      <c r="U154" s="304">
        <f>U$127/U144</f>
        <v>1.1091477983703226</v>
      </c>
      <c r="V154" s="304">
        <f>V$127/V144</f>
        <v>1.578508291563478</v>
      </c>
      <c r="W154" s="233"/>
      <c r="X154" s="233">
        <f t="shared" si="440"/>
        <v>3.2055500417449041E-2</v>
      </c>
      <c r="Y154" s="233">
        <f t="shared" si="441"/>
        <v>6.2982743372587108E-2</v>
      </c>
      <c r="Z154" s="233">
        <f t="shared" si="442"/>
        <v>0.10097884850612647</v>
      </c>
      <c r="AA154" s="233">
        <f t="shared" si="443"/>
        <v>0.10219175120925041</v>
      </c>
      <c r="AB154" s="233">
        <f t="shared" si="444"/>
        <v>0.2949981546959034</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8.967720358741504</v>
      </c>
      <c r="J155" s="50">
        <f t="shared" si="429"/>
        <v>9.2552779889243997</v>
      </c>
      <c r="K155" s="50">
        <f t="shared" si="430"/>
        <v>9.7382468757877305</v>
      </c>
      <c r="L155" s="50">
        <f t="shared" si="431"/>
        <v>9.2066671756455758</v>
      </c>
      <c r="M155" s="50">
        <f t="shared" si="432"/>
        <v>8.329847453395951</v>
      </c>
      <c r="N155" s="247" t="str">
        <f t="shared" si="433"/>
        <v>Metro Rail pkm</v>
      </c>
      <c r="O155" s="233">
        <f>O139*O$129</f>
        <v>12.322446292964566</v>
      </c>
      <c r="P155" s="233">
        <f t="shared" ref="P155:S155" si="455">P139*P$129</f>
        <v>8.6260563043864682</v>
      </c>
      <c r="Q155" s="233">
        <f t="shared" si="455"/>
        <v>8.8235934445777957</v>
      </c>
      <c r="R155" s="233">
        <f t="shared" si="455"/>
        <v>8.967720358741504</v>
      </c>
      <c r="S155" s="233">
        <f t="shared" si="455"/>
        <v>9.2552779889243997</v>
      </c>
      <c r="T155" s="304">
        <f>T139*T$129</f>
        <v>9.7382468757877305</v>
      </c>
      <c r="U155" s="304">
        <f>U139*U$129</f>
        <v>9.2066671756455758</v>
      </c>
      <c r="V155" s="304">
        <f>V139*V$129</f>
        <v>8.329847453395951</v>
      </c>
      <c r="W155" s="233"/>
      <c r="X155" s="233">
        <f t="shared" si="440"/>
        <v>12.322446292964566</v>
      </c>
      <c r="Y155" s="233">
        <f t="shared" si="441"/>
        <v>8.6260563043864682</v>
      </c>
      <c r="Z155" s="233">
        <f t="shared" si="442"/>
        <v>8.8235934445777957</v>
      </c>
      <c r="AA155" s="233">
        <f t="shared" si="443"/>
        <v>8.967720358741504</v>
      </c>
      <c r="AB155" s="233">
        <f t="shared" si="444"/>
        <v>9.2552779889243997</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0.64257947683872407</v>
      </c>
      <c r="J156" s="50">
        <f t="shared" si="429"/>
        <v>0.61102322780502716</v>
      </c>
      <c r="K156" s="50">
        <f t="shared" si="430"/>
        <v>0.71358274115530007</v>
      </c>
      <c r="L156" s="50">
        <f t="shared" si="431"/>
        <v>0.97633047875583678</v>
      </c>
      <c r="M156" s="50">
        <f t="shared" si="432"/>
        <v>1.2370421425650351</v>
      </c>
      <c r="N156" s="247" t="str">
        <f t="shared" si="433"/>
        <v>Gautrain pkm</v>
      </c>
      <c r="O156" s="233">
        <f>O128</f>
        <v>0.60923770891438467</v>
      </c>
      <c r="P156" s="233">
        <f t="shared" ref="P156:S156" si="458">P128</f>
        <v>0.64854136839212595</v>
      </c>
      <c r="Q156" s="233">
        <f t="shared" si="458"/>
        <v>0.6995709084876961</v>
      </c>
      <c r="R156" s="233">
        <f t="shared" si="458"/>
        <v>0.64257947683872407</v>
      </c>
      <c r="S156" s="233">
        <f t="shared" si="458"/>
        <v>0.61102322780502716</v>
      </c>
      <c r="T156" s="304">
        <f>T128</f>
        <v>0.71358274115530007</v>
      </c>
      <c r="U156" s="304">
        <f>U128</f>
        <v>0.97633047875583678</v>
      </c>
      <c r="V156" s="304">
        <f>V128</f>
        <v>1.2370421425650351</v>
      </c>
      <c r="W156" s="233"/>
      <c r="X156" s="233">
        <f t="shared" si="440"/>
        <v>0.60923770891438467</v>
      </c>
      <c r="Y156" s="233">
        <f t="shared" si="441"/>
        <v>0.64854136839212595</v>
      </c>
      <c r="Z156" s="233">
        <f t="shared" si="442"/>
        <v>0.6995709084876961</v>
      </c>
      <c r="AA156" s="233">
        <f t="shared" si="443"/>
        <v>0.64257947683872407</v>
      </c>
      <c r="AB156" s="233">
        <f t="shared" si="444"/>
        <v>0.61102322780502716</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626</v>
      </c>
    </row>
    <row r="158" spans="1:47">
      <c r="A158" s="185" t="s">
        <v>16</v>
      </c>
      <c r="L158" s="185"/>
      <c r="N158" s="40"/>
      <c r="X158" s="272"/>
      <c r="AA158" s="272"/>
      <c r="AB158" s="272"/>
      <c r="AD158" s="272"/>
      <c r="AI158" s="185" t="s">
        <v>616</v>
      </c>
      <c r="AM158" s="185" t="s">
        <v>621</v>
      </c>
      <c r="AQ158" s="185" t="s">
        <v>622</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109.25124523163252</v>
      </c>
      <c r="J161" s="50">
        <f t="shared" ref="J161:J168" si="466">IF($D$4,AB161,S161)</f>
        <v>103.50631301233858</v>
      </c>
      <c r="K161" s="50">
        <f t="shared" ref="K161:K168" si="467">IF($D$4,AC161,T161)</f>
        <v>121.64520248057403</v>
      </c>
      <c r="L161" s="50">
        <f t="shared" ref="L161:L168" si="468">IF($D$4,AD161,U161)</f>
        <v>170.43515449514027</v>
      </c>
      <c r="M161" s="50">
        <f t="shared" ref="M161:M168" si="469">IF($D$4,AE161,V161)</f>
        <v>226.92358345288218</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109.25124523163252</v>
      </c>
      <c r="S161" s="10">
        <f t="shared" si="471"/>
        <v>103.50631301233858</v>
      </c>
      <c r="T161" s="306">
        <f t="shared" ref="T161:V163" si="472">SUMPRODUCT(T$35:T$38,T$41:T$44,T$54:T$57)*T132</f>
        <v>121.64520248057403</v>
      </c>
      <c r="U161" s="306">
        <f t="shared" si="472"/>
        <v>170.43515449514027</v>
      </c>
      <c r="V161" s="306">
        <f t="shared" si="472"/>
        <v>226.92358345288218</v>
      </c>
      <c r="X161" s="10">
        <f>O161</f>
        <v>113.09321758673757</v>
      </c>
      <c r="Y161" s="10">
        <f t="shared" ref="Y161:AB161" si="473">P161</f>
        <v>112.21357404370687</v>
      </c>
      <c r="Z161" s="10">
        <f t="shared" si="473"/>
        <v>117.77587315202406</v>
      </c>
      <c r="AA161" s="10">
        <f t="shared" si="473"/>
        <v>109.25124523163252</v>
      </c>
      <c r="AB161" s="10">
        <f t="shared" si="473"/>
        <v>103.50631301233858</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23.215889611721916</v>
      </c>
      <c r="J162" s="50">
        <f t="shared" si="466"/>
        <v>21.995091515121953</v>
      </c>
      <c r="K162" s="50">
        <f t="shared" si="467"/>
        <v>25.849605527121984</v>
      </c>
      <c r="L162" s="50">
        <f t="shared" si="468"/>
        <v>36.21747033021731</v>
      </c>
      <c r="M162" s="50">
        <f t="shared" si="469"/>
        <v>48.221261483737472</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23.215889611721916</v>
      </c>
      <c r="S162" s="10">
        <f t="shared" si="475"/>
        <v>21.995091515121953</v>
      </c>
      <c r="T162" s="306">
        <f t="shared" si="472"/>
        <v>25.849605527121984</v>
      </c>
      <c r="U162" s="306">
        <f t="shared" si="472"/>
        <v>36.21747033021731</v>
      </c>
      <c r="V162" s="306">
        <f>SUMPRODUCT(V$35:V$38,V$41:V$44,V$54:V$57)*V133</f>
        <v>48.221261483737472</v>
      </c>
      <c r="X162" s="10">
        <f t="shared" ref="X162:X168" si="476">O162</f>
        <v>18.547037936929154</v>
      </c>
      <c r="Y162" s="10">
        <f t="shared" ref="Y162:Y168" si="477">P162</f>
        <v>23.845384484287713</v>
      </c>
      <c r="Z162" s="10">
        <f t="shared" ref="Z162:Z168" si="478">Q162</f>
        <v>25.027373044805117</v>
      </c>
      <c r="AA162" s="10">
        <f t="shared" ref="AA162:AA168" si="479">R162</f>
        <v>23.215889611721916</v>
      </c>
      <c r="AB162" s="10">
        <f t="shared" ref="AB162:AB168" si="480">S162</f>
        <v>21.995091515121953</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4.0969216961862198</v>
      </c>
      <c r="J163" s="50">
        <f t="shared" si="466"/>
        <v>3.8814867379626969</v>
      </c>
      <c r="K163" s="50">
        <f t="shared" si="467"/>
        <v>4.5616950930215259</v>
      </c>
      <c r="L163" s="50">
        <f t="shared" si="468"/>
        <v>6.3913182935677604</v>
      </c>
      <c r="M163" s="50">
        <f t="shared" si="469"/>
        <v>8.5096343794830833</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4.0969216961862198</v>
      </c>
      <c r="S163" s="10">
        <f t="shared" si="484"/>
        <v>3.8814867379626969</v>
      </c>
      <c r="T163" s="306">
        <f t="shared" si="472"/>
        <v>4.5616950930215259</v>
      </c>
      <c r="U163" s="306">
        <f t="shared" si="472"/>
        <v>6.3913182935677604</v>
      </c>
      <c r="V163" s="306">
        <f t="shared" si="472"/>
        <v>8.5096343794830833</v>
      </c>
      <c r="X163" s="10">
        <f t="shared" si="476"/>
        <v>3.9743652721991038</v>
      </c>
      <c r="Y163" s="10">
        <f t="shared" si="477"/>
        <v>4.208009026639008</v>
      </c>
      <c r="Z163" s="10">
        <f t="shared" si="478"/>
        <v>4.4165952432009021</v>
      </c>
      <c r="AA163" s="10">
        <f t="shared" si="479"/>
        <v>4.0969216961862198</v>
      </c>
      <c r="AB163" s="10">
        <f t="shared" si="480"/>
        <v>3.8814867379626969</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19.235110334691932</v>
      </c>
      <c r="J164" s="50">
        <f t="shared" si="466"/>
        <v>19.851900613924812</v>
      </c>
      <c r="K164" s="50">
        <f t="shared" si="467"/>
        <v>20.887833878501237</v>
      </c>
      <c r="L164" s="50">
        <f t="shared" si="468"/>
        <v>19.747633941964441</v>
      </c>
      <c r="M164" s="50">
        <f t="shared" si="469"/>
        <v>17.866919175400028</v>
      </c>
      <c r="N164" s="185" t="str">
        <f t="shared" si="470"/>
        <v>Bus</v>
      </c>
      <c r="O164" s="10">
        <f>O152*O142</f>
        <v>28.167748821049805</v>
      </c>
      <c r="P164" s="10">
        <f t="shared" ref="P164:S164" si="486">P152*P142</f>
        <v>18.502265696365193</v>
      </c>
      <c r="Q164" s="10">
        <f t="shared" si="486"/>
        <v>18.925968547790067</v>
      </c>
      <c r="R164" s="10">
        <f t="shared" si="486"/>
        <v>19.235110334691932</v>
      </c>
      <c r="S164" s="10">
        <f t="shared" si="486"/>
        <v>19.851900613924812</v>
      </c>
      <c r="T164" s="306">
        <f t="shared" ref="T164:V166" si="487">T152*T142</f>
        <v>20.887833878501237</v>
      </c>
      <c r="U164" s="306">
        <f t="shared" si="487"/>
        <v>19.747633941964441</v>
      </c>
      <c r="V164" s="306">
        <f t="shared" si="487"/>
        <v>17.866919175400028</v>
      </c>
      <c r="X164" s="10">
        <f t="shared" si="476"/>
        <v>28.167748821049805</v>
      </c>
      <c r="Y164" s="10">
        <f t="shared" si="477"/>
        <v>18.502265696365193</v>
      </c>
      <c r="Z164" s="10">
        <f t="shared" si="478"/>
        <v>18.925968547790067</v>
      </c>
      <c r="AA164" s="10">
        <f t="shared" si="479"/>
        <v>19.235110334691932</v>
      </c>
      <c r="AB164" s="10">
        <f t="shared" si="480"/>
        <v>19.851900613924812</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3.9407232925847642</v>
      </c>
      <c r="AJ164" s="10">
        <f t="shared" si="488"/>
        <v>5.5212846006116711</v>
      </c>
      <c r="AK164" s="10">
        <f t="shared" si="488"/>
        <v>7.3512397752996499</v>
      </c>
      <c r="AL164" s="10"/>
      <c r="AM164" s="10">
        <f t="shared" ref="AM164:AO168" si="489">SUM(T$161:T$162)*(1-AM$161) *AM175</f>
        <v>1.3135744308615902</v>
      </c>
      <c r="AN164" s="10">
        <f t="shared" si="489"/>
        <v>3.6808564004077811</v>
      </c>
      <c r="AO164" s="10">
        <f t="shared" si="489"/>
        <v>7.3512397752996499</v>
      </c>
      <c r="AP164" s="10"/>
      <c r="AQ164" s="10">
        <f t="shared" ref="AQ164:AS168" si="490">SUM(T$161:T$162)*(1-AQ$161) *AQ175</f>
        <v>3.9407232925847642</v>
      </c>
      <c r="AR164" s="10">
        <f t="shared" si="490"/>
        <v>6.9016057507645909</v>
      </c>
      <c r="AS164" s="10">
        <f t="shared" si="490"/>
        <v>11.02685966294948</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101.76413102745801</v>
      </c>
      <c r="J165" s="50">
        <f t="shared" si="466"/>
        <v>105.02728500475087</v>
      </c>
      <c r="K165" s="50">
        <f t="shared" si="467"/>
        <v>110.50793193828694</v>
      </c>
      <c r="L165" s="50">
        <f t="shared" si="468"/>
        <v>104.47565794971726</v>
      </c>
      <c r="M165" s="50">
        <f t="shared" si="469"/>
        <v>94.525660232014999</v>
      </c>
      <c r="N165" s="185" t="str">
        <f t="shared" si="470"/>
        <v>Minibus</v>
      </c>
      <c r="O165" s="10">
        <f>O153*O143</f>
        <v>94.847852582060455</v>
      </c>
      <c r="P165" s="10">
        <f t="shared" ref="P165:S165" si="491">P153*P143</f>
        <v>97.886986758472602</v>
      </c>
      <c r="Q165" s="10">
        <f t="shared" si="491"/>
        <v>100.12860387107854</v>
      </c>
      <c r="R165" s="10">
        <f t="shared" si="491"/>
        <v>101.76413102745801</v>
      </c>
      <c r="S165" s="10">
        <f t="shared" si="491"/>
        <v>105.02728500475087</v>
      </c>
      <c r="T165" s="306">
        <f t="shared" si="487"/>
        <v>110.50793193828694</v>
      </c>
      <c r="U165" s="306">
        <f t="shared" si="487"/>
        <v>104.47565794971726</v>
      </c>
      <c r="V165" s="306">
        <f t="shared" si="487"/>
        <v>94.525660232014999</v>
      </c>
      <c r="X165" s="10">
        <f t="shared" si="476"/>
        <v>94.847852582060455</v>
      </c>
      <c r="Y165" s="10">
        <f t="shared" si="477"/>
        <v>97.886986758472602</v>
      </c>
      <c r="Z165" s="10">
        <f t="shared" si="478"/>
        <v>100.12860387107854</v>
      </c>
      <c r="AA165" s="10">
        <f t="shared" si="479"/>
        <v>101.76413102745801</v>
      </c>
      <c r="AB165" s="10">
        <f t="shared" si="480"/>
        <v>105.02728500475087</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20.848556338472104</v>
      </c>
      <c r="AJ165" s="10">
        <f t="shared" si="488"/>
        <v>29.210580015398243</v>
      </c>
      <c r="AK165" s="10">
        <f t="shared" si="488"/>
        <v>38.892032054456941</v>
      </c>
      <c r="AL165" s="10"/>
      <c r="AM165" s="10">
        <f t="shared" si="489"/>
        <v>6.9495187794907114</v>
      </c>
      <c r="AN165" s="10">
        <f t="shared" si="489"/>
        <v>19.473720010265495</v>
      </c>
      <c r="AO165" s="10">
        <f t="shared" si="489"/>
        <v>38.892032054456941</v>
      </c>
      <c r="AP165" s="10"/>
      <c r="AQ165" s="10">
        <f t="shared" si="490"/>
        <v>20.848556338472104</v>
      </c>
      <c r="AR165" s="10">
        <f t="shared" si="490"/>
        <v>36.513225019247812</v>
      </c>
      <c r="AS165" s="10">
        <f t="shared" si="490"/>
        <v>58.338048081685436</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2.5547937802312601</v>
      </c>
      <c r="J166" s="50">
        <f t="shared" si="466"/>
        <v>7.3749538673975854</v>
      </c>
      <c r="K166" s="50">
        <f t="shared" si="467"/>
        <v>14.511875600603974</v>
      </c>
      <c r="L166" s="50">
        <f t="shared" si="468"/>
        <v>27.728694959258064</v>
      </c>
      <c r="M166" s="50">
        <f t="shared" si="469"/>
        <v>39.46270728908695</v>
      </c>
      <c r="N166" s="185" t="str">
        <f t="shared" si="470"/>
        <v>BRT</v>
      </c>
      <c r="O166" s="10">
        <f>O154*O144</f>
        <v>0.80138751043622602</v>
      </c>
      <c r="P166" s="10">
        <f t="shared" ref="P166:S166" si="492">P154*P144</f>
        <v>1.5745685843146777</v>
      </c>
      <c r="Q166" s="10">
        <f t="shared" si="492"/>
        <v>2.5244712126531619</v>
      </c>
      <c r="R166" s="10">
        <f t="shared" si="492"/>
        <v>2.5547937802312601</v>
      </c>
      <c r="S166" s="10">
        <f t="shared" si="492"/>
        <v>7.3749538673975854</v>
      </c>
      <c r="T166" s="306">
        <f t="shared" si="487"/>
        <v>14.511875600603974</v>
      </c>
      <c r="U166" s="306">
        <f t="shared" si="487"/>
        <v>27.728694959258064</v>
      </c>
      <c r="V166" s="306">
        <f t="shared" si="487"/>
        <v>39.46270728908695</v>
      </c>
      <c r="X166" s="10">
        <f t="shared" si="476"/>
        <v>0.80138751043622602</v>
      </c>
      <c r="Y166" s="10">
        <f t="shared" si="477"/>
        <v>1.5745685843146777</v>
      </c>
      <c r="Z166" s="10">
        <f t="shared" si="478"/>
        <v>2.5244712126531619</v>
      </c>
      <c r="AA166" s="10">
        <f t="shared" si="479"/>
        <v>2.5547937802312601</v>
      </c>
      <c r="AB166" s="10">
        <f t="shared" si="480"/>
        <v>7.3749538673975854</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2.7378275091153657</v>
      </c>
      <c r="AJ166" s="10">
        <f t="shared" si="488"/>
        <v>3.8359264893462526</v>
      </c>
      <c r="AK166" s="10">
        <f t="shared" si="488"/>
        <v>5.1072924914038547</v>
      </c>
      <c r="AL166" s="10"/>
      <c r="AM166" s="10">
        <f t="shared" si="489"/>
        <v>0.9126091697051234</v>
      </c>
      <c r="AN166" s="10">
        <f t="shared" si="489"/>
        <v>2.5572843262308353</v>
      </c>
      <c r="AO166" s="10">
        <f t="shared" si="489"/>
        <v>5.1072924914038547</v>
      </c>
      <c r="AP166" s="10"/>
      <c r="AQ166" s="10">
        <f t="shared" si="490"/>
        <v>2.7378275091153657</v>
      </c>
      <c r="AR166" s="10">
        <f t="shared" si="490"/>
        <v>4.7949081116828172</v>
      </c>
      <c r="AS166" s="10">
        <f t="shared" si="490"/>
        <v>7.6609387371057851</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8.967720358741504</v>
      </c>
      <c r="J167" s="50">
        <f t="shared" si="466"/>
        <v>9.2552779889243997</v>
      </c>
      <c r="K167" s="50">
        <f t="shared" si="467"/>
        <v>9.7382468757877305</v>
      </c>
      <c r="L167" s="50">
        <f t="shared" si="468"/>
        <v>9.2066671756455758</v>
      </c>
      <c r="M167" s="50">
        <f t="shared" si="469"/>
        <v>8.329847453395951</v>
      </c>
      <c r="N167" s="185" t="str">
        <f t="shared" si="470"/>
        <v>Metro Rail</v>
      </c>
      <c r="O167" s="10">
        <f>O155</f>
        <v>12.322446292964566</v>
      </c>
      <c r="P167" s="10">
        <f t="shared" ref="P167:S167" si="494">P155</f>
        <v>8.6260563043864682</v>
      </c>
      <c r="Q167" s="10">
        <f t="shared" si="494"/>
        <v>8.8235934445777957</v>
      </c>
      <c r="R167" s="10">
        <f t="shared" si="494"/>
        <v>8.967720358741504</v>
      </c>
      <c r="S167" s="10">
        <f t="shared" si="494"/>
        <v>9.2552779889243997</v>
      </c>
      <c r="T167" s="306">
        <f t="shared" ref="T167:V168" si="495">T155</f>
        <v>9.7382468757877305</v>
      </c>
      <c r="U167" s="306">
        <f t="shared" si="495"/>
        <v>9.2066671756455758</v>
      </c>
      <c r="V167" s="306">
        <f t="shared" si="495"/>
        <v>8.329847453395951</v>
      </c>
      <c r="X167" s="10">
        <f t="shared" si="476"/>
        <v>12.322446292964566</v>
      </c>
      <c r="Y167" s="10">
        <f t="shared" si="477"/>
        <v>8.6260563043864682</v>
      </c>
      <c r="Z167" s="10">
        <f t="shared" si="478"/>
        <v>8.8235934445777957</v>
      </c>
      <c r="AA167" s="10">
        <f t="shared" si="479"/>
        <v>8.967720358741504</v>
      </c>
      <c r="AB167" s="10">
        <f t="shared" si="480"/>
        <v>9.2552779889243997</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1.8372291026239764</v>
      </c>
      <c r="AJ167" s="10">
        <f t="shared" si="488"/>
        <v>2.5741124151500339</v>
      </c>
      <c r="AK167" s="10">
        <f t="shared" si="488"/>
        <v>3.4272671925383476</v>
      </c>
      <c r="AL167" s="10"/>
      <c r="AM167" s="10">
        <f t="shared" si="489"/>
        <v>0.61240970087465985</v>
      </c>
      <c r="AN167" s="10">
        <f t="shared" si="489"/>
        <v>1.7160749434333562</v>
      </c>
      <c r="AO167" s="10">
        <f t="shared" si="489"/>
        <v>3.4272671925383476</v>
      </c>
      <c r="AP167" s="10"/>
      <c r="AQ167" s="10">
        <f t="shared" si="490"/>
        <v>1.8372291026239764</v>
      </c>
      <c r="AR167" s="10">
        <f t="shared" si="490"/>
        <v>3.2176405189375434</v>
      </c>
      <c r="AS167" s="10">
        <f t="shared" si="490"/>
        <v>5.1409007888075235</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0.64257947683872407</v>
      </c>
      <c r="J168" s="50">
        <f t="shared" si="466"/>
        <v>0.61102322780502716</v>
      </c>
      <c r="K168" s="50">
        <f t="shared" si="467"/>
        <v>0.71358274115530007</v>
      </c>
      <c r="L168" s="50">
        <f t="shared" si="468"/>
        <v>0.97633047875583678</v>
      </c>
      <c r="M168" s="50">
        <f t="shared" si="469"/>
        <v>1.2370421425650351</v>
      </c>
      <c r="N168" s="185" t="str">
        <f t="shared" si="470"/>
        <v>Gautrain</v>
      </c>
      <c r="O168" s="10">
        <f>O156</f>
        <v>0.60923770891438467</v>
      </c>
      <c r="P168" s="10">
        <f t="shared" ref="P168:S168" si="496">P156</f>
        <v>0.64854136839212595</v>
      </c>
      <c r="Q168" s="10">
        <f t="shared" si="496"/>
        <v>0.6995709084876961</v>
      </c>
      <c r="R168" s="10">
        <f t="shared" si="496"/>
        <v>0.64257947683872407</v>
      </c>
      <c r="S168" s="10">
        <f t="shared" si="496"/>
        <v>0.61102322780502716</v>
      </c>
      <c r="T168" s="306">
        <f t="shared" si="495"/>
        <v>0.71358274115530007</v>
      </c>
      <c r="U168" s="306">
        <f t="shared" si="495"/>
        <v>0.97633047875583678</v>
      </c>
      <c r="V168" s="306">
        <f t="shared" si="495"/>
        <v>1.2370421425650351</v>
      </c>
      <c r="X168" s="10">
        <f t="shared" si="476"/>
        <v>0.60923770891438467</v>
      </c>
      <c r="Y168" s="10">
        <f t="shared" si="477"/>
        <v>0.64854136839212595</v>
      </c>
      <c r="Z168" s="10">
        <f t="shared" si="478"/>
        <v>0.6995709084876961</v>
      </c>
      <c r="AA168" s="10">
        <f t="shared" si="479"/>
        <v>0.64257947683872407</v>
      </c>
      <c r="AB168" s="10">
        <f t="shared" si="480"/>
        <v>0.61102322780502716</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0.13462535874298837</v>
      </c>
      <c r="AJ168" s="10">
        <f t="shared" si="488"/>
        <v>0.18862144456530505</v>
      </c>
      <c r="AK168" s="10">
        <f t="shared" si="488"/>
        <v>0.25113747362512973</v>
      </c>
      <c r="AL168" s="10"/>
      <c r="AM168" s="10">
        <f t="shared" si="489"/>
        <v>4.4875119580996194E-2</v>
      </c>
      <c r="AN168" s="10">
        <f t="shared" si="489"/>
        <v>0.12574762971020337</v>
      </c>
      <c r="AO168" s="10">
        <f t="shared" si="489"/>
        <v>0.25113747362512973</v>
      </c>
      <c r="AP168" s="10"/>
      <c r="AQ168" s="10">
        <f t="shared" si="490"/>
        <v>0.13462535874298837</v>
      </c>
      <c r="AR168" s="10">
        <f t="shared" si="490"/>
        <v>0.2357768057066314</v>
      </c>
      <c r="AS168" s="10">
        <f t="shared" si="490"/>
        <v>0.37670621043769476</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269.72839151750208</v>
      </c>
      <c r="J169" s="10">
        <f t="shared" si="497"/>
        <v>271.50333196822595</v>
      </c>
      <c r="K169" s="10">
        <f t="shared" si="497"/>
        <v>308.41597413505269</v>
      </c>
      <c r="L169" s="10">
        <f t="shared" si="497"/>
        <v>375.17892762426646</v>
      </c>
      <c r="M169" s="10">
        <f t="shared" si="497"/>
        <v>445.07665560856572</v>
      </c>
      <c r="N169" s="39"/>
      <c r="O169" s="10">
        <f>SUM(O161:O168)</f>
        <v>272.36329371129125</v>
      </c>
      <c r="P169" s="10">
        <f t="shared" ref="P169:S169" si="498">SUM(P161:P168)</f>
        <v>267.50538626656464</v>
      </c>
      <c r="Q169" s="10">
        <f t="shared" si="498"/>
        <v>278.32204942461738</v>
      </c>
      <c r="R169" s="10">
        <f t="shared" si="498"/>
        <v>269.72839151750208</v>
      </c>
      <c r="S169" s="10">
        <f t="shared" si="498"/>
        <v>271.50333196822595</v>
      </c>
      <c r="T169" s="10">
        <f>SUM(T161:T168)</f>
        <v>308.41597413505269</v>
      </c>
      <c r="U169" s="10">
        <f>SUM(U161:U168)</f>
        <v>375.17892762426646</v>
      </c>
      <c r="V169" s="10">
        <f>SUM(V161:V168)</f>
        <v>445.07665560856572</v>
      </c>
      <c r="W169" s="281"/>
      <c r="X169" s="10">
        <f>SUM(X161:X168)</f>
        <v>272.36329371129125</v>
      </c>
      <c r="Y169" s="10">
        <f t="shared" ref="Y169:AB169" si="499">SUM(Y161:Y168)</f>
        <v>267.50538626656464</v>
      </c>
      <c r="Z169" s="10">
        <f t="shared" si="499"/>
        <v>278.32204942461738</v>
      </c>
      <c r="AA169" s="10">
        <f t="shared" si="499"/>
        <v>269.72839151750208</v>
      </c>
      <c r="AB169" s="10">
        <f t="shared" si="499"/>
        <v>271.50333196822595</v>
      </c>
      <c r="AC169" s="10" t="e">
        <f>SUM(AC161:AC168)</f>
        <v>#N/A</v>
      </c>
      <c r="AD169" s="10" t="e">
        <f>SUM(AD161:AD168)</f>
        <v>#N/A</v>
      </c>
      <c r="AE169" s="10" t="e">
        <f>SUM(AE161:AE168)</f>
        <v>#N/A</v>
      </c>
      <c r="AQ169" s="185" t="s">
        <v>622</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0.40504169626705189</v>
      </c>
      <c r="J172" s="240">
        <f t="shared" si="505"/>
        <v>0.38123404328773369</v>
      </c>
      <c r="K172" s="240">
        <f t="shared" ref="K172:M179" si="506">K161/K$169</f>
        <v>0.39441926710095321</v>
      </c>
      <c r="L172" s="240">
        <f t="shared" si="506"/>
        <v>0.45427699144613837</v>
      </c>
      <c r="M172" s="240">
        <f t="shared" si="506"/>
        <v>0.5098528098325068</v>
      </c>
      <c r="N172" s="40" t="str">
        <f>C172</f>
        <v>Car</v>
      </c>
      <c r="O172" s="240">
        <f t="shared" ref="O172:O179" si="507">O161/O$169</f>
        <v>0.41522929189796737</v>
      </c>
      <c r="P172" s="240">
        <f t="shared" ref="P172:S172" si="508">P161/P$169</f>
        <v>0.41948154992246744</v>
      </c>
      <c r="Q172" s="240">
        <f t="shared" si="508"/>
        <v>0.42316400513543673</v>
      </c>
      <c r="R172" s="240">
        <f t="shared" si="508"/>
        <v>0.40504169626705189</v>
      </c>
      <c r="S172" s="240">
        <f t="shared" si="508"/>
        <v>0.38123404328773369</v>
      </c>
      <c r="T172" s="307">
        <f t="shared" ref="T172:V179" si="509">T161/T$169</f>
        <v>0.39441926710095321</v>
      </c>
      <c r="U172" s="307">
        <f t="shared" si="509"/>
        <v>0.45427699144613837</v>
      </c>
      <c r="V172" s="307">
        <f t="shared" si="509"/>
        <v>0.5098528098325068</v>
      </c>
      <c r="W172" s="281"/>
      <c r="X172" s="240">
        <f>O172</f>
        <v>0.41522929189796737</v>
      </c>
      <c r="Y172" s="240">
        <f t="shared" ref="Y172:AB172" si="510">P172</f>
        <v>0.41948154992246744</v>
      </c>
      <c r="Z172" s="240">
        <f t="shared" si="510"/>
        <v>0.42316400513543673</v>
      </c>
      <c r="AA172" s="240">
        <f t="shared" si="510"/>
        <v>0.40504169626705189</v>
      </c>
      <c r="AB172" s="240">
        <f t="shared" si="510"/>
        <v>0.38123404328773369</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8.6071360456748541E-2</v>
      </c>
      <c r="J173" s="240">
        <f t="shared" si="512"/>
        <v>8.1012234198643424E-2</v>
      </c>
      <c r="K173" s="240">
        <f t="shared" si="506"/>
        <v>8.3814094258952573E-2</v>
      </c>
      <c r="L173" s="240">
        <f t="shared" si="506"/>
        <v>9.653386068230442E-2</v>
      </c>
      <c r="M173" s="240">
        <f t="shared" si="506"/>
        <v>0.10834372208940772</v>
      </c>
      <c r="N173" s="40"/>
      <c r="O173" s="240">
        <f t="shared" si="507"/>
        <v>6.8096686907411483E-2</v>
      </c>
      <c r="P173" s="240">
        <f t="shared" ref="P173:S173" si="513">P162/P$169</f>
        <v>8.9139829358524339E-2</v>
      </c>
      <c r="Q173" s="240">
        <f t="shared" si="513"/>
        <v>8.9922351091280314E-2</v>
      </c>
      <c r="R173" s="240">
        <f t="shared" si="513"/>
        <v>8.6071360456748541E-2</v>
      </c>
      <c r="S173" s="240">
        <f t="shared" si="513"/>
        <v>8.1012234198643424E-2</v>
      </c>
      <c r="T173" s="307">
        <f t="shared" si="509"/>
        <v>8.3814094258952573E-2</v>
      </c>
      <c r="U173" s="307">
        <f t="shared" si="509"/>
        <v>9.653386068230442E-2</v>
      </c>
      <c r="V173" s="307">
        <f t="shared" si="509"/>
        <v>0.10834372208940772</v>
      </c>
      <c r="W173" s="281"/>
      <c r="X173" s="240">
        <f t="shared" ref="X173:X182" si="514">O173</f>
        <v>6.8096686907411483E-2</v>
      </c>
      <c r="Y173" s="240">
        <f t="shared" ref="Y173:Y182" si="515">P173</f>
        <v>8.9139829358524339E-2</v>
      </c>
      <c r="Z173" s="240">
        <f t="shared" ref="Z173:Z182" si="516">Q173</f>
        <v>8.9922351091280314E-2</v>
      </c>
      <c r="AA173" s="240">
        <f t="shared" ref="AA173:AA182" si="517">R173</f>
        <v>8.6071360456748541E-2</v>
      </c>
      <c r="AB173" s="240">
        <f t="shared" ref="AB173:AB182" si="518">S173</f>
        <v>8.1012234198643424E-2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1.5189063610014446E-2</v>
      </c>
      <c r="J174" s="240">
        <f t="shared" si="519"/>
        <v>1.4296276623290013E-2</v>
      </c>
      <c r="K174" s="240">
        <f t="shared" si="506"/>
        <v>1.4790722516285746E-2</v>
      </c>
      <c r="L174" s="240">
        <f t="shared" si="506"/>
        <v>1.7035387179230189E-2</v>
      </c>
      <c r="M174" s="240">
        <f t="shared" si="506"/>
        <v>1.9119480368719008E-2</v>
      </c>
      <c r="N174" s="40"/>
      <c r="O174" s="240">
        <f t="shared" si="507"/>
        <v>1.4592147194445316E-2</v>
      </c>
      <c r="P174" s="240">
        <f t="shared" ref="P174:S174" si="520">P163/P$169</f>
        <v>1.5730558122092529E-2</v>
      </c>
      <c r="Q174" s="240">
        <f t="shared" si="520"/>
        <v>1.5868650192578878E-2</v>
      </c>
      <c r="R174" s="240">
        <f t="shared" si="520"/>
        <v>1.5189063610014446E-2</v>
      </c>
      <c r="S174" s="240">
        <f t="shared" si="520"/>
        <v>1.4296276623290013E-2</v>
      </c>
      <c r="T174" s="307">
        <f t="shared" si="509"/>
        <v>1.4790722516285746E-2</v>
      </c>
      <c r="U174" s="307">
        <f t="shared" si="509"/>
        <v>1.7035387179230189E-2</v>
      </c>
      <c r="V174" s="307">
        <f t="shared" si="509"/>
        <v>1.9119480368719008E-2</v>
      </c>
      <c r="W174" s="281"/>
      <c r="X174" s="240">
        <f t="shared" si="514"/>
        <v>1.4592147194445316E-2</v>
      </c>
      <c r="Y174" s="240">
        <f t="shared" si="515"/>
        <v>1.5730558122092529E-2</v>
      </c>
      <c r="Z174" s="240">
        <f t="shared" si="516"/>
        <v>1.5868650192578878E-2</v>
      </c>
      <c r="AA174" s="240">
        <f t="shared" si="517"/>
        <v>1.5189063610014446E-2</v>
      </c>
      <c r="AB174" s="240">
        <f t="shared" si="518"/>
        <v>1.4296276623290013E-2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7.1312887110157291E-2</v>
      </c>
      <c r="J175" s="240">
        <f t="shared" si="521"/>
        <v>7.3118441935909953E-2</v>
      </c>
      <c r="K175" s="240">
        <f t="shared" si="506"/>
        <v>6.7726173837398693E-2</v>
      </c>
      <c r="L175" s="240">
        <f t="shared" si="506"/>
        <v>5.2635242781389008E-2</v>
      </c>
      <c r="M175" s="240">
        <f t="shared" si="506"/>
        <v>4.0143465064394562E-2</v>
      </c>
      <c r="N175" s="40"/>
      <c r="O175" s="240">
        <f t="shared" si="507"/>
        <v>0.10341976863779595</v>
      </c>
      <c r="P175" s="240">
        <f t="shared" ref="P175:S175" si="522">P164/P$169</f>
        <v>6.9165955701273221E-2</v>
      </c>
      <c r="Q175" s="240">
        <f t="shared" si="522"/>
        <v>6.8000248585824333E-2</v>
      </c>
      <c r="R175" s="240">
        <f t="shared" si="522"/>
        <v>7.1312887110157291E-2</v>
      </c>
      <c r="S175" s="240">
        <f t="shared" si="522"/>
        <v>7.3118441935909953E-2</v>
      </c>
      <c r="T175" s="307">
        <f t="shared" si="509"/>
        <v>6.7726173837398693E-2</v>
      </c>
      <c r="U175" s="307">
        <f t="shared" si="509"/>
        <v>5.2635242781389008E-2</v>
      </c>
      <c r="V175" s="307">
        <f t="shared" si="509"/>
        <v>4.0143465064394562E-2</v>
      </c>
      <c r="W175" s="281"/>
      <c r="X175" s="240">
        <f t="shared" si="514"/>
        <v>0.10341976863779595</v>
      </c>
      <c r="Y175" s="240">
        <f t="shared" si="515"/>
        <v>6.9165955701273221E-2</v>
      </c>
      <c r="Z175" s="240">
        <f t="shared" si="516"/>
        <v>6.8000248585824333E-2</v>
      </c>
      <c r="AA175" s="240">
        <f t="shared" si="517"/>
        <v>7.1312887110157291E-2</v>
      </c>
      <c r="AB175" s="240">
        <f t="shared" si="518"/>
        <v>7.3118441935909953E-2</v>
      </c>
      <c r="AC175" s="307" t="e">
        <f t="shared" si="511"/>
        <v>#N/A</v>
      </c>
      <c r="AD175" s="307" t="e">
        <f t="shared" si="511"/>
        <v>#N/A</v>
      </c>
      <c r="AE175" s="307" t="e">
        <f t="shared" si="511"/>
        <v>#N/A</v>
      </c>
      <c r="AG175" s="255">
        <f>T175</f>
        <v>6.7726173837398693E-2</v>
      </c>
      <c r="AI175" s="308">
        <f>AG175/$AG$180</f>
        <v>0.13358854273633636</v>
      </c>
      <c r="AJ175" s="308">
        <f>AI175</f>
        <v>0.13358854273633636</v>
      </c>
      <c r="AK175" s="308">
        <f>AJ175</f>
        <v>0.13358854273633636</v>
      </c>
      <c r="AL175" s="309"/>
      <c r="AM175" s="308">
        <f>AI175</f>
        <v>0.13358854273633636</v>
      </c>
      <c r="AN175" s="308">
        <f t="shared" ref="AN175:AO179" si="523">AJ175</f>
        <v>0.13358854273633636</v>
      </c>
      <c r="AO175" s="308">
        <f t="shared" si="523"/>
        <v>0.13358854273633636</v>
      </c>
      <c r="AP175" s="309"/>
      <c r="AQ175" s="308">
        <f>AM175</f>
        <v>0.13358854273633636</v>
      </c>
      <c r="AR175" s="308">
        <f t="shared" ref="AR175:AS179" si="524">AN175</f>
        <v>0.13358854273633636</v>
      </c>
      <c r="AS175" s="308">
        <f t="shared" si="524"/>
        <v>0.13358854273633636</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0.37728372031927815</v>
      </c>
      <c r="J176" s="240">
        <f t="shared" si="525"/>
        <v>0.38683608132309116</v>
      </c>
      <c r="K176" s="240">
        <f t="shared" si="506"/>
        <v>0.35830806834245388</v>
      </c>
      <c r="L176" s="240">
        <f t="shared" si="506"/>
        <v>0.27846888579613233</v>
      </c>
      <c r="M176" s="240">
        <f t="shared" si="506"/>
        <v>0.21238062936095228</v>
      </c>
      <c r="N176" s="40"/>
      <c r="O176" s="240">
        <f t="shared" si="507"/>
        <v>0.34824021728346571</v>
      </c>
      <c r="P176" s="240">
        <f t="shared" ref="P176:S176" si="526">P165/P$169</f>
        <v>0.36592529266281709</v>
      </c>
      <c r="Q176" s="240">
        <f t="shared" si="526"/>
        <v>0.3597580719101382</v>
      </c>
      <c r="R176" s="240">
        <f t="shared" si="526"/>
        <v>0.37728372031927815</v>
      </c>
      <c r="S176" s="240">
        <f t="shared" si="526"/>
        <v>0.38683608132309116</v>
      </c>
      <c r="T176" s="307">
        <f t="shared" si="509"/>
        <v>0.35830806834245388</v>
      </c>
      <c r="U176" s="307">
        <f t="shared" si="509"/>
        <v>0.27846888579613233</v>
      </c>
      <c r="V176" s="307">
        <f t="shared" si="509"/>
        <v>0.21238062936095228</v>
      </c>
      <c r="W176" s="281"/>
      <c r="X176" s="240">
        <f t="shared" si="514"/>
        <v>0.34824021728346571</v>
      </c>
      <c r="Y176" s="240">
        <f t="shared" si="515"/>
        <v>0.36592529266281709</v>
      </c>
      <c r="Z176" s="240">
        <f t="shared" si="516"/>
        <v>0.3597580719101382</v>
      </c>
      <c r="AA176" s="240">
        <f t="shared" si="517"/>
        <v>0.37728372031927815</v>
      </c>
      <c r="AB176" s="240">
        <f t="shared" si="518"/>
        <v>0.38683608132309116</v>
      </c>
      <c r="AC176" s="307" t="e">
        <f t="shared" si="511"/>
        <v>#N/A</v>
      </c>
      <c r="AD176" s="307" t="e">
        <f t="shared" si="511"/>
        <v>#N/A</v>
      </c>
      <c r="AE176" s="307" t="e">
        <f t="shared" si="511"/>
        <v>#N/A</v>
      </c>
      <c r="AG176" s="255">
        <f>T176</f>
        <v>0.35830806834245388</v>
      </c>
      <c r="AI176" s="308">
        <f>1-SUM(AI177:AI179,AI175)</f>
        <v>0.70675560109832025</v>
      </c>
      <c r="AJ176" s="308">
        <f t="shared" ref="AJ176:AK176" si="527">1-SUM(AJ177:AJ179,AJ175)</f>
        <v>0.70675560109832025</v>
      </c>
      <c r="AK176" s="308">
        <f t="shared" si="527"/>
        <v>0.70675560109832025</v>
      </c>
      <c r="AL176" s="309"/>
      <c r="AM176" s="308">
        <f t="shared" ref="AM176:AM179" si="528">AI176</f>
        <v>0.70675560109832025</v>
      </c>
      <c r="AN176" s="308">
        <f t="shared" si="523"/>
        <v>0.70675560109832025</v>
      </c>
      <c r="AO176" s="308">
        <f t="shared" si="523"/>
        <v>0.70675560109832025</v>
      </c>
      <c r="AP176" s="309"/>
      <c r="AQ176" s="308">
        <f t="shared" ref="AQ176:AQ178" si="529">AM176</f>
        <v>0.70675560109832025</v>
      </c>
      <c r="AR176" s="308">
        <f t="shared" si="524"/>
        <v>0.70675560109832025</v>
      </c>
      <c r="AS176" s="308">
        <f t="shared" si="524"/>
        <v>0.70675560109832025</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9.4717273397060438E-3</v>
      </c>
      <c r="J177" s="240">
        <f t="shared" si="530"/>
        <v>2.7163400956938078E-2</v>
      </c>
      <c r="K177" s="240">
        <f t="shared" si="506"/>
        <v>4.7052931163187248E-2</v>
      </c>
      <c r="L177" s="240">
        <f t="shared" si="506"/>
        <v>7.3907922107575699E-2</v>
      </c>
      <c r="M177" s="240">
        <f t="shared" si="506"/>
        <v>8.8664967689955548E-2</v>
      </c>
      <c r="N177" s="40"/>
      <c r="O177" s="240">
        <f t="shared" si="507"/>
        <v>2.9423476986062138E-3</v>
      </c>
      <c r="P177" s="240">
        <f t="shared" ref="P177:S177" si="531">P166/P$169</f>
        <v>5.886119177972912E-3</v>
      </c>
      <c r="Q177" s="240">
        <f t="shared" si="531"/>
        <v>9.0703241725622122E-3</v>
      </c>
      <c r="R177" s="240">
        <f t="shared" si="531"/>
        <v>9.4717273397060438E-3</v>
      </c>
      <c r="S177" s="240">
        <f t="shared" si="531"/>
        <v>2.7163400956938078E-2</v>
      </c>
      <c r="T177" s="307">
        <f t="shared" si="509"/>
        <v>4.7052931163187248E-2</v>
      </c>
      <c r="U177" s="307">
        <f t="shared" si="509"/>
        <v>7.3907922107575699E-2</v>
      </c>
      <c r="V177" s="307">
        <f t="shared" si="509"/>
        <v>8.8664967689955548E-2</v>
      </c>
      <c r="W177" s="281"/>
      <c r="X177" s="240">
        <f t="shared" si="514"/>
        <v>2.9423476986062138E-3</v>
      </c>
      <c r="Y177" s="240">
        <f t="shared" si="515"/>
        <v>5.886119177972912E-3</v>
      </c>
      <c r="Z177" s="240">
        <f t="shared" si="516"/>
        <v>9.0703241725622122E-3</v>
      </c>
      <c r="AA177" s="240">
        <f t="shared" si="517"/>
        <v>9.4717273397060438E-3</v>
      </c>
      <c r="AB177" s="240">
        <f t="shared" si="518"/>
        <v>2.7163400956938078E-2</v>
      </c>
      <c r="AC177" s="307" t="e">
        <f t="shared" si="511"/>
        <v>#N/A</v>
      </c>
      <c r="AD177" s="307" t="e">
        <f t="shared" si="511"/>
        <v>#N/A</v>
      </c>
      <c r="AE177" s="307" t="e">
        <f t="shared" si="511"/>
        <v>#N/A</v>
      </c>
      <c r="AG177" s="255">
        <f>T177</f>
        <v>4.7052931163187248E-2</v>
      </c>
      <c r="AI177" s="308">
        <f>AG177/$AG$180</f>
        <v>9.2810979115024561E-2</v>
      </c>
      <c r="AJ177" s="308">
        <f t="shared" ref="AJ177:AK177" si="532">AI177</f>
        <v>9.2810979115024561E-2</v>
      </c>
      <c r="AK177" s="308">
        <f t="shared" si="532"/>
        <v>9.2810979115024561E-2</v>
      </c>
      <c r="AL177" s="309"/>
      <c r="AM177" s="308">
        <f t="shared" si="528"/>
        <v>9.2810979115024561E-2</v>
      </c>
      <c r="AN177" s="308">
        <f t="shared" si="523"/>
        <v>9.2810979115024561E-2</v>
      </c>
      <c r="AO177" s="308">
        <f t="shared" si="523"/>
        <v>9.2810979115024561E-2</v>
      </c>
      <c r="AP177" s="309"/>
      <c r="AQ177" s="308">
        <f t="shared" si="529"/>
        <v>9.2810979115024561E-2</v>
      </c>
      <c r="AR177" s="308">
        <f t="shared" si="524"/>
        <v>9.2810979115024561E-2</v>
      </c>
      <c r="AS177" s="308">
        <f t="shared" si="524"/>
        <v>9.2810979115024561E-2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3.3247224395951687E-2</v>
      </c>
      <c r="J178" s="240">
        <f t="shared" si="533"/>
        <v>3.4089003334985019E-2</v>
      </c>
      <c r="K178" s="240">
        <f t="shared" si="506"/>
        <v>3.157504050527369E-2</v>
      </c>
      <c r="L178" s="240">
        <f t="shared" si="506"/>
        <v>2.453940372916107E-2</v>
      </c>
      <c r="M178" s="240">
        <f t="shared" si="506"/>
        <v>1.8715534388129878E-2</v>
      </c>
      <c r="N178" s="40"/>
      <c r="O178" s="240">
        <f t="shared" si="507"/>
        <v>4.5242683494738922E-2</v>
      </c>
      <c r="P178" s="240">
        <f t="shared" ref="P178:S178" si="534">P167/P$169</f>
        <v>3.2246290158026006E-2</v>
      </c>
      <c r="Q178" s="240">
        <f t="shared" si="534"/>
        <v>3.1702818597445108E-2</v>
      </c>
      <c r="R178" s="240">
        <f t="shared" si="534"/>
        <v>3.3247224395951687E-2</v>
      </c>
      <c r="S178" s="240">
        <f t="shared" si="534"/>
        <v>3.4089003334985019E-2</v>
      </c>
      <c r="T178" s="307">
        <f t="shared" si="509"/>
        <v>3.157504050527369E-2</v>
      </c>
      <c r="U178" s="307">
        <f t="shared" si="509"/>
        <v>2.453940372916107E-2</v>
      </c>
      <c r="V178" s="307">
        <f t="shared" si="509"/>
        <v>1.8715534388129878E-2</v>
      </c>
      <c r="W178" s="281"/>
      <c r="X178" s="240">
        <f t="shared" si="514"/>
        <v>4.5242683494738922E-2</v>
      </c>
      <c r="Y178" s="240">
        <f t="shared" si="515"/>
        <v>3.2246290158026006E-2</v>
      </c>
      <c r="Z178" s="240">
        <f t="shared" si="516"/>
        <v>3.1702818597445108E-2</v>
      </c>
      <c r="AA178" s="240">
        <f t="shared" si="517"/>
        <v>3.3247224395951687E-2</v>
      </c>
      <c r="AB178" s="240">
        <f t="shared" si="518"/>
        <v>3.4089003334985019E-2</v>
      </c>
      <c r="AC178" s="307" t="e">
        <f t="shared" si="511"/>
        <v>#N/A</v>
      </c>
      <c r="AD178" s="307" t="e">
        <f t="shared" si="511"/>
        <v>#N/A</v>
      </c>
      <c r="AE178" s="307" t="e">
        <f t="shared" si="511"/>
        <v>#N/A</v>
      </c>
      <c r="AG178" s="255">
        <f>T178</f>
        <v>3.157504050527369E-2</v>
      </c>
      <c r="AI178" s="308">
        <f>AG178/$AG$180</f>
        <v>6.2281144924372984E-2</v>
      </c>
      <c r="AJ178" s="308">
        <f>AI178*(1+$D$178)</f>
        <v>6.2281144924372984E-2</v>
      </c>
      <c r="AK178" s="308">
        <f>AJ178*(1+$D$178)</f>
        <v>6.2281144924372984E-2</v>
      </c>
      <c r="AL178" s="309"/>
      <c r="AM178" s="308">
        <f>AI178</f>
        <v>6.2281144924372984E-2</v>
      </c>
      <c r="AN178" s="308">
        <f t="shared" si="523"/>
        <v>6.2281144924372984E-2</v>
      </c>
      <c r="AO178" s="308">
        <f>AK178</f>
        <v>6.2281144924372984E-2</v>
      </c>
      <c r="AP178" s="309"/>
      <c r="AQ178" s="308">
        <f t="shared" si="529"/>
        <v>6.2281144924372984E-2</v>
      </c>
      <c r="AR178" s="308">
        <f t="shared" si="524"/>
        <v>6.2281144924372984E-2</v>
      </c>
      <c r="AS178" s="308">
        <f>AO178</f>
        <v>6.2281144924372984E-2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2.3823205010920349E-3</v>
      </c>
      <c r="J179" s="240">
        <f t="shared" si="535"/>
        <v>2.2505183394085759E-3</v>
      </c>
      <c r="K179" s="240">
        <f t="shared" si="506"/>
        <v>2.3137022754950698E-3</v>
      </c>
      <c r="L179" s="240">
        <f t="shared" si="506"/>
        <v>2.6023062780690352E-3</v>
      </c>
      <c r="M179" s="240">
        <f t="shared" si="506"/>
        <v>2.7793912059341616E-3</v>
      </c>
      <c r="N179" s="40"/>
      <c r="O179" s="240">
        <f t="shared" si="507"/>
        <v>2.2368568855691134E-3</v>
      </c>
      <c r="P179" s="240">
        <f t="shared" ref="P179:S179" si="536">P168/P$169</f>
        <v>2.4244048968265087E-3</v>
      </c>
      <c r="Q179" s="240">
        <f t="shared" si="536"/>
        <v>2.5135303147340925E-3</v>
      </c>
      <c r="R179" s="240">
        <f t="shared" si="536"/>
        <v>2.3823205010920349E-3</v>
      </c>
      <c r="S179" s="240">
        <f t="shared" si="536"/>
        <v>2.2505183394085759E-3</v>
      </c>
      <c r="T179" s="307">
        <f t="shared" si="509"/>
        <v>2.3137022754950698E-3</v>
      </c>
      <c r="U179" s="307">
        <f t="shared" si="509"/>
        <v>2.6023062780690352E-3</v>
      </c>
      <c r="V179" s="307">
        <f t="shared" si="509"/>
        <v>2.7793912059341616E-3</v>
      </c>
      <c r="W179" s="281"/>
      <c r="X179" s="240">
        <f t="shared" si="514"/>
        <v>2.2368568855691134E-3</v>
      </c>
      <c r="Y179" s="240">
        <f t="shared" si="515"/>
        <v>2.4244048968265087E-3</v>
      </c>
      <c r="Z179" s="240">
        <f t="shared" si="516"/>
        <v>2.5135303147340925E-3</v>
      </c>
      <c r="AA179" s="240">
        <f t="shared" si="517"/>
        <v>2.3823205010920349E-3</v>
      </c>
      <c r="AB179" s="240">
        <f t="shared" si="518"/>
        <v>2.2505183394085759E-3</v>
      </c>
      <c r="AC179" s="307" t="e">
        <f t="shared" si="511"/>
        <v>#N/A</v>
      </c>
      <c r="AD179" s="307" t="e">
        <f t="shared" si="511"/>
        <v>#N/A</v>
      </c>
      <c r="AE179" s="307" t="e">
        <f t="shared" si="511"/>
        <v>#N/A</v>
      </c>
      <c r="AG179" s="255">
        <f>T179</f>
        <v>2.3137022754950698E-3</v>
      </c>
      <c r="AI179" s="308">
        <f>AG179/$AG$180</f>
        <v>4.5637321259458805E-3</v>
      </c>
      <c r="AJ179" s="308">
        <f t="shared" ref="AJ179:AK179" si="537">AI179</f>
        <v>4.5637321259458805E-3</v>
      </c>
      <c r="AK179" s="308">
        <f t="shared" si="537"/>
        <v>4.5637321259458805E-3</v>
      </c>
      <c r="AL179" s="309"/>
      <c r="AM179" s="308">
        <f t="shared" si="528"/>
        <v>4.5637321259458805E-3</v>
      </c>
      <c r="AN179" s="308">
        <f t="shared" si="523"/>
        <v>4.5637321259458805E-3</v>
      </c>
      <c r="AO179" s="308">
        <f t="shared" si="523"/>
        <v>4.5637321259458805E-3</v>
      </c>
      <c r="AP179" s="309"/>
      <c r="AQ179" s="308">
        <f>AM179</f>
        <v>4.5637321259458805E-3</v>
      </c>
      <c r="AR179" s="308">
        <f t="shared" si="524"/>
        <v>4.5637321259458805E-3</v>
      </c>
      <c r="AS179" s="308">
        <f t="shared" si="524"/>
        <v>4.5637321259458805E-3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0.50697591612380866</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0.50630212033381494</v>
      </c>
      <c r="J181" s="33">
        <f t="shared" si="539"/>
        <v>0.47654255410966717</v>
      </c>
      <c r="K181" s="33">
        <f>SUM(K172:K174)</f>
        <v>0.49302408387619157</v>
      </c>
      <c r="L181" s="33">
        <f>SUM(L172:L174)</f>
        <v>0.56784623930767297</v>
      </c>
      <c r="M181" s="33">
        <f>SUM(M172:M174)</f>
        <v>0.6373160122906335</v>
      </c>
      <c r="N181" s="40"/>
      <c r="O181" s="33">
        <f>SUM(O172:O174)</f>
        <v>0.49791812599982416</v>
      </c>
      <c r="P181" s="33">
        <f t="shared" ref="P181:S181" si="540">SUM(P172:P174)</f>
        <v>0.52435193740308439</v>
      </c>
      <c r="Q181" s="33">
        <f t="shared" si="540"/>
        <v>0.52895500641929594</v>
      </c>
      <c r="R181" s="33">
        <f t="shared" si="540"/>
        <v>0.50630212033381494</v>
      </c>
      <c r="S181" s="33">
        <f t="shared" si="540"/>
        <v>0.47654255410966717</v>
      </c>
      <c r="T181" s="33">
        <f>SUM(T172:T174)</f>
        <v>0.49302408387619157</v>
      </c>
      <c r="U181" s="33">
        <f>SUM(U172:U174)</f>
        <v>0.56784623930767297</v>
      </c>
      <c r="V181" s="33">
        <f>SUM(V172:V174)</f>
        <v>0.6373160122906335</v>
      </c>
      <c r="X181" s="240">
        <f t="shared" si="514"/>
        <v>0.49791812599982416</v>
      </c>
      <c r="Y181" s="240">
        <f t="shared" si="515"/>
        <v>0.52435193740308439</v>
      </c>
      <c r="Z181" s="240">
        <f t="shared" si="516"/>
        <v>0.52895500641929594</v>
      </c>
      <c r="AA181" s="240">
        <f t="shared" si="517"/>
        <v>0.50630212033381494</v>
      </c>
      <c r="AB181" s="240">
        <f t="shared" si="518"/>
        <v>0.47654255410966717</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0.49369787966618506</v>
      </c>
      <c r="J182" s="33">
        <f t="shared" si="542"/>
        <v>0.52345744589033283</v>
      </c>
      <c r="K182" s="33">
        <f>1-K181</f>
        <v>0.50697591612380843</v>
      </c>
      <c r="L182" s="33">
        <f>1-L181</f>
        <v>0.43215376069232703</v>
      </c>
      <c r="M182" s="33">
        <f>1-M181</f>
        <v>0.3626839877093665</v>
      </c>
      <c r="N182" s="40"/>
      <c r="O182" s="33">
        <f>1-O181</f>
        <v>0.50208187400017579</v>
      </c>
      <c r="P182" s="33">
        <f t="shared" ref="P182:S182" si="543">1-P181</f>
        <v>0.47564806259691561</v>
      </c>
      <c r="Q182" s="33">
        <f t="shared" si="543"/>
        <v>0.47104499358070406</v>
      </c>
      <c r="R182" s="33">
        <f t="shared" si="543"/>
        <v>0.49369787966618506</v>
      </c>
      <c r="S182" s="33">
        <f t="shared" si="543"/>
        <v>0.52345744589033283</v>
      </c>
      <c r="T182" s="33">
        <f>1-T181</f>
        <v>0.50697591612380843</v>
      </c>
      <c r="U182" s="33">
        <f>1-U181</f>
        <v>0.43215376069232703</v>
      </c>
      <c r="V182" s="33">
        <f>1-V181</f>
        <v>0.3626839877093665</v>
      </c>
      <c r="X182" s="240">
        <f t="shared" si="514"/>
        <v>0.50208187400017579</v>
      </c>
      <c r="Y182" s="240">
        <f t="shared" si="515"/>
        <v>0.47564806259691561</v>
      </c>
      <c r="Z182" s="240">
        <f t="shared" si="516"/>
        <v>0.47104499358070406</v>
      </c>
      <c r="AA182" s="240">
        <f t="shared" si="517"/>
        <v>0.49369787966618506</v>
      </c>
      <c r="AB182" s="240">
        <f t="shared" si="518"/>
        <v>0.52345744589033283</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78.03660373688038</v>
      </c>
      <c r="J186" s="186">
        <f t="shared" si="549"/>
        <v>73.93308072309901</v>
      </c>
      <c r="K186" s="10">
        <f t="shared" ref="K186:M193" si="550">K149</f>
        <v>86.889430343267193</v>
      </c>
      <c r="L186" s="10">
        <f t="shared" si="550"/>
        <v>121.73939606795733</v>
      </c>
      <c r="M186" s="10">
        <f t="shared" si="550"/>
        <v>162.08827389491589</v>
      </c>
      <c r="N186" s="40"/>
      <c r="O186" s="233">
        <f>IF(O$113&lt;=$I$148,($I186-$F186)/10,IF(AND(O$113&gt;$I$148,O$113&lt;=$K$148),($K186-$I186)/10,IF(AND(O$113&gt;$K$148,O$113&lt;=$L$148),($L186-$K186)/2,($M186-$L186)/2)))+E186</f>
        <v>77.339763079108138</v>
      </c>
      <c r="P186" s="233">
        <f>IF(P$148&lt;=$I$148,($I186-$F186)/10,IF(AND(P$148&gt;$I$148,P$148&lt;=$K$148),($K186-$I186)/10,IF(AND(P$148&gt;$K$148,P$148&lt;=$L$148),($L186-$K186)/2,($M186-$L186)/2)))+O186</f>
        <v>77.065336482314919</v>
      </c>
      <c r="Q186" s="233">
        <f t="shared" ref="Q186:V186" si="551">IF(Q$148&lt;=$I$148,($I186-$F186)/10,IF(AND(Q$148&gt;$I$148,Q$148&lt;=$K$148),($K186-$I186)/10,IF(AND(Q$148&gt;$K$148,Q$148&lt;=$L$148),($L186-$K186)/2,($M186-$L186)/2)))+P186</f>
        <v>76.7909098855217</v>
      </c>
      <c r="R186" s="233">
        <f t="shared" si="551"/>
        <v>76.51648328872848</v>
      </c>
      <c r="S186" s="233">
        <f t="shared" si="551"/>
        <v>77.40176594936716</v>
      </c>
      <c r="T186" s="304">
        <f t="shared" si="551"/>
        <v>78.28704861000584</v>
      </c>
      <c r="U186" s="304">
        <f t="shared" si="551"/>
        <v>95.712031472350901</v>
      </c>
      <c r="V186" s="304">
        <f t="shared" si="551"/>
        <v>115.88647038583018</v>
      </c>
      <c r="W186" s="233">
        <f>E186</f>
        <v>77.614189675901358</v>
      </c>
      <c r="X186" s="233">
        <f t="shared" ref="X186:X187" si="552">IF(X$148&lt;=$I$148,($I186-$F186)/10,IF(AND(X$148&gt;$I$148,X$148&lt;=$K$148),($K186-$I186)/10,IF(AND(X$148&gt;$K$148,X$148&lt;=$L$148),($L186-$K186)/2,($M186-$L186)/2)))+W186</f>
        <v>77.339763079108138</v>
      </c>
      <c r="Y186" s="233">
        <f t="shared" ref="Y186:AR186" si="553">IF(Y$148&lt;=$I$148,($I186-$F186)/10,IF(AND(Y$148&gt;$I$148,Y$148&lt;=$K$148),($K186-$I186)/10,IF(AND(Y$148&gt;$K$148,Y$148&lt;=$L$148),($L186-$K186)/2,($M186-$L186)/2)))+X186</f>
        <v>77.065336482314919</v>
      </c>
      <c r="Z186" s="233">
        <f t="shared" si="553"/>
        <v>76.7909098855217</v>
      </c>
      <c r="AA186" s="233">
        <f t="shared" si="553"/>
        <v>76.51648328872848</v>
      </c>
      <c r="AB186" s="233">
        <f t="shared" si="553"/>
        <v>77.40176594936716</v>
      </c>
      <c r="AC186" s="233">
        <f t="shared" si="553"/>
        <v>78.28704861000584</v>
      </c>
      <c r="AD186" s="233">
        <f t="shared" si="553"/>
        <v>95.712031472350901</v>
      </c>
      <c r="AE186" s="233">
        <f t="shared" si="553"/>
        <v>115.88647038583018</v>
      </c>
      <c r="AF186" s="233">
        <f t="shared" si="553"/>
        <v>115.61204378903696</v>
      </c>
      <c r="AG186" s="233">
        <f t="shared" si="553"/>
        <v>115.33761719224374</v>
      </c>
      <c r="AH186" s="233">
        <f t="shared" si="553"/>
        <v>115.06319059545052</v>
      </c>
      <c r="AI186" s="233">
        <f t="shared" si="553"/>
        <v>114.7887639986573</v>
      </c>
      <c r="AJ186" s="233">
        <f t="shared" si="553"/>
        <v>114.51433740186408</v>
      </c>
      <c r="AK186" s="233">
        <f t="shared" si="553"/>
        <v>114.23991080507086</v>
      </c>
      <c r="AL186" s="233">
        <f t="shared" si="553"/>
        <v>113.96548420827764</v>
      </c>
      <c r="AM186" s="233">
        <f t="shared" si="553"/>
        <v>113.69105761148442</v>
      </c>
      <c r="AN186" s="233">
        <f t="shared" si="553"/>
        <v>113.41663101469121</v>
      </c>
      <c r="AO186" s="233">
        <f t="shared" si="553"/>
        <v>113.14220441789799</v>
      </c>
      <c r="AP186" s="233">
        <f t="shared" si="553"/>
        <v>112.86777782110477</v>
      </c>
      <c r="AQ186" s="233">
        <f t="shared" si="553"/>
        <v>112.59335122431155</v>
      </c>
      <c r="AR186" s="233">
        <f t="shared" si="553"/>
        <v>112.31892462751833</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16.582778294087085</v>
      </c>
      <c r="J187" s="10">
        <f t="shared" si="555"/>
        <v>15.710779653658541</v>
      </c>
      <c r="K187" s="10">
        <f t="shared" si="550"/>
        <v>18.464003947944281</v>
      </c>
      <c r="L187" s="10">
        <f t="shared" si="550"/>
        <v>25.869621664440938</v>
      </c>
      <c r="M187" s="10">
        <f t="shared" si="550"/>
        <v>34.443758202669628</v>
      </c>
      <c r="N187" s="40"/>
      <c r="O187" s="233">
        <f t="shared" ref="O187:O193" si="556">IF(O$113&lt;=$I$148,($I187-$F187)/10,IF(AND(O$113&gt;$I$148,O$113&lt;=$K$148),($K187-$I187)/10,IF(AND(O$113&gt;$K$148,O$113&lt;=$L$148),($L187-$K187)/2,($M187-$L187)/2)))+E187</f>
        <v>10.272869089063645</v>
      </c>
      <c r="P187" s="233">
        <f t="shared" ref="P187:V193" si="557">IF(P$148&lt;=$I$148,($I187-$F187)/10,IF(AND(P$148&gt;$I$148,P$148&lt;=$K$148),($K187-$I187)/10,IF(AND(P$148&gt;$K$148,P$148&lt;=$L$148),($L187-$K187)/2,($M187-$L187)/2)))+O187</f>
        <v>10.606358494405985</v>
      </c>
      <c r="Q187" s="233">
        <f t="shared" si="557"/>
        <v>10.939847899748324</v>
      </c>
      <c r="R187" s="233">
        <f t="shared" si="557"/>
        <v>11.273337305090664</v>
      </c>
      <c r="S187" s="233">
        <f t="shared" si="557"/>
        <v>11.461459870476384</v>
      </c>
      <c r="T187" s="304">
        <f t="shared" si="557"/>
        <v>11.649582435862104</v>
      </c>
      <c r="U187" s="304">
        <f t="shared" si="557"/>
        <v>15.352391294110433</v>
      </c>
      <c r="V187" s="304">
        <f t="shared" si="557"/>
        <v>19.639459563224776</v>
      </c>
      <c r="W187" s="233">
        <f t="shared" ref="W187:W193" si="558">E187</f>
        <v>9.939379683721306</v>
      </c>
      <c r="X187" s="233">
        <f t="shared" si="552"/>
        <v>10.272869089063645</v>
      </c>
      <c r="Y187" s="233">
        <f t="shared" ref="Y187:AR187" si="559">IF(Y$148&lt;=$I$148,($I187-$F187)/10,IF(AND(Y$148&gt;$I$148,Y$148&lt;=$K$148),($K187-$I187)/10,IF(AND(Y$148&gt;$K$148,Y$148&lt;=$L$148),($L187-$K187)/2,($M187-$L187)/2)))+X187</f>
        <v>10.606358494405985</v>
      </c>
      <c r="Z187" s="233">
        <f t="shared" si="559"/>
        <v>10.939847899748324</v>
      </c>
      <c r="AA187" s="233">
        <f t="shared" si="559"/>
        <v>11.273337305090664</v>
      </c>
      <c r="AB187" s="233">
        <f t="shared" si="559"/>
        <v>11.461459870476384</v>
      </c>
      <c r="AC187" s="233">
        <f t="shared" si="559"/>
        <v>11.649582435862104</v>
      </c>
      <c r="AD187" s="233">
        <f t="shared" si="559"/>
        <v>15.352391294110433</v>
      </c>
      <c r="AE187" s="233">
        <f t="shared" si="559"/>
        <v>19.639459563224776</v>
      </c>
      <c r="AF187" s="233">
        <f t="shared" si="559"/>
        <v>19.972948968567117</v>
      </c>
      <c r="AG187" s="233">
        <f t="shared" si="559"/>
        <v>20.306438373909458</v>
      </c>
      <c r="AH187" s="233">
        <f t="shared" si="559"/>
        <v>20.639927779251799</v>
      </c>
      <c r="AI187" s="233">
        <f t="shared" si="559"/>
        <v>20.97341718459414</v>
      </c>
      <c r="AJ187" s="233">
        <f t="shared" si="559"/>
        <v>21.306906589936482</v>
      </c>
      <c r="AK187" s="233">
        <f t="shared" si="559"/>
        <v>21.640395995278823</v>
      </c>
      <c r="AL187" s="233">
        <f t="shared" si="559"/>
        <v>21.973885400621164</v>
      </c>
      <c r="AM187" s="233">
        <f t="shared" si="559"/>
        <v>22.307374805963505</v>
      </c>
      <c r="AN187" s="233">
        <f t="shared" si="559"/>
        <v>22.640864211305846</v>
      </c>
      <c r="AO187" s="233">
        <f t="shared" si="559"/>
        <v>22.974353616648187</v>
      </c>
      <c r="AP187" s="233">
        <f t="shared" si="559"/>
        <v>23.307843021990529</v>
      </c>
      <c r="AQ187" s="233">
        <f t="shared" si="559"/>
        <v>23.64133242733287</v>
      </c>
      <c r="AR187" s="233">
        <f t="shared" si="559"/>
        <v>23.974821832675211</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2.9263726401330143</v>
      </c>
      <c r="J188" s="10">
        <f t="shared" si="560"/>
        <v>2.7724905271162128</v>
      </c>
      <c r="K188" s="10">
        <f t="shared" si="550"/>
        <v>3.2583536378725197</v>
      </c>
      <c r="L188" s="10">
        <f t="shared" si="550"/>
        <v>4.5652273525484004</v>
      </c>
      <c r="M188" s="10">
        <f t="shared" si="550"/>
        <v>6.0783102710593457</v>
      </c>
      <c r="N188" s="40"/>
      <c r="O188" s="233">
        <f t="shared" si="556"/>
        <v>3.3734397349547702</v>
      </c>
      <c r="P188" s="233">
        <f t="shared" si="557"/>
        <v>3.3821937652395642</v>
      </c>
      <c r="Q188" s="233">
        <f t="shared" si="557"/>
        <v>3.3909477955243581</v>
      </c>
      <c r="R188" s="233">
        <f t="shared" si="557"/>
        <v>3.399701825809152</v>
      </c>
      <c r="S188" s="233">
        <f t="shared" si="557"/>
        <v>3.4328999255831025</v>
      </c>
      <c r="T188" s="304">
        <f t="shared" si="557"/>
        <v>3.466098025357053</v>
      </c>
      <c r="U188" s="304">
        <f t="shared" si="557"/>
        <v>4.1195348826949933</v>
      </c>
      <c r="V188" s="304">
        <f t="shared" si="557"/>
        <v>4.8760763419504656</v>
      </c>
      <c r="W188" s="233">
        <f t="shared" si="558"/>
        <v>3.3646857046699763</v>
      </c>
      <c r="X188" s="233">
        <f t="shared" ref="X188" si="561">IF(X$148&lt;=$I$148,($I188-$F188)/10,IF(AND(X$148&gt;$I$148,X$148&lt;=$K$148),($K188-$I188)/10,IF(AND(X$148&gt;$K$148,X$148&lt;=$L$148),($L188-$K188)/2,($M188-$L188)/2)))+W188</f>
        <v>3.3734397349547702</v>
      </c>
      <c r="Y188" s="233">
        <f t="shared" ref="Y188:AR188" si="562">IF(Y$148&lt;=$I$148,($I188-$F188)/10,IF(AND(Y$148&gt;$I$148,Y$148&lt;=$K$148),($K188-$I188)/10,IF(AND(Y$148&gt;$K$148,Y$148&lt;=$L$148),($L188-$K188)/2,($M188-$L188)/2)))+X188</f>
        <v>3.3821937652395642</v>
      </c>
      <c r="Z188" s="233">
        <f t="shared" si="562"/>
        <v>3.3909477955243581</v>
      </c>
      <c r="AA188" s="233">
        <f t="shared" si="562"/>
        <v>3.399701825809152</v>
      </c>
      <c r="AB188" s="233">
        <f t="shared" si="562"/>
        <v>3.4328999255831025</v>
      </c>
      <c r="AC188" s="233">
        <f t="shared" si="562"/>
        <v>3.466098025357053</v>
      </c>
      <c r="AD188" s="233">
        <f t="shared" si="562"/>
        <v>4.1195348826949933</v>
      </c>
      <c r="AE188" s="233">
        <f t="shared" si="562"/>
        <v>4.8760763419504656</v>
      </c>
      <c r="AF188" s="233">
        <f t="shared" si="562"/>
        <v>4.8848303722352595</v>
      </c>
      <c r="AG188" s="233">
        <f t="shared" si="562"/>
        <v>4.8935844025200534</v>
      </c>
      <c r="AH188" s="233">
        <f t="shared" si="562"/>
        <v>4.9023384328048474</v>
      </c>
      <c r="AI188" s="233">
        <f t="shared" si="562"/>
        <v>4.9110924630896413</v>
      </c>
      <c r="AJ188" s="233">
        <f t="shared" si="562"/>
        <v>4.9198464933744352</v>
      </c>
      <c r="AK188" s="233">
        <f t="shared" si="562"/>
        <v>4.9286005236592292</v>
      </c>
      <c r="AL188" s="233">
        <f t="shared" si="562"/>
        <v>4.9373545539440231</v>
      </c>
      <c r="AM188" s="233">
        <f t="shared" si="562"/>
        <v>4.9461085842288171</v>
      </c>
      <c r="AN188" s="233">
        <f t="shared" si="562"/>
        <v>4.954862614513611</v>
      </c>
      <c r="AO188" s="233">
        <f t="shared" si="562"/>
        <v>4.9636166447984049</v>
      </c>
      <c r="AP188" s="233">
        <f t="shared" si="562"/>
        <v>4.9723706750831989</v>
      </c>
      <c r="AQ188" s="233">
        <f t="shared" si="562"/>
        <v>4.9811247053679928</v>
      </c>
      <c r="AR188" s="233">
        <f t="shared" si="562"/>
        <v>4.9898787356527867</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0.76940441338767729</v>
      </c>
      <c r="J189" s="10">
        <f t="shared" si="563"/>
        <v>0.79407602455699244</v>
      </c>
      <c r="K189" s="10">
        <f t="shared" si="550"/>
        <v>0.83551335514004943</v>
      </c>
      <c r="L189" s="10">
        <f t="shared" si="550"/>
        <v>0.78990535767857761</v>
      </c>
      <c r="M189" s="10">
        <f t="shared" si="550"/>
        <v>0.71467676701600114</v>
      </c>
      <c r="N189" s="40"/>
      <c r="O189" s="233">
        <f t="shared" si="556"/>
        <v>0.58226093577215754</v>
      </c>
      <c r="P189" s="233">
        <f t="shared" si="557"/>
        <v>0.54653038182672609</v>
      </c>
      <c r="Q189" s="233">
        <f t="shared" si="557"/>
        <v>0.51079982788129463</v>
      </c>
      <c r="R189" s="233">
        <f t="shared" si="557"/>
        <v>0.47506927393586312</v>
      </c>
      <c r="S189" s="233">
        <f t="shared" si="557"/>
        <v>0.48168016811110032</v>
      </c>
      <c r="T189" s="304">
        <f t="shared" si="557"/>
        <v>0.48829106228633751</v>
      </c>
      <c r="U189" s="304">
        <f t="shared" si="557"/>
        <v>0.4654870635556016</v>
      </c>
      <c r="V189" s="304">
        <f t="shared" si="557"/>
        <v>0.42787276822431336</v>
      </c>
      <c r="W189" s="233">
        <f t="shared" si="558"/>
        <v>0.61799148971758899</v>
      </c>
      <c r="X189" s="233">
        <f t="shared" ref="X189" si="564">IF(X$148&lt;=$I$148,($I189-$F189)/10,IF(AND(X$148&gt;$I$148,X$148&lt;=$K$148),($K189-$I189)/10,IF(AND(X$148&gt;$K$148,X$148&lt;=$L$148),($L189-$K189)/2,($M189-$L189)/2)))+W189</f>
        <v>0.58226093577215754</v>
      </c>
      <c r="Y189" s="233">
        <f t="shared" ref="Y189:AR189" si="565">IF(Y$148&lt;=$I$148,($I189-$F189)/10,IF(AND(Y$148&gt;$I$148,Y$148&lt;=$K$148),($K189-$I189)/10,IF(AND(Y$148&gt;$K$148,Y$148&lt;=$L$148),($L189-$K189)/2,($M189-$L189)/2)))+X189</f>
        <v>0.54653038182672609</v>
      </c>
      <c r="Z189" s="233">
        <f t="shared" si="565"/>
        <v>0.51079982788129463</v>
      </c>
      <c r="AA189" s="233">
        <f t="shared" si="565"/>
        <v>0.47506927393586312</v>
      </c>
      <c r="AB189" s="233">
        <f t="shared" si="565"/>
        <v>0.48168016811110032</v>
      </c>
      <c r="AC189" s="233">
        <f t="shared" si="565"/>
        <v>0.48829106228633751</v>
      </c>
      <c r="AD189" s="233">
        <f t="shared" si="565"/>
        <v>0.4654870635556016</v>
      </c>
      <c r="AE189" s="233">
        <f t="shared" si="565"/>
        <v>0.42787276822431336</v>
      </c>
      <c r="AF189" s="233">
        <f t="shared" si="565"/>
        <v>0.39214221427888185</v>
      </c>
      <c r="AG189" s="233">
        <f t="shared" si="565"/>
        <v>0.35641166033345034</v>
      </c>
      <c r="AH189" s="233">
        <f t="shared" si="565"/>
        <v>0.32068110638801883</v>
      </c>
      <c r="AI189" s="233">
        <f t="shared" si="565"/>
        <v>0.28495055244258732</v>
      </c>
      <c r="AJ189" s="233">
        <f t="shared" si="565"/>
        <v>0.24921999849715584</v>
      </c>
      <c r="AK189" s="233">
        <f t="shared" si="565"/>
        <v>0.21348944455172436</v>
      </c>
      <c r="AL189" s="233">
        <f t="shared" si="565"/>
        <v>0.17775889060629288</v>
      </c>
      <c r="AM189" s="233">
        <f t="shared" si="565"/>
        <v>0.1420283366608614</v>
      </c>
      <c r="AN189" s="233">
        <f t="shared" si="565"/>
        <v>0.10629778271542992</v>
      </c>
      <c r="AO189" s="233">
        <f t="shared" si="565"/>
        <v>7.0567228769998436E-2</v>
      </c>
      <c r="AP189" s="233">
        <f t="shared" si="565"/>
        <v>3.4836674824566947E-2</v>
      </c>
      <c r="AQ189" s="233">
        <f t="shared" si="565"/>
        <v>-8.938791208645408E-4</v>
      </c>
      <c r="AR189" s="233">
        <f t="shared" si="565"/>
        <v>-3.6624433066296029E-2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7.2688665019612859</v>
      </c>
      <c r="J190" s="10">
        <f t="shared" si="566"/>
        <v>7.5019489289107764</v>
      </c>
      <c r="K190" s="10">
        <f t="shared" si="550"/>
        <v>7.8934237098776387</v>
      </c>
      <c r="L190" s="10">
        <f t="shared" si="550"/>
        <v>7.4625469964083759</v>
      </c>
      <c r="M190" s="10">
        <f t="shared" si="550"/>
        <v>6.7518328737153572</v>
      </c>
      <c r="N190" s="40"/>
      <c r="O190" s="233">
        <f t="shared" si="556"/>
        <v>5.9192276086326343</v>
      </c>
      <c r="P190" s="233">
        <f t="shared" si="557"/>
        <v>5.9686295975283308</v>
      </c>
      <c r="Q190" s="233">
        <f t="shared" si="557"/>
        <v>6.0180315864240272</v>
      </c>
      <c r="R190" s="233">
        <f t="shared" si="557"/>
        <v>6.0674335753197237</v>
      </c>
      <c r="S190" s="233">
        <f t="shared" si="557"/>
        <v>6.1298892961113589</v>
      </c>
      <c r="T190" s="304">
        <f t="shared" si="557"/>
        <v>6.1923450169029941</v>
      </c>
      <c r="U190" s="304">
        <f t="shared" si="557"/>
        <v>5.9769066601683623</v>
      </c>
      <c r="V190" s="304">
        <f t="shared" si="557"/>
        <v>5.6215495988218525</v>
      </c>
      <c r="W190" s="233">
        <f t="shared" si="558"/>
        <v>5.8698256197369378</v>
      </c>
      <c r="X190" s="233">
        <f t="shared" ref="X190" si="567">IF(X$148&lt;=$I$148,($I190-$F190)/10,IF(AND(X$148&gt;$I$148,X$148&lt;=$K$148),($K190-$I190)/10,IF(AND(X$148&gt;$K$148,X$148&lt;=$L$148),($L190-$K190)/2,($M190-$L190)/2)))+W190</f>
        <v>5.9192276086326343</v>
      </c>
      <c r="Y190" s="233">
        <f t="shared" ref="Y190:AR190" si="568">IF(Y$148&lt;=$I$148,($I190-$F190)/10,IF(AND(Y$148&gt;$I$148,Y$148&lt;=$K$148),($K190-$I190)/10,IF(AND(Y$148&gt;$K$148,Y$148&lt;=$L$148),($L190-$K190)/2,($M190-$L190)/2)))+X190</f>
        <v>5.9686295975283308</v>
      </c>
      <c r="Z190" s="233">
        <f t="shared" si="568"/>
        <v>6.0180315864240272</v>
      </c>
      <c r="AA190" s="233">
        <f t="shared" si="568"/>
        <v>6.0674335753197237</v>
      </c>
      <c r="AB190" s="233">
        <f t="shared" si="568"/>
        <v>6.1298892961113589</v>
      </c>
      <c r="AC190" s="233">
        <f t="shared" si="568"/>
        <v>6.1923450169029941</v>
      </c>
      <c r="AD190" s="233">
        <f t="shared" si="568"/>
        <v>5.9769066601683623</v>
      </c>
      <c r="AE190" s="233">
        <f t="shared" si="568"/>
        <v>5.6215495988218525</v>
      </c>
      <c r="AF190" s="233">
        <f t="shared" si="568"/>
        <v>5.6709515877175489</v>
      </c>
      <c r="AG190" s="233">
        <f t="shared" si="568"/>
        <v>5.7203535766132454</v>
      </c>
      <c r="AH190" s="233">
        <f t="shared" si="568"/>
        <v>5.7697555655089419</v>
      </c>
      <c r="AI190" s="233">
        <f t="shared" si="568"/>
        <v>5.8191575544046383</v>
      </c>
      <c r="AJ190" s="233">
        <f t="shared" si="568"/>
        <v>5.8685595433003348</v>
      </c>
      <c r="AK190" s="233">
        <f t="shared" si="568"/>
        <v>5.9179615321960313</v>
      </c>
      <c r="AL190" s="233">
        <f t="shared" si="568"/>
        <v>5.9673635210917277</v>
      </c>
      <c r="AM190" s="233">
        <f t="shared" si="568"/>
        <v>6.0167655099874242</v>
      </c>
      <c r="AN190" s="233">
        <f t="shared" si="568"/>
        <v>6.0661674988831207</v>
      </c>
      <c r="AO190" s="233">
        <f t="shared" si="568"/>
        <v>6.1155694877788171</v>
      </c>
      <c r="AP190" s="233">
        <f t="shared" si="568"/>
        <v>6.1649714766745136</v>
      </c>
      <c r="AQ190" s="233">
        <f t="shared" si="568"/>
        <v>6.2143734655702101</v>
      </c>
      <c r="AR190" s="233">
        <f t="shared" si="568"/>
        <v>6.2637754544659066</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0.10219175120925041</v>
      </c>
      <c r="J191" s="10">
        <f t="shared" si="569"/>
        <v>0.2949981546959034</v>
      </c>
      <c r="K191" s="10">
        <f t="shared" si="550"/>
        <v>0.58047502402415896</v>
      </c>
      <c r="L191" s="10">
        <f t="shared" si="550"/>
        <v>1.1091477983703226</v>
      </c>
      <c r="M191" s="10">
        <f t="shared" si="550"/>
        <v>1.578508291563478</v>
      </c>
      <c r="N191" s="40"/>
      <c r="O191" s="233">
        <f t="shared" si="556"/>
        <v>2.8101367929347275E-2</v>
      </c>
      <c r="P191" s="233">
        <f t="shared" si="557"/>
        <v>3.5114993008527412E-2</v>
      </c>
      <c r="Q191" s="233">
        <f t="shared" si="557"/>
        <v>4.2128618087707549E-2</v>
      </c>
      <c r="R191" s="233">
        <f t="shared" si="557"/>
        <v>4.9142243166887686E-2</v>
      </c>
      <c r="S191" s="233">
        <f t="shared" si="557"/>
        <v>9.6970570448378535E-2</v>
      </c>
      <c r="T191" s="304">
        <f t="shared" si="557"/>
        <v>0.1447988977298694</v>
      </c>
      <c r="U191" s="304">
        <f t="shared" si="557"/>
        <v>0.40913528490295126</v>
      </c>
      <c r="V191" s="304">
        <f t="shared" si="557"/>
        <v>0.64381553149952897</v>
      </c>
      <c r="W191" s="233">
        <f t="shared" si="558"/>
        <v>2.1087742850167138E-2</v>
      </c>
      <c r="X191" s="233">
        <f t="shared" ref="X191" si="570">IF(X$148&lt;=$I$148,($I191-$F191)/10,IF(AND(X$148&gt;$I$148,X$148&lt;=$K$148),($K191-$I191)/10,IF(AND(X$148&gt;$K$148,X$148&lt;=$L$148),($L191-$K191)/2,($M191-$L191)/2)))+W191</f>
        <v>2.8101367929347275E-2</v>
      </c>
      <c r="Y191" s="233">
        <f t="shared" ref="Y191:AR191" si="571">IF(Y$148&lt;=$I$148,($I191-$F191)/10,IF(AND(Y$148&gt;$I$148,Y$148&lt;=$K$148),($K191-$I191)/10,IF(AND(Y$148&gt;$K$148,Y$148&lt;=$L$148),($L191-$K191)/2,($M191-$L191)/2)))+X191</f>
        <v>3.5114993008527412E-2</v>
      </c>
      <c r="Z191" s="233">
        <f t="shared" si="571"/>
        <v>4.2128618087707549E-2</v>
      </c>
      <c r="AA191" s="233">
        <f t="shared" si="571"/>
        <v>4.9142243166887686E-2</v>
      </c>
      <c r="AB191" s="233">
        <f t="shared" si="571"/>
        <v>9.6970570448378535E-2</v>
      </c>
      <c r="AC191" s="233">
        <f t="shared" si="571"/>
        <v>0.1447988977298694</v>
      </c>
      <c r="AD191" s="233">
        <f t="shared" si="571"/>
        <v>0.40913528490295126</v>
      </c>
      <c r="AE191" s="233">
        <f t="shared" si="571"/>
        <v>0.64381553149952897</v>
      </c>
      <c r="AF191" s="233">
        <f t="shared" si="571"/>
        <v>0.6508291565787091</v>
      </c>
      <c r="AG191" s="233">
        <f t="shared" si="571"/>
        <v>0.65784278165788923</v>
      </c>
      <c r="AH191" s="233">
        <f t="shared" si="571"/>
        <v>0.66485640673706936</v>
      </c>
      <c r="AI191" s="233">
        <f t="shared" si="571"/>
        <v>0.67187003181624949</v>
      </c>
      <c r="AJ191" s="233">
        <f t="shared" si="571"/>
        <v>0.67888365689542962</v>
      </c>
      <c r="AK191" s="233">
        <f t="shared" si="571"/>
        <v>0.68589728197460975</v>
      </c>
      <c r="AL191" s="233">
        <f t="shared" si="571"/>
        <v>0.69291090705378988</v>
      </c>
      <c r="AM191" s="233">
        <f t="shared" si="571"/>
        <v>0.69992453213297001</v>
      </c>
      <c r="AN191" s="233">
        <f t="shared" si="571"/>
        <v>0.70693815721215014</v>
      </c>
      <c r="AO191" s="233">
        <f t="shared" si="571"/>
        <v>0.71395178229133027</v>
      </c>
      <c r="AP191" s="233">
        <f t="shared" si="571"/>
        <v>0.7209654073705104</v>
      </c>
      <c r="AQ191" s="233">
        <f t="shared" si="571"/>
        <v>0.72797903244969053</v>
      </c>
      <c r="AR191" s="233">
        <f t="shared" si="571"/>
        <v>0.73499265752887066</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8.967720358741504</v>
      </c>
      <c r="J192" s="10">
        <f t="shared" si="572"/>
        <v>9.2552779889243997</v>
      </c>
      <c r="K192" s="10">
        <f t="shared" si="550"/>
        <v>9.7382468757877305</v>
      </c>
      <c r="L192" s="10">
        <f t="shared" si="550"/>
        <v>9.2066671756455758</v>
      </c>
      <c r="M192" s="10">
        <f t="shared" si="550"/>
        <v>8.329847453395951</v>
      </c>
      <c r="N192" s="40"/>
      <c r="O192" s="233">
        <f t="shared" si="556"/>
        <v>14.688010248391906</v>
      </c>
      <c r="P192" s="233">
        <f t="shared" si="557"/>
        <v>14.3525376549696</v>
      </c>
      <c r="Q192" s="233">
        <f t="shared" si="557"/>
        <v>14.017065061547294</v>
      </c>
      <c r="R192" s="233">
        <f t="shared" si="557"/>
        <v>13.681592468124988</v>
      </c>
      <c r="S192" s="233">
        <f t="shared" si="557"/>
        <v>13.758645119829611</v>
      </c>
      <c r="T192" s="304">
        <f t="shared" si="557"/>
        <v>13.835697771534234</v>
      </c>
      <c r="U192" s="304">
        <f t="shared" si="557"/>
        <v>13.569907921463155</v>
      </c>
      <c r="V192" s="304">
        <f t="shared" si="557"/>
        <v>13.131498060338343</v>
      </c>
      <c r="W192" s="233">
        <f t="shared" si="558"/>
        <v>15.023482841814213</v>
      </c>
      <c r="X192" s="233">
        <f t="shared" ref="X192" si="573">IF(X$148&lt;=$I$148,($I192-$F192)/10,IF(AND(X$148&gt;$I$148,X$148&lt;=$K$148),($K192-$I192)/10,IF(AND(X$148&gt;$K$148,X$148&lt;=$L$148),($L192-$K192)/2,($M192-$L192)/2)))+W192</f>
        <v>14.688010248391906</v>
      </c>
      <c r="Y192" s="233">
        <f t="shared" ref="Y192:AR192" si="574">IF(Y$148&lt;=$I$148,($I192-$F192)/10,IF(AND(Y$148&gt;$I$148,Y$148&lt;=$K$148),($K192-$I192)/10,IF(AND(Y$148&gt;$K$148,Y$148&lt;=$L$148),($L192-$K192)/2,($M192-$L192)/2)))+X192</f>
        <v>14.3525376549696</v>
      </c>
      <c r="Z192" s="233">
        <f t="shared" si="574"/>
        <v>14.017065061547294</v>
      </c>
      <c r="AA192" s="233">
        <f t="shared" si="574"/>
        <v>13.681592468124988</v>
      </c>
      <c r="AB192" s="233">
        <f t="shared" si="574"/>
        <v>13.758645119829611</v>
      </c>
      <c r="AC192" s="233">
        <f t="shared" si="574"/>
        <v>13.835697771534234</v>
      </c>
      <c r="AD192" s="233">
        <f t="shared" si="574"/>
        <v>13.569907921463155</v>
      </c>
      <c r="AE192" s="233">
        <f t="shared" si="574"/>
        <v>13.131498060338343</v>
      </c>
      <c r="AF192" s="233">
        <f t="shared" si="574"/>
        <v>12.796025466916037</v>
      </c>
      <c r="AG192" s="233">
        <f t="shared" si="574"/>
        <v>12.460552873493731</v>
      </c>
      <c r="AH192" s="233">
        <f t="shared" si="574"/>
        <v>12.125080280071424</v>
      </c>
      <c r="AI192" s="233">
        <f t="shared" si="574"/>
        <v>11.789607686649118</v>
      </c>
      <c r="AJ192" s="233">
        <f t="shared" si="574"/>
        <v>11.454135093226812</v>
      </c>
      <c r="AK192" s="233">
        <f t="shared" si="574"/>
        <v>11.118662499804506</v>
      </c>
      <c r="AL192" s="233">
        <f t="shared" si="574"/>
        <v>10.7831899063822</v>
      </c>
      <c r="AM192" s="233">
        <f t="shared" si="574"/>
        <v>10.447717312959893</v>
      </c>
      <c r="AN192" s="233">
        <f t="shared" si="574"/>
        <v>10.112244719537587</v>
      </c>
      <c r="AO192" s="233">
        <f t="shared" si="574"/>
        <v>9.7767721261152811</v>
      </c>
      <c r="AP192" s="233">
        <f t="shared" si="574"/>
        <v>9.4412995326929749</v>
      </c>
      <c r="AQ192" s="233">
        <f t="shared" si="574"/>
        <v>9.1058269392706688</v>
      </c>
      <c r="AR192" s="233">
        <f t="shared" si="574"/>
        <v>8.7703543458483626</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0.64257947683872407</v>
      </c>
      <c r="J193" s="10">
        <f t="shared" si="575"/>
        <v>0.61102322780502716</v>
      </c>
      <c r="K193" s="10">
        <f t="shared" si="550"/>
        <v>0.71358274115530007</v>
      </c>
      <c r="L193" s="10">
        <f t="shared" si="550"/>
        <v>0.97633047875583678</v>
      </c>
      <c r="M193" s="10">
        <f t="shared" si="550"/>
        <v>1.2370421425650351</v>
      </c>
      <c r="N193" s="40"/>
      <c r="O193" s="233">
        <f t="shared" si="556"/>
        <v>0.53793265946196756</v>
      </c>
      <c r="P193" s="233">
        <f t="shared" si="557"/>
        <v>0.54126683625440153</v>
      </c>
      <c r="Q193" s="233">
        <f t="shared" si="557"/>
        <v>0.5446010130468355</v>
      </c>
      <c r="R193" s="233">
        <f t="shared" si="557"/>
        <v>0.54793518983926948</v>
      </c>
      <c r="S193" s="233">
        <f t="shared" si="557"/>
        <v>0.55503551627092707</v>
      </c>
      <c r="T193" s="304">
        <f t="shared" si="557"/>
        <v>0.56213584270258465</v>
      </c>
      <c r="U193" s="304">
        <f t="shared" si="557"/>
        <v>0.69350971150285301</v>
      </c>
      <c r="V193" s="304">
        <f t="shared" si="557"/>
        <v>0.82386554340745222</v>
      </c>
      <c r="W193" s="233">
        <f t="shared" si="558"/>
        <v>0.53459848266953358</v>
      </c>
      <c r="X193" s="233">
        <f t="shared" ref="X193" si="576">IF(X$148&lt;=$I$148,($I193-$F193)/10,IF(AND(X$148&gt;$I$148,X$148&lt;=$K$148),($K193-$I193)/10,IF(AND(X$148&gt;$K$148,X$148&lt;=$L$148),($L193-$K193)/2,($M193-$L193)/2)))+W193</f>
        <v>0.53793265946196756</v>
      </c>
      <c r="Y193" s="233">
        <f t="shared" ref="Y193:AR193" si="577">IF(Y$148&lt;=$I$148,($I193-$F193)/10,IF(AND(Y$148&gt;$I$148,Y$148&lt;=$K$148),($K193-$I193)/10,IF(AND(Y$148&gt;$K$148,Y$148&lt;=$L$148),($L193-$K193)/2,($M193-$L193)/2)))+X193</f>
        <v>0.54126683625440153</v>
      </c>
      <c r="Z193" s="233">
        <f t="shared" si="577"/>
        <v>0.5446010130468355</v>
      </c>
      <c r="AA193" s="233">
        <f t="shared" si="577"/>
        <v>0.54793518983926948</v>
      </c>
      <c r="AB193" s="233">
        <f t="shared" si="577"/>
        <v>0.55503551627092707</v>
      </c>
      <c r="AC193" s="233">
        <f t="shared" si="577"/>
        <v>0.56213584270258465</v>
      </c>
      <c r="AD193" s="233">
        <f t="shared" si="577"/>
        <v>0.69350971150285301</v>
      </c>
      <c r="AE193" s="233">
        <f t="shared" si="577"/>
        <v>0.82386554340745222</v>
      </c>
      <c r="AF193" s="233">
        <f t="shared" si="577"/>
        <v>0.82719972019988619</v>
      </c>
      <c r="AG193" s="233">
        <f t="shared" si="577"/>
        <v>0.83053389699232016</v>
      </c>
      <c r="AH193" s="233">
        <f t="shared" si="577"/>
        <v>0.83386807378475414</v>
      </c>
      <c r="AI193" s="233">
        <f t="shared" si="577"/>
        <v>0.83720225057718811</v>
      </c>
      <c r="AJ193" s="233">
        <f t="shared" si="577"/>
        <v>0.84053642736962209</v>
      </c>
      <c r="AK193" s="233">
        <f t="shared" si="577"/>
        <v>0.84387060416205606</v>
      </c>
      <c r="AL193" s="233">
        <f t="shared" si="577"/>
        <v>0.84720478095449003</v>
      </c>
      <c r="AM193" s="233">
        <f t="shared" si="577"/>
        <v>0.85053895774692401</v>
      </c>
      <c r="AN193" s="233">
        <f t="shared" si="577"/>
        <v>0.85387313453935798</v>
      </c>
      <c r="AO193" s="233">
        <f t="shared" si="577"/>
        <v>0.85720731133179195</v>
      </c>
      <c r="AP193" s="233">
        <f t="shared" si="577"/>
        <v>0.86054148812422593</v>
      </c>
      <c r="AQ193" s="233">
        <f t="shared" si="577"/>
        <v>0.8638756649166599</v>
      </c>
      <c r="AR193" s="233">
        <f t="shared" si="577"/>
        <v>0.86720984170909388</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614</v>
      </c>
      <c r="J195" s="16" t="s">
        <v>644</v>
      </c>
      <c r="K195" s="16" t="s">
        <v>645</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78.03660373688038</v>
      </c>
      <c r="V200" s="186" cm="1">
        <f t="array" ref="V200">IF(V$199=-1,W200,IF(V$199=99,U200,IF(V$199=0,INDEX($E186:$M186,0,V$197),(INDEX($E186:$M186,0,V$199+1)-INDEX($E186:$M186,0,V$199))/(INDEX($E$185:$M$185,0,V$199+1)-INDEX($E$185:$M$185,0,V$199))+U200)))</f>
        <v>73.93308072309901</v>
      </c>
      <c r="W200" s="186" cm="1">
        <f t="array" ref="W200">IF(W$199=-1,X200,IF(W$199=99,V200,IF(W$199=0,INDEX($E186:$M186,0,W$197),(INDEX($E186:$M186,0,W$199+1)-INDEX($E186:$M186,0,W$199))/(INDEX($E$185:$M$185,0,W$199+1)-INDEX($E$185:$M$185,0,W$199))+V200)))</f>
        <v>75.372675125339924</v>
      </c>
      <c r="X200" s="186" cm="1">
        <f t="array" ref="X200">IF(X$199=-1,Y200,IF(X$199=99,W200,IF(X$199=0,INDEX($E186:$M186,0,X$197),(INDEX($E186:$M186,0,X$199+1)-INDEX($E186:$M186,0,X$199))/(INDEX($E$185:$M$185,0,X$199+1)-INDEX($E$185:$M$185,0,X$199))+W200)))</f>
        <v>76.812269527580838</v>
      </c>
      <c r="Y200" s="186" cm="1">
        <f t="array" ref="Y200">IF(Y$199=-1,Z200,IF(Y$199=99,X200,IF(Y$199=0,INDEX($E186:$M186,0,Y$197),(INDEX($E186:$M186,0,Y$199+1)-INDEX($E186:$M186,0,Y$199))/(INDEX($E$185:$M$185,0,Y$199+1)-INDEX($E$185:$M$185,0,Y$199))+X200)))</f>
        <v>78.251863929821752</v>
      </c>
      <c r="Z200" s="186" cm="1">
        <f t="array" ref="Z200">IF(Z$199=-1,AA200,IF(Z$199=99,Y200,IF(Z$199=0,INDEX($E186:$M186,0,Z$197),(INDEX($E186:$M186,0,Z$199+1)-INDEX($E186:$M186,0,Z$199))/(INDEX($E$185:$M$185,0,Z$199+1)-INDEX($E$185:$M$185,0,Z$199))+Y200)))</f>
        <v>79.691458332062666</v>
      </c>
      <c r="AA200" s="186" cm="1">
        <f t="array" ref="AA200">IF(AA$199=-1,AB200,IF(AA$199=99,Z200,IF(AA$199=0,INDEX($E186:$M186,0,AA$197),(INDEX($E186:$M186,0,AA$199+1)-INDEX($E186:$M186,0,AA$199))/(INDEX($E$185:$M$185,0,AA$199+1)-INDEX($E$185:$M$185,0,AA$199))+Z200)))</f>
        <v>81.13105273430358</v>
      </c>
      <c r="AB200" s="186" cm="1">
        <f t="array" ref="AB200">IF(AB$199=-1,AC200,IF(AB$199=99,AA200,IF(AB$199=0,INDEX($E186:$M186,0,AB$197),(INDEX($E186:$M186,0,AB$199+1)-INDEX($E186:$M186,0,AB$199))/(INDEX($E$185:$M$185,0,AB$199+1)-INDEX($E$185:$M$185,0,AB$199))+AA200)))</f>
        <v>82.570647136544494</v>
      </c>
      <c r="AC200" s="186" cm="1">
        <f t="array" ref="AC200">IF(AC$199=-1,AD200,IF(AC$199=99,AB200,IF(AC$199=0,INDEX($E186:$M186,0,AC$197),(INDEX($E186:$M186,0,AC$199+1)-INDEX($E186:$M186,0,AC$199))/(INDEX($E$185:$M$185,0,AC$199+1)-INDEX($E$185:$M$185,0,AC$199))+AB200)))</f>
        <v>84.010241538785408</v>
      </c>
      <c r="AD200" s="186" cm="1">
        <f t="array" ref="AD200">IF(AD$199=-1,AE200,IF(AD$199=99,AC200,IF(AD$199=0,INDEX($E186:$M186,0,AD$197),(INDEX($E186:$M186,0,AD$199+1)-INDEX($E186:$M186,0,AD$199))/(INDEX($E$185:$M$185,0,AD$199+1)-INDEX($E$185:$M$185,0,AD$199))+AC200)))</f>
        <v>85.449835941026322</v>
      </c>
      <c r="AE200" s="186" cm="1">
        <f t="array" ref="AE200">IF(AE$199=-1,AF200,IF(AE$199=99,AD200,IF(AE$199=0,INDEX($E186:$M186,0,AE$197),(INDEX($E186:$M186,0,AE$199+1)-INDEX($E186:$M186,0,AE$199))/(INDEX($E$185:$M$185,0,AE$199+1)-INDEX($E$185:$M$185,0,AE$199))+AD200)))</f>
        <v>86.889430343267193</v>
      </c>
      <c r="AF200" s="186" cm="1">
        <f t="array" ref="AF200">IF(AF$199=-1,AG200,IF(AF$199=99,AE200,IF(AF$199=0,INDEX($E186:$M186,0,AF$197),(INDEX($E186:$M186,0,AF$199+1)-INDEX($E186:$M186,0,AF$199))/(INDEX($E$185:$M$185,0,AF$199+1)-INDEX($E$185:$M$185,0,AF$199))+AE200)))</f>
        <v>90.374426915736208</v>
      </c>
      <c r="AG200" s="186" cm="1">
        <f t="array" ref="AG200">IF(AG$199=-1,AH200,IF(AG$199=99,AF200,IF(AG$199=0,INDEX($E186:$M186,0,AG$197),(INDEX($E186:$M186,0,AG$199+1)-INDEX($E186:$M186,0,AG$199))/(INDEX($E$185:$M$185,0,AG$199+1)-INDEX($E$185:$M$185,0,AG$199))+AF200)))</f>
        <v>93.859423488205223</v>
      </c>
      <c r="AH200" s="186" cm="1">
        <f t="array" ref="AH200">IF(AH$199=-1,AI200,IF(AH$199=99,AG200,IF(AH$199=0,INDEX($E186:$M186,0,AH$197),(INDEX($E186:$M186,0,AH$199+1)-INDEX($E186:$M186,0,AH$199))/(INDEX($E$185:$M$185,0,AH$199+1)-INDEX($E$185:$M$185,0,AH$199))+AG200)))</f>
        <v>97.344420060674238</v>
      </c>
      <c r="AI200" s="186" cm="1">
        <f t="array" ref="AI200">IF(AI$199=-1,AJ200,IF(AI$199=99,AH200,IF(AI$199=0,INDEX($E186:$M186,0,AI$197),(INDEX($E186:$M186,0,AI$199+1)-INDEX($E186:$M186,0,AI$199))/(INDEX($E$185:$M$185,0,AI$199+1)-INDEX($E$185:$M$185,0,AI$199))+AH200)))</f>
        <v>100.82941663314325</v>
      </c>
      <c r="AJ200" s="186" cm="1">
        <f t="array" ref="AJ200">IF(AJ$199=-1,AK200,IF(AJ$199=99,AI200,IF(AJ$199=0,INDEX($E186:$M186,0,AJ$197),(INDEX($E186:$M186,0,AJ$199+1)-INDEX($E186:$M186,0,AJ$199))/(INDEX($E$185:$M$185,0,AJ$199+1)-INDEX($E$185:$M$185,0,AJ$199))+AI200)))</f>
        <v>104.31441320561227</v>
      </c>
      <c r="AK200" s="186" cm="1">
        <f t="array" ref="AK200">IF(AK$199=-1,AL200,IF(AK$199=99,AJ200,IF(AK$199=0,INDEX($E186:$M186,0,AK$197),(INDEX($E186:$M186,0,AK$199+1)-INDEX($E186:$M186,0,AK$199))/(INDEX($E$185:$M$185,0,AK$199+1)-INDEX($E$185:$M$185,0,AK$199))+AJ200)))</f>
        <v>107.79940977808128</v>
      </c>
      <c r="AL200" s="186" cm="1">
        <f t="array" ref="AL200">IF(AL$199=-1,AM200,IF(AL$199=99,AK200,IF(AL$199=0,INDEX($E186:$M186,0,AL$197),(INDEX($E186:$M186,0,AL$199+1)-INDEX($E186:$M186,0,AL$199))/(INDEX($E$185:$M$185,0,AL$199+1)-INDEX($E$185:$M$185,0,AL$199))+AK200)))</f>
        <v>111.2844063505503</v>
      </c>
      <c r="AM200" s="186" cm="1">
        <f t="array" ref="AM200">IF(AM$199=-1,AN200,IF(AM$199=99,AL200,IF(AM$199=0,INDEX($E186:$M186,0,AM$197),(INDEX($E186:$M186,0,AM$199+1)-INDEX($E186:$M186,0,AM$199))/(INDEX($E$185:$M$185,0,AM$199+1)-INDEX($E$185:$M$185,0,AM$199))+AL200)))</f>
        <v>114.76940292301931</v>
      </c>
      <c r="AN200" s="186" cm="1">
        <f t="array" ref="AN200">IF(AN$199=-1,AO200,IF(AN$199=99,AM200,IF(AN$199=0,INDEX($E186:$M186,0,AN$197),(INDEX($E186:$M186,0,AN$199+1)-INDEX($E186:$M186,0,AN$199))/(INDEX($E$185:$M$185,0,AN$199+1)-INDEX($E$185:$M$185,0,AN$199))+AM200)))</f>
        <v>118.25439949548833</v>
      </c>
      <c r="AO200" s="186" cm="1">
        <f t="array" ref="AO200">IF(AO$199=-1,AP200,IF(AO$199=99,AN200,IF(AO$199=0,INDEX($E186:$M186,0,AO$197),(INDEX($E186:$M186,0,AO$199+1)-INDEX($E186:$M186,0,AO$199))/(INDEX($E$185:$M$185,0,AO$199+1)-INDEX($E$185:$M$185,0,AO$199))+AN200)))</f>
        <v>121.73939606795733</v>
      </c>
      <c r="AP200" s="186" cm="1">
        <f t="array" ref="AP200">IF(AP$199=-1,AQ200,IF(AP$199=99,AO200,IF(AP$199=0,INDEX($E186:$M186,0,AP$197),(INDEX($E186:$M186,0,AP$199+1)-INDEX($E186:$M186,0,AP$199))/(INDEX($E$185:$M$185,0,AP$199+1)-INDEX($E$185:$M$185,0,AP$199))+AO200)))</f>
        <v>125.77428385065319</v>
      </c>
      <c r="AQ200" s="186" cm="1">
        <f t="array" ref="AQ200">IF(AQ$199=-1,AR200,IF(AQ$199=99,AP200,IF(AQ$199=0,INDEX($E186:$M186,0,AQ$197),(INDEX($E186:$M186,0,AQ$199+1)-INDEX($E186:$M186,0,AQ$199))/(INDEX($E$185:$M$185,0,AQ$199+1)-INDEX($E$185:$M$185,0,AQ$199))+AP200)))</f>
        <v>162.08827389491589</v>
      </c>
      <c r="AR200" s="186" cm="1">
        <f t="array" ref="AR200">IF(AR$199=-1,AS200,IF(AR$199=99,AQ200,IF(AR$199=0,INDEX($E186:$M186,0,AR$197),(INDEX($E186:$M186,0,AR$199+1)-INDEX($E186:$M186,0,AR$199))/(INDEX($E$185:$M$185,0,AR$199+1)-INDEX($E$185:$M$185,0,AR$199))+AQ200)))</f>
        <v>162.08827389491589</v>
      </c>
      <c r="AS200" s="186" cm="1">
        <f t="array" ref="AS200">IF(AS$199=-1,#REF!,IF(AS$199=99,AR200,IF(AS$199=0,INDEX($E186:$M186,0,AS$197),(INDEX($E186:$M186,0,AS$199+1)-INDEX($E186:$M186,0,AS$199))/(INDEX($E$185:$M$185,0,AS$199+1)-INDEX($E$185:$M$185,0,AS$199))+AR200)))</f>
        <v>162.08827389491589</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16.582778294087085</v>
      </c>
      <c r="V201" s="186" cm="1">
        <f t="array" ref="V201">IF(V$199=-1,W201,IF(V$199=99,U201,IF(V$199=0,INDEX($E187:$M187,0,V$197),(INDEX($E187:$M187,0,V$199+1)-INDEX($E187:$M187,0,V$199))/(INDEX($E$185:$M$185,0,V$199+1)-INDEX($E$185:$M$185,0,V$199))+U201)))</f>
        <v>15.710779653658541</v>
      </c>
      <c r="W201" s="186" cm="1">
        <f t="array" ref="W201">IF(W$199=-1,X201,IF(W$199=99,V201,IF(W$199=0,INDEX($E187:$M187,0,W$197),(INDEX($E187:$M187,0,W$199+1)-INDEX($E187:$M187,0,W$199))/(INDEX($E$185:$M$185,0,W$199+1)-INDEX($E$185:$M$185,0,W$199))+V201)))</f>
        <v>16.016693464134736</v>
      </c>
      <c r="X201" s="186" cm="1">
        <f t="array" ref="X201">IF(X$199=-1,Y201,IF(X$199=99,W201,IF(X$199=0,INDEX($E187:$M187,0,X$197),(INDEX($E187:$M187,0,X$199+1)-INDEX($E187:$M187,0,X$199))/(INDEX($E$185:$M$185,0,X$199+1)-INDEX($E$185:$M$185,0,X$199))+W201)))</f>
        <v>16.322607274610931</v>
      </c>
      <c r="Y201" s="186" cm="1">
        <f t="array" ref="Y201">IF(Y$199=-1,Z201,IF(Y$199=99,X201,IF(Y$199=0,INDEX($E187:$M187,0,Y$197),(INDEX($E187:$M187,0,Y$199+1)-INDEX($E187:$M187,0,Y$199))/(INDEX($E$185:$M$185,0,Y$199+1)-INDEX($E$185:$M$185,0,Y$199))+X201)))</f>
        <v>16.628521085087126</v>
      </c>
      <c r="Z201" s="186" cm="1">
        <f t="array" ref="Z201">IF(Z$199=-1,AA201,IF(Z$199=99,Y201,IF(Z$199=0,INDEX($E187:$M187,0,Z$197),(INDEX($E187:$M187,0,Z$199+1)-INDEX($E187:$M187,0,Z$199))/(INDEX($E$185:$M$185,0,Z$199+1)-INDEX($E$185:$M$185,0,Z$199))+Y201)))</f>
        <v>16.934434895563321</v>
      </c>
      <c r="AA201" s="186" cm="1">
        <f t="array" ref="AA201">IF(AA$199=-1,AB201,IF(AA$199=99,Z201,IF(AA$199=0,INDEX($E187:$M187,0,AA$197),(INDEX($E187:$M187,0,AA$199+1)-INDEX($E187:$M187,0,AA$199))/(INDEX($E$185:$M$185,0,AA$199+1)-INDEX($E$185:$M$185,0,AA$199))+Z201)))</f>
        <v>17.240348706039516</v>
      </c>
      <c r="AB201" s="186" cm="1">
        <f t="array" ref="AB201">IF(AB$199=-1,AC201,IF(AB$199=99,AA201,IF(AB$199=0,INDEX($E187:$M187,0,AB$197),(INDEX($E187:$M187,0,AB$199+1)-INDEX($E187:$M187,0,AB$199))/(INDEX($E$185:$M$185,0,AB$199+1)-INDEX($E$185:$M$185,0,AB$199))+AA201)))</f>
        <v>17.546262516515711</v>
      </c>
      <c r="AC201" s="186" cm="1">
        <f t="array" ref="AC201">IF(AC$199=-1,AD201,IF(AC$199=99,AB201,IF(AC$199=0,INDEX($E187:$M187,0,AC$197),(INDEX($E187:$M187,0,AC$199+1)-INDEX($E187:$M187,0,AC$199))/(INDEX($E$185:$M$185,0,AC$199+1)-INDEX($E$185:$M$185,0,AC$199))+AB201)))</f>
        <v>17.852176326991906</v>
      </c>
      <c r="AD201" s="186" cm="1">
        <f t="array" ref="AD201">IF(AD$199=-1,AE201,IF(AD$199=99,AC201,IF(AD$199=0,INDEX($E187:$M187,0,AD$197),(INDEX($E187:$M187,0,AD$199+1)-INDEX($E187:$M187,0,AD$199))/(INDEX($E$185:$M$185,0,AD$199+1)-INDEX($E$185:$M$185,0,AD$199))+AC201)))</f>
        <v>18.158090137468101</v>
      </c>
      <c r="AE201" s="186" cm="1">
        <f t="array" ref="AE201">IF(AE$199=-1,AF201,IF(AE$199=99,AD201,IF(AE$199=0,INDEX($E187:$M187,0,AE$197),(INDEX($E187:$M187,0,AE$199+1)-INDEX($E187:$M187,0,AE$199))/(INDEX($E$185:$M$185,0,AE$199+1)-INDEX($E$185:$M$185,0,AE$199))+AD201)))</f>
        <v>18.464003947944281</v>
      </c>
      <c r="AF201" s="186" cm="1">
        <f t="array" ref="AF201">IF(AF$199=-1,AG201,IF(AF$199=99,AE201,IF(AF$199=0,INDEX($E187:$M187,0,AF$197),(INDEX($E187:$M187,0,AF$199+1)-INDEX($E187:$M187,0,AF$199))/(INDEX($E$185:$M$185,0,AF$199+1)-INDEX($E$185:$M$185,0,AF$199))+AE201)))</f>
        <v>19.204565719593948</v>
      </c>
      <c r="AG201" s="186" cm="1">
        <f t="array" ref="AG201">IF(AG$199=-1,AH201,IF(AG$199=99,AF201,IF(AG$199=0,INDEX($E187:$M187,0,AG$197),(INDEX($E187:$M187,0,AG$199+1)-INDEX($E187:$M187,0,AG$199))/(INDEX($E$185:$M$185,0,AG$199+1)-INDEX($E$185:$M$185,0,AG$199))+AF201)))</f>
        <v>19.945127491243614</v>
      </c>
      <c r="AH201" s="186" cm="1">
        <f t="array" ref="AH201">IF(AH$199=-1,AI201,IF(AH$199=99,AG201,IF(AH$199=0,INDEX($E187:$M187,0,AH$197),(INDEX($E187:$M187,0,AH$199+1)-INDEX($E187:$M187,0,AH$199))/(INDEX($E$185:$M$185,0,AH$199+1)-INDEX($E$185:$M$185,0,AH$199))+AG201)))</f>
        <v>20.68568926289328</v>
      </c>
      <c r="AI201" s="186" cm="1">
        <f t="array" ref="AI201">IF(AI$199=-1,AJ201,IF(AI$199=99,AH201,IF(AI$199=0,INDEX($E187:$M187,0,AI$197),(INDEX($E187:$M187,0,AI$199+1)-INDEX($E187:$M187,0,AI$199))/(INDEX($E$185:$M$185,0,AI$199+1)-INDEX($E$185:$M$185,0,AI$199))+AH201)))</f>
        <v>21.426251034542947</v>
      </c>
      <c r="AJ201" s="186" cm="1">
        <f t="array" ref="AJ201">IF(AJ$199=-1,AK201,IF(AJ$199=99,AI201,IF(AJ$199=0,INDEX($E187:$M187,0,AJ$197),(INDEX($E187:$M187,0,AJ$199+1)-INDEX($E187:$M187,0,AJ$199))/(INDEX($E$185:$M$185,0,AJ$199+1)-INDEX($E$185:$M$185,0,AJ$199))+AI201)))</f>
        <v>22.166812806192613</v>
      </c>
      <c r="AK201" s="186" cm="1">
        <f t="array" ref="AK201">IF(AK$199=-1,AL201,IF(AK$199=99,AJ201,IF(AK$199=0,INDEX($E187:$M187,0,AK$197),(INDEX($E187:$M187,0,AK$199+1)-INDEX($E187:$M187,0,AK$199))/(INDEX($E$185:$M$185,0,AK$199+1)-INDEX($E$185:$M$185,0,AK$199))+AJ201)))</f>
        <v>22.90737457784228</v>
      </c>
      <c r="AL201" s="186" cm="1">
        <f t="array" ref="AL201">IF(AL$199=-1,AM201,IF(AL$199=99,AK201,IF(AL$199=0,INDEX($E187:$M187,0,AL$197),(INDEX($E187:$M187,0,AL$199+1)-INDEX($E187:$M187,0,AL$199))/(INDEX($E$185:$M$185,0,AL$199+1)-INDEX($E$185:$M$185,0,AL$199))+AK201)))</f>
        <v>23.647936349491946</v>
      </c>
      <c r="AM201" s="186" cm="1">
        <f t="array" ref="AM201">IF(AM$199=-1,AN201,IF(AM$199=99,AL201,IF(AM$199=0,INDEX($E187:$M187,0,AM$197),(INDEX($E187:$M187,0,AM$199+1)-INDEX($E187:$M187,0,AM$199))/(INDEX($E$185:$M$185,0,AM$199+1)-INDEX($E$185:$M$185,0,AM$199))+AL201)))</f>
        <v>24.388498121141613</v>
      </c>
      <c r="AN201" s="186" cm="1">
        <f t="array" ref="AN201">IF(AN$199=-1,AO201,IF(AN$199=99,AM201,IF(AN$199=0,INDEX($E187:$M187,0,AN$197),(INDEX($E187:$M187,0,AN$199+1)-INDEX($E187:$M187,0,AN$199))/(INDEX($E$185:$M$185,0,AN$199+1)-INDEX($E$185:$M$185,0,AN$199))+AM201)))</f>
        <v>25.129059892791279</v>
      </c>
      <c r="AO201" s="186" cm="1">
        <f t="array" ref="AO201">IF(AO$199=-1,AP201,IF(AO$199=99,AN201,IF(AO$199=0,INDEX($E187:$M187,0,AO$197),(INDEX($E187:$M187,0,AO$199+1)-INDEX($E187:$M187,0,AO$199))/(INDEX($E$185:$M$185,0,AO$199+1)-INDEX($E$185:$M$185,0,AO$199))+AN201)))</f>
        <v>25.869621664440938</v>
      </c>
      <c r="AP201" s="186" cm="1">
        <f t="array" ref="AP201">IF(AP$199=-1,AQ201,IF(AP$199=99,AO201,IF(AP$199=0,INDEX($E187:$M187,0,AP$197),(INDEX($E187:$M187,0,AP$199+1)-INDEX($E187:$M187,0,AP$199))/(INDEX($E$185:$M$185,0,AP$199+1)-INDEX($E$185:$M$185,0,AP$199))+AO201)))</f>
        <v>26.727035318263809</v>
      </c>
      <c r="AQ201" s="186" cm="1">
        <f t="array" ref="AQ201">IF(AQ$199=-1,AR201,IF(AQ$199=99,AP201,IF(AQ$199=0,INDEX($E187:$M187,0,AQ$197),(INDEX($E187:$M187,0,AQ$199+1)-INDEX($E187:$M187,0,AQ$199))/(INDEX($E$185:$M$185,0,AQ$199+1)-INDEX($E$185:$M$185,0,AQ$199))+AP201)))</f>
        <v>34.443758202669628</v>
      </c>
      <c r="AR201" s="186" cm="1">
        <f t="array" ref="AR201">IF(AR$199=-1,AS201,IF(AR$199=99,AQ201,IF(AR$199=0,INDEX($E187:$M187,0,AR$197),(INDEX($E187:$M187,0,AR$199+1)-INDEX($E187:$M187,0,AR$199))/(INDEX($E$185:$M$185,0,AR$199+1)-INDEX($E$185:$M$185,0,AR$199))+AQ201)))</f>
        <v>34.443758202669628</v>
      </c>
      <c r="AS201" s="186" cm="1">
        <f t="array" ref="AS201">IF(AS$199=-1,#REF!,IF(AS$199=99,AR201,IF(AS$199=0,INDEX($E187:$M187,0,AS$197),(INDEX($E187:$M187,0,AS$199+1)-INDEX($E187:$M187,0,AS$199))/(INDEX($E$185:$M$185,0,AS$199+1)-INDEX($E$185:$M$185,0,AS$199))+AR201)))</f>
        <v>34.443758202669628</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2.9263726401330143</v>
      </c>
      <c r="V202" s="186" cm="1">
        <f t="array" ref="V202">IF(V$199=-1,W202,IF(V$199=99,U202,IF(V$199=0,INDEX($E188:$M188,0,V$197),(INDEX($E188:$M188,0,V$199+1)-INDEX($E188:$M188,0,V$199))/(INDEX($E$185:$M$185,0,V$199+1)-INDEX($E$185:$M$185,0,V$199))+U202)))</f>
        <v>2.7724905271162128</v>
      </c>
      <c r="W202" s="186" cm="1">
        <f t="array" ref="W202">IF(W$199=-1,X202,IF(W$199=99,V202,IF(W$199=0,INDEX($E188:$M188,0,W$197),(INDEX($E188:$M188,0,W$199+1)-INDEX($E188:$M188,0,W$199))/(INDEX($E$185:$M$185,0,W$199+1)-INDEX($E$185:$M$185,0,W$199))+V202)))</f>
        <v>2.8264753172002468</v>
      </c>
      <c r="X202" s="186" cm="1">
        <f t="array" ref="X202">IF(X$199=-1,Y202,IF(X$199=99,W202,IF(X$199=0,INDEX($E188:$M188,0,X$197),(INDEX($E188:$M188,0,X$199+1)-INDEX($E188:$M188,0,X$199))/(INDEX($E$185:$M$185,0,X$199+1)-INDEX($E$185:$M$185,0,X$199))+W202)))</f>
        <v>2.8804601072842808</v>
      </c>
      <c r="Y202" s="186" cm="1">
        <f t="array" ref="Y202">IF(Y$199=-1,Z202,IF(Y$199=99,X202,IF(Y$199=0,INDEX($E188:$M188,0,Y$197),(INDEX($E188:$M188,0,Y$199+1)-INDEX($E188:$M188,0,Y$199))/(INDEX($E$185:$M$185,0,Y$199+1)-INDEX($E$185:$M$185,0,Y$199))+X202)))</f>
        <v>2.9344448973683148</v>
      </c>
      <c r="Z202" s="186" cm="1">
        <f t="array" ref="Z202">IF(Z$199=-1,AA202,IF(Z$199=99,Y202,IF(Z$199=0,INDEX($E188:$M188,0,Z$197),(INDEX($E188:$M188,0,Z$199+1)-INDEX($E188:$M188,0,Z$199))/(INDEX($E$185:$M$185,0,Z$199+1)-INDEX($E$185:$M$185,0,Z$199))+Y202)))</f>
        <v>2.9884296874523488</v>
      </c>
      <c r="AA202" s="186" cm="1">
        <f t="array" ref="AA202">IF(AA$199=-1,AB202,IF(AA$199=99,Z202,IF(AA$199=0,INDEX($E188:$M188,0,AA$197),(INDEX($E188:$M188,0,AA$199+1)-INDEX($E188:$M188,0,AA$199))/(INDEX($E$185:$M$185,0,AA$199+1)-INDEX($E$185:$M$185,0,AA$199))+Z202)))</f>
        <v>3.0424144775363828</v>
      </c>
      <c r="AB202" s="186" cm="1">
        <f t="array" ref="AB202">IF(AB$199=-1,AC202,IF(AB$199=99,AA202,IF(AB$199=0,INDEX($E188:$M188,0,AB$197),(INDEX($E188:$M188,0,AB$199+1)-INDEX($E188:$M188,0,AB$199))/(INDEX($E$185:$M$185,0,AB$199+1)-INDEX($E$185:$M$185,0,AB$199))+AA202)))</f>
        <v>3.0963992676204168</v>
      </c>
      <c r="AC202" s="186" cm="1">
        <f t="array" ref="AC202">IF(AC$199=-1,AD202,IF(AC$199=99,AB202,IF(AC$199=0,INDEX($E188:$M188,0,AC$197),(INDEX($E188:$M188,0,AC$199+1)-INDEX($E188:$M188,0,AC$199))/(INDEX($E$185:$M$185,0,AC$199+1)-INDEX($E$185:$M$185,0,AC$199))+AB202)))</f>
        <v>3.1503840577044508</v>
      </c>
      <c r="AD202" s="186" cm="1">
        <f t="array" ref="AD202">IF(AD$199=-1,AE202,IF(AD$199=99,AC202,IF(AD$199=0,INDEX($E188:$M188,0,AD$197),(INDEX($E188:$M188,0,AD$199+1)-INDEX($E188:$M188,0,AD$199))/(INDEX($E$185:$M$185,0,AD$199+1)-INDEX($E$185:$M$185,0,AD$199))+AC202)))</f>
        <v>3.2043688477884849</v>
      </c>
      <c r="AE202" s="186" cm="1">
        <f t="array" ref="AE202">IF(AE$199=-1,AF202,IF(AE$199=99,AD202,IF(AE$199=0,INDEX($E188:$M188,0,AE$197),(INDEX($E188:$M188,0,AE$199+1)-INDEX($E188:$M188,0,AE$199))/(INDEX($E$185:$M$185,0,AE$199+1)-INDEX($E$185:$M$185,0,AE$199))+AD202)))</f>
        <v>3.2583536378725197</v>
      </c>
      <c r="AF202" s="186" cm="1">
        <f t="array" ref="AF202">IF(AF$199=-1,AG202,IF(AF$199=99,AE202,IF(AF$199=0,INDEX($E188:$M188,0,AF$197),(INDEX($E188:$M188,0,AF$199+1)-INDEX($E188:$M188,0,AF$199))/(INDEX($E$185:$M$185,0,AF$199+1)-INDEX($E$185:$M$185,0,AF$199))+AE202)))</f>
        <v>3.389041009340108</v>
      </c>
      <c r="AG202" s="186" cm="1">
        <f t="array" ref="AG202">IF(AG$199=-1,AH202,IF(AG$199=99,AF202,IF(AG$199=0,INDEX($E188:$M188,0,AG$197),(INDEX($E188:$M188,0,AG$199+1)-INDEX($E188:$M188,0,AG$199))/(INDEX($E$185:$M$185,0,AG$199+1)-INDEX($E$185:$M$185,0,AG$199))+AF202)))</f>
        <v>3.5197283808076962</v>
      </c>
      <c r="AH202" s="186" cm="1">
        <f t="array" ref="AH202">IF(AH$199=-1,AI202,IF(AH$199=99,AG202,IF(AH$199=0,INDEX($E188:$M188,0,AH$197),(INDEX($E188:$M188,0,AH$199+1)-INDEX($E188:$M188,0,AH$199))/(INDEX($E$185:$M$185,0,AH$199+1)-INDEX($E$185:$M$185,0,AH$199))+AG202)))</f>
        <v>3.6504157522752845</v>
      </c>
      <c r="AI202" s="186" cm="1">
        <f t="array" ref="AI202">IF(AI$199=-1,AJ202,IF(AI$199=99,AH202,IF(AI$199=0,INDEX($E188:$M188,0,AI$197),(INDEX($E188:$M188,0,AI$199+1)-INDEX($E188:$M188,0,AI$199))/(INDEX($E$185:$M$185,0,AI$199+1)-INDEX($E$185:$M$185,0,AI$199))+AH202)))</f>
        <v>3.7811031237428727</v>
      </c>
      <c r="AJ202" s="186" cm="1">
        <f t="array" ref="AJ202">IF(AJ$199=-1,AK202,IF(AJ$199=99,AI202,IF(AJ$199=0,INDEX($E188:$M188,0,AJ$197),(INDEX($E188:$M188,0,AJ$199+1)-INDEX($E188:$M188,0,AJ$199))/(INDEX($E$185:$M$185,0,AJ$199+1)-INDEX($E$185:$M$185,0,AJ$199))+AI202)))</f>
        <v>3.911790495210461</v>
      </c>
      <c r="AK202" s="186" cm="1">
        <f t="array" ref="AK202">IF(AK$199=-1,AL202,IF(AK$199=99,AJ202,IF(AK$199=0,INDEX($E188:$M188,0,AK$197),(INDEX($E188:$M188,0,AK$199+1)-INDEX($E188:$M188,0,AK$199))/(INDEX($E$185:$M$185,0,AK$199+1)-INDEX($E$185:$M$185,0,AK$199))+AJ202)))</f>
        <v>4.0424778666780492</v>
      </c>
      <c r="AL202" s="186" cm="1">
        <f t="array" ref="AL202">IF(AL$199=-1,AM202,IF(AL$199=99,AK202,IF(AL$199=0,INDEX($E188:$M188,0,AL$197),(INDEX($E188:$M188,0,AL$199+1)-INDEX($E188:$M188,0,AL$199))/(INDEX($E$185:$M$185,0,AL$199+1)-INDEX($E$185:$M$185,0,AL$199))+AK202)))</f>
        <v>4.1731652381456374</v>
      </c>
      <c r="AM202" s="186" cm="1">
        <f t="array" ref="AM202">IF(AM$199=-1,AN202,IF(AM$199=99,AL202,IF(AM$199=0,INDEX($E188:$M188,0,AM$197),(INDEX($E188:$M188,0,AM$199+1)-INDEX($E188:$M188,0,AM$199))/(INDEX($E$185:$M$185,0,AM$199+1)-INDEX($E$185:$M$185,0,AM$199))+AL202)))</f>
        <v>4.3038526096132257</v>
      </c>
      <c r="AN202" s="186" cm="1">
        <f t="array" ref="AN202">IF(AN$199=-1,AO202,IF(AN$199=99,AM202,IF(AN$199=0,INDEX($E188:$M188,0,AN$197),(INDEX($E188:$M188,0,AN$199+1)-INDEX($E188:$M188,0,AN$199))/(INDEX($E$185:$M$185,0,AN$199+1)-INDEX($E$185:$M$185,0,AN$199))+AM202)))</f>
        <v>4.4345399810808139</v>
      </c>
      <c r="AO202" s="186" cm="1">
        <f t="array" ref="AO202">IF(AO$199=-1,AP202,IF(AO$199=99,AN202,IF(AO$199=0,INDEX($E188:$M188,0,AO$197),(INDEX($E188:$M188,0,AO$199+1)-INDEX($E188:$M188,0,AO$199))/(INDEX($E$185:$M$185,0,AO$199+1)-INDEX($E$185:$M$185,0,AO$199))+AN202)))</f>
        <v>4.5652273525484004</v>
      </c>
      <c r="AP202" s="186" cm="1">
        <f t="array" ref="AP202">IF(AP$199=-1,AQ202,IF(AP$199=99,AO202,IF(AP$199=0,INDEX($E188:$M188,0,AP$197),(INDEX($E188:$M188,0,AP$199+1)-INDEX($E188:$M188,0,AP$199))/(INDEX($E$185:$M$185,0,AP$199+1)-INDEX($E$185:$M$185,0,AP$199))+AO202)))</f>
        <v>4.716535644399495</v>
      </c>
      <c r="AQ202" s="186" cm="1">
        <f t="array" ref="AQ202">IF(AQ$199=-1,AR202,IF(AQ$199=99,AP202,IF(AQ$199=0,INDEX($E188:$M188,0,AQ$197),(INDEX($E188:$M188,0,AQ$199+1)-INDEX($E188:$M188,0,AQ$199))/(INDEX($E$185:$M$185,0,AQ$199+1)-INDEX($E$185:$M$185,0,AQ$199))+AP202)))</f>
        <v>6.0783102710593457</v>
      </c>
      <c r="AR202" s="186" cm="1">
        <f t="array" ref="AR202">IF(AR$199=-1,AS202,IF(AR$199=99,AQ202,IF(AR$199=0,INDEX($E188:$M188,0,AR$197),(INDEX($E188:$M188,0,AR$199+1)-INDEX($E188:$M188,0,AR$199))/(INDEX($E$185:$M$185,0,AR$199+1)-INDEX($E$185:$M$185,0,AR$199))+AQ202)))</f>
        <v>6.0783102710593457</v>
      </c>
      <c r="AS202" s="186" cm="1">
        <f t="array" ref="AS202">IF(AS$199=-1,#REF!,IF(AS$199=99,AR202,IF(AS$199=0,INDEX($E188:$M188,0,AS$197),(INDEX($E188:$M188,0,AS$199+1)-INDEX($E188:$M188,0,AS$199))/(INDEX($E$185:$M$185,0,AS$199+1)-INDEX($E$185:$M$185,0,AS$199))+AR202)))</f>
        <v>6.0783102710593457</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0.76940441338767729</v>
      </c>
      <c r="V203" s="186" cm="1">
        <f t="array" ref="V203">IF(V$199=-1,W203,IF(V$199=99,U203,IF(V$199=0,INDEX($E189:$M189,0,V$197),(INDEX($E189:$M189,0,V$199+1)-INDEX($E189:$M189,0,V$199))/(INDEX($E$185:$M$185,0,V$199+1)-INDEX($E$185:$M$185,0,V$199))+U203)))</f>
        <v>0.79407602455699244</v>
      </c>
      <c r="W203" s="186" cm="1">
        <f t="array" ref="W203">IF(W$199=-1,X203,IF(W$199=99,V203,IF(W$199=0,INDEX($E189:$M189,0,W$197),(INDEX($E189:$M189,0,W$199+1)-INDEX($E189:$M189,0,W$199))/(INDEX($E$185:$M$185,0,W$199+1)-INDEX($E$185:$M$185,0,W$199))+V203)))</f>
        <v>0.79868017239955436</v>
      </c>
      <c r="X203" s="186" cm="1">
        <f t="array" ref="X203">IF(X$199=-1,Y203,IF(X$199=99,W203,IF(X$199=0,INDEX($E189:$M189,0,X$197),(INDEX($E189:$M189,0,X$199+1)-INDEX($E189:$M189,0,X$199))/(INDEX($E$185:$M$185,0,X$199+1)-INDEX($E$185:$M$185,0,X$199))+W203)))</f>
        <v>0.80328432024211627</v>
      </c>
      <c r="Y203" s="186" cm="1">
        <f t="array" ref="Y203">IF(Y$199=-1,Z203,IF(Y$199=99,X203,IF(Y$199=0,INDEX($E189:$M189,0,Y$197),(INDEX($E189:$M189,0,Y$199+1)-INDEX($E189:$M189,0,Y$199))/(INDEX($E$185:$M$185,0,Y$199+1)-INDEX($E$185:$M$185,0,Y$199))+X203)))</f>
        <v>0.80788846808467818</v>
      </c>
      <c r="Z203" s="186" cm="1">
        <f t="array" ref="Z203">IF(Z$199=-1,AA203,IF(Z$199=99,Y203,IF(Z$199=0,INDEX($E189:$M189,0,Z$197),(INDEX($E189:$M189,0,Z$199+1)-INDEX($E189:$M189,0,Z$199))/(INDEX($E$185:$M$185,0,Z$199+1)-INDEX($E$185:$M$185,0,Z$199))+Y203)))</f>
        <v>0.81249261592724009</v>
      </c>
      <c r="AA203" s="186" cm="1">
        <f t="array" ref="AA203">IF(AA$199=-1,AB203,IF(AA$199=99,Z203,IF(AA$199=0,INDEX($E189:$M189,0,AA$197),(INDEX($E189:$M189,0,AA$199+1)-INDEX($E189:$M189,0,AA$199))/(INDEX($E$185:$M$185,0,AA$199+1)-INDEX($E$185:$M$185,0,AA$199))+Z203)))</f>
        <v>0.817096763769802</v>
      </c>
      <c r="AB203" s="186" cm="1">
        <f t="array" ref="AB203">IF(AB$199=-1,AC203,IF(AB$199=99,AA203,IF(AB$199=0,INDEX($E189:$M189,0,AB$197),(INDEX($E189:$M189,0,AB$199+1)-INDEX($E189:$M189,0,AB$199))/(INDEX($E$185:$M$185,0,AB$199+1)-INDEX($E$185:$M$185,0,AB$199))+AA203)))</f>
        <v>0.82170091161236392</v>
      </c>
      <c r="AC203" s="186" cm="1">
        <f t="array" ref="AC203">IF(AC$199=-1,AD203,IF(AC$199=99,AB203,IF(AC$199=0,INDEX($E189:$M189,0,AC$197),(INDEX($E189:$M189,0,AC$199+1)-INDEX($E189:$M189,0,AC$199))/(INDEX($E$185:$M$185,0,AC$199+1)-INDEX($E$185:$M$185,0,AC$199))+AB203)))</f>
        <v>0.82630505945492583</v>
      </c>
      <c r="AD203" s="186" cm="1">
        <f t="array" ref="AD203">IF(AD$199=-1,AE203,IF(AD$199=99,AC203,IF(AD$199=0,INDEX($E189:$M189,0,AD$197),(INDEX($E189:$M189,0,AD$199+1)-INDEX($E189:$M189,0,AD$199))/(INDEX($E$185:$M$185,0,AD$199+1)-INDEX($E$185:$M$185,0,AD$199))+AC203)))</f>
        <v>0.83090920729748774</v>
      </c>
      <c r="AE203" s="186" cm="1">
        <f t="array" ref="AE203">IF(AE$199=-1,AF203,IF(AE$199=99,AD203,IF(AE$199=0,INDEX($E189:$M189,0,AE$197),(INDEX($E189:$M189,0,AE$199+1)-INDEX($E189:$M189,0,AE$199))/(INDEX($E$185:$M$185,0,AE$199+1)-INDEX($E$185:$M$185,0,AE$199))+AD203)))</f>
        <v>0.83551335514004943</v>
      </c>
      <c r="AF203" s="186" cm="1">
        <f t="array" ref="AF203">IF(AF$199=-1,AG203,IF(AF$199=99,AE203,IF(AF$199=0,INDEX($E189:$M189,0,AF$197),(INDEX($E189:$M189,0,AF$199+1)-INDEX($E189:$M189,0,AF$199))/(INDEX($E$185:$M$185,0,AF$199+1)-INDEX($E$185:$M$185,0,AF$199))+AE203)))</f>
        <v>0.83095255539390223</v>
      </c>
      <c r="AG203" s="186" cm="1">
        <f t="array" ref="AG203">IF(AG$199=-1,AH203,IF(AG$199=99,AF203,IF(AG$199=0,INDEX($E189:$M189,0,AG$197),(INDEX($E189:$M189,0,AG$199+1)-INDEX($E189:$M189,0,AG$199))/(INDEX($E$185:$M$185,0,AG$199+1)-INDEX($E$185:$M$185,0,AG$199))+AF203)))</f>
        <v>0.82639175564775502</v>
      </c>
      <c r="AH203" s="186" cm="1">
        <f t="array" ref="AH203">IF(AH$199=-1,AI203,IF(AH$199=99,AG203,IF(AH$199=0,INDEX($E189:$M189,0,AH$197),(INDEX($E189:$M189,0,AH$199+1)-INDEX($E189:$M189,0,AH$199))/(INDEX($E$185:$M$185,0,AH$199+1)-INDEX($E$185:$M$185,0,AH$199))+AG203)))</f>
        <v>0.82183095590160782</v>
      </c>
      <c r="AI203" s="186" cm="1">
        <f t="array" ref="AI203">IF(AI$199=-1,AJ203,IF(AI$199=99,AH203,IF(AI$199=0,INDEX($E189:$M189,0,AI$197),(INDEX($E189:$M189,0,AI$199+1)-INDEX($E189:$M189,0,AI$199))/(INDEX($E$185:$M$185,0,AI$199+1)-INDEX($E$185:$M$185,0,AI$199))+AH203)))</f>
        <v>0.81727015615546061</v>
      </c>
      <c r="AJ203" s="186" cm="1">
        <f t="array" ref="AJ203">IF(AJ$199=-1,AK203,IF(AJ$199=99,AI203,IF(AJ$199=0,INDEX($E189:$M189,0,AJ$197),(INDEX($E189:$M189,0,AJ$199+1)-INDEX($E189:$M189,0,AJ$199))/(INDEX($E$185:$M$185,0,AJ$199+1)-INDEX($E$185:$M$185,0,AJ$199))+AI203)))</f>
        <v>0.81270935640931341</v>
      </c>
      <c r="AK203" s="186" cm="1">
        <f t="array" ref="AK203">IF(AK$199=-1,AL203,IF(AK$199=99,AJ203,IF(AK$199=0,INDEX($E189:$M189,0,AK$197),(INDEX($E189:$M189,0,AK$199+1)-INDEX($E189:$M189,0,AK$199))/(INDEX($E$185:$M$185,0,AK$199+1)-INDEX($E$185:$M$185,0,AK$199))+AJ203)))</f>
        <v>0.80814855666316621</v>
      </c>
      <c r="AL203" s="186" cm="1">
        <f t="array" ref="AL203">IF(AL$199=-1,AM203,IF(AL$199=99,AK203,IF(AL$199=0,INDEX($E189:$M189,0,AL$197),(INDEX($E189:$M189,0,AL$199+1)-INDEX($E189:$M189,0,AL$199))/(INDEX($E$185:$M$185,0,AL$199+1)-INDEX($E$185:$M$185,0,AL$199))+AK203)))</f>
        <v>0.803587756917019</v>
      </c>
      <c r="AM203" s="186" cm="1">
        <f t="array" ref="AM203">IF(AM$199=-1,AN203,IF(AM$199=99,AL203,IF(AM$199=0,INDEX($E189:$M189,0,AM$197),(INDEX($E189:$M189,0,AM$199+1)-INDEX($E189:$M189,0,AM$199))/(INDEX($E$185:$M$185,0,AM$199+1)-INDEX($E$185:$M$185,0,AM$199))+AL203)))</f>
        <v>0.7990269571708718</v>
      </c>
      <c r="AN203" s="186" cm="1">
        <f t="array" ref="AN203">IF(AN$199=-1,AO203,IF(AN$199=99,AM203,IF(AN$199=0,INDEX($E189:$M189,0,AN$197),(INDEX($E189:$M189,0,AN$199+1)-INDEX($E189:$M189,0,AN$199))/(INDEX($E$185:$M$185,0,AN$199+1)-INDEX($E$185:$M$185,0,AN$199))+AM203)))</f>
        <v>0.79446615742472459</v>
      </c>
      <c r="AO203" s="186" cm="1">
        <f t="array" ref="AO203">IF(AO$199=-1,AP203,IF(AO$199=99,AN203,IF(AO$199=0,INDEX($E189:$M189,0,AO$197),(INDEX($E189:$M189,0,AO$199+1)-INDEX($E189:$M189,0,AO$199))/(INDEX($E$185:$M$185,0,AO$199+1)-INDEX($E$185:$M$185,0,AO$199))+AN203)))</f>
        <v>0.78990535767857761</v>
      </c>
      <c r="AP203" s="186" cm="1">
        <f t="array" ref="AP203">IF(AP$199=-1,AQ203,IF(AP$199=99,AO203,IF(AP$199=0,INDEX($E189:$M189,0,AP$197),(INDEX($E189:$M189,0,AP$199+1)-INDEX($E189:$M189,0,AP$199))/(INDEX($E$185:$M$185,0,AP$199+1)-INDEX($E$185:$M$185,0,AP$199))+AO203)))</f>
        <v>0.78238249861232001</v>
      </c>
      <c r="AQ203" s="186" cm="1">
        <f t="array" ref="AQ203">IF(AQ$199=-1,AR203,IF(AQ$199=99,AP203,IF(AQ$199=0,INDEX($E189:$M189,0,AQ$197),(INDEX($E189:$M189,0,AQ$199+1)-INDEX($E189:$M189,0,AQ$199))/(INDEX($E$185:$M$185,0,AQ$199+1)-INDEX($E$185:$M$185,0,AQ$199))+AP203)))</f>
        <v>0.71467676701600114</v>
      </c>
      <c r="AR203" s="186" cm="1">
        <f t="array" ref="AR203">IF(AR$199=-1,AS203,IF(AR$199=99,AQ203,IF(AR$199=0,INDEX($E189:$M189,0,AR$197),(INDEX($E189:$M189,0,AR$199+1)-INDEX($E189:$M189,0,AR$199))/(INDEX($E$185:$M$185,0,AR$199+1)-INDEX($E$185:$M$185,0,AR$199))+AQ203)))</f>
        <v>0.71467676701600114</v>
      </c>
      <c r="AS203" s="186" cm="1">
        <f t="array" ref="AS203">IF(AS$199=-1,#REF!,IF(AS$199=99,AR203,IF(AS$199=0,INDEX($E189:$M189,0,AS$197),(INDEX($E189:$M189,0,AS$199+1)-INDEX($E189:$M189,0,AS$199))/(INDEX($E$185:$M$185,0,AS$199+1)-INDEX($E$185:$M$185,0,AS$199))+AR203)))</f>
        <v>0.71467676701600114</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7.2688665019612859</v>
      </c>
      <c r="V204" s="186" cm="1">
        <f t="array" ref="V204">IF(V$199=-1,W204,IF(V$199=99,U204,IF(V$199=0,INDEX($E190:$M190,0,V$197),(INDEX($E190:$M190,0,V$199+1)-INDEX($E190:$M190,0,V$199))/(INDEX($E$185:$M$185,0,V$199+1)-INDEX($E$185:$M$185,0,V$199))+U204)))</f>
        <v>7.5019489289107764</v>
      </c>
      <c r="W204" s="186" cm="1">
        <f t="array" ref="W204">IF(W$199=-1,X204,IF(W$199=99,V204,IF(W$199=0,INDEX($E190:$M190,0,W$197),(INDEX($E190:$M190,0,W$199+1)-INDEX($E190:$M190,0,W$199))/(INDEX($E$185:$M$185,0,W$199+1)-INDEX($E$185:$M$185,0,W$199))+V204)))</f>
        <v>7.5454461267959836</v>
      </c>
      <c r="X204" s="186" cm="1">
        <f t="array" ref="X204">IF(X$199=-1,Y204,IF(X$199=99,W204,IF(X$199=0,INDEX($E190:$M190,0,X$197),(INDEX($E190:$M190,0,X$199+1)-INDEX($E190:$M190,0,X$199))/(INDEX($E$185:$M$185,0,X$199+1)-INDEX($E$185:$M$185,0,X$199))+W204)))</f>
        <v>7.5889433246811908</v>
      </c>
      <c r="Y204" s="186" cm="1">
        <f t="array" ref="Y204">IF(Y$199=-1,Z204,IF(Y$199=99,X204,IF(Y$199=0,INDEX($E190:$M190,0,Y$197),(INDEX($E190:$M190,0,Y$199+1)-INDEX($E190:$M190,0,Y$199))/(INDEX($E$185:$M$185,0,Y$199+1)-INDEX($E$185:$M$185,0,Y$199))+X204)))</f>
        <v>7.632440522566398</v>
      </c>
      <c r="Z204" s="186" cm="1">
        <f t="array" ref="Z204">IF(Z$199=-1,AA204,IF(Z$199=99,Y204,IF(Z$199=0,INDEX($E190:$M190,0,Z$197),(INDEX($E190:$M190,0,Z$199+1)-INDEX($E190:$M190,0,Z$199))/(INDEX($E$185:$M$185,0,Z$199+1)-INDEX($E$185:$M$185,0,Z$199))+Y204)))</f>
        <v>7.6759377204516053</v>
      </c>
      <c r="AA204" s="186" cm="1">
        <f t="array" ref="AA204">IF(AA$199=-1,AB204,IF(AA$199=99,Z204,IF(AA$199=0,INDEX($E190:$M190,0,AA$197),(INDEX($E190:$M190,0,AA$199+1)-INDEX($E190:$M190,0,AA$199))/(INDEX($E$185:$M$185,0,AA$199+1)-INDEX($E$185:$M$185,0,AA$199))+Z204)))</f>
        <v>7.7194349183368125</v>
      </c>
      <c r="AB204" s="186" cm="1">
        <f t="array" ref="AB204">IF(AB$199=-1,AC204,IF(AB$199=99,AA204,IF(AB$199=0,INDEX($E190:$M190,0,AB$197),(INDEX($E190:$M190,0,AB$199+1)-INDEX($E190:$M190,0,AB$199))/(INDEX($E$185:$M$185,0,AB$199+1)-INDEX($E$185:$M$185,0,AB$199))+AA204)))</f>
        <v>7.7629321162220197</v>
      </c>
      <c r="AC204" s="186" cm="1">
        <f t="array" ref="AC204">IF(AC$199=-1,AD204,IF(AC$199=99,AB204,IF(AC$199=0,INDEX($E190:$M190,0,AC$197),(INDEX($E190:$M190,0,AC$199+1)-INDEX($E190:$M190,0,AC$199))/(INDEX($E$185:$M$185,0,AC$199+1)-INDEX($E$185:$M$185,0,AC$199))+AB204)))</f>
        <v>7.806429314107227</v>
      </c>
      <c r="AD204" s="186" cm="1">
        <f t="array" ref="AD204">IF(AD$199=-1,AE204,IF(AD$199=99,AC204,IF(AD$199=0,INDEX($E190:$M190,0,AD$197),(INDEX($E190:$M190,0,AD$199+1)-INDEX($E190:$M190,0,AD$199))/(INDEX($E$185:$M$185,0,AD$199+1)-INDEX($E$185:$M$185,0,AD$199))+AC204)))</f>
        <v>7.8499265119924342</v>
      </c>
      <c r="AE204" s="186" cm="1">
        <f t="array" ref="AE204">IF(AE$199=-1,AF204,IF(AE$199=99,AD204,IF(AE$199=0,INDEX($E190:$M190,0,AE$197),(INDEX($E190:$M190,0,AE$199+1)-INDEX($E190:$M190,0,AE$199))/(INDEX($E$185:$M$185,0,AE$199+1)-INDEX($E$185:$M$185,0,AE$199))+AD204)))</f>
        <v>7.8934237098776387</v>
      </c>
      <c r="AF204" s="186" cm="1">
        <f t="array" ref="AF204">IF(AF$199=-1,AG204,IF(AF$199=99,AE204,IF(AF$199=0,INDEX($E190:$M190,0,AF$197),(INDEX($E190:$M190,0,AF$199+1)-INDEX($E190:$M190,0,AF$199))/(INDEX($E$185:$M$185,0,AF$199+1)-INDEX($E$185:$M$185,0,AF$199))+AE204)))</f>
        <v>7.8503360385307124</v>
      </c>
      <c r="AG204" s="186" cm="1">
        <f t="array" ref="AG204">IF(AG$199=-1,AH204,IF(AG$199=99,AF204,IF(AG$199=0,INDEX($E190:$M190,0,AG$197),(INDEX($E190:$M190,0,AG$199+1)-INDEX($E190:$M190,0,AG$199))/(INDEX($E$185:$M$185,0,AG$199+1)-INDEX($E$185:$M$185,0,AG$199))+AF204)))</f>
        <v>7.807248367183786</v>
      </c>
      <c r="AH204" s="186" cm="1">
        <f t="array" ref="AH204">IF(AH$199=-1,AI204,IF(AH$199=99,AG204,IF(AH$199=0,INDEX($E190:$M190,0,AH$197),(INDEX($E190:$M190,0,AH$199+1)-INDEX($E190:$M190,0,AH$199))/(INDEX($E$185:$M$185,0,AH$199+1)-INDEX($E$185:$M$185,0,AH$199))+AG204)))</f>
        <v>7.7641606958368596</v>
      </c>
      <c r="AI204" s="186" cm="1">
        <f t="array" ref="AI204">IF(AI$199=-1,AJ204,IF(AI$199=99,AH204,IF(AI$199=0,INDEX($E190:$M190,0,AI$197),(INDEX($E190:$M190,0,AI$199+1)-INDEX($E190:$M190,0,AI$199))/(INDEX($E$185:$M$185,0,AI$199+1)-INDEX($E$185:$M$185,0,AI$199))+AH204)))</f>
        <v>7.7210730244899333</v>
      </c>
      <c r="AJ204" s="186" cm="1">
        <f t="array" ref="AJ204">IF(AJ$199=-1,AK204,IF(AJ$199=99,AI204,IF(AJ$199=0,INDEX($E190:$M190,0,AJ$197),(INDEX($E190:$M190,0,AJ$199+1)-INDEX($E190:$M190,0,AJ$199))/(INDEX($E$185:$M$185,0,AJ$199+1)-INDEX($E$185:$M$185,0,AJ$199))+AI204)))</f>
        <v>7.6779853531430069</v>
      </c>
      <c r="AK204" s="186" cm="1">
        <f t="array" ref="AK204">IF(AK$199=-1,AL204,IF(AK$199=99,AJ204,IF(AK$199=0,INDEX($E190:$M190,0,AK$197),(INDEX($E190:$M190,0,AK$199+1)-INDEX($E190:$M190,0,AK$199))/(INDEX($E$185:$M$185,0,AK$199+1)-INDEX($E$185:$M$185,0,AK$199))+AJ204)))</f>
        <v>7.6348976817960805</v>
      </c>
      <c r="AL204" s="186" cm="1">
        <f t="array" ref="AL204">IF(AL$199=-1,AM204,IF(AL$199=99,AK204,IF(AL$199=0,INDEX($E190:$M190,0,AL$197),(INDEX($E190:$M190,0,AL$199+1)-INDEX($E190:$M190,0,AL$199))/(INDEX($E$185:$M$185,0,AL$199+1)-INDEX($E$185:$M$185,0,AL$199))+AK204)))</f>
        <v>7.5918100104491542</v>
      </c>
      <c r="AM204" s="186" cm="1">
        <f t="array" ref="AM204">IF(AM$199=-1,AN204,IF(AM$199=99,AL204,IF(AM$199=0,INDEX($E190:$M190,0,AM$197),(INDEX($E190:$M190,0,AM$199+1)-INDEX($E190:$M190,0,AM$199))/(INDEX($E$185:$M$185,0,AM$199+1)-INDEX($E$185:$M$185,0,AM$199))+AL204)))</f>
        <v>7.5487223391022278</v>
      </c>
      <c r="AN204" s="186" cm="1">
        <f t="array" ref="AN204">IF(AN$199=-1,AO204,IF(AN$199=99,AM204,IF(AN$199=0,INDEX($E190:$M190,0,AN$197),(INDEX($E190:$M190,0,AN$199+1)-INDEX($E190:$M190,0,AN$199))/(INDEX($E$185:$M$185,0,AN$199+1)-INDEX($E$185:$M$185,0,AN$199))+AM204)))</f>
        <v>7.5056346677553014</v>
      </c>
      <c r="AO204" s="186" cm="1">
        <f t="array" ref="AO204">IF(AO$199=-1,AP204,IF(AO$199=99,AN204,IF(AO$199=0,INDEX($E190:$M190,0,AO$197),(INDEX($E190:$M190,0,AO$199+1)-INDEX($E190:$M190,0,AO$199))/(INDEX($E$185:$M$185,0,AO$199+1)-INDEX($E$185:$M$185,0,AO$199))+AN204)))</f>
        <v>7.4625469964083759</v>
      </c>
      <c r="AP204" s="186" cm="1">
        <f t="array" ref="AP204">IF(AP$199=-1,AQ204,IF(AP$199=99,AO204,IF(AP$199=0,INDEX($E190:$M190,0,AP$197),(INDEX($E190:$M190,0,AP$199+1)-INDEX($E190:$M190,0,AP$199))/(INDEX($E$185:$M$185,0,AP$199+1)-INDEX($E$185:$M$185,0,AP$199))+AO204)))</f>
        <v>7.3914755841390738</v>
      </c>
      <c r="AQ204" s="186" cm="1">
        <f t="array" ref="AQ204">IF(AQ$199=-1,AR204,IF(AQ$199=99,AP204,IF(AQ$199=0,INDEX($E190:$M190,0,AQ$197),(INDEX($E190:$M190,0,AQ$199+1)-INDEX($E190:$M190,0,AQ$199))/(INDEX($E$185:$M$185,0,AQ$199+1)-INDEX($E$185:$M$185,0,AQ$199))+AP204)))</f>
        <v>6.7518328737153572</v>
      </c>
      <c r="AR204" s="186" cm="1">
        <f t="array" ref="AR204">IF(AR$199=-1,AS204,IF(AR$199=99,AQ204,IF(AR$199=0,INDEX($E190:$M190,0,AR$197),(INDEX($E190:$M190,0,AR$199+1)-INDEX($E190:$M190,0,AR$199))/(INDEX($E$185:$M$185,0,AR$199+1)-INDEX($E$185:$M$185,0,AR$199))+AQ204)))</f>
        <v>6.7518328737153572</v>
      </c>
      <c r="AS204" s="186" cm="1">
        <f t="array" ref="AS204">IF(AS$199=-1,#REF!,IF(AS$199=99,AR204,IF(AS$199=0,INDEX($E190:$M190,0,AS$197),(INDEX($E190:$M190,0,AS$199+1)-INDEX($E190:$M190,0,AS$199))/(INDEX($E$185:$M$185,0,AS$199+1)-INDEX($E$185:$M$185,0,AS$199))+AR204)))</f>
        <v>6.7518328737153572</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0.10219175120925041</v>
      </c>
      <c r="V205" s="186" cm="1">
        <f t="array" ref="V205">IF(V$199=-1,W205,IF(V$199=99,U205,IF(V$199=0,INDEX($E191:$M191,0,V$197),(INDEX($E191:$M191,0,V$199+1)-INDEX($E191:$M191,0,V$199))/(INDEX($E$185:$M$185,0,V$199+1)-INDEX($E$185:$M$185,0,V$199))+U205)))</f>
        <v>0.2949981546959034</v>
      </c>
      <c r="W205" s="186" cm="1">
        <f t="array" ref="W205">IF(W$199=-1,X205,IF(W$199=99,V205,IF(W$199=0,INDEX($E191:$M191,0,W$197),(INDEX($E191:$M191,0,W$199+1)-INDEX($E191:$M191,0,W$199))/(INDEX($E$185:$M$185,0,W$199+1)-INDEX($E$185:$M$185,0,W$199))+V205)))</f>
        <v>0.32671780684348734</v>
      </c>
      <c r="X205" s="186" cm="1">
        <f t="array" ref="X205">IF(X$199=-1,Y205,IF(X$199=99,W205,IF(X$199=0,INDEX($E191:$M191,0,X$197),(INDEX($E191:$M191,0,X$199+1)-INDEX($E191:$M191,0,X$199))/(INDEX($E$185:$M$185,0,X$199+1)-INDEX($E$185:$M$185,0,X$199))+W205)))</f>
        <v>0.35843745899107127</v>
      </c>
      <c r="Y205" s="186" cm="1">
        <f t="array" ref="Y205">IF(Y$199=-1,Z205,IF(Y$199=99,X205,IF(Y$199=0,INDEX($E191:$M191,0,Y$197),(INDEX($E191:$M191,0,Y$199+1)-INDEX($E191:$M191,0,Y$199))/(INDEX($E$185:$M$185,0,Y$199+1)-INDEX($E$185:$M$185,0,Y$199))+X205)))</f>
        <v>0.3901571111386552</v>
      </c>
      <c r="Z205" s="186" cm="1">
        <f t="array" ref="Z205">IF(Z$199=-1,AA205,IF(Z$199=99,Y205,IF(Z$199=0,INDEX($E191:$M191,0,Z$197),(INDEX($E191:$M191,0,Z$199+1)-INDEX($E191:$M191,0,Z$199))/(INDEX($E$185:$M$185,0,Z$199+1)-INDEX($E$185:$M$185,0,Z$199))+Y205)))</f>
        <v>0.42187676328623913</v>
      </c>
      <c r="AA205" s="186" cm="1">
        <f t="array" ref="AA205">IF(AA$199=-1,AB205,IF(AA$199=99,Z205,IF(AA$199=0,INDEX($E191:$M191,0,AA$197),(INDEX($E191:$M191,0,AA$199+1)-INDEX($E191:$M191,0,AA$199))/(INDEX($E$185:$M$185,0,AA$199+1)-INDEX($E$185:$M$185,0,AA$199))+Z205)))</f>
        <v>0.45359641543382306</v>
      </c>
      <c r="AB205" s="186" cm="1">
        <f t="array" ref="AB205">IF(AB$199=-1,AC205,IF(AB$199=99,AA205,IF(AB$199=0,INDEX($E191:$M191,0,AB$197),(INDEX($E191:$M191,0,AB$199+1)-INDEX($E191:$M191,0,AB$199))/(INDEX($E$185:$M$185,0,AB$199+1)-INDEX($E$185:$M$185,0,AB$199))+AA205)))</f>
        <v>0.485316067581407</v>
      </c>
      <c r="AC205" s="186" cm="1">
        <f t="array" ref="AC205">IF(AC$199=-1,AD205,IF(AC$199=99,AB205,IF(AC$199=0,INDEX($E191:$M191,0,AC$197),(INDEX($E191:$M191,0,AC$199+1)-INDEX($E191:$M191,0,AC$199))/(INDEX($E$185:$M$185,0,AC$199+1)-INDEX($E$185:$M$185,0,AC$199))+AB205)))</f>
        <v>0.51703571972899098</v>
      </c>
      <c r="AD205" s="186" cm="1">
        <f t="array" ref="AD205">IF(AD$199=-1,AE205,IF(AD$199=99,AC205,IF(AD$199=0,INDEX($E191:$M191,0,AD$197),(INDEX($E191:$M191,0,AD$199+1)-INDEX($E191:$M191,0,AD$199))/(INDEX($E$185:$M$185,0,AD$199+1)-INDEX($E$185:$M$185,0,AD$199))+AC205)))</f>
        <v>0.54875537187657497</v>
      </c>
      <c r="AE205" s="186" cm="1">
        <f t="array" ref="AE205">IF(AE$199=-1,AF205,IF(AE$199=99,AD205,IF(AE$199=0,INDEX($E191:$M191,0,AE$197),(INDEX($E191:$M191,0,AE$199+1)-INDEX($E191:$M191,0,AE$199))/(INDEX($E$185:$M$185,0,AE$199+1)-INDEX($E$185:$M$185,0,AE$199))+AD205)))</f>
        <v>0.58047502402415896</v>
      </c>
      <c r="AF205" s="186" cm="1">
        <f t="array" ref="AF205">IF(AF$199=-1,AG205,IF(AF$199=99,AE205,IF(AF$199=0,INDEX($E191:$M191,0,AF$197),(INDEX($E191:$M191,0,AF$199+1)-INDEX($E191:$M191,0,AF$199))/(INDEX($E$185:$M$185,0,AF$199+1)-INDEX($E$185:$M$185,0,AF$199))+AE205)))</f>
        <v>0.63334230145877535</v>
      </c>
      <c r="AG205" s="186" cm="1">
        <f t="array" ref="AG205">IF(AG$199=-1,AH205,IF(AG$199=99,AF205,IF(AG$199=0,INDEX($E191:$M191,0,AG$197),(INDEX($E191:$M191,0,AG$199+1)-INDEX($E191:$M191,0,AG$199))/(INDEX($E$185:$M$185,0,AG$199+1)-INDEX($E$185:$M$185,0,AG$199))+AF205)))</f>
        <v>0.68620957889339174</v>
      </c>
      <c r="AH205" s="186" cm="1">
        <f t="array" ref="AH205">IF(AH$199=-1,AI205,IF(AH$199=99,AG205,IF(AH$199=0,INDEX($E191:$M191,0,AH$197),(INDEX($E191:$M191,0,AH$199+1)-INDEX($E191:$M191,0,AH$199))/(INDEX($E$185:$M$185,0,AH$199+1)-INDEX($E$185:$M$185,0,AH$199))+AG205)))</f>
        <v>0.73907685632800812</v>
      </c>
      <c r="AI205" s="186" cm="1">
        <f t="array" ref="AI205">IF(AI$199=-1,AJ205,IF(AI$199=99,AH205,IF(AI$199=0,INDEX($E191:$M191,0,AI$197),(INDEX($E191:$M191,0,AI$199+1)-INDEX($E191:$M191,0,AI$199))/(INDEX($E$185:$M$185,0,AI$199+1)-INDEX($E$185:$M$185,0,AI$199))+AH205)))</f>
        <v>0.79194413376262451</v>
      </c>
      <c r="AJ205" s="186" cm="1">
        <f t="array" ref="AJ205">IF(AJ$199=-1,AK205,IF(AJ$199=99,AI205,IF(AJ$199=0,INDEX($E191:$M191,0,AJ$197),(INDEX($E191:$M191,0,AJ$199+1)-INDEX($E191:$M191,0,AJ$199))/(INDEX($E$185:$M$185,0,AJ$199+1)-INDEX($E$185:$M$185,0,AJ$199))+AI205)))</f>
        <v>0.8448114111972409</v>
      </c>
      <c r="AK205" s="186" cm="1">
        <f t="array" ref="AK205">IF(AK$199=-1,AL205,IF(AK$199=99,AJ205,IF(AK$199=0,INDEX($E191:$M191,0,AK$197),(INDEX($E191:$M191,0,AK$199+1)-INDEX($E191:$M191,0,AK$199))/(INDEX($E$185:$M$185,0,AK$199+1)-INDEX($E$185:$M$185,0,AK$199))+AJ205)))</f>
        <v>0.89767868863185729</v>
      </c>
      <c r="AL205" s="186" cm="1">
        <f t="array" ref="AL205">IF(AL$199=-1,AM205,IF(AL$199=99,AK205,IF(AL$199=0,INDEX($E191:$M191,0,AL$197),(INDEX($E191:$M191,0,AL$199+1)-INDEX($E191:$M191,0,AL$199))/(INDEX($E$185:$M$185,0,AL$199+1)-INDEX($E$185:$M$185,0,AL$199))+AK205)))</f>
        <v>0.95054596606647368</v>
      </c>
      <c r="AM205" s="186" cm="1">
        <f t="array" ref="AM205">IF(AM$199=-1,AN205,IF(AM$199=99,AL205,IF(AM$199=0,INDEX($E191:$M191,0,AM$197),(INDEX($E191:$M191,0,AM$199+1)-INDEX($E191:$M191,0,AM$199))/(INDEX($E$185:$M$185,0,AM$199+1)-INDEX($E$185:$M$185,0,AM$199))+AL205)))</f>
        <v>1.0034132435010901</v>
      </c>
      <c r="AN205" s="186" cm="1">
        <f t="array" ref="AN205">IF(AN$199=-1,AO205,IF(AN$199=99,AM205,IF(AN$199=0,INDEX($E191:$M191,0,AN$197),(INDEX($E191:$M191,0,AN$199+1)-INDEX($E191:$M191,0,AN$199))/(INDEX($E$185:$M$185,0,AN$199+1)-INDEX($E$185:$M$185,0,AN$199))+AM205)))</f>
        <v>1.0562805209357065</v>
      </c>
      <c r="AO205" s="186" cm="1">
        <f t="array" ref="AO205">IF(AO$199=-1,AP205,IF(AO$199=99,AN205,IF(AO$199=0,INDEX($E191:$M191,0,AO$197),(INDEX($E191:$M191,0,AO$199+1)-INDEX($E191:$M191,0,AO$199))/(INDEX($E$185:$M$185,0,AO$199+1)-INDEX($E$185:$M$185,0,AO$199))+AN205)))</f>
        <v>1.1091477983703226</v>
      </c>
      <c r="AP205" s="186" cm="1">
        <f t="array" ref="AP205">IF(AP$199=-1,AQ205,IF(AP$199=99,AO205,IF(AP$199=0,INDEX($E191:$M191,0,AP$197),(INDEX($E191:$M191,0,AP$199+1)-INDEX($E191:$M191,0,AP$199))/(INDEX($E$185:$M$185,0,AP$199+1)-INDEX($E$185:$M$185,0,AP$199))+AO205)))</f>
        <v>1.1560838476896382</v>
      </c>
      <c r="AQ205" s="186" cm="1">
        <f t="array" ref="AQ205">IF(AQ$199=-1,AR205,IF(AQ$199=99,AP205,IF(AQ$199=0,INDEX($E191:$M191,0,AQ$197),(INDEX($E191:$M191,0,AQ$199+1)-INDEX($E191:$M191,0,AQ$199))/(INDEX($E$185:$M$185,0,AQ$199+1)-INDEX($E$185:$M$185,0,AQ$199))+AP205)))</f>
        <v>1.578508291563478</v>
      </c>
      <c r="AR205" s="186" cm="1">
        <f t="array" ref="AR205">IF(AR$199=-1,AS205,IF(AR$199=99,AQ205,IF(AR$199=0,INDEX($E191:$M191,0,AR$197),(INDEX($E191:$M191,0,AR$199+1)-INDEX($E191:$M191,0,AR$199))/(INDEX($E$185:$M$185,0,AR$199+1)-INDEX($E$185:$M$185,0,AR$199))+AQ205)))</f>
        <v>1.578508291563478</v>
      </c>
      <c r="AS205" s="186" cm="1">
        <f t="array" ref="AS205">IF(AS$199=-1,#REF!,IF(AS$199=99,AR205,IF(AS$199=0,INDEX($E191:$M191,0,AS$197),(INDEX($E191:$M191,0,AS$199+1)-INDEX($E191:$M191,0,AS$199))/(INDEX($E$185:$M$185,0,AS$199+1)-INDEX($E$185:$M$185,0,AS$199))+AR205)))</f>
        <v>1.578508291563478</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8.967720358741504</v>
      </c>
      <c r="V206" s="186" cm="1">
        <f t="array" ref="V206">IF(V$199=-1,W206,IF(V$199=99,U206,IF(V$199=0,INDEX($E192:$M192,0,V$197),(INDEX($E192:$M192,0,V$199+1)-INDEX($E192:$M192,0,V$199))/(INDEX($E$185:$M$185,0,V$199+1)-INDEX($E$185:$M$185,0,V$199))+U206)))</f>
        <v>9.2552779889243997</v>
      </c>
      <c r="W206" s="186" cm="1">
        <f t="array" ref="W206">IF(W$199=-1,X206,IF(W$199=99,V206,IF(W$199=0,INDEX($E192:$M192,0,W$197),(INDEX($E192:$M192,0,W$199+1)-INDEX($E192:$M192,0,W$199))/(INDEX($E$185:$M$185,0,W$199+1)-INDEX($E$185:$M$185,0,W$199))+V206)))</f>
        <v>9.3089411985758801</v>
      </c>
      <c r="X206" s="186" cm="1">
        <f t="array" ref="X206">IF(X$199=-1,Y206,IF(X$199=99,W206,IF(X$199=0,INDEX($E192:$M192,0,X$197),(INDEX($E192:$M192,0,X$199+1)-INDEX($E192:$M192,0,X$199))/(INDEX($E$185:$M$185,0,X$199+1)-INDEX($E$185:$M$185,0,X$199))+W206)))</f>
        <v>9.3626044082273605</v>
      </c>
      <c r="Y206" s="186" cm="1">
        <f t="array" ref="Y206">IF(Y$199=-1,Z206,IF(Y$199=99,X206,IF(Y$199=0,INDEX($E192:$M192,0,Y$197),(INDEX($E192:$M192,0,Y$199+1)-INDEX($E192:$M192,0,Y$199))/(INDEX($E$185:$M$185,0,Y$199+1)-INDEX($E$185:$M$185,0,Y$199))+X206)))</f>
        <v>9.4162676178788409</v>
      </c>
      <c r="Z206" s="186" cm="1">
        <f t="array" ref="Z206">IF(Z$199=-1,AA206,IF(Z$199=99,Y206,IF(Z$199=0,INDEX($E192:$M192,0,Z$197),(INDEX($E192:$M192,0,Z$199+1)-INDEX($E192:$M192,0,Z$199))/(INDEX($E$185:$M$185,0,Z$199+1)-INDEX($E$185:$M$185,0,Z$199))+Y206)))</f>
        <v>9.4699308275303213</v>
      </c>
      <c r="AA206" s="186" cm="1">
        <f t="array" ref="AA206">IF(AA$199=-1,AB206,IF(AA$199=99,Z206,IF(AA$199=0,INDEX($E192:$M192,0,AA$197),(INDEX($E192:$M192,0,AA$199+1)-INDEX($E192:$M192,0,AA$199))/(INDEX($E$185:$M$185,0,AA$199+1)-INDEX($E$185:$M$185,0,AA$199))+Z206)))</f>
        <v>9.5235940371818018</v>
      </c>
      <c r="AB206" s="186" cm="1">
        <f t="array" ref="AB206">IF(AB$199=-1,AC206,IF(AB$199=99,AA206,IF(AB$199=0,INDEX($E192:$M192,0,AB$197),(INDEX($E192:$M192,0,AB$199+1)-INDEX($E192:$M192,0,AB$199))/(INDEX($E$185:$M$185,0,AB$199+1)-INDEX($E$185:$M$185,0,AB$199))+AA206)))</f>
        <v>9.5772572468332822</v>
      </c>
      <c r="AC206" s="186" cm="1">
        <f t="array" ref="AC206">IF(AC$199=-1,AD206,IF(AC$199=99,AB206,IF(AC$199=0,INDEX($E192:$M192,0,AC$197),(INDEX($E192:$M192,0,AC$199+1)-INDEX($E192:$M192,0,AC$199))/(INDEX($E$185:$M$185,0,AC$199+1)-INDEX($E$185:$M$185,0,AC$199))+AB206)))</f>
        <v>9.6309204564847626</v>
      </c>
      <c r="AD206" s="186" cm="1">
        <f t="array" ref="AD206">IF(AD$199=-1,AE206,IF(AD$199=99,AC206,IF(AD$199=0,INDEX($E192:$M192,0,AD$197),(INDEX($E192:$M192,0,AD$199+1)-INDEX($E192:$M192,0,AD$199))/(INDEX($E$185:$M$185,0,AD$199+1)-INDEX($E$185:$M$185,0,AD$199))+AC206)))</f>
        <v>9.684583666136243</v>
      </c>
      <c r="AE206" s="186" cm="1">
        <f t="array" ref="AE206">IF(AE$199=-1,AF206,IF(AE$199=99,AD206,IF(AE$199=0,INDEX($E192:$M192,0,AE$197),(INDEX($E192:$M192,0,AE$199+1)-INDEX($E192:$M192,0,AE$199))/(INDEX($E$185:$M$185,0,AE$199+1)-INDEX($E$185:$M$185,0,AE$199))+AD206)))</f>
        <v>9.7382468757877305</v>
      </c>
      <c r="AF206" s="186" cm="1">
        <f t="array" ref="AF206">IF(AF$199=-1,AG206,IF(AF$199=99,AE206,IF(AF$199=0,INDEX($E192:$M192,0,AF$197),(INDEX($E192:$M192,0,AF$199+1)-INDEX($E192:$M192,0,AF$199))/(INDEX($E$185:$M$185,0,AF$199+1)-INDEX($E$185:$M$185,0,AF$199))+AE206)))</f>
        <v>9.6850889057735152</v>
      </c>
      <c r="AG206" s="186" cm="1">
        <f t="array" ref="AG206">IF(AG$199=-1,AH206,IF(AG$199=99,AF206,IF(AG$199=0,INDEX($E192:$M192,0,AG$197),(INDEX($E192:$M192,0,AG$199+1)-INDEX($E192:$M192,0,AG$199))/(INDEX($E$185:$M$185,0,AG$199+1)-INDEX($E$185:$M$185,0,AG$199))+AF206)))</f>
        <v>9.6319309357592999</v>
      </c>
      <c r="AH206" s="186" cm="1">
        <f t="array" ref="AH206">IF(AH$199=-1,AI206,IF(AH$199=99,AG206,IF(AH$199=0,INDEX($E192:$M192,0,AH$197),(INDEX($E192:$M192,0,AH$199+1)-INDEX($E192:$M192,0,AH$199))/(INDEX($E$185:$M$185,0,AH$199+1)-INDEX($E$185:$M$185,0,AH$199))+AG206)))</f>
        <v>9.5787729657450846</v>
      </c>
      <c r="AI206" s="186" cm="1">
        <f t="array" ref="AI206">IF(AI$199=-1,AJ206,IF(AI$199=99,AH206,IF(AI$199=0,INDEX($E192:$M192,0,AI$197),(INDEX($E192:$M192,0,AI$199+1)-INDEX($E192:$M192,0,AI$199))/(INDEX($E$185:$M$185,0,AI$199+1)-INDEX($E$185:$M$185,0,AI$199))+AH206)))</f>
        <v>9.5256149957308693</v>
      </c>
      <c r="AJ206" s="186" cm="1">
        <f t="array" ref="AJ206">IF(AJ$199=-1,AK206,IF(AJ$199=99,AI206,IF(AJ$199=0,INDEX($E192:$M192,0,AJ$197),(INDEX($E192:$M192,0,AJ$199+1)-INDEX($E192:$M192,0,AJ$199))/(INDEX($E$185:$M$185,0,AJ$199+1)-INDEX($E$185:$M$185,0,AJ$199))+AI206)))</f>
        <v>9.472457025716654</v>
      </c>
      <c r="AK206" s="186" cm="1">
        <f t="array" ref="AK206">IF(AK$199=-1,AL206,IF(AK$199=99,AJ206,IF(AK$199=0,INDEX($E192:$M192,0,AK$197),(INDEX($E192:$M192,0,AK$199+1)-INDEX($E192:$M192,0,AK$199))/(INDEX($E$185:$M$185,0,AK$199+1)-INDEX($E$185:$M$185,0,AK$199))+AJ206)))</f>
        <v>9.4192990557024387</v>
      </c>
      <c r="AL206" s="186" cm="1">
        <f t="array" ref="AL206">IF(AL$199=-1,AM206,IF(AL$199=99,AK206,IF(AL$199=0,INDEX($E192:$M192,0,AL$197),(INDEX($E192:$M192,0,AL$199+1)-INDEX($E192:$M192,0,AL$199))/(INDEX($E$185:$M$185,0,AL$199+1)-INDEX($E$185:$M$185,0,AL$199))+AK206)))</f>
        <v>9.3661410856882235</v>
      </c>
      <c r="AM206" s="186" cm="1">
        <f t="array" ref="AM206">IF(AM$199=-1,AN206,IF(AM$199=99,AL206,IF(AM$199=0,INDEX($E192:$M192,0,AM$197),(INDEX($E192:$M192,0,AM$199+1)-INDEX($E192:$M192,0,AM$199))/(INDEX($E$185:$M$185,0,AM$199+1)-INDEX($E$185:$M$185,0,AM$199))+AL206)))</f>
        <v>9.3129831156740082</v>
      </c>
      <c r="AN206" s="186" cm="1">
        <f t="array" ref="AN206">IF(AN$199=-1,AO206,IF(AN$199=99,AM206,IF(AN$199=0,INDEX($E192:$M192,0,AN$197),(INDEX($E192:$M192,0,AN$199+1)-INDEX($E192:$M192,0,AN$199))/(INDEX($E$185:$M$185,0,AN$199+1)-INDEX($E$185:$M$185,0,AN$199))+AM206)))</f>
        <v>9.2598251456597929</v>
      </c>
      <c r="AO206" s="186" cm="1">
        <f t="array" ref="AO206">IF(AO$199=-1,AP206,IF(AO$199=99,AN206,IF(AO$199=0,INDEX($E192:$M192,0,AO$197),(INDEX($E192:$M192,0,AO$199+1)-INDEX($E192:$M192,0,AO$199))/(INDEX($E$185:$M$185,0,AO$199+1)-INDEX($E$185:$M$185,0,AO$199))+AN206)))</f>
        <v>9.2066671756455758</v>
      </c>
      <c r="AP206" s="186" cm="1">
        <f t="array" ref="AP206">IF(AP$199=-1,AQ206,IF(AP$199=99,AO206,IF(AP$199=0,INDEX($E192:$M192,0,AP$197),(INDEX($E192:$M192,0,AP$199+1)-INDEX($E192:$M192,0,AP$199))/(INDEX($E$185:$M$185,0,AP$199+1)-INDEX($E$185:$M$185,0,AP$199))+AO206)))</f>
        <v>9.118985203420614</v>
      </c>
      <c r="AQ206" s="186" cm="1">
        <f t="array" ref="AQ206">IF(AQ$199=-1,AR206,IF(AQ$199=99,AP206,IF(AQ$199=0,INDEX($E192:$M192,0,AQ$197),(INDEX($E192:$M192,0,AQ$199+1)-INDEX($E192:$M192,0,AQ$199))/(INDEX($E$185:$M$185,0,AQ$199+1)-INDEX($E$185:$M$185,0,AQ$199))+AP206)))</f>
        <v>8.329847453395951</v>
      </c>
      <c r="AR206" s="186" cm="1">
        <f t="array" ref="AR206">IF(AR$199=-1,AS206,IF(AR$199=99,AQ206,IF(AR$199=0,INDEX($E192:$M192,0,AR$197),(INDEX($E192:$M192,0,AR$199+1)-INDEX($E192:$M192,0,AR$199))/(INDEX($E$185:$M$185,0,AR$199+1)-INDEX($E$185:$M$185,0,AR$199))+AQ206)))</f>
        <v>8.329847453395951</v>
      </c>
      <c r="AS206" s="186" cm="1">
        <f t="array" ref="AS206">IF(AS$199=-1,#REF!,IF(AS$199=99,AR206,IF(AS$199=0,INDEX($E192:$M192,0,AS$197),(INDEX($E192:$M192,0,AS$199+1)-INDEX($E192:$M192,0,AS$199))/(INDEX($E$185:$M$185,0,AS$199+1)-INDEX($E$185:$M$185,0,AS$199))+AR206)))</f>
        <v>8.329847453395951</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0.64257947683872407</v>
      </c>
      <c r="V207" s="186" cm="1">
        <f t="array" ref="V207">IF(V$199=-1,W207,IF(V$199=99,U207,IF(V$199=0,INDEX($E193:$M193,0,V$197),(INDEX($E193:$M193,0,V$199+1)-INDEX($E193:$M193,0,V$199))/(INDEX($E$185:$M$185,0,V$199+1)-INDEX($E$185:$M$185,0,V$199))+U207)))</f>
        <v>0.61102322780502716</v>
      </c>
      <c r="W207" s="186" cm="1">
        <f t="array" ref="W207">IF(W$199=-1,X207,IF(W$199=99,V207,IF(W$199=0,INDEX($E193:$M193,0,W$197),(INDEX($E193:$M193,0,W$199+1)-INDEX($E193:$M193,0,W$199))/(INDEX($E$185:$M$185,0,W$199+1)-INDEX($E$185:$M$185,0,W$199))+V207)))</f>
        <v>0.62241872928839082</v>
      </c>
      <c r="X207" s="186" cm="1">
        <f t="array" ref="X207">IF(X$199=-1,Y207,IF(X$199=99,W207,IF(X$199=0,INDEX($E193:$M193,0,X$197),(INDEX($E193:$M193,0,X$199+1)-INDEX($E193:$M193,0,X$199))/(INDEX($E$185:$M$185,0,X$199+1)-INDEX($E$185:$M$185,0,X$199))+W207)))</f>
        <v>0.63381423077175447</v>
      </c>
      <c r="Y207" s="186" cm="1">
        <f t="array" ref="Y207">IF(Y$199=-1,Z207,IF(Y$199=99,X207,IF(Y$199=0,INDEX($E193:$M193,0,Y$197),(INDEX($E193:$M193,0,Y$199+1)-INDEX($E193:$M193,0,Y$199))/(INDEX($E$185:$M$185,0,Y$199+1)-INDEX($E$185:$M$185,0,Y$199))+X207)))</f>
        <v>0.64520973225511813</v>
      </c>
      <c r="Z207" s="186" cm="1">
        <f t="array" ref="Z207">IF(Z$199=-1,AA207,IF(Z$199=99,Y207,IF(Z$199=0,INDEX($E193:$M193,0,Z$197),(INDEX($E193:$M193,0,Z$199+1)-INDEX($E193:$M193,0,Z$199))/(INDEX($E$185:$M$185,0,Z$199+1)-INDEX($E$185:$M$185,0,Z$199))+Y207)))</f>
        <v>0.65660523373848179</v>
      </c>
      <c r="AA207" s="186" cm="1">
        <f t="array" ref="AA207">IF(AA$199=-1,AB207,IF(AA$199=99,Z207,IF(AA$199=0,INDEX($E193:$M193,0,AA$197),(INDEX($E193:$M193,0,AA$199+1)-INDEX($E193:$M193,0,AA$199))/(INDEX($E$185:$M$185,0,AA$199+1)-INDEX($E$185:$M$185,0,AA$199))+Z207)))</f>
        <v>0.66800073522184544</v>
      </c>
      <c r="AB207" s="186" cm="1">
        <f t="array" ref="AB207">IF(AB$199=-1,AC207,IF(AB$199=99,AA207,IF(AB$199=0,INDEX($E193:$M193,0,AB$197),(INDEX($E193:$M193,0,AB$199+1)-INDEX($E193:$M193,0,AB$199))/(INDEX($E$185:$M$185,0,AB$199+1)-INDEX($E$185:$M$185,0,AB$199))+AA207)))</f>
        <v>0.6793962367052091</v>
      </c>
      <c r="AC207" s="186" cm="1">
        <f t="array" ref="AC207">IF(AC$199=-1,AD207,IF(AC$199=99,AB207,IF(AC$199=0,INDEX($E193:$M193,0,AC$197),(INDEX($E193:$M193,0,AC$199+1)-INDEX($E193:$M193,0,AC$199))/(INDEX($E$185:$M$185,0,AC$199+1)-INDEX($E$185:$M$185,0,AC$199))+AB207)))</f>
        <v>0.69079173818857276</v>
      </c>
      <c r="AD207" s="186" cm="1">
        <f t="array" ref="AD207">IF(AD$199=-1,AE207,IF(AD$199=99,AC207,IF(AD$199=0,INDEX($E193:$M193,0,AD$197),(INDEX($E193:$M193,0,AD$199+1)-INDEX($E193:$M193,0,AD$199))/(INDEX($E$185:$M$185,0,AD$199+1)-INDEX($E$185:$M$185,0,AD$199))+AC207)))</f>
        <v>0.70218723967193641</v>
      </c>
      <c r="AE207" s="186" cm="1">
        <f t="array" ref="AE207">IF(AE$199=-1,AF207,IF(AE$199=99,AD207,IF(AE$199=0,INDEX($E193:$M193,0,AE$197),(INDEX($E193:$M193,0,AE$199+1)-INDEX($E193:$M193,0,AE$199))/(INDEX($E$185:$M$185,0,AE$199+1)-INDEX($E$185:$M$185,0,AE$199))+AD207)))</f>
        <v>0.71358274115530007</v>
      </c>
      <c r="AF207" s="186" cm="1">
        <f t="array" ref="AF207">IF(AF$199=-1,AG207,IF(AF$199=99,AE207,IF(AF$199=0,INDEX($E193:$M193,0,AF$197),(INDEX($E193:$M193,0,AF$199+1)-INDEX($E193:$M193,0,AF$199))/(INDEX($E$185:$M$185,0,AF$199+1)-INDEX($E$185:$M$185,0,AF$199))+AE207)))</f>
        <v>0.73985751491535379</v>
      </c>
      <c r="AG207" s="186" cm="1">
        <f t="array" ref="AG207">IF(AG$199=-1,AH207,IF(AG$199=99,AF207,IF(AG$199=0,INDEX($E193:$M193,0,AG$197),(INDEX($E193:$M193,0,AG$199+1)-INDEX($E193:$M193,0,AG$199))/(INDEX($E$185:$M$185,0,AG$199+1)-INDEX($E$185:$M$185,0,AG$199))+AF207)))</f>
        <v>0.7661322886754075</v>
      </c>
      <c r="AH207" s="186" cm="1">
        <f t="array" ref="AH207">IF(AH$199=-1,AI207,IF(AH$199=99,AG207,IF(AH$199=0,INDEX($E193:$M193,0,AH$197),(INDEX($E193:$M193,0,AH$199+1)-INDEX($E193:$M193,0,AH$199))/(INDEX($E$185:$M$185,0,AH$199+1)-INDEX($E$185:$M$185,0,AH$199))+AG207)))</f>
        <v>0.79240706243546122</v>
      </c>
      <c r="AI207" s="186" cm="1">
        <f t="array" ref="AI207">IF(AI$199=-1,AJ207,IF(AI$199=99,AH207,IF(AI$199=0,INDEX($E193:$M193,0,AI$197),(INDEX($E193:$M193,0,AI$199+1)-INDEX($E193:$M193,0,AI$199))/(INDEX($E$185:$M$185,0,AI$199+1)-INDEX($E$185:$M$185,0,AI$199))+AH207)))</f>
        <v>0.81868183619551493</v>
      </c>
      <c r="AJ207" s="186" cm="1">
        <f t="array" ref="AJ207">IF(AJ$199=-1,AK207,IF(AJ$199=99,AI207,IF(AJ$199=0,INDEX($E193:$M193,0,AJ$197),(INDEX($E193:$M193,0,AJ$199+1)-INDEX($E193:$M193,0,AJ$199))/(INDEX($E$185:$M$185,0,AJ$199+1)-INDEX($E$185:$M$185,0,AJ$199))+AI207)))</f>
        <v>0.84495660995556865</v>
      </c>
      <c r="AK207" s="186" cm="1">
        <f t="array" ref="AK207">IF(AK$199=-1,AL207,IF(AK$199=99,AJ207,IF(AK$199=0,INDEX($E193:$M193,0,AK$197),(INDEX($E193:$M193,0,AK$199+1)-INDEX($E193:$M193,0,AK$199))/(INDEX($E$185:$M$185,0,AK$199+1)-INDEX($E$185:$M$185,0,AK$199))+AJ207)))</f>
        <v>0.87123138371562237</v>
      </c>
      <c r="AL207" s="186" cm="1">
        <f t="array" ref="AL207">IF(AL$199=-1,AM207,IF(AL$199=99,AK207,IF(AL$199=0,INDEX($E193:$M193,0,AL$197),(INDEX($E193:$M193,0,AL$199+1)-INDEX($E193:$M193,0,AL$199))/(INDEX($E$185:$M$185,0,AL$199+1)-INDEX($E$185:$M$185,0,AL$199))+AK207)))</f>
        <v>0.89750615747567608</v>
      </c>
      <c r="AM207" s="186" cm="1">
        <f t="array" ref="AM207">IF(AM$199=-1,AN207,IF(AM$199=99,AL207,IF(AM$199=0,INDEX($E193:$M193,0,AM$197),(INDEX($E193:$M193,0,AM$199+1)-INDEX($E193:$M193,0,AM$199))/(INDEX($E$185:$M$185,0,AM$199+1)-INDEX($E$185:$M$185,0,AM$199))+AL207)))</f>
        <v>0.9237809312357298</v>
      </c>
      <c r="AN207" s="186" cm="1">
        <f t="array" ref="AN207">IF(AN$199=-1,AO207,IF(AN$199=99,AM207,IF(AN$199=0,INDEX($E193:$M193,0,AN$197),(INDEX($E193:$M193,0,AN$199+1)-INDEX($E193:$M193,0,AN$199))/(INDEX($E$185:$M$185,0,AN$199+1)-INDEX($E$185:$M$185,0,AN$199))+AM207)))</f>
        <v>0.95005570499578351</v>
      </c>
      <c r="AO207" s="186" cm="1">
        <f t="array" ref="AO207">IF(AO$199=-1,AP207,IF(AO$199=99,AN207,IF(AO$199=0,INDEX($E193:$M193,0,AO$197),(INDEX($E193:$M193,0,AO$199+1)-INDEX($E193:$M193,0,AO$199))/(INDEX($E$185:$M$185,0,AO$199+1)-INDEX($E$185:$M$185,0,AO$199))+AN207)))</f>
        <v>0.97633047875583678</v>
      </c>
      <c r="AP207" s="186" cm="1">
        <f t="array" ref="AP207">IF(AP$199=-1,AQ207,IF(AP$199=99,AO207,IF(AP$199=0,INDEX($E193:$M193,0,AP$197),(INDEX($E193:$M193,0,AP$199+1)-INDEX($E193:$M193,0,AP$199))/(INDEX($E$185:$M$185,0,AP$199+1)-INDEX($E$185:$M$185,0,AP$199))+AO207)))</f>
        <v>1.0024016451367566</v>
      </c>
      <c r="AQ207" s="186" cm="1">
        <f t="array" ref="AQ207">IF(AQ$199=-1,AR207,IF(AQ$199=99,AP207,IF(AQ$199=0,INDEX($E193:$M193,0,AQ$197),(INDEX($E193:$M193,0,AQ$199+1)-INDEX($E193:$M193,0,AQ$199))/(INDEX($E$185:$M$185,0,AQ$199+1)-INDEX($E$185:$M$185,0,AQ$199))+AP207)))</f>
        <v>1.2370421425650351</v>
      </c>
      <c r="AR207" s="186" cm="1">
        <f t="array" ref="AR207">IF(AR$199=-1,AS207,IF(AR$199=99,AQ207,IF(AR$199=0,INDEX($E193:$M193,0,AR$197),(INDEX($E193:$M193,0,AR$199+1)-INDEX($E193:$M193,0,AR$199))/(INDEX($E$185:$M$185,0,AR$199+1)-INDEX($E$185:$M$185,0,AR$199))+AQ207)))</f>
        <v>1.2370421425650351</v>
      </c>
      <c r="AS207" s="186" cm="1">
        <f t="array" ref="AS207">IF(AS$199=-1,#REF!,IF(AS$199=99,AR207,IF(AS$199=0,INDEX($E193:$M193,0,AS$197),(INDEX($E193:$M193,0,AS$199+1)-INDEX($E193:$M193,0,AS$199))/(INDEX($E$185:$M$185,0,AS$199+1)-INDEX($E$185:$M$185,0,AS$199))+AR207)))</f>
        <v>1.2370421425650351</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614</v>
      </c>
      <c r="I209" s="16" t="s">
        <v>644</v>
      </c>
      <c r="J209" s="16" t="s">
        <v>645</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78.03660373688038</v>
      </c>
      <c r="S219" s="186" cm="1">
        <f t="array" ref="S219">IF(S$218=-1,T219,IF(S$218=99,R219,IF(S$218=0,INDEX($E186:$M186,0,S$216),(INDEX($E186:$M186,0,S$218+1)-INDEX($E186:$M186,0,S$218))/(INDEX($E$185:$M$185,0,S$218+1)-INDEX($E$185:$M$185,0,S$218))+R219)))</f>
        <v>73.93308072309901</v>
      </c>
      <c r="T219" s="186" cm="1">
        <f t="array" ref="T219">IF(T$218=-1,U219,IF(T$218=99,S219,IF(T$218=0,INDEX($E186:$M186,0,T$216),(INDEX($E186:$M186,0,T$218+1)-INDEX($E186:$M186,0,T$218))/(INDEX($E$185:$M$185,0,T$218+1)-INDEX($E$185:$M$185,0,T$218))+S219)))</f>
        <v>75.372675125339924</v>
      </c>
      <c r="U219" s="186" cm="1">
        <f t="array" ref="U219">IF(U$218=-1,V219,IF(U$218=99,T219,IF(U$218=0,INDEX($E186:$M186,0,U$216),(INDEX($E186:$M186,0,U$218+1)-INDEX($E186:$M186,0,U$218))/(INDEX($E$185:$M$185,0,U$218+1)-INDEX($E$185:$M$185,0,U$218))+T219)))</f>
        <v>76.812269527580838</v>
      </c>
      <c r="V219" s="186" cm="1">
        <f t="array" ref="V219">IF(V$218=-1,W219,IF(V$218=99,U219,IF(V$218=0,INDEX($E186:$M186,0,V$216),(INDEX($E186:$M186,0,V$218+1)-INDEX($E186:$M186,0,V$218))/(INDEX($E$185:$M$185,0,V$218+1)-INDEX($E$185:$M$185,0,V$218))+U219)))</f>
        <v>78.251863929821752</v>
      </c>
      <c r="W219" s="186" cm="1">
        <f t="array" ref="W219">IF(W$218=-1,X219,IF(W$218=99,V219,IF(W$218=0,INDEX($E186:$M186,0,W$216),(INDEX($E186:$M186,0,W$218+1)-INDEX($E186:$M186,0,W$218))/(INDEX($E$185:$M$185,0,W$218+1)-INDEX($E$185:$M$185,0,W$218))+V219)))</f>
        <v>79.691458332062666</v>
      </c>
      <c r="X219" s="186" cm="1">
        <f t="array" ref="X219">IF(X$218=-1,Y219,IF(X$218=99,W219,IF(X$218=0,INDEX($E186:$M186,0,X$216),(INDEX($E186:$M186,0,X$218+1)-INDEX($E186:$M186,0,X$218))/(INDEX($E$185:$M$185,0,X$218+1)-INDEX($E$185:$M$185,0,X$218))+W219)))</f>
        <v>81.13105273430358</v>
      </c>
      <c r="Y219" s="186" cm="1">
        <f t="array" ref="Y219">IF(Y$218=-1,Z219,IF(Y$218=99,X219,IF(Y$218=0,INDEX($E186:$M186,0,Y$216),(INDEX($E186:$M186,0,Y$218+1)-INDEX($E186:$M186,0,Y$218))/(INDEX($E$185:$M$185,0,Y$218+1)-INDEX($E$185:$M$185,0,Y$218))+X219)))</f>
        <v>82.570647136544494</v>
      </c>
      <c r="Z219" s="186" cm="1">
        <f t="array" ref="Z219">IF(Z$218=-1,AA219,IF(Z$218=99,Y219,IF(Z$218=0,INDEX($E186:$M186,0,Z$216),(INDEX($E186:$M186,0,Z$218+1)-INDEX($E186:$M186,0,Z$218))/(INDEX($E$185:$M$185,0,Z$218+1)-INDEX($E$185:$M$185,0,Z$218))+Y219)))</f>
        <v>84.010241538785408</v>
      </c>
      <c r="AA219" s="186" cm="1">
        <f t="array" ref="AA219">IF(AA$218=-1,AB219,IF(AA$218=99,Z219,IF(AA$218=0,INDEX($E186:$M186,0,AA$216),(INDEX($E186:$M186,0,AA$218+1)-INDEX($E186:$M186,0,AA$218))/(INDEX($E$185:$M$185,0,AA$218+1)-INDEX($E$185:$M$185,0,AA$218))+Z219)))</f>
        <v>85.449835941026322</v>
      </c>
      <c r="AB219" s="186" cm="1">
        <f t="array" ref="AB219">IF(AB$218=-1,AC219,IF(AB$218=99,AA219,IF(AB$218=0,INDEX($E186:$M186,0,AB$216),(INDEX($E186:$M186,0,AB$218+1)-INDEX($E186:$M186,0,AB$218))/(INDEX($E$185:$M$185,0,AB$218+1)-INDEX($E$185:$M$185,0,AB$218))+AA219)))</f>
        <v>86.889430343267193</v>
      </c>
      <c r="AC219" s="186" cm="1">
        <f t="array" ref="AC219">IF(AC$218=-1,AD219,IF(AC$218=99,AB219,IF(AC$218=0,INDEX($E186:$M186,0,AC$216),(INDEX($E186:$M186,0,AC$218+1)-INDEX($E186:$M186,0,AC$218))/(INDEX($E$185:$M$185,0,AC$218+1)-INDEX($E$185:$M$185,0,AC$218))+AB219)))</f>
        <v>90.374426915736208</v>
      </c>
      <c r="AD219" s="186" cm="1">
        <f t="array" ref="AD219">IF(AD$218=-1,AE219,IF(AD$218=99,AC219,IF(AD$218=0,INDEX($E186:$M186,0,AD$216),(INDEX($E186:$M186,0,AD$218+1)-INDEX($E186:$M186,0,AD$218))/(INDEX($E$185:$M$185,0,AD$218+1)-INDEX($E$185:$M$185,0,AD$218))+AC219)))</f>
        <v>93.859423488205223</v>
      </c>
      <c r="AE219" s="186" cm="1">
        <f t="array" ref="AE219">IF(AE$218=-1,AF219,IF(AE$218=99,AD219,IF(AE$218=0,INDEX($E186:$M186,0,AE$216),(INDEX($E186:$M186,0,AE$218+1)-INDEX($E186:$M186,0,AE$218))/(INDEX($E$185:$M$185,0,AE$218+1)-INDEX($E$185:$M$185,0,AE$218))+AD219)))</f>
        <v>97.344420060674238</v>
      </c>
      <c r="AF219" s="186" cm="1">
        <f t="array" ref="AF219">IF(AF$218=-1,AG219,IF(AF$218=99,AE219,IF(AF$218=0,INDEX($E186:$M186,0,AF$216),(INDEX($E186:$M186,0,AF$218+1)-INDEX($E186:$M186,0,AF$218))/(INDEX($E$185:$M$185,0,AF$218+1)-INDEX($E$185:$M$185,0,AF$218))+AE219)))</f>
        <v>100.82941663314325</v>
      </c>
      <c r="AG219" s="186" cm="1">
        <f t="array" ref="AG219">IF(AG$218=-1,AH219,IF(AG$218=99,AF219,IF(AG$218=0,INDEX($E186:$M186,0,AG$216),(INDEX($E186:$M186,0,AG$218+1)-INDEX($E186:$M186,0,AG$218))/(INDEX($E$185:$M$185,0,AG$218+1)-INDEX($E$185:$M$185,0,AG$218))+AF219)))</f>
        <v>104.31441320561227</v>
      </c>
      <c r="AH219" s="186" cm="1">
        <f t="array" ref="AH219">IF(AH$218=-1,AI219,IF(AH$218=99,AG219,IF(AH$218=0,INDEX($E186:$M186,0,AH$216),(INDEX($E186:$M186,0,AH$218+1)-INDEX($E186:$M186,0,AH$218))/(INDEX($E$185:$M$185,0,AH$218+1)-INDEX($E$185:$M$185,0,AH$218))+AG219)))</f>
        <v>107.79940977808128</v>
      </c>
      <c r="AI219" s="186" cm="1">
        <f t="array" ref="AI219">IF(AI$218=-1,AJ219,IF(AI$218=99,AH219,IF(AI$218=0,INDEX($E186:$M186,0,AI$216),(INDEX($E186:$M186,0,AI$218+1)-INDEX($E186:$M186,0,AI$218))/(INDEX($E$185:$M$185,0,AI$218+1)-INDEX($E$185:$M$185,0,AI$218))+AH219)))</f>
        <v>111.2844063505503</v>
      </c>
      <c r="AJ219" s="186" cm="1">
        <f t="array" ref="AJ219">IF(AJ$218=-1,AK219,IF(AJ$218=99,AI219,IF(AJ$218=0,INDEX($E186:$M186,0,AJ$216),(INDEX($E186:$M186,0,AJ$218+1)-INDEX($E186:$M186,0,AJ$218))/(INDEX($E$185:$M$185,0,AJ$218+1)-INDEX($E$185:$M$185,0,AJ$218))+AI219)))</f>
        <v>114.76940292301931</v>
      </c>
      <c r="AK219" s="186" cm="1">
        <f t="array" ref="AK219">IF(AK$218=-1,AL219,IF(AK$218=99,AJ219,IF(AK$218=0,INDEX($E186:$M186,0,AK$216),(INDEX($E186:$M186,0,AK$218+1)-INDEX($E186:$M186,0,AK$218))/(INDEX($E$185:$M$185,0,AK$218+1)-INDEX($E$185:$M$185,0,AK$218))+AJ219)))</f>
        <v>118.25439949548833</v>
      </c>
      <c r="AL219" s="186" cm="1">
        <f t="array" ref="AL219">IF(AL$218=-1,AM219,IF(AL$218=99,AK219,IF(AL$218=0,INDEX($E186:$M186,0,AL$216),(INDEX($E186:$M186,0,AL$218+1)-INDEX($E186:$M186,0,AL$218))/(INDEX($E$185:$M$185,0,AL$218+1)-INDEX($E$185:$M$185,0,AL$218))+AK219)))</f>
        <v>121.73939606795733</v>
      </c>
      <c r="AM219" s="299">
        <f>(AL219+AN219)/2</f>
        <v>141.91383498143659</v>
      </c>
      <c r="AN219" s="186" cm="1">
        <f t="array" ref="AN219">IF(AN$218=-1,AO219,IF(AN$218=99,AM219,IF(AN$218=0,INDEX($E186:$M186,0,AN$216),(INDEX($E186:$M186,0,AN$218+1)-INDEX($E186:$M186,0,AN$218))/(INDEX($E$185:$M$185,0,AN$218+1)-INDEX($E$185:$M$185,0,AN$218))+AM219)))</f>
        <v>162.08827389491589</v>
      </c>
      <c r="AO219" s="186" cm="1">
        <f t="array" ref="AO219">IF(AO$218=-1,AP219,IF(AO$218=99,AN219,IF(AO$218=0,INDEX($E186:$M186,0,AO$216),(INDEX($E186:$M186,0,AO$218+1)-INDEX($E186:$M186,0,AO$218))/(INDEX($E$185:$M$185,0,AO$218+1)-INDEX($E$185:$M$185,0,AO$218))+AN219)))</f>
        <v>162.08827389491589</v>
      </c>
      <c r="AP219" s="186" cm="1">
        <f t="array" ref="AP219">IF(AP$218=-1,#REF!,IF(AP$218=99,AO219,IF(AP$218=0,INDEX($E186:$M186,0,AP$216),(INDEX($E186:$M186,0,AP$218+1)-INDEX($E186:$M186,0,AP$218))/(INDEX($E$185:$M$185,0,AP$218+1)-INDEX($E$185:$M$185,0,AP$218))+AO219)))</f>
        <v>162.08827389491589</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16.582778294087085</v>
      </c>
      <c r="S220" s="186" cm="1">
        <f t="array" ref="S220">IF(S$218=-1,T220,IF(S$218=99,R220,IF(S$218=0,INDEX($E187:$M187,0,S$216),(INDEX($E187:$M187,0,S$218+1)-INDEX($E187:$M187,0,S$218))/(INDEX($E$185:$M$185,0,S$218+1)-INDEX($E$185:$M$185,0,S$218))+R220)))</f>
        <v>15.710779653658541</v>
      </c>
      <c r="T220" s="186" cm="1">
        <f t="array" ref="T220">IF(T$218=-1,U220,IF(T$218=99,S220,IF(T$218=0,INDEX($E187:$M187,0,T$216),(INDEX($E187:$M187,0,T$218+1)-INDEX($E187:$M187,0,T$218))/(INDEX($E$185:$M$185,0,T$218+1)-INDEX($E$185:$M$185,0,T$218))+S220)))</f>
        <v>16.016693464134736</v>
      </c>
      <c r="U220" s="186" cm="1">
        <f t="array" ref="U220">IF(U$218=-1,V220,IF(U$218=99,T220,IF(U$218=0,INDEX($E187:$M187,0,U$216),(INDEX($E187:$M187,0,U$218+1)-INDEX($E187:$M187,0,U$218))/(INDEX($E$185:$M$185,0,U$218+1)-INDEX($E$185:$M$185,0,U$218))+T220)))</f>
        <v>16.322607274610931</v>
      </c>
      <c r="V220" s="186" cm="1">
        <f t="array" ref="V220">IF(V$218=-1,W220,IF(V$218=99,U220,IF(V$218=0,INDEX($E187:$M187,0,V$216),(INDEX($E187:$M187,0,V$218+1)-INDEX($E187:$M187,0,V$218))/(INDEX($E$185:$M$185,0,V$218+1)-INDEX($E$185:$M$185,0,V$218))+U220)))</f>
        <v>16.628521085087126</v>
      </c>
      <c r="W220" s="186" cm="1">
        <f t="array" ref="W220">IF(W$218=-1,X220,IF(W$218=99,V220,IF(W$218=0,INDEX($E187:$M187,0,W$216),(INDEX($E187:$M187,0,W$218+1)-INDEX($E187:$M187,0,W$218))/(INDEX($E$185:$M$185,0,W$218+1)-INDEX($E$185:$M$185,0,W$218))+V220)))</f>
        <v>16.934434895563321</v>
      </c>
      <c r="X220" s="186" cm="1">
        <f t="array" ref="X220">IF(X$218=-1,Y220,IF(X$218=99,W220,IF(X$218=0,INDEX($E187:$M187,0,X$216),(INDEX($E187:$M187,0,X$218+1)-INDEX($E187:$M187,0,X$218))/(INDEX($E$185:$M$185,0,X$218+1)-INDEX($E$185:$M$185,0,X$218))+W220)))</f>
        <v>17.240348706039516</v>
      </c>
      <c r="Y220" s="186" cm="1">
        <f t="array" ref="Y220">IF(Y$218=-1,Z220,IF(Y$218=99,X220,IF(Y$218=0,INDEX($E187:$M187,0,Y$216),(INDEX($E187:$M187,0,Y$218+1)-INDEX($E187:$M187,0,Y$218))/(INDEX($E$185:$M$185,0,Y$218+1)-INDEX($E$185:$M$185,0,Y$218))+X220)))</f>
        <v>17.546262516515711</v>
      </c>
      <c r="Z220" s="186" cm="1">
        <f t="array" ref="Z220">IF(Z$218=-1,AA220,IF(Z$218=99,Y220,IF(Z$218=0,INDEX($E187:$M187,0,Z$216),(INDEX($E187:$M187,0,Z$218+1)-INDEX($E187:$M187,0,Z$218))/(INDEX($E$185:$M$185,0,Z$218+1)-INDEX($E$185:$M$185,0,Z$218))+Y220)))</f>
        <v>17.852176326991906</v>
      </c>
      <c r="AA220" s="186" cm="1">
        <f t="array" ref="AA220">IF(AA$218=-1,AB220,IF(AA$218=99,Z220,IF(AA$218=0,INDEX($E187:$M187,0,AA$216),(INDEX($E187:$M187,0,AA$218+1)-INDEX($E187:$M187,0,AA$218))/(INDEX($E$185:$M$185,0,AA$218+1)-INDEX($E$185:$M$185,0,AA$218))+Z220)))</f>
        <v>18.158090137468101</v>
      </c>
      <c r="AB220" s="186" cm="1">
        <f t="array" ref="AB220">IF(AB$218=-1,AC220,IF(AB$218=99,AA220,IF(AB$218=0,INDEX($E187:$M187,0,AB$216),(INDEX($E187:$M187,0,AB$218+1)-INDEX($E187:$M187,0,AB$218))/(INDEX($E$185:$M$185,0,AB$218+1)-INDEX($E$185:$M$185,0,AB$218))+AA220)))</f>
        <v>18.464003947944281</v>
      </c>
      <c r="AC220" s="186" cm="1">
        <f t="array" ref="AC220">IF(AC$218=-1,AD220,IF(AC$218=99,AB220,IF(AC$218=0,INDEX($E187:$M187,0,AC$216),(INDEX($E187:$M187,0,AC$218+1)-INDEX($E187:$M187,0,AC$218))/(INDEX($E$185:$M$185,0,AC$218+1)-INDEX($E$185:$M$185,0,AC$218))+AB220)))</f>
        <v>19.204565719593948</v>
      </c>
      <c r="AD220" s="186" cm="1">
        <f t="array" ref="AD220">IF(AD$218=-1,AE220,IF(AD$218=99,AC220,IF(AD$218=0,INDEX($E187:$M187,0,AD$216),(INDEX($E187:$M187,0,AD$218+1)-INDEX($E187:$M187,0,AD$218))/(INDEX($E$185:$M$185,0,AD$218+1)-INDEX($E$185:$M$185,0,AD$218))+AC220)))</f>
        <v>19.945127491243614</v>
      </c>
      <c r="AE220" s="186" cm="1">
        <f t="array" ref="AE220">IF(AE$218=-1,AF220,IF(AE$218=99,AD220,IF(AE$218=0,INDEX($E187:$M187,0,AE$216),(INDEX($E187:$M187,0,AE$218+1)-INDEX($E187:$M187,0,AE$218))/(INDEX($E$185:$M$185,0,AE$218+1)-INDEX($E$185:$M$185,0,AE$218))+AD220)))</f>
        <v>20.68568926289328</v>
      </c>
      <c r="AF220" s="186" cm="1">
        <f t="array" ref="AF220">IF(AF$218=-1,AG220,IF(AF$218=99,AE220,IF(AF$218=0,INDEX($E187:$M187,0,AF$216),(INDEX($E187:$M187,0,AF$218+1)-INDEX($E187:$M187,0,AF$218))/(INDEX($E$185:$M$185,0,AF$218+1)-INDEX($E$185:$M$185,0,AF$218))+AE220)))</f>
        <v>21.426251034542947</v>
      </c>
      <c r="AG220" s="186" cm="1">
        <f t="array" ref="AG220">IF(AG$218=-1,AH220,IF(AG$218=99,AF220,IF(AG$218=0,INDEX($E187:$M187,0,AG$216),(INDEX($E187:$M187,0,AG$218+1)-INDEX($E187:$M187,0,AG$218))/(INDEX($E$185:$M$185,0,AG$218+1)-INDEX($E$185:$M$185,0,AG$218))+AF220)))</f>
        <v>22.166812806192613</v>
      </c>
      <c r="AH220" s="186" cm="1">
        <f t="array" ref="AH220">IF(AH$218=-1,AI220,IF(AH$218=99,AG220,IF(AH$218=0,INDEX($E187:$M187,0,AH$216),(INDEX($E187:$M187,0,AH$218+1)-INDEX($E187:$M187,0,AH$218))/(INDEX($E$185:$M$185,0,AH$218+1)-INDEX($E$185:$M$185,0,AH$218))+AG220)))</f>
        <v>22.90737457784228</v>
      </c>
      <c r="AI220" s="186" cm="1">
        <f t="array" ref="AI220">IF(AI$218=-1,AJ220,IF(AI$218=99,AH220,IF(AI$218=0,INDEX($E187:$M187,0,AI$216),(INDEX($E187:$M187,0,AI$218+1)-INDEX($E187:$M187,0,AI$218))/(INDEX($E$185:$M$185,0,AI$218+1)-INDEX($E$185:$M$185,0,AI$218))+AH220)))</f>
        <v>23.647936349491946</v>
      </c>
      <c r="AJ220" s="186" cm="1">
        <f t="array" ref="AJ220">IF(AJ$218=-1,AK220,IF(AJ$218=99,AI220,IF(AJ$218=0,INDEX($E187:$M187,0,AJ$216),(INDEX($E187:$M187,0,AJ$218+1)-INDEX($E187:$M187,0,AJ$218))/(INDEX($E$185:$M$185,0,AJ$218+1)-INDEX($E$185:$M$185,0,AJ$218))+AI220)))</f>
        <v>24.388498121141613</v>
      </c>
      <c r="AK220" s="186" cm="1">
        <f t="array" ref="AK220">IF(AK$218=-1,AL220,IF(AK$218=99,AJ220,IF(AK$218=0,INDEX($E187:$M187,0,AK$216),(INDEX($E187:$M187,0,AK$218+1)-INDEX($E187:$M187,0,AK$218))/(INDEX($E$185:$M$185,0,AK$218+1)-INDEX($E$185:$M$185,0,AK$218))+AJ220)))</f>
        <v>25.129059892791279</v>
      </c>
      <c r="AL220" s="186" cm="1">
        <f t="array" ref="AL220">IF(AL$218=-1,AM220,IF(AL$218=99,AK220,IF(AL$218=0,INDEX($E187:$M187,0,AL$216),(INDEX($E187:$M187,0,AL$218+1)-INDEX($E187:$M187,0,AL$218))/(INDEX($E$185:$M$185,0,AL$218+1)-INDEX($E$185:$M$185,0,AL$218))+AK220)))</f>
        <v>25.869621664440938</v>
      </c>
      <c r="AM220" s="299">
        <f t="shared" ref="AM220:AM226" si="605">(AL220+AN220)/2</f>
        <v>30.156689933555285</v>
      </c>
      <c r="AN220" s="186" cm="1">
        <f t="array" ref="AN220">IF(AN$218=-1,AO220,IF(AN$218=99,AM220,IF(AN$218=0,INDEX($E187:$M187,0,AN$216),(INDEX($E187:$M187,0,AN$218+1)-INDEX($E187:$M187,0,AN$218))/(INDEX($E$185:$M$185,0,AN$218+1)-INDEX($E$185:$M$185,0,AN$218))+AM220)))</f>
        <v>34.443758202669628</v>
      </c>
      <c r="AO220" s="186" cm="1">
        <f t="array" ref="AO220">IF(AO$218=-1,AP220,IF(AO$218=99,AN220,IF(AO$218=0,INDEX($E187:$M187,0,AO$216),(INDEX($E187:$M187,0,AO$218+1)-INDEX($E187:$M187,0,AO$218))/(INDEX($E$185:$M$185,0,AO$218+1)-INDEX($E$185:$M$185,0,AO$218))+AN220)))</f>
        <v>34.443758202669628</v>
      </c>
      <c r="AP220" s="186" cm="1">
        <f t="array" ref="AP220">IF(AP$218=-1,#REF!,IF(AP$218=99,AO220,IF(AP$218=0,INDEX($E187:$M187,0,AP$216),(INDEX($E187:$M187,0,AP$218+1)-INDEX($E187:$M187,0,AP$218))/(INDEX($E$185:$M$185,0,AP$218+1)-INDEX($E$185:$M$185,0,AP$218))+AO220)))</f>
        <v>34.443758202669628</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2.9263726401330143</v>
      </c>
      <c r="S221" s="186" cm="1">
        <f t="array" ref="S221">IF(S$218=-1,T221,IF(S$218=99,R221,IF(S$218=0,INDEX($E188:$M188,0,S$216),(INDEX($E188:$M188,0,S$218+1)-INDEX($E188:$M188,0,S$218))/(INDEX($E$185:$M$185,0,S$218+1)-INDEX($E$185:$M$185,0,S$218))+R221)))</f>
        <v>2.7724905271162128</v>
      </c>
      <c r="T221" s="186" cm="1">
        <f t="array" ref="T221">IF(T$218=-1,U221,IF(T$218=99,S221,IF(T$218=0,INDEX($E188:$M188,0,T$216),(INDEX($E188:$M188,0,T$218+1)-INDEX($E188:$M188,0,T$218))/(INDEX($E$185:$M$185,0,T$218+1)-INDEX($E$185:$M$185,0,T$218))+S221)))</f>
        <v>2.8264753172002468</v>
      </c>
      <c r="U221" s="186" cm="1">
        <f t="array" ref="U221">IF(U$218=-1,V221,IF(U$218=99,T221,IF(U$218=0,INDEX($E188:$M188,0,U$216),(INDEX($E188:$M188,0,U$218+1)-INDEX($E188:$M188,0,U$218))/(INDEX($E$185:$M$185,0,U$218+1)-INDEX($E$185:$M$185,0,U$218))+T221)))</f>
        <v>2.8804601072842808</v>
      </c>
      <c r="V221" s="186" cm="1">
        <f t="array" ref="V221">IF(V$218=-1,W221,IF(V$218=99,U221,IF(V$218=0,INDEX($E188:$M188,0,V$216),(INDEX($E188:$M188,0,V$218+1)-INDEX($E188:$M188,0,V$218))/(INDEX($E$185:$M$185,0,V$218+1)-INDEX($E$185:$M$185,0,V$218))+U221)))</f>
        <v>2.9344448973683148</v>
      </c>
      <c r="W221" s="186" cm="1">
        <f t="array" ref="W221">IF(W$218=-1,X221,IF(W$218=99,V221,IF(W$218=0,INDEX($E188:$M188,0,W$216),(INDEX($E188:$M188,0,W$218+1)-INDEX($E188:$M188,0,W$218))/(INDEX($E$185:$M$185,0,W$218+1)-INDEX($E$185:$M$185,0,W$218))+V221)))</f>
        <v>2.9884296874523488</v>
      </c>
      <c r="X221" s="186" cm="1">
        <f t="array" ref="X221">IF(X$218=-1,Y221,IF(X$218=99,W221,IF(X$218=0,INDEX($E188:$M188,0,X$216),(INDEX($E188:$M188,0,X$218+1)-INDEX($E188:$M188,0,X$218))/(INDEX($E$185:$M$185,0,X$218+1)-INDEX($E$185:$M$185,0,X$218))+W221)))</f>
        <v>3.0424144775363828</v>
      </c>
      <c r="Y221" s="186" cm="1">
        <f t="array" ref="Y221">IF(Y$218=-1,Z221,IF(Y$218=99,X221,IF(Y$218=0,INDEX($E188:$M188,0,Y$216),(INDEX($E188:$M188,0,Y$218+1)-INDEX($E188:$M188,0,Y$218))/(INDEX($E$185:$M$185,0,Y$218+1)-INDEX($E$185:$M$185,0,Y$218))+X221)))</f>
        <v>3.0963992676204168</v>
      </c>
      <c r="Z221" s="186" cm="1">
        <f t="array" ref="Z221">IF(Z$218=-1,AA221,IF(Z$218=99,Y221,IF(Z$218=0,INDEX($E188:$M188,0,Z$216),(INDEX($E188:$M188,0,Z$218+1)-INDEX($E188:$M188,0,Z$218))/(INDEX($E$185:$M$185,0,Z$218+1)-INDEX($E$185:$M$185,0,Z$218))+Y221)))</f>
        <v>3.1503840577044508</v>
      </c>
      <c r="AA221" s="186" cm="1">
        <f t="array" ref="AA221">IF(AA$218=-1,AB221,IF(AA$218=99,Z221,IF(AA$218=0,INDEX($E188:$M188,0,AA$216),(INDEX($E188:$M188,0,AA$218+1)-INDEX($E188:$M188,0,AA$218))/(INDEX($E$185:$M$185,0,AA$218+1)-INDEX($E$185:$M$185,0,AA$218))+Z221)))</f>
        <v>3.2043688477884849</v>
      </c>
      <c r="AB221" s="186" cm="1">
        <f t="array" ref="AB221">IF(AB$218=-1,AC221,IF(AB$218=99,AA221,IF(AB$218=0,INDEX($E188:$M188,0,AB$216),(INDEX($E188:$M188,0,AB$218+1)-INDEX($E188:$M188,0,AB$218))/(INDEX($E$185:$M$185,0,AB$218+1)-INDEX($E$185:$M$185,0,AB$218))+AA221)))</f>
        <v>3.2583536378725197</v>
      </c>
      <c r="AC221" s="186" cm="1">
        <f t="array" ref="AC221">IF(AC$218=-1,AD221,IF(AC$218=99,AB221,IF(AC$218=0,INDEX($E188:$M188,0,AC$216),(INDEX($E188:$M188,0,AC$218+1)-INDEX($E188:$M188,0,AC$218))/(INDEX($E$185:$M$185,0,AC$218+1)-INDEX($E$185:$M$185,0,AC$218))+AB221)))</f>
        <v>3.389041009340108</v>
      </c>
      <c r="AD221" s="186" cm="1">
        <f t="array" ref="AD221">IF(AD$218=-1,AE221,IF(AD$218=99,AC221,IF(AD$218=0,INDEX($E188:$M188,0,AD$216),(INDEX($E188:$M188,0,AD$218+1)-INDEX($E188:$M188,0,AD$218))/(INDEX($E$185:$M$185,0,AD$218+1)-INDEX($E$185:$M$185,0,AD$218))+AC221)))</f>
        <v>3.5197283808076962</v>
      </c>
      <c r="AE221" s="186" cm="1">
        <f t="array" ref="AE221">IF(AE$218=-1,AF221,IF(AE$218=99,AD221,IF(AE$218=0,INDEX($E188:$M188,0,AE$216),(INDEX($E188:$M188,0,AE$218+1)-INDEX($E188:$M188,0,AE$218))/(INDEX($E$185:$M$185,0,AE$218+1)-INDEX($E$185:$M$185,0,AE$218))+AD221)))</f>
        <v>3.6504157522752845</v>
      </c>
      <c r="AF221" s="186" cm="1">
        <f t="array" ref="AF221">IF(AF$218=-1,AG221,IF(AF$218=99,AE221,IF(AF$218=0,INDEX($E188:$M188,0,AF$216),(INDEX($E188:$M188,0,AF$218+1)-INDEX($E188:$M188,0,AF$218))/(INDEX($E$185:$M$185,0,AF$218+1)-INDEX($E$185:$M$185,0,AF$218))+AE221)))</f>
        <v>3.7811031237428727</v>
      </c>
      <c r="AG221" s="186" cm="1">
        <f t="array" ref="AG221">IF(AG$218=-1,AH221,IF(AG$218=99,AF221,IF(AG$218=0,INDEX($E188:$M188,0,AG$216),(INDEX($E188:$M188,0,AG$218+1)-INDEX($E188:$M188,0,AG$218))/(INDEX($E$185:$M$185,0,AG$218+1)-INDEX($E$185:$M$185,0,AG$218))+AF221)))</f>
        <v>3.911790495210461</v>
      </c>
      <c r="AH221" s="186" cm="1">
        <f t="array" ref="AH221">IF(AH$218=-1,AI221,IF(AH$218=99,AG221,IF(AH$218=0,INDEX($E188:$M188,0,AH$216),(INDEX($E188:$M188,0,AH$218+1)-INDEX($E188:$M188,0,AH$218))/(INDEX($E$185:$M$185,0,AH$218+1)-INDEX($E$185:$M$185,0,AH$218))+AG221)))</f>
        <v>4.0424778666780492</v>
      </c>
      <c r="AI221" s="186" cm="1">
        <f t="array" ref="AI221">IF(AI$218=-1,AJ221,IF(AI$218=99,AH221,IF(AI$218=0,INDEX($E188:$M188,0,AI$216),(INDEX($E188:$M188,0,AI$218+1)-INDEX($E188:$M188,0,AI$218))/(INDEX($E$185:$M$185,0,AI$218+1)-INDEX($E$185:$M$185,0,AI$218))+AH221)))</f>
        <v>4.1731652381456374</v>
      </c>
      <c r="AJ221" s="186" cm="1">
        <f t="array" ref="AJ221">IF(AJ$218=-1,AK221,IF(AJ$218=99,AI221,IF(AJ$218=0,INDEX($E188:$M188,0,AJ$216),(INDEX($E188:$M188,0,AJ$218+1)-INDEX($E188:$M188,0,AJ$218))/(INDEX($E$185:$M$185,0,AJ$218+1)-INDEX($E$185:$M$185,0,AJ$218))+AI221)))</f>
        <v>4.3038526096132257</v>
      </c>
      <c r="AK221" s="186" cm="1">
        <f t="array" ref="AK221">IF(AK$218=-1,AL221,IF(AK$218=99,AJ221,IF(AK$218=0,INDEX($E188:$M188,0,AK$216),(INDEX($E188:$M188,0,AK$218+1)-INDEX($E188:$M188,0,AK$218))/(INDEX($E$185:$M$185,0,AK$218+1)-INDEX($E$185:$M$185,0,AK$218))+AJ221)))</f>
        <v>4.4345399810808139</v>
      </c>
      <c r="AL221" s="186" cm="1">
        <f t="array" ref="AL221">IF(AL$218=-1,AM221,IF(AL$218=99,AK221,IF(AL$218=0,INDEX($E188:$M188,0,AL$216),(INDEX($E188:$M188,0,AL$218+1)-INDEX($E188:$M188,0,AL$218))/(INDEX($E$185:$M$185,0,AL$218+1)-INDEX($E$185:$M$185,0,AL$218))+AK221)))</f>
        <v>4.5652273525484004</v>
      </c>
      <c r="AM221" s="299">
        <f t="shared" si="605"/>
        <v>5.3217688118038726</v>
      </c>
      <c r="AN221" s="186" cm="1">
        <f t="array" ref="AN221">IF(AN$218=-1,AO221,IF(AN$218=99,AM221,IF(AN$218=0,INDEX($E188:$M188,0,AN$216),(INDEX($E188:$M188,0,AN$218+1)-INDEX($E188:$M188,0,AN$218))/(INDEX($E$185:$M$185,0,AN$218+1)-INDEX($E$185:$M$185,0,AN$218))+AM221)))</f>
        <v>6.0783102710593457</v>
      </c>
      <c r="AO221" s="186" cm="1">
        <f t="array" ref="AO221">IF(AO$218=-1,AP221,IF(AO$218=99,AN221,IF(AO$218=0,INDEX($E188:$M188,0,AO$216),(INDEX($E188:$M188,0,AO$218+1)-INDEX($E188:$M188,0,AO$218))/(INDEX($E$185:$M$185,0,AO$218+1)-INDEX($E$185:$M$185,0,AO$218))+AN221)))</f>
        <v>6.0783102710593457</v>
      </c>
      <c r="AP221" s="186" cm="1">
        <f t="array" ref="AP221">IF(AP$218=-1,#REF!,IF(AP$218=99,AO221,IF(AP$218=0,INDEX($E188:$M188,0,AP$216),(INDEX($E188:$M188,0,AP$218+1)-INDEX($E188:$M188,0,AP$218))/(INDEX($E$185:$M$185,0,AP$218+1)-INDEX($E$185:$M$185,0,AP$218))+AO221)))</f>
        <v>6.0783102710593457</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0.76940441338767729</v>
      </c>
      <c r="S222" s="186" cm="1">
        <f t="array" ref="S222">IF(S$218=-1,T222,IF(S$218=99,R222,IF(S$218=0,INDEX($E189:$M189,0,S$216),(INDEX($E189:$M189,0,S$218+1)-INDEX($E189:$M189,0,S$218))/(INDEX($E$185:$M$185,0,S$218+1)-INDEX($E$185:$M$185,0,S$218))+R222)))</f>
        <v>0.79407602455699244</v>
      </c>
      <c r="T222" s="186" cm="1">
        <f t="array" ref="T222">IF(T$218=-1,U222,IF(T$218=99,S222,IF(T$218=0,INDEX($E189:$M189,0,T$216),(INDEX($E189:$M189,0,T$218+1)-INDEX($E189:$M189,0,T$218))/(INDEX($E$185:$M$185,0,T$218+1)-INDEX($E$185:$M$185,0,T$218))+S222)))</f>
        <v>0.79868017239955436</v>
      </c>
      <c r="U222" s="186" cm="1">
        <f t="array" ref="U222">IF(U$218=-1,V222,IF(U$218=99,T222,IF(U$218=0,INDEX($E189:$M189,0,U$216),(INDEX($E189:$M189,0,U$218+1)-INDEX($E189:$M189,0,U$218))/(INDEX($E$185:$M$185,0,U$218+1)-INDEX($E$185:$M$185,0,U$218))+T222)))</f>
        <v>0.80328432024211627</v>
      </c>
      <c r="V222" s="186" cm="1">
        <f t="array" ref="V222">IF(V$218=-1,W222,IF(V$218=99,U222,IF(V$218=0,INDEX($E189:$M189,0,V$216),(INDEX($E189:$M189,0,V$218+1)-INDEX($E189:$M189,0,V$218))/(INDEX($E$185:$M$185,0,V$218+1)-INDEX($E$185:$M$185,0,V$218))+U222)))</f>
        <v>0.80788846808467818</v>
      </c>
      <c r="W222" s="186" cm="1">
        <f t="array" ref="W222">IF(W$218=-1,X222,IF(W$218=99,V222,IF(W$218=0,INDEX($E189:$M189,0,W$216),(INDEX($E189:$M189,0,W$218+1)-INDEX($E189:$M189,0,W$218))/(INDEX($E$185:$M$185,0,W$218+1)-INDEX($E$185:$M$185,0,W$218))+V222)))</f>
        <v>0.81249261592724009</v>
      </c>
      <c r="X222" s="186" cm="1">
        <f t="array" ref="X222">IF(X$218=-1,Y222,IF(X$218=99,W222,IF(X$218=0,INDEX($E189:$M189,0,X$216),(INDEX($E189:$M189,0,X$218+1)-INDEX($E189:$M189,0,X$218))/(INDEX($E$185:$M$185,0,X$218+1)-INDEX($E$185:$M$185,0,X$218))+W222)))</f>
        <v>0.817096763769802</v>
      </c>
      <c r="Y222" s="186" cm="1">
        <f t="array" ref="Y222">IF(Y$218=-1,Z222,IF(Y$218=99,X222,IF(Y$218=0,INDEX($E189:$M189,0,Y$216),(INDEX($E189:$M189,0,Y$218+1)-INDEX($E189:$M189,0,Y$218))/(INDEX($E$185:$M$185,0,Y$218+1)-INDEX($E$185:$M$185,0,Y$218))+X222)))</f>
        <v>0.82170091161236392</v>
      </c>
      <c r="Z222" s="186" cm="1">
        <f t="array" ref="Z222">IF(Z$218=-1,AA222,IF(Z$218=99,Y222,IF(Z$218=0,INDEX($E189:$M189,0,Z$216),(INDEX($E189:$M189,0,Z$218+1)-INDEX($E189:$M189,0,Z$218))/(INDEX($E$185:$M$185,0,Z$218+1)-INDEX($E$185:$M$185,0,Z$218))+Y222)))</f>
        <v>0.82630505945492583</v>
      </c>
      <c r="AA222" s="186" cm="1">
        <f t="array" ref="AA222">IF(AA$218=-1,AB222,IF(AA$218=99,Z222,IF(AA$218=0,INDEX($E189:$M189,0,AA$216),(INDEX($E189:$M189,0,AA$218+1)-INDEX($E189:$M189,0,AA$218))/(INDEX($E$185:$M$185,0,AA$218+1)-INDEX($E$185:$M$185,0,AA$218))+Z222)))</f>
        <v>0.83090920729748774</v>
      </c>
      <c r="AB222" s="186" cm="1">
        <f t="array" ref="AB222">IF(AB$218=-1,AC222,IF(AB$218=99,AA222,IF(AB$218=0,INDEX($E189:$M189,0,AB$216),(INDEX($E189:$M189,0,AB$218+1)-INDEX($E189:$M189,0,AB$218))/(INDEX($E$185:$M$185,0,AB$218+1)-INDEX($E$185:$M$185,0,AB$218))+AA222)))</f>
        <v>0.83551335514004943</v>
      </c>
      <c r="AC222" s="186" cm="1">
        <f t="array" ref="AC222">IF(AC$218=-1,AD222,IF(AC$218=99,AB222,IF(AC$218=0,INDEX($E189:$M189,0,AC$216),(INDEX($E189:$M189,0,AC$218+1)-INDEX($E189:$M189,0,AC$218))/(INDEX($E$185:$M$185,0,AC$218+1)-INDEX($E$185:$M$185,0,AC$218))+AB222)))</f>
        <v>0.83095255539390223</v>
      </c>
      <c r="AD222" s="186" cm="1">
        <f t="array" ref="AD222">IF(AD$218=-1,AE222,IF(AD$218=99,AC222,IF(AD$218=0,INDEX($E189:$M189,0,AD$216),(INDEX($E189:$M189,0,AD$218+1)-INDEX($E189:$M189,0,AD$218))/(INDEX($E$185:$M$185,0,AD$218+1)-INDEX($E$185:$M$185,0,AD$218))+AC222)))</f>
        <v>0.82639175564775502</v>
      </c>
      <c r="AE222" s="186" cm="1">
        <f t="array" ref="AE222">IF(AE$218=-1,AF222,IF(AE$218=99,AD222,IF(AE$218=0,INDEX($E189:$M189,0,AE$216),(INDEX($E189:$M189,0,AE$218+1)-INDEX($E189:$M189,0,AE$218))/(INDEX($E$185:$M$185,0,AE$218+1)-INDEX($E$185:$M$185,0,AE$218))+AD222)))</f>
        <v>0.82183095590160782</v>
      </c>
      <c r="AF222" s="186" cm="1">
        <f t="array" ref="AF222">IF(AF$218=-1,AG222,IF(AF$218=99,AE222,IF(AF$218=0,INDEX($E189:$M189,0,AF$216),(INDEX($E189:$M189,0,AF$218+1)-INDEX($E189:$M189,0,AF$218))/(INDEX($E$185:$M$185,0,AF$218+1)-INDEX($E$185:$M$185,0,AF$218))+AE222)))</f>
        <v>0.81727015615546061</v>
      </c>
      <c r="AG222" s="186" cm="1">
        <f t="array" ref="AG222">IF(AG$218=-1,AH222,IF(AG$218=99,AF222,IF(AG$218=0,INDEX($E189:$M189,0,AG$216),(INDEX($E189:$M189,0,AG$218+1)-INDEX($E189:$M189,0,AG$218))/(INDEX($E$185:$M$185,0,AG$218+1)-INDEX($E$185:$M$185,0,AG$218))+AF222)))</f>
        <v>0.81270935640931341</v>
      </c>
      <c r="AH222" s="186" cm="1">
        <f t="array" ref="AH222">IF(AH$218=-1,AI222,IF(AH$218=99,AG222,IF(AH$218=0,INDEX($E189:$M189,0,AH$216),(INDEX($E189:$M189,0,AH$218+1)-INDEX($E189:$M189,0,AH$218))/(INDEX($E$185:$M$185,0,AH$218+1)-INDEX($E$185:$M$185,0,AH$218))+AG222)))</f>
        <v>0.80814855666316621</v>
      </c>
      <c r="AI222" s="186" cm="1">
        <f t="array" ref="AI222">IF(AI$218=-1,AJ222,IF(AI$218=99,AH222,IF(AI$218=0,INDEX($E189:$M189,0,AI$216),(INDEX($E189:$M189,0,AI$218+1)-INDEX($E189:$M189,0,AI$218))/(INDEX($E$185:$M$185,0,AI$218+1)-INDEX($E$185:$M$185,0,AI$218))+AH222)))</f>
        <v>0.803587756917019</v>
      </c>
      <c r="AJ222" s="186" cm="1">
        <f t="array" ref="AJ222">IF(AJ$218=-1,AK222,IF(AJ$218=99,AI222,IF(AJ$218=0,INDEX($E189:$M189,0,AJ$216),(INDEX($E189:$M189,0,AJ$218+1)-INDEX($E189:$M189,0,AJ$218))/(INDEX($E$185:$M$185,0,AJ$218+1)-INDEX($E$185:$M$185,0,AJ$218))+AI222)))</f>
        <v>0.7990269571708718</v>
      </c>
      <c r="AK222" s="186" cm="1">
        <f t="array" ref="AK222">IF(AK$218=-1,AL222,IF(AK$218=99,AJ222,IF(AK$218=0,INDEX($E189:$M189,0,AK$216),(INDEX($E189:$M189,0,AK$218+1)-INDEX($E189:$M189,0,AK$218))/(INDEX($E$185:$M$185,0,AK$218+1)-INDEX($E$185:$M$185,0,AK$218))+AJ222)))</f>
        <v>0.79446615742472459</v>
      </c>
      <c r="AL222" s="186" cm="1">
        <f t="array" ref="AL222">IF(AL$218=-1,AM222,IF(AL$218=99,AK222,IF(AL$218=0,INDEX($E189:$M189,0,AL$216),(INDEX($E189:$M189,0,AL$218+1)-INDEX($E189:$M189,0,AL$218))/(INDEX($E$185:$M$185,0,AL$218+1)-INDEX($E$185:$M$185,0,AL$218))+AK222)))</f>
        <v>0.78990535767857761</v>
      </c>
      <c r="AM222" s="299">
        <f t="shared" si="605"/>
        <v>0.75229106234728937</v>
      </c>
      <c r="AN222" s="186" cm="1">
        <f t="array" ref="AN222">IF(AN$218=-1,AO222,IF(AN$218=99,AM222,IF(AN$218=0,INDEX($E189:$M189,0,AN$216),(INDEX($E189:$M189,0,AN$218+1)-INDEX($E189:$M189,0,AN$218))/(INDEX($E$185:$M$185,0,AN$218+1)-INDEX($E$185:$M$185,0,AN$218))+AM222)))</f>
        <v>0.71467676701600114</v>
      </c>
      <c r="AO222" s="186" cm="1">
        <f t="array" ref="AO222">IF(AO$218=-1,AP222,IF(AO$218=99,AN222,IF(AO$218=0,INDEX($E189:$M189,0,AO$216),(INDEX($E189:$M189,0,AO$218+1)-INDEX($E189:$M189,0,AO$218))/(INDEX($E$185:$M$185,0,AO$218+1)-INDEX($E$185:$M$185,0,AO$218))+AN222)))</f>
        <v>0.71467676701600114</v>
      </c>
      <c r="AP222" s="186" cm="1">
        <f t="array" ref="AP222">IF(AP$218=-1,#REF!,IF(AP$218=99,AO222,IF(AP$218=0,INDEX($E189:$M189,0,AP$216),(INDEX($E189:$M189,0,AP$218+1)-INDEX($E189:$M189,0,AP$218))/(INDEX($E$185:$M$185,0,AP$218+1)-INDEX($E$185:$M$185,0,AP$218))+AO222)))</f>
        <v>0.71467676701600114</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7.2688665019612859</v>
      </c>
      <c r="S223" s="186" cm="1">
        <f t="array" ref="S223">IF(S$218=-1,T223,IF(S$218=99,R223,IF(S$218=0,INDEX($E190:$M190,0,S$216),(INDEX($E190:$M190,0,S$218+1)-INDEX($E190:$M190,0,S$218))/(INDEX($E$185:$M$185,0,S$218+1)-INDEX($E$185:$M$185,0,S$218))+R223)))</f>
        <v>7.5019489289107764</v>
      </c>
      <c r="T223" s="186" cm="1">
        <f t="array" ref="T223">IF(T$218=-1,U223,IF(T$218=99,S223,IF(T$218=0,INDEX($E190:$M190,0,T$216),(INDEX($E190:$M190,0,T$218+1)-INDEX($E190:$M190,0,T$218))/(INDEX($E$185:$M$185,0,T$218+1)-INDEX($E$185:$M$185,0,T$218))+S223)))</f>
        <v>7.5454461267959836</v>
      </c>
      <c r="U223" s="186" cm="1">
        <f t="array" ref="U223">IF(U$218=-1,V223,IF(U$218=99,T223,IF(U$218=0,INDEX($E190:$M190,0,U$216),(INDEX($E190:$M190,0,U$218+1)-INDEX($E190:$M190,0,U$218))/(INDEX($E$185:$M$185,0,U$218+1)-INDEX($E$185:$M$185,0,U$218))+T223)))</f>
        <v>7.5889433246811908</v>
      </c>
      <c r="V223" s="186" cm="1">
        <f t="array" ref="V223">IF(V$218=-1,W223,IF(V$218=99,U223,IF(V$218=0,INDEX($E190:$M190,0,V$216),(INDEX($E190:$M190,0,V$218+1)-INDEX($E190:$M190,0,V$218))/(INDEX($E$185:$M$185,0,V$218+1)-INDEX($E$185:$M$185,0,V$218))+U223)))</f>
        <v>7.632440522566398</v>
      </c>
      <c r="W223" s="186" cm="1">
        <f t="array" ref="W223">IF(W$218=-1,X223,IF(W$218=99,V223,IF(W$218=0,INDEX($E190:$M190,0,W$216),(INDEX($E190:$M190,0,W$218+1)-INDEX($E190:$M190,0,W$218))/(INDEX($E$185:$M$185,0,W$218+1)-INDEX($E$185:$M$185,0,W$218))+V223)))</f>
        <v>7.6759377204516053</v>
      </c>
      <c r="X223" s="186" cm="1">
        <f t="array" ref="X223">IF(X$218=-1,Y223,IF(X$218=99,W223,IF(X$218=0,INDEX($E190:$M190,0,X$216),(INDEX($E190:$M190,0,X$218+1)-INDEX($E190:$M190,0,X$218))/(INDEX($E$185:$M$185,0,X$218+1)-INDEX($E$185:$M$185,0,X$218))+W223)))</f>
        <v>7.7194349183368125</v>
      </c>
      <c r="Y223" s="186" cm="1">
        <f t="array" ref="Y223">IF(Y$218=-1,Z223,IF(Y$218=99,X223,IF(Y$218=0,INDEX($E190:$M190,0,Y$216),(INDEX($E190:$M190,0,Y$218+1)-INDEX($E190:$M190,0,Y$218))/(INDEX($E$185:$M$185,0,Y$218+1)-INDEX($E$185:$M$185,0,Y$218))+X223)))</f>
        <v>7.7629321162220197</v>
      </c>
      <c r="Z223" s="186" cm="1">
        <f t="array" ref="Z223">IF(Z$218=-1,AA223,IF(Z$218=99,Y223,IF(Z$218=0,INDEX($E190:$M190,0,Z$216),(INDEX($E190:$M190,0,Z$218+1)-INDEX($E190:$M190,0,Z$218))/(INDEX($E$185:$M$185,0,Z$218+1)-INDEX($E$185:$M$185,0,Z$218))+Y223)))</f>
        <v>7.806429314107227</v>
      </c>
      <c r="AA223" s="186" cm="1">
        <f t="array" ref="AA223">IF(AA$218=-1,AB223,IF(AA$218=99,Z223,IF(AA$218=0,INDEX($E190:$M190,0,AA$216),(INDEX($E190:$M190,0,AA$218+1)-INDEX($E190:$M190,0,AA$218))/(INDEX($E$185:$M$185,0,AA$218+1)-INDEX($E$185:$M$185,0,AA$218))+Z223)))</f>
        <v>7.8499265119924342</v>
      </c>
      <c r="AB223" s="186" cm="1">
        <f t="array" ref="AB223">IF(AB$218=-1,AC223,IF(AB$218=99,AA223,IF(AB$218=0,INDEX($E190:$M190,0,AB$216),(INDEX($E190:$M190,0,AB$218+1)-INDEX($E190:$M190,0,AB$218))/(INDEX($E$185:$M$185,0,AB$218+1)-INDEX($E$185:$M$185,0,AB$218))+AA223)))</f>
        <v>7.8934237098776387</v>
      </c>
      <c r="AC223" s="186" cm="1">
        <f t="array" ref="AC223">IF(AC$218=-1,AD223,IF(AC$218=99,AB223,IF(AC$218=0,INDEX($E190:$M190,0,AC$216),(INDEX($E190:$M190,0,AC$218+1)-INDEX($E190:$M190,0,AC$218))/(INDEX($E$185:$M$185,0,AC$218+1)-INDEX($E$185:$M$185,0,AC$218))+AB223)))</f>
        <v>7.8503360385307124</v>
      </c>
      <c r="AD223" s="186" cm="1">
        <f t="array" ref="AD223">IF(AD$218=-1,AE223,IF(AD$218=99,AC223,IF(AD$218=0,INDEX($E190:$M190,0,AD$216),(INDEX($E190:$M190,0,AD$218+1)-INDEX($E190:$M190,0,AD$218))/(INDEX($E$185:$M$185,0,AD$218+1)-INDEX($E$185:$M$185,0,AD$218))+AC223)))</f>
        <v>7.807248367183786</v>
      </c>
      <c r="AE223" s="186" cm="1">
        <f t="array" ref="AE223">IF(AE$218=-1,AF223,IF(AE$218=99,AD223,IF(AE$218=0,INDEX($E190:$M190,0,AE$216),(INDEX($E190:$M190,0,AE$218+1)-INDEX($E190:$M190,0,AE$218))/(INDEX($E$185:$M$185,0,AE$218+1)-INDEX($E$185:$M$185,0,AE$218))+AD223)))</f>
        <v>7.7641606958368596</v>
      </c>
      <c r="AF223" s="186" cm="1">
        <f t="array" ref="AF223">IF(AF$218=-1,AG223,IF(AF$218=99,AE223,IF(AF$218=0,INDEX($E190:$M190,0,AF$216),(INDEX($E190:$M190,0,AF$218+1)-INDEX($E190:$M190,0,AF$218))/(INDEX($E$185:$M$185,0,AF$218+1)-INDEX($E$185:$M$185,0,AF$218))+AE223)))</f>
        <v>7.7210730244899333</v>
      </c>
      <c r="AG223" s="186" cm="1">
        <f t="array" ref="AG223">IF(AG$218=-1,AH223,IF(AG$218=99,AF223,IF(AG$218=0,INDEX($E190:$M190,0,AG$216),(INDEX($E190:$M190,0,AG$218+1)-INDEX($E190:$M190,0,AG$218))/(INDEX($E$185:$M$185,0,AG$218+1)-INDEX($E$185:$M$185,0,AG$218))+AF223)))</f>
        <v>7.6779853531430069</v>
      </c>
      <c r="AH223" s="186" cm="1">
        <f t="array" ref="AH223">IF(AH$218=-1,AI223,IF(AH$218=99,AG223,IF(AH$218=0,INDEX($E190:$M190,0,AH$216),(INDEX($E190:$M190,0,AH$218+1)-INDEX($E190:$M190,0,AH$218))/(INDEX($E$185:$M$185,0,AH$218+1)-INDEX($E$185:$M$185,0,AH$218))+AG223)))</f>
        <v>7.6348976817960805</v>
      </c>
      <c r="AI223" s="186" cm="1">
        <f t="array" ref="AI223">IF(AI$218=-1,AJ223,IF(AI$218=99,AH223,IF(AI$218=0,INDEX($E190:$M190,0,AI$216),(INDEX($E190:$M190,0,AI$218+1)-INDEX($E190:$M190,0,AI$218))/(INDEX($E$185:$M$185,0,AI$218+1)-INDEX($E$185:$M$185,0,AI$218))+AH223)))</f>
        <v>7.5918100104491542</v>
      </c>
      <c r="AJ223" s="186" cm="1">
        <f t="array" ref="AJ223">IF(AJ$218=-1,AK223,IF(AJ$218=99,AI223,IF(AJ$218=0,INDEX($E190:$M190,0,AJ$216),(INDEX($E190:$M190,0,AJ$218+1)-INDEX($E190:$M190,0,AJ$218))/(INDEX($E$185:$M$185,0,AJ$218+1)-INDEX($E$185:$M$185,0,AJ$218))+AI223)))</f>
        <v>7.5487223391022278</v>
      </c>
      <c r="AK223" s="186" cm="1">
        <f t="array" ref="AK223">IF(AK$218=-1,AL223,IF(AK$218=99,AJ223,IF(AK$218=0,INDEX($E190:$M190,0,AK$216),(INDEX($E190:$M190,0,AK$218+1)-INDEX($E190:$M190,0,AK$218))/(INDEX($E$185:$M$185,0,AK$218+1)-INDEX($E$185:$M$185,0,AK$218))+AJ223)))</f>
        <v>7.5056346677553014</v>
      </c>
      <c r="AL223" s="186" cm="1">
        <f t="array" ref="AL223">IF(AL$218=-1,AM223,IF(AL$218=99,AK223,IF(AL$218=0,INDEX($E190:$M190,0,AL$216),(INDEX($E190:$M190,0,AL$218+1)-INDEX($E190:$M190,0,AL$218))/(INDEX($E$185:$M$185,0,AL$218+1)-INDEX($E$185:$M$185,0,AL$218))+AK223)))</f>
        <v>7.4625469964083759</v>
      </c>
      <c r="AM223" s="299">
        <f t="shared" si="605"/>
        <v>7.1071899350618661</v>
      </c>
      <c r="AN223" s="186" cm="1">
        <f t="array" ref="AN223">IF(AN$218=-1,AO223,IF(AN$218=99,AM223,IF(AN$218=0,INDEX($E190:$M190,0,AN$216),(INDEX($E190:$M190,0,AN$218+1)-INDEX($E190:$M190,0,AN$218))/(INDEX($E$185:$M$185,0,AN$218+1)-INDEX($E$185:$M$185,0,AN$218))+AM223)))</f>
        <v>6.7518328737153572</v>
      </c>
      <c r="AO223" s="186" cm="1">
        <f t="array" ref="AO223">IF(AO$218=-1,AP223,IF(AO$218=99,AN223,IF(AO$218=0,INDEX($E190:$M190,0,AO$216),(INDEX($E190:$M190,0,AO$218+1)-INDEX($E190:$M190,0,AO$218))/(INDEX($E$185:$M$185,0,AO$218+1)-INDEX($E$185:$M$185,0,AO$218))+AN223)))</f>
        <v>6.7518328737153572</v>
      </c>
      <c r="AP223" s="186" cm="1">
        <f t="array" ref="AP223">IF(AP$218=-1,#REF!,IF(AP$218=99,AO223,IF(AP$218=0,INDEX($E190:$M190,0,AP$216),(INDEX($E190:$M190,0,AP$218+1)-INDEX($E190:$M190,0,AP$218))/(INDEX($E$185:$M$185,0,AP$218+1)-INDEX($E$185:$M$185,0,AP$218))+AO223)))</f>
        <v>6.7518328737153572</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0.10219175120925041</v>
      </c>
      <c r="S224" s="186" cm="1">
        <f t="array" ref="S224">IF(S$218=-1,T224,IF(S$218=99,R224,IF(S$218=0,INDEX($E191:$M191,0,S$216),(INDEX($E191:$M191,0,S$218+1)-INDEX($E191:$M191,0,S$218))/(INDEX($E$185:$M$185,0,S$218+1)-INDEX($E$185:$M$185,0,S$218))+R224)))</f>
        <v>0.2949981546959034</v>
      </c>
      <c r="T224" s="186" cm="1">
        <f t="array" ref="T224">IF(T$218=-1,U224,IF(T$218=99,S224,IF(T$218=0,INDEX($E191:$M191,0,T$216),(INDEX($E191:$M191,0,T$218+1)-INDEX($E191:$M191,0,T$218))/(INDEX($E$185:$M$185,0,T$218+1)-INDEX($E$185:$M$185,0,T$218))+S224)))</f>
        <v>0.32671780684348734</v>
      </c>
      <c r="U224" s="186" cm="1">
        <f t="array" ref="U224">IF(U$218=-1,V224,IF(U$218=99,T224,IF(U$218=0,INDEX($E191:$M191,0,U$216),(INDEX($E191:$M191,0,U$218+1)-INDEX($E191:$M191,0,U$218))/(INDEX($E$185:$M$185,0,U$218+1)-INDEX($E$185:$M$185,0,U$218))+T224)))</f>
        <v>0.35843745899107127</v>
      </c>
      <c r="V224" s="186" cm="1">
        <f t="array" ref="V224">IF(V$218=-1,W224,IF(V$218=99,U224,IF(V$218=0,INDEX($E191:$M191,0,V$216),(INDEX($E191:$M191,0,V$218+1)-INDEX($E191:$M191,0,V$218))/(INDEX($E$185:$M$185,0,V$218+1)-INDEX($E$185:$M$185,0,V$218))+U224)))</f>
        <v>0.3901571111386552</v>
      </c>
      <c r="W224" s="186" cm="1">
        <f t="array" ref="W224">IF(W$218=-1,X224,IF(W$218=99,V224,IF(W$218=0,INDEX($E191:$M191,0,W$216),(INDEX($E191:$M191,0,W$218+1)-INDEX($E191:$M191,0,W$218))/(INDEX($E$185:$M$185,0,W$218+1)-INDEX($E$185:$M$185,0,W$218))+V224)))</f>
        <v>0.42187676328623913</v>
      </c>
      <c r="X224" s="186" cm="1">
        <f t="array" ref="X224">IF(X$218=-1,Y224,IF(X$218=99,W224,IF(X$218=0,INDEX($E191:$M191,0,X$216),(INDEX($E191:$M191,0,X$218+1)-INDEX($E191:$M191,0,X$218))/(INDEX($E$185:$M$185,0,X$218+1)-INDEX($E$185:$M$185,0,X$218))+W224)))</f>
        <v>0.45359641543382306</v>
      </c>
      <c r="Y224" s="186" cm="1">
        <f t="array" ref="Y224">IF(Y$218=-1,Z224,IF(Y$218=99,X224,IF(Y$218=0,INDEX($E191:$M191,0,Y$216),(INDEX($E191:$M191,0,Y$218+1)-INDEX($E191:$M191,0,Y$218))/(INDEX($E$185:$M$185,0,Y$218+1)-INDEX($E$185:$M$185,0,Y$218))+X224)))</f>
        <v>0.485316067581407</v>
      </c>
      <c r="Z224" s="186" cm="1">
        <f t="array" ref="Z224">IF(Z$218=-1,AA224,IF(Z$218=99,Y224,IF(Z$218=0,INDEX($E191:$M191,0,Z$216),(INDEX($E191:$M191,0,Z$218+1)-INDEX($E191:$M191,0,Z$218))/(INDEX($E$185:$M$185,0,Z$218+1)-INDEX($E$185:$M$185,0,Z$218))+Y224)))</f>
        <v>0.51703571972899098</v>
      </c>
      <c r="AA224" s="186" cm="1">
        <f t="array" ref="AA224">IF(AA$218=-1,AB224,IF(AA$218=99,Z224,IF(AA$218=0,INDEX($E191:$M191,0,AA$216),(INDEX($E191:$M191,0,AA$218+1)-INDEX($E191:$M191,0,AA$218))/(INDEX($E$185:$M$185,0,AA$218+1)-INDEX($E$185:$M$185,0,AA$218))+Z224)))</f>
        <v>0.54875537187657497</v>
      </c>
      <c r="AB224" s="186" cm="1">
        <f t="array" ref="AB224">IF(AB$218=-1,AC224,IF(AB$218=99,AA224,IF(AB$218=0,INDEX($E191:$M191,0,AB$216),(INDEX($E191:$M191,0,AB$218+1)-INDEX($E191:$M191,0,AB$218))/(INDEX($E$185:$M$185,0,AB$218+1)-INDEX($E$185:$M$185,0,AB$218))+AA224)))</f>
        <v>0.58047502402415896</v>
      </c>
      <c r="AC224" s="186" cm="1">
        <f t="array" ref="AC224">IF(AC$218=-1,AD224,IF(AC$218=99,AB224,IF(AC$218=0,INDEX($E191:$M191,0,AC$216),(INDEX($E191:$M191,0,AC$218+1)-INDEX($E191:$M191,0,AC$218))/(INDEX($E$185:$M$185,0,AC$218+1)-INDEX($E$185:$M$185,0,AC$218))+AB224)))</f>
        <v>0.63334230145877535</v>
      </c>
      <c r="AD224" s="186" cm="1">
        <f t="array" ref="AD224">IF(AD$218=-1,AE224,IF(AD$218=99,AC224,IF(AD$218=0,INDEX($E191:$M191,0,AD$216),(INDEX($E191:$M191,0,AD$218+1)-INDEX($E191:$M191,0,AD$218))/(INDEX($E$185:$M$185,0,AD$218+1)-INDEX($E$185:$M$185,0,AD$218))+AC224)))</f>
        <v>0.68620957889339174</v>
      </c>
      <c r="AE224" s="186" cm="1">
        <f t="array" ref="AE224">IF(AE$218=-1,AF224,IF(AE$218=99,AD224,IF(AE$218=0,INDEX($E191:$M191,0,AE$216),(INDEX($E191:$M191,0,AE$218+1)-INDEX($E191:$M191,0,AE$218))/(INDEX($E$185:$M$185,0,AE$218+1)-INDEX($E$185:$M$185,0,AE$218))+AD224)))</f>
        <v>0.73907685632800812</v>
      </c>
      <c r="AF224" s="186" cm="1">
        <f t="array" ref="AF224">IF(AF$218=-1,AG224,IF(AF$218=99,AE224,IF(AF$218=0,INDEX($E191:$M191,0,AF$216),(INDEX($E191:$M191,0,AF$218+1)-INDEX($E191:$M191,0,AF$218))/(INDEX($E$185:$M$185,0,AF$218+1)-INDEX($E$185:$M$185,0,AF$218))+AE224)))</f>
        <v>0.79194413376262451</v>
      </c>
      <c r="AG224" s="186" cm="1">
        <f t="array" ref="AG224">IF(AG$218=-1,AH224,IF(AG$218=99,AF224,IF(AG$218=0,INDEX($E191:$M191,0,AG$216),(INDEX($E191:$M191,0,AG$218+1)-INDEX($E191:$M191,0,AG$218))/(INDEX($E$185:$M$185,0,AG$218+1)-INDEX($E$185:$M$185,0,AG$218))+AF224)))</f>
        <v>0.8448114111972409</v>
      </c>
      <c r="AH224" s="186" cm="1">
        <f t="array" ref="AH224">IF(AH$218=-1,AI224,IF(AH$218=99,AG224,IF(AH$218=0,INDEX($E191:$M191,0,AH$216),(INDEX($E191:$M191,0,AH$218+1)-INDEX($E191:$M191,0,AH$218))/(INDEX($E$185:$M$185,0,AH$218+1)-INDEX($E$185:$M$185,0,AH$218))+AG224)))</f>
        <v>0.89767868863185729</v>
      </c>
      <c r="AI224" s="186" cm="1">
        <f t="array" ref="AI224">IF(AI$218=-1,AJ224,IF(AI$218=99,AH224,IF(AI$218=0,INDEX($E191:$M191,0,AI$216),(INDEX($E191:$M191,0,AI$218+1)-INDEX($E191:$M191,0,AI$218))/(INDEX($E$185:$M$185,0,AI$218+1)-INDEX($E$185:$M$185,0,AI$218))+AH224)))</f>
        <v>0.95054596606647368</v>
      </c>
      <c r="AJ224" s="186" cm="1">
        <f t="array" ref="AJ224">IF(AJ$218=-1,AK224,IF(AJ$218=99,AI224,IF(AJ$218=0,INDEX($E191:$M191,0,AJ$216),(INDEX($E191:$M191,0,AJ$218+1)-INDEX($E191:$M191,0,AJ$218))/(INDEX($E$185:$M$185,0,AJ$218+1)-INDEX($E$185:$M$185,0,AJ$218))+AI224)))</f>
        <v>1.0034132435010901</v>
      </c>
      <c r="AK224" s="186" cm="1">
        <f t="array" ref="AK224">IF(AK$218=-1,AL224,IF(AK$218=99,AJ224,IF(AK$218=0,INDEX($E191:$M191,0,AK$216),(INDEX($E191:$M191,0,AK$218+1)-INDEX($E191:$M191,0,AK$218))/(INDEX($E$185:$M$185,0,AK$218+1)-INDEX($E$185:$M$185,0,AK$218))+AJ224)))</f>
        <v>1.0562805209357065</v>
      </c>
      <c r="AL224" s="186" cm="1">
        <f t="array" ref="AL224">IF(AL$218=-1,AM224,IF(AL$218=99,AK224,IF(AL$218=0,INDEX($E191:$M191,0,AL$216),(INDEX($E191:$M191,0,AL$218+1)-INDEX($E191:$M191,0,AL$218))/(INDEX($E$185:$M$185,0,AL$218+1)-INDEX($E$185:$M$185,0,AL$218))+AK224)))</f>
        <v>1.1091477983703226</v>
      </c>
      <c r="AM224" s="299">
        <f t="shared" si="605"/>
        <v>1.3438280449669002</v>
      </c>
      <c r="AN224" s="186" cm="1">
        <f t="array" ref="AN224">IF(AN$218=-1,AO224,IF(AN$218=99,AM224,IF(AN$218=0,INDEX($E191:$M191,0,AN$216),(INDEX($E191:$M191,0,AN$218+1)-INDEX($E191:$M191,0,AN$218))/(INDEX($E$185:$M$185,0,AN$218+1)-INDEX($E$185:$M$185,0,AN$218))+AM224)))</f>
        <v>1.578508291563478</v>
      </c>
      <c r="AO224" s="186" cm="1">
        <f t="array" ref="AO224">IF(AO$218=-1,AP224,IF(AO$218=99,AN224,IF(AO$218=0,INDEX($E191:$M191,0,AO$216),(INDEX($E191:$M191,0,AO$218+1)-INDEX($E191:$M191,0,AO$218))/(INDEX($E$185:$M$185,0,AO$218+1)-INDEX($E$185:$M$185,0,AO$218))+AN224)))</f>
        <v>1.578508291563478</v>
      </c>
      <c r="AP224" s="186" cm="1">
        <f t="array" ref="AP224">IF(AP$218=-1,#REF!,IF(AP$218=99,AO224,IF(AP$218=0,INDEX($E191:$M191,0,AP$216),(INDEX($E191:$M191,0,AP$218+1)-INDEX($E191:$M191,0,AP$218))/(INDEX($E$185:$M$185,0,AP$218+1)-INDEX($E$185:$M$185,0,AP$218))+AO224)))</f>
        <v>1.578508291563478</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8.967720358741504</v>
      </c>
      <c r="S225" s="186" cm="1">
        <f t="array" ref="S225">IF(S$218=-1,T225,IF(S$218=99,R225,IF(S$218=0,INDEX($E192:$M192,0,S$216),(INDEX($E192:$M192,0,S$218+1)-INDEX($E192:$M192,0,S$218))/(INDEX($E$185:$M$185,0,S$218+1)-INDEX($E$185:$M$185,0,S$218))+R225)))</f>
        <v>9.2552779889243997</v>
      </c>
      <c r="T225" s="186" cm="1">
        <f t="array" ref="T225">IF(T$218=-1,U225,IF(T$218=99,S225,IF(T$218=0,INDEX($E192:$M192,0,T$216),(INDEX($E192:$M192,0,T$218+1)-INDEX($E192:$M192,0,T$218))/(INDEX($E$185:$M$185,0,T$218+1)-INDEX($E$185:$M$185,0,T$218))+S225)))</f>
        <v>9.3089411985758801</v>
      </c>
      <c r="U225" s="186" cm="1">
        <f t="array" ref="U225">IF(U$218=-1,V225,IF(U$218=99,T225,IF(U$218=0,INDEX($E192:$M192,0,U$216),(INDEX($E192:$M192,0,U$218+1)-INDEX($E192:$M192,0,U$218))/(INDEX($E$185:$M$185,0,U$218+1)-INDEX($E$185:$M$185,0,U$218))+T225)))</f>
        <v>9.3626044082273605</v>
      </c>
      <c r="V225" s="186" cm="1">
        <f t="array" ref="V225">IF(V$218=-1,W225,IF(V$218=99,U225,IF(V$218=0,INDEX($E192:$M192,0,V$216),(INDEX($E192:$M192,0,V$218+1)-INDEX($E192:$M192,0,V$218))/(INDEX($E$185:$M$185,0,V$218+1)-INDEX($E$185:$M$185,0,V$218))+U225)))</f>
        <v>9.4162676178788409</v>
      </c>
      <c r="W225" s="186" cm="1">
        <f t="array" ref="W225">IF(W$218=-1,X225,IF(W$218=99,V225,IF(W$218=0,INDEX($E192:$M192,0,W$216),(INDEX($E192:$M192,0,W$218+1)-INDEX($E192:$M192,0,W$218))/(INDEX($E$185:$M$185,0,W$218+1)-INDEX($E$185:$M$185,0,W$218))+V225)))</f>
        <v>9.4699308275303213</v>
      </c>
      <c r="X225" s="186" cm="1">
        <f t="array" ref="X225">IF(X$218=-1,Y225,IF(X$218=99,W225,IF(X$218=0,INDEX($E192:$M192,0,X$216),(INDEX($E192:$M192,0,X$218+1)-INDEX($E192:$M192,0,X$218))/(INDEX($E$185:$M$185,0,X$218+1)-INDEX($E$185:$M$185,0,X$218))+W225)))</f>
        <v>9.5235940371818018</v>
      </c>
      <c r="Y225" s="186" cm="1">
        <f t="array" ref="Y225">IF(Y$218=-1,Z225,IF(Y$218=99,X225,IF(Y$218=0,INDEX($E192:$M192,0,Y$216),(INDEX($E192:$M192,0,Y$218+1)-INDEX($E192:$M192,0,Y$218))/(INDEX($E$185:$M$185,0,Y$218+1)-INDEX($E$185:$M$185,0,Y$218))+X225)))</f>
        <v>9.5772572468332822</v>
      </c>
      <c r="Z225" s="186" cm="1">
        <f t="array" ref="Z225">IF(Z$218=-1,AA225,IF(Z$218=99,Y225,IF(Z$218=0,INDEX($E192:$M192,0,Z$216),(INDEX($E192:$M192,0,Z$218+1)-INDEX($E192:$M192,0,Z$218))/(INDEX($E$185:$M$185,0,Z$218+1)-INDEX($E$185:$M$185,0,Z$218))+Y225)))</f>
        <v>9.6309204564847626</v>
      </c>
      <c r="AA225" s="186" cm="1">
        <f t="array" ref="AA225">IF(AA$218=-1,AB225,IF(AA$218=99,Z225,IF(AA$218=0,INDEX($E192:$M192,0,AA$216),(INDEX($E192:$M192,0,AA$218+1)-INDEX($E192:$M192,0,AA$218))/(INDEX($E$185:$M$185,0,AA$218+1)-INDEX($E$185:$M$185,0,AA$218))+Z225)))</f>
        <v>9.684583666136243</v>
      </c>
      <c r="AB225" s="186" cm="1">
        <f t="array" ref="AB225">IF(AB$218=-1,AC225,IF(AB$218=99,AA225,IF(AB$218=0,INDEX($E192:$M192,0,AB$216),(INDEX($E192:$M192,0,AB$218+1)-INDEX($E192:$M192,0,AB$218))/(INDEX($E$185:$M$185,0,AB$218+1)-INDEX($E$185:$M$185,0,AB$218))+AA225)))</f>
        <v>9.7382468757877305</v>
      </c>
      <c r="AC225" s="186" cm="1">
        <f t="array" ref="AC225">IF(AC$218=-1,AD225,IF(AC$218=99,AB225,IF(AC$218=0,INDEX($E192:$M192,0,AC$216),(INDEX($E192:$M192,0,AC$218+1)-INDEX($E192:$M192,0,AC$218))/(INDEX($E$185:$M$185,0,AC$218+1)-INDEX($E$185:$M$185,0,AC$218))+AB225)))</f>
        <v>9.6850889057735152</v>
      </c>
      <c r="AD225" s="186" cm="1">
        <f t="array" ref="AD225">IF(AD$218=-1,AE225,IF(AD$218=99,AC225,IF(AD$218=0,INDEX($E192:$M192,0,AD$216),(INDEX($E192:$M192,0,AD$218+1)-INDEX($E192:$M192,0,AD$218))/(INDEX($E$185:$M$185,0,AD$218+1)-INDEX($E$185:$M$185,0,AD$218))+AC225)))</f>
        <v>9.6319309357592999</v>
      </c>
      <c r="AE225" s="186" cm="1">
        <f t="array" ref="AE225">IF(AE$218=-1,AF225,IF(AE$218=99,AD225,IF(AE$218=0,INDEX($E192:$M192,0,AE$216),(INDEX($E192:$M192,0,AE$218+1)-INDEX($E192:$M192,0,AE$218))/(INDEX($E$185:$M$185,0,AE$218+1)-INDEX($E$185:$M$185,0,AE$218))+AD225)))</f>
        <v>9.5787729657450846</v>
      </c>
      <c r="AF225" s="186" cm="1">
        <f t="array" ref="AF225">IF(AF$218=-1,AG225,IF(AF$218=99,AE225,IF(AF$218=0,INDEX($E192:$M192,0,AF$216),(INDEX($E192:$M192,0,AF$218+1)-INDEX($E192:$M192,0,AF$218))/(INDEX($E$185:$M$185,0,AF$218+1)-INDEX($E$185:$M$185,0,AF$218))+AE225)))</f>
        <v>9.5256149957308693</v>
      </c>
      <c r="AG225" s="186" cm="1">
        <f t="array" ref="AG225">IF(AG$218=-1,AH225,IF(AG$218=99,AF225,IF(AG$218=0,INDEX($E192:$M192,0,AG$216),(INDEX($E192:$M192,0,AG$218+1)-INDEX($E192:$M192,0,AG$218))/(INDEX($E$185:$M$185,0,AG$218+1)-INDEX($E$185:$M$185,0,AG$218))+AF225)))</f>
        <v>9.472457025716654</v>
      </c>
      <c r="AH225" s="186" cm="1">
        <f t="array" ref="AH225">IF(AH$218=-1,AI225,IF(AH$218=99,AG225,IF(AH$218=0,INDEX($E192:$M192,0,AH$216),(INDEX($E192:$M192,0,AH$218+1)-INDEX($E192:$M192,0,AH$218))/(INDEX($E$185:$M$185,0,AH$218+1)-INDEX($E$185:$M$185,0,AH$218))+AG225)))</f>
        <v>9.4192990557024387</v>
      </c>
      <c r="AI225" s="186" cm="1">
        <f t="array" ref="AI225">IF(AI$218=-1,AJ225,IF(AI$218=99,AH225,IF(AI$218=0,INDEX($E192:$M192,0,AI$216),(INDEX($E192:$M192,0,AI$218+1)-INDEX($E192:$M192,0,AI$218))/(INDEX($E$185:$M$185,0,AI$218+1)-INDEX($E$185:$M$185,0,AI$218))+AH225)))</f>
        <v>9.3661410856882235</v>
      </c>
      <c r="AJ225" s="186" cm="1">
        <f t="array" ref="AJ225">IF(AJ$218=-1,AK225,IF(AJ$218=99,AI225,IF(AJ$218=0,INDEX($E192:$M192,0,AJ$216),(INDEX($E192:$M192,0,AJ$218+1)-INDEX($E192:$M192,0,AJ$218))/(INDEX($E$185:$M$185,0,AJ$218+1)-INDEX($E$185:$M$185,0,AJ$218))+AI225)))</f>
        <v>9.3129831156740082</v>
      </c>
      <c r="AK225" s="186" cm="1">
        <f t="array" ref="AK225">IF(AK$218=-1,AL225,IF(AK$218=99,AJ225,IF(AK$218=0,INDEX($E192:$M192,0,AK$216),(INDEX($E192:$M192,0,AK$218+1)-INDEX($E192:$M192,0,AK$218))/(INDEX($E$185:$M$185,0,AK$218+1)-INDEX($E$185:$M$185,0,AK$218))+AJ225)))</f>
        <v>9.2598251456597929</v>
      </c>
      <c r="AL225" s="186" cm="1">
        <f t="array" ref="AL225">IF(AL$218=-1,AM225,IF(AL$218=99,AK225,IF(AL$218=0,INDEX($E192:$M192,0,AL$216),(INDEX($E192:$M192,0,AL$218+1)-INDEX($E192:$M192,0,AL$218))/(INDEX($E$185:$M$185,0,AL$218+1)-INDEX($E$185:$M$185,0,AL$218))+AK225)))</f>
        <v>9.2066671756455758</v>
      </c>
      <c r="AM225" s="299">
        <f t="shared" si="605"/>
        <v>8.7682573145207634</v>
      </c>
      <c r="AN225" s="186" cm="1">
        <f t="array" ref="AN225">IF(AN$218=-1,AO225,IF(AN$218=99,AM225,IF(AN$218=0,INDEX($E192:$M192,0,AN$216),(INDEX($E192:$M192,0,AN$218+1)-INDEX($E192:$M192,0,AN$218))/(INDEX($E$185:$M$185,0,AN$218+1)-INDEX($E$185:$M$185,0,AN$218))+AM225)))</f>
        <v>8.329847453395951</v>
      </c>
      <c r="AO225" s="186" cm="1">
        <f t="array" ref="AO225">IF(AO$218=-1,AP225,IF(AO$218=99,AN225,IF(AO$218=0,INDEX($E192:$M192,0,AO$216),(INDEX($E192:$M192,0,AO$218+1)-INDEX($E192:$M192,0,AO$218))/(INDEX($E$185:$M$185,0,AO$218+1)-INDEX($E$185:$M$185,0,AO$218))+AN225)))</f>
        <v>8.329847453395951</v>
      </c>
      <c r="AP225" s="186" cm="1">
        <f t="array" ref="AP225">IF(AP$218=-1,#REF!,IF(AP$218=99,AO225,IF(AP$218=0,INDEX($E192:$M192,0,AP$216),(INDEX($E192:$M192,0,AP$218+1)-INDEX($E192:$M192,0,AP$218))/(INDEX($E$185:$M$185,0,AP$218+1)-INDEX($E$185:$M$185,0,AP$218))+AO225)))</f>
        <v>8.329847453395951</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0.64257947683872407</v>
      </c>
      <c r="S226" s="186" cm="1">
        <f t="array" ref="S226">IF(S$218=-1,T226,IF(S$218=99,R226,IF(S$218=0,INDEX($E193:$M193,0,S$216),(INDEX($E193:$M193,0,S$218+1)-INDEX($E193:$M193,0,S$218))/(INDEX($E$185:$M$185,0,S$218+1)-INDEX($E$185:$M$185,0,S$218))+R226)))</f>
        <v>0.61102322780502716</v>
      </c>
      <c r="T226" s="186" cm="1">
        <f t="array" ref="T226">IF(T$218=-1,U226,IF(T$218=99,S226,IF(T$218=0,INDEX($E193:$M193,0,T$216),(INDEX($E193:$M193,0,T$218+1)-INDEX($E193:$M193,0,T$218))/(INDEX($E$185:$M$185,0,T$218+1)-INDEX($E$185:$M$185,0,T$218))+S226)))</f>
        <v>0.62241872928839082</v>
      </c>
      <c r="U226" s="186" cm="1">
        <f t="array" ref="U226">IF(U$218=-1,V226,IF(U$218=99,T226,IF(U$218=0,INDEX($E193:$M193,0,U$216),(INDEX($E193:$M193,0,U$218+1)-INDEX($E193:$M193,0,U$218))/(INDEX($E$185:$M$185,0,U$218+1)-INDEX($E$185:$M$185,0,U$218))+T226)))</f>
        <v>0.63381423077175447</v>
      </c>
      <c r="V226" s="186" cm="1">
        <f t="array" ref="V226">IF(V$218=-1,W226,IF(V$218=99,U226,IF(V$218=0,INDEX($E193:$M193,0,V$216),(INDEX($E193:$M193,0,V$218+1)-INDEX($E193:$M193,0,V$218))/(INDEX($E$185:$M$185,0,V$218+1)-INDEX($E$185:$M$185,0,V$218))+U226)))</f>
        <v>0.64520973225511813</v>
      </c>
      <c r="W226" s="186" cm="1">
        <f t="array" ref="W226">IF(W$218=-1,X226,IF(W$218=99,V226,IF(W$218=0,INDEX($E193:$M193,0,W$216),(INDEX($E193:$M193,0,W$218+1)-INDEX($E193:$M193,0,W$218))/(INDEX($E$185:$M$185,0,W$218+1)-INDEX($E$185:$M$185,0,W$218))+V226)))</f>
        <v>0.65660523373848179</v>
      </c>
      <c r="X226" s="186" cm="1">
        <f t="array" ref="X226">IF(X$218=-1,Y226,IF(X$218=99,W226,IF(X$218=0,INDEX($E193:$M193,0,X$216),(INDEX($E193:$M193,0,X$218+1)-INDEX($E193:$M193,0,X$218))/(INDEX($E$185:$M$185,0,X$218+1)-INDEX($E$185:$M$185,0,X$218))+W226)))</f>
        <v>0.66800073522184544</v>
      </c>
      <c r="Y226" s="186" cm="1">
        <f t="array" ref="Y226">IF(Y$218=-1,Z226,IF(Y$218=99,X226,IF(Y$218=0,INDEX($E193:$M193,0,Y$216),(INDEX($E193:$M193,0,Y$218+1)-INDEX($E193:$M193,0,Y$218))/(INDEX($E$185:$M$185,0,Y$218+1)-INDEX($E$185:$M$185,0,Y$218))+X226)))</f>
        <v>0.6793962367052091</v>
      </c>
      <c r="Z226" s="186" cm="1">
        <f t="array" ref="Z226">IF(Z$218=-1,AA226,IF(Z$218=99,Y226,IF(Z$218=0,INDEX($E193:$M193,0,Z$216),(INDEX($E193:$M193,0,Z$218+1)-INDEX($E193:$M193,0,Z$218))/(INDEX($E$185:$M$185,0,Z$218+1)-INDEX($E$185:$M$185,0,Z$218))+Y226)))</f>
        <v>0.69079173818857276</v>
      </c>
      <c r="AA226" s="186" cm="1">
        <f t="array" ref="AA226">IF(AA$218=-1,AB226,IF(AA$218=99,Z226,IF(AA$218=0,INDEX($E193:$M193,0,AA$216),(INDEX($E193:$M193,0,AA$218+1)-INDEX($E193:$M193,0,AA$218))/(INDEX($E$185:$M$185,0,AA$218+1)-INDEX($E$185:$M$185,0,AA$218))+Z226)))</f>
        <v>0.70218723967193641</v>
      </c>
      <c r="AB226" s="186" cm="1">
        <f t="array" ref="AB226">IF(AB$218=-1,AC226,IF(AB$218=99,AA226,IF(AB$218=0,INDEX($E193:$M193,0,AB$216),(INDEX($E193:$M193,0,AB$218+1)-INDEX($E193:$M193,0,AB$218))/(INDEX($E$185:$M$185,0,AB$218+1)-INDEX($E$185:$M$185,0,AB$218))+AA226)))</f>
        <v>0.71358274115530007</v>
      </c>
      <c r="AC226" s="186" cm="1">
        <f t="array" ref="AC226">IF(AC$218=-1,AD226,IF(AC$218=99,AB226,IF(AC$218=0,INDEX($E193:$M193,0,AC$216),(INDEX($E193:$M193,0,AC$218+1)-INDEX($E193:$M193,0,AC$218))/(INDEX($E$185:$M$185,0,AC$218+1)-INDEX($E$185:$M$185,0,AC$218))+AB226)))</f>
        <v>0.73985751491535379</v>
      </c>
      <c r="AD226" s="186" cm="1">
        <f t="array" ref="AD226">IF(AD$218=-1,AE226,IF(AD$218=99,AC226,IF(AD$218=0,INDEX($E193:$M193,0,AD$216),(INDEX($E193:$M193,0,AD$218+1)-INDEX($E193:$M193,0,AD$218))/(INDEX($E$185:$M$185,0,AD$218+1)-INDEX($E$185:$M$185,0,AD$218))+AC226)))</f>
        <v>0.7661322886754075</v>
      </c>
      <c r="AE226" s="186" cm="1">
        <f t="array" ref="AE226">IF(AE$218=-1,AF226,IF(AE$218=99,AD226,IF(AE$218=0,INDEX($E193:$M193,0,AE$216),(INDEX($E193:$M193,0,AE$218+1)-INDEX($E193:$M193,0,AE$218))/(INDEX($E$185:$M$185,0,AE$218+1)-INDEX($E$185:$M$185,0,AE$218))+AD226)))</f>
        <v>0.79240706243546122</v>
      </c>
      <c r="AF226" s="186" cm="1">
        <f t="array" ref="AF226">IF(AF$218=-1,AG226,IF(AF$218=99,AE226,IF(AF$218=0,INDEX($E193:$M193,0,AF$216),(INDEX($E193:$M193,0,AF$218+1)-INDEX($E193:$M193,0,AF$218))/(INDEX($E$185:$M$185,0,AF$218+1)-INDEX($E$185:$M$185,0,AF$218))+AE226)))</f>
        <v>0.81868183619551493</v>
      </c>
      <c r="AG226" s="186" cm="1">
        <f t="array" ref="AG226">IF(AG$218=-1,AH226,IF(AG$218=99,AF226,IF(AG$218=0,INDEX($E193:$M193,0,AG$216),(INDEX($E193:$M193,0,AG$218+1)-INDEX($E193:$M193,0,AG$218))/(INDEX($E$185:$M$185,0,AG$218+1)-INDEX($E$185:$M$185,0,AG$218))+AF226)))</f>
        <v>0.84495660995556865</v>
      </c>
      <c r="AH226" s="186" cm="1">
        <f t="array" ref="AH226">IF(AH$218=-1,AI226,IF(AH$218=99,AG226,IF(AH$218=0,INDEX($E193:$M193,0,AH$216),(INDEX($E193:$M193,0,AH$218+1)-INDEX($E193:$M193,0,AH$218))/(INDEX($E$185:$M$185,0,AH$218+1)-INDEX($E$185:$M$185,0,AH$218))+AG226)))</f>
        <v>0.87123138371562237</v>
      </c>
      <c r="AI226" s="186" cm="1">
        <f t="array" ref="AI226">IF(AI$218=-1,AJ226,IF(AI$218=99,AH226,IF(AI$218=0,INDEX($E193:$M193,0,AI$216),(INDEX($E193:$M193,0,AI$218+1)-INDEX($E193:$M193,0,AI$218))/(INDEX($E$185:$M$185,0,AI$218+1)-INDEX($E$185:$M$185,0,AI$218))+AH226)))</f>
        <v>0.89750615747567608</v>
      </c>
      <c r="AJ226" s="186" cm="1">
        <f t="array" ref="AJ226">IF(AJ$218=-1,AK226,IF(AJ$218=99,AI226,IF(AJ$218=0,INDEX($E193:$M193,0,AJ$216),(INDEX($E193:$M193,0,AJ$218+1)-INDEX($E193:$M193,0,AJ$218))/(INDEX($E$185:$M$185,0,AJ$218+1)-INDEX($E$185:$M$185,0,AJ$218))+AI226)))</f>
        <v>0.9237809312357298</v>
      </c>
      <c r="AK226" s="186" cm="1">
        <f t="array" ref="AK226">IF(AK$218=-1,AL226,IF(AK$218=99,AJ226,IF(AK$218=0,INDEX($E193:$M193,0,AK$216),(INDEX($E193:$M193,0,AK$218+1)-INDEX($E193:$M193,0,AK$218))/(INDEX($E$185:$M$185,0,AK$218+1)-INDEX($E$185:$M$185,0,AK$218))+AJ226)))</f>
        <v>0.95005570499578351</v>
      </c>
      <c r="AL226" s="186" cm="1">
        <f t="array" ref="AL226">IF(AL$218=-1,AM226,IF(AL$218=99,AK226,IF(AL$218=0,INDEX($E193:$M193,0,AL$216),(INDEX($E193:$M193,0,AL$218+1)-INDEX($E193:$M193,0,AL$218))/(INDEX($E$185:$M$185,0,AL$218+1)-INDEX($E$185:$M$185,0,AL$218))+AK226)))</f>
        <v>0.97633047875583678</v>
      </c>
      <c r="AM226" s="299">
        <f t="shared" si="605"/>
        <v>1.1066863106604359</v>
      </c>
      <c r="AN226" s="186" cm="1">
        <f t="array" ref="AN226">IF(AN$218=-1,AO226,IF(AN$218=99,AM226,IF(AN$218=0,INDEX($E193:$M193,0,AN$216),(INDEX($E193:$M193,0,AN$218+1)-INDEX($E193:$M193,0,AN$218))/(INDEX($E$185:$M$185,0,AN$218+1)-INDEX($E$185:$M$185,0,AN$218))+AM226)))</f>
        <v>1.2370421425650351</v>
      </c>
      <c r="AO226" s="186" cm="1">
        <f t="array" ref="AO226">IF(AO$218=-1,AP226,IF(AO$218=99,AN226,IF(AO$218=0,INDEX($E193:$M193,0,AO$216),(INDEX($E193:$M193,0,AO$218+1)-INDEX($E193:$M193,0,AO$218))/(INDEX($E$185:$M$185,0,AO$218+1)-INDEX($E$185:$M$185,0,AO$218))+AN226)))</f>
        <v>1.2370421425650351</v>
      </c>
      <c r="AP226" s="186" cm="1">
        <f t="array" ref="AP226">IF(AP$218=-1,#REF!,IF(AP$218=99,AO226,IF(AP$218=0,INDEX($E193:$M193,0,AP$216),(INDEX($E193:$M193,0,AP$218+1)-INDEX($E193:$M193,0,AP$218))/(INDEX($E$185:$M$185,0,AP$218+1)-INDEX($E$185:$M$185,0,AP$218))+AO226)))</f>
        <v>1.2370421425650351</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109.25124523163252</v>
      </c>
      <c r="T233" s="186" cm="1">
        <f t="array" ref="T233">IF(U$231=-1,U233,IF(U$231=99,S233,IF(U$231=0,INDEX($E161:$M161,0,U$229),(INDEX($E161:$M161,0,U$231+1)-INDEX($E161:$M161,0,U$231))/(INDEX($E$160:$M$160,0,U$231+1)-INDEX($E$160:$M$160,0,U$231))+S233)))</f>
        <v>100.72661731124099</v>
      </c>
      <c r="U233" s="186" cm="1">
        <f t="array" ref="U233">IF(V$231=-1,V233,IF(V$231=99,T233,IF(V$231=0,INDEX($E161:$M161,0,V$229),(INDEX($E161:$M161,0,V$231+1)-INDEX($E161:$M161,0,V$231))/(INDEX($E$160:$M$160,0,V$231+1)-INDEX($E$160:$M$160,0,V$231))+T233)))</f>
        <v>92.201989390849448</v>
      </c>
      <c r="V233" s="186" cm="1">
        <f t="array" ref="V233">IF(W$231=-1,W233,IF(W$231=99,U233,IF(W$231=0,INDEX($E161:$M161,0,W$229),(INDEX($E161:$M161,0,W$231+1)-INDEX($E161:$M161,0,W$231))/(INDEX($E$160:$M$160,0,W$231+1)-INDEX($E$160:$M$160,0,W$231))+U233)))</f>
        <v>83.67736147045791</v>
      </c>
      <c r="W233" s="186" cm="1">
        <f t="array" ref="W233">IF(X$231=-1,X233,IF(X$231=99,V233,IF(X$231=0,INDEX($E161:$M161,0,X$229),(INDEX($E161:$M161,0,X$231+1)-INDEX($E161:$M161,0,X$231))/(INDEX($E$160:$M$160,0,X$231+1)-INDEX($E$160:$M$160,0,X$231))+V233)))</f>
        <v>75.152733550066372</v>
      </c>
      <c r="X233" s="186" cm="1">
        <f t="array" ref="X233">IF(Y$231=-1,Y233,IF(Y$231=99,W233,IF(Y$231=0,INDEX($E161:$M161,0,Y$229),(INDEX($E161:$M161,0,Y$231+1)-INDEX($E161:$M161,0,Y$231))/(INDEX($E$160:$M$160,0,Y$231+1)-INDEX($E$160:$M$160,0,Y$231))+W233)))</f>
        <v>66.628105629674835</v>
      </c>
      <c r="Y233" s="186" cm="1">
        <f t="array" ref="Y233">IF(Z$231=-1,Z233,IF(Z$231=99,X233,IF(Z$231=0,INDEX($E161:$M161,0,Z$229),(INDEX($E161:$M161,0,Z$231+1)-INDEX($E161:$M161,0,Z$231))/(INDEX($E$160:$M$160,0,Z$231+1)-INDEX($E$160:$M$160,0,Z$231))+X233)))</f>
        <v>58.103477709283297</v>
      </c>
      <c r="Z233" s="186" cm="1">
        <f t="array" ref="Z233">IF(AA$231=-1,AA233,IF(AA$231=99,Y233,IF(AA$231=0,INDEX($E161:$M161,0,AA$229),(INDEX($E161:$M161,0,AA$231+1)-INDEX($E161:$M161,0,AA$231))/(INDEX($E$160:$M$160,0,AA$231+1)-INDEX($E$160:$M$160,0,AA$231))+Y233)))</f>
        <v>49.578849788891759</v>
      </c>
      <c r="AA233" s="186" cm="1">
        <f t="array" ref="AA233">IF(AB$231=-1,AB233,IF(AB$231=99,Z233,IF(AB$231=0,INDEX($E161:$M161,0,AB$229),(INDEX($E161:$M161,0,AB$231+1)-INDEX($E161:$M161,0,AB$231))/(INDEX($E$160:$M$160,0,AB$231+1)-INDEX($E$160:$M$160,0,AB$231))+Z233)))</f>
        <v>41.054221868500221</v>
      </c>
      <c r="AB233" s="186" cm="1">
        <f t="array" ref="AB233">IF(AC$231=-1,AC233,IF(AC$231=99,AA233,IF(AC$231=0,INDEX($E161:$M161,0,AC$229),(INDEX($E161:$M161,0,AC$231+1)-INDEX($E161:$M161,0,AC$231))/(INDEX($E$160:$M$160,0,AC$231+1)-INDEX($E$160:$M$160,0,AC$231))+AA233)))</f>
        <v>109.25124523163252</v>
      </c>
      <c r="AC233" s="186" cm="1">
        <f t="array" ref="AC233">IF(AD$231=-1,AD233,IF(AD$231=99,AB233,IF(AD$231=0,INDEX($E161:$M161,0,AD$229),(INDEX($E161:$M161,0,AD$231+1)-INDEX($E161:$M161,0,AD$231))/(INDEX($E$160:$M$160,0,AD$231+1)-INDEX($E$160:$M$160,0,AD$231))+AB233)))</f>
        <v>103.50631301233858</v>
      </c>
      <c r="AD233" s="186" cm="1">
        <f t="array" ref="AD233">IF(AE$231=-1,AE233,IF(AE$231=99,AC233,IF(AE$231=0,INDEX($E161:$M161,0,AE$229),(INDEX($E161:$M161,0,AE$231+1)-INDEX($E161:$M161,0,AE$231))/(INDEX($E$160:$M$160,0,AE$231+1)-INDEX($E$160:$M$160,0,AE$231))+AC233)))</f>
        <v>97.761380793044637</v>
      </c>
      <c r="AE233" s="186" cm="1">
        <f t="array" ref="AE233">IF(AF$231=-1,AF233,IF(AF$231=99,AD233,IF(AF$231=0,INDEX($E161:$M161,0,AF$229),(INDEX($E161:$M161,0,AF$231+1)-INDEX($E161:$M161,0,AF$231))/(INDEX($E$160:$M$160,0,AF$231+1)-INDEX($E$160:$M$160,0,AF$231))+AD233)))</f>
        <v>92.016448573750694</v>
      </c>
      <c r="AF233" s="186" cm="1">
        <f t="array" ref="AF233">IF(AG$231=-1,AG233,IF(AG$231=99,AE233,IF(AG$231=0,INDEX($E161:$M161,0,AG$229),(INDEX($E161:$M161,0,AG$231+1)-INDEX($E161:$M161,0,AG$231))/(INDEX($E$160:$M$160,0,AG$231+1)-INDEX($E$160:$M$160,0,AG$231))+AE233)))</f>
        <v>86.27151635445675</v>
      </c>
      <c r="AG233" s="186" cm="1">
        <f t="array" ref="AG233">IF(AH$231=-1,AH233,IF(AH$231=99,AF233,IF(AH$231=0,INDEX($E161:$M161,0,AH$229),(INDEX($E161:$M161,0,AH$231+1)-INDEX($E161:$M161,0,AH$231))/(INDEX($E$160:$M$160,0,AH$231+1)-INDEX($E$160:$M$160,0,AH$231))+AF233)))</f>
        <v>80.526584135162807</v>
      </c>
      <c r="AH233" s="186" cm="1">
        <f t="array" ref="AH233">IF(AI$231=-1,AI233,IF(AI$231=99,AG233,IF(AI$231=0,INDEX($E161:$M161,0,AI$229),(INDEX($E161:$M161,0,AI$231+1)-INDEX($E161:$M161,0,AI$231))/(INDEX($E$160:$M$160,0,AI$231+1)-INDEX($E$160:$M$160,0,AI$231))+AG233)))</f>
        <v>74.781651915868864</v>
      </c>
      <c r="AI233" s="186" cm="1">
        <f t="array" ref="AI233">IF(AJ$231=-1,AJ233,IF(AJ$231=99,AH233,IF(AJ$231=0,INDEX($E161:$M161,0,AJ$229),(INDEX($E161:$M161,0,AJ$231+1)-INDEX($E161:$M161,0,AJ$231))/(INDEX($E$160:$M$160,0,AJ$231+1)-INDEX($E$160:$M$160,0,AJ$231))+AH233)))</f>
        <v>69.03671969657492</v>
      </c>
      <c r="AJ233" s="186" cm="1">
        <f t="array" ref="AJ233">IF(AK$231=-1,AK233,IF(AK$231=99,AI233,IF(AK$231=0,INDEX($E161:$M161,0,AK$229),(INDEX($E161:$M161,0,AK$231+1)-INDEX($E161:$M161,0,AK$231))/(INDEX($E$160:$M$160,0,AK$231+1)-INDEX($E$160:$M$160,0,AK$231))+AI233)))</f>
        <v>63.291787477280977</v>
      </c>
      <c r="AK233" s="186" cm="1">
        <f t="array" ref="AK233">IF(AL$231=-1,AL233,IF(AL$231=99,AJ233,IF(AL$231=0,INDEX($E161:$M161,0,AL$229),(INDEX($E161:$M161,0,AL$231+1)-INDEX($E161:$M161,0,AL$231))/(INDEX($E$160:$M$160,0,AL$231+1)-INDEX($E$160:$M$160,0,AL$231))+AJ233)))</f>
        <v>57.546855257987033</v>
      </c>
      <c r="AL233" s="186" cm="1">
        <f t="array" ref="AL233">IF(AM$231=-1,AM233,IF(AM$231=99,AK233,IF(AM$231=0,INDEX($E161:$M161,0,AM$229),(INDEX($E161:$M161,0,AM$231+1)-INDEX($E161:$M161,0,AM$231))/(INDEX($E$160:$M$160,0,AM$231+1)-INDEX($E$160:$M$160,0,AM$231))+AK233)))</f>
        <v>103.50631301233858</v>
      </c>
      <c r="AM233" s="186" cm="1">
        <f t="array" ref="AM233">IF(AN$231=-1,AN233,IF(AN$231=99,AL233,IF(AN$231=0,INDEX($E161:$M161,0,AN$229),(INDEX($E161:$M161,0,AN$231+1)-INDEX($E161:$M161,0,AN$231))/(INDEX($E$160:$M$160,0,AN$231+1)-INDEX($E$160:$M$160,0,AN$231))+AL233)))</f>
        <v>105.52174517547586</v>
      </c>
      <c r="AN233" s="186" cm="1">
        <f t="array" ref="AN233">IF(AO$231=-1,AO233,IF(AO$231=99,AM233,IF(AO$231=0,INDEX($E161:$M161,0,AO$229),(INDEX($E161:$M161,0,AO$231+1)-INDEX($E161:$M161,0,AO$231))/(INDEX($E$160:$M$160,0,AO$231+1)-INDEX($E$160:$M$160,0,AO$231))+AM233)))</f>
        <v>107.53717733861313</v>
      </c>
      <c r="AO233" s="186" cm="1">
        <f t="array" ref="AO233">IF(AP$231=-1,AP233,IF(AP$231=99,AN233,IF(AP$231=0,INDEX($E161:$M161,0,AP$229),(INDEX($E161:$M161,0,AP$231+1)-INDEX($E161:$M161,0,AP$231))/(INDEX($E$160:$M$160,0,AP$231+1)-INDEX($E$160:$M$160,0,AP$231))+AN233)))</f>
        <v>109.55260950175041</v>
      </c>
      <c r="AP233" s="186" cm="1">
        <f t="array" ref="AP233">IF(AQ$231=-1,AQ233,IF(AQ$231=99,AO233,IF(AQ$231=0,INDEX($E161:$M161,0,AQ$229),(INDEX($E161:$M161,0,AQ$231+1)-INDEX($E161:$M161,0,AQ$231))/(INDEX($E$160:$M$160,0,AQ$231+1)-INDEX($E$160:$M$160,0,AQ$231))+AO233)))</f>
        <v>111.56804166488769</v>
      </c>
      <c r="AQ233" s="186" cm="1">
        <f t="array" ref="AQ233">IF(AR$231=-1,AR233,IF(AR$231=99,AP233,IF(AR$231=0,INDEX($E161:$M161,0,AR$229),(INDEX($E161:$M161,0,AR$231+1)-INDEX($E161:$M161,0,AR$231))/(INDEX($E$160:$M$160,0,AR$231+1)-INDEX($E$160:$M$160,0,AR$231))+AP233)))</f>
        <v>113.58347382802496</v>
      </c>
      <c r="AR233" s="186" cm="1">
        <f t="array" ref="AR233">IF(AS$231=-1,AS233,IF(AS$231=99,AQ233,IF(AS$231=0,INDEX($E161:$M161,0,AS$229),(INDEX($E161:$M161,0,AS$231+1)-INDEX($E161:$M161,0,AS$231))/(INDEX($E$160:$M$160,0,AS$231+1)-INDEX($E$160:$M$160,0,AS$231))+AQ233)))</f>
        <v>115.59890599116224</v>
      </c>
      <c r="AS233" s="186" cm="1">
        <f t="array" ref="AS233">IF(AT$231=-1,AT233,IF(AT$231=99,AR233,IF(AT$231=0,INDEX($E161:$M161,0,AT$229),(INDEX($E161:$M161,0,AT$231+1)-INDEX($E161:$M161,0,AT$231))/(INDEX($E$160:$M$160,0,AT$231+1)-INDEX($E$160:$M$160,0,AT$231))+AR233)))</f>
        <v>117.61433815429952</v>
      </c>
      <c r="AT233" s="186" cm="1">
        <f t="array" ref="AT233">IF(AU$231=-1,AU233,IF(AU$231=99,AS233,IF(AU$231=0,INDEX($E161:$M161,0,AU$229),(INDEX($E161:$M161,0,AU$231+1)-INDEX($E161:$M161,0,AU$231))/(INDEX($E$160:$M$160,0,AU$231+1)-INDEX($E$160:$M$160,0,AU$231))+AS233)))</f>
        <v>119.62977031743679</v>
      </c>
      <c r="AU233" s="186" cm="1">
        <f t="array" ref="AU233">IF(AV$231=-1,AV233,IF(AV$231=99,AT233,IF(AV$231=0,INDEX($E161:$M161,0,AV$229),(INDEX($E161:$M161,0,AV$231+1)-INDEX($E161:$M161,0,AV$231))/(INDEX($E$160:$M$160,0,AV$231+1)-INDEX($E$160:$M$160,0,AV$231))+AT233)))</f>
        <v>121.64520248057407</v>
      </c>
      <c r="AV233" s="186" cm="1">
        <f t="array" ref="AV233">IF(AW$231=-1,AW233,IF(AW$231=99,AU233,IF(AW$231=0,INDEX($E161:$M161,0,AW$229),(INDEX($E161:$M161,0,AW$231+1)-INDEX($E161:$M161,0,AW$231))/(INDEX($E$160:$M$160,0,AW$231+1)-INDEX($E$160:$M$160,0,AW$231))+AU233)))</f>
        <v>121.64520248057403</v>
      </c>
      <c r="AW233" s="186" cm="1">
        <f t="array" ref="AW233">IF(AX$231=-1,AX233,IF(AX$231=99,AV233,IF(AX$231=0,INDEX($E161:$M161,0,AX$229),(INDEX($E161:$M161,0,AX$231+1)-INDEX($E161:$M161,0,AX$231))/(INDEX($E$160:$M$160,0,AX$231+1)-INDEX($E$160:$M$160,0,AX$231))+AV233)))</f>
        <v>121.64520248057403</v>
      </c>
      <c r="AX233" s="186" cm="1">
        <f t="array" ref="AX233">IF(AY$231=-1,AZ233,IF(AY$231=99,AW233,IF(AY$231=0,INDEX($E161:$M161,0,AY$229),(INDEX($E161:$M161,0,AY$231+1)-INDEX($E161:$M161,0,AY$231))/(INDEX($E$160:$M$160,0,AY$231+1)-INDEX($E$160:$M$160,0,AY$231))+AW233)))</f>
        <v>121.64520248057403</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23.215889611721916</v>
      </c>
      <c r="T234" s="186" cm="1">
        <f t="array" ref="T234">IF(U$231=-1,U234,IF(U$231=99,S234,IF(U$231=0,INDEX($E162:$M162,0,U$229),(INDEX($E162:$M162,0,U$231+1)-INDEX($E162:$M162,0,U$231))/(INDEX($E$160:$M$160,0,U$231+1)-INDEX($E$160:$M$160,0,U$231))+S234)))</f>
        <v>21.404406178638716</v>
      </c>
      <c r="U234" s="186" cm="1">
        <f t="array" ref="U234">IF(V$231=-1,V234,IF(V$231=99,T234,IF(V$231=0,INDEX($E162:$M162,0,V$229),(INDEX($E162:$M162,0,V$231+1)-INDEX($E162:$M162,0,V$231))/(INDEX($E$160:$M$160,0,V$231+1)-INDEX($E$160:$M$160,0,V$231))+T234)))</f>
        <v>19.592922745555516</v>
      </c>
      <c r="V234" s="186" cm="1">
        <f t="array" ref="V234">IF(W$231=-1,W234,IF(W$231=99,U234,IF(W$231=0,INDEX($E162:$M162,0,W$229),(INDEX($E162:$M162,0,W$231+1)-INDEX($E162:$M162,0,W$231))/(INDEX($E$160:$M$160,0,W$231+1)-INDEX($E$160:$M$160,0,W$231))+U234)))</f>
        <v>17.781439312472315</v>
      </c>
      <c r="W234" s="186" cm="1">
        <f t="array" ref="W234">IF(X$231=-1,X234,IF(X$231=99,V234,IF(X$231=0,INDEX($E162:$M162,0,X$229),(INDEX($E162:$M162,0,X$231+1)-INDEX($E162:$M162,0,X$231))/(INDEX($E$160:$M$160,0,X$231+1)-INDEX($E$160:$M$160,0,X$231))+V234)))</f>
        <v>15.969955879389115</v>
      </c>
      <c r="X234" s="186" cm="1">
        <f t="array" ref="X234">IF(Y$231=-1,Y234,IF(Y$231=99,W234,IF(Y$231=0,INDEX($E162:$M162,0,Y$229),(INDEX($E162:$M162,0,Y$231+1)-INDEX($E162:$M162,0,Y$231))/(INDEX($E$160:$M$160,0,Y$231+1)-INDEX($E$160:$M$160,0,Y$231))+W234)))</f>
        <v>14.158472446305915</v>
      </c>
      <c r="Y234" s="186" cm="1">
        <f t="array" ref="Y234">IF(Z$231=-1,Z234,IF(Z$231=99,X234,IF(Z$231=0,INDEX($E162:$M162,0,Z$229),(INDEX($E162:$M162,0,Z$231+1)-INDEX($E162:$M162,0,Z$231))/(INDEX($E$160:$M$160,0,Z$231+1)-INDEX($E$160:$M$160,0,Z$231))+X234)))</f>
        <v>12.346989013222714</v>
      </c>
      <c r="Z234" s="186" cm="1">
        <f t="array" ref="Z234">IF(AA$231=-1,AA234,IF(AA$231=99,Y234,IF(AA$231=0,INDEX($E162:$M162,0,AA$229),(INDEX($E162:$M162,0,AA$231+1)-INDEX($E162:$M162,0,AA$231))/(INDEX($E$160:$M$160,0,AA$231+1)-INDEX($E$160:$M$160,0,AA$231))+Y234)))</f>
        <v>10.535505580139514</v>
      </c>
      <c r="AA234" s="186" cm="1">
        <f t="array" ref="AA234">IF(AB$231=-1,AB234,IF(AB$231=99,Z234,IF(AB$231=0,INDEX($E162:$M162,0,AB$229),(INDEX($E162:$M162,0,AB$231+1)-INDEX($E162:$M162,0,AB$231))/(INDEX($E$160:$M$160,0,AB$231+1)-INDEX($E$160:$M$160,0,AB$231))+Z234)))</f>
        <v>8.7240221470563135</v>
      </c>
      <c r="AB234" s="186" cm="1">
        <f t="array" ref="AB234">IF(AC$231=-1,AC234,IF(AC$231=99,AA234,IF(AC$231=0,INDEX($E162:$M162,0,AC$229),(INDEX($E162:$M162,0,AC$231+1)-INDEX($E162:$M162,0,AC$231))/(INDEX($E$160:$M$160,0,AC$231+1)-INDEX($E$160:$M$160,0,AC$231))+AA234)))</f>
        <v>23.215889611721916</v>
      </c>
      <c r="AC234" s="186" cm="1">
        <f t="array" ref="AC234">IF(AD$231=-1,AD234,IF(AD$231=99,AB234,IF(AD$231=0,INDEX($E162:$M162,0,AD$229),(INDEX($E162:$M162,0,AD$231+1)-INDEX($E162:$M162,0,AD$231))/(INDEX($E$160:$M$160,0,AD$231+1)-INDEX($E$160:$M$160,0,AD$231))+AB234)))</f>
        <v>21.995091515121953</v>
      </c>
      <c r="AD234" s="186" cm="1">
        <f t="array" ref="AD234">IF(AE$231=-1,AE234,IF(AE$231=99,AC234,IF(AE$231=0,INDEX($E162:$M162,0,AE$229),(INDEX($E162:$M162,0,AE$231+1)-INDEX($E162:$M162,0,AE$231))/(INDEX($E$160:$M$160,0,AE$231+1)-INDEX($E$160:$M$160,0,AE$231))+AC234)))</f>
        <v>20.774293418521989</v>
      </c>
      <c r="AE234" s="186" cm="1">
        <f t="array" ref="AE234">IF(AF$231=-1,AF234,IF(AF$231=99,AD234,IF(AF$231=0,INDEX($E162:$M162,0,AF$229),(INDEX($E162:$M162,0,AF$231+1)-INDEX($E162:$M162,0,AF$231))/(INDEX($E$160:$M$160,0,AF$231+1)-INDEX($E$160:$M$160,0,AF$231))+AD234)))</f>
        <v>19.553495321922025</v>
      </c>
      <c r="AF234" s="186" cm="1">
        <f t="array" ref="AF234">IF(AG$231=-1,AG234,IF(AG$231=99,AE234,IF(AG$231=0,INDEX($E162:$M162,0,AG$229),(INDEX($E162:$M162,0,AG$231+1)-INDEX($E162:$M162,0,AG$231))/(INDEX($E$160:$M$160,0,AG$231+1)-INDEX($E$160:$M$160,0,AG$231))+AE234)))</f>
        <v>18.332697225322061</v>
      </c>
      <c r="AG234" s="186" cm="1">
        <f t="array" ref="AG234">IF(AH$231=-1,AH234,IF(AH$231=99,AF234,IF(AH$231=0,INDEX($E162:$M162,0,AH$229),(INDEX($E162:$M162,0,AH$231+1)-INDEX($E162:$M162,0,AH$231))/(INDEX($E$160:$M$160,0,AH$231+1)-INDEX($E$160:$M$160,0,AH$231))+AF234)))</f>
        <v>17.111899128722097</v>
      </c>
      <c r="AH234" s="186" cm="1">
        <f t="array" ref="AH234">IF(AI$231=-1,AI234,IF(AI$231=99,AG234,IF(AI$231=0,INDEX($E162:$M162,0,AI$229),(INDEX($E162:$M162,0,AI$231+1)-INDEX($E162:$M162,0,AI$231))/(INDEX($E$160:$M$160,0,AI$231+1)-INDEX($E$160:$M$160,0,AI$231))+AG234)))</f>
        <v>15.891101032122133</v>
      </c>
      <c r="AI234" s="186" cm="1">
        <f t="array" ref="AI234">IF(AJ$231=-1,AJ234,IF(AJ$231=99,AH234,IF(AJ$231=0,INDEX($E162:$M162,0,AJ$229),(INDEX($E162:$M162,0,AJ$231+1)-INDEX($E162:$M162,0,AJ$231))/(INDEX($E$160:$M$160,0,AJ$231+1)-INDEX($E$160:$M$160,0,AJ$231))+AH234)))</f>
        <v>14.670302935522169</v>
      </c>
      <c r="AJ234" s="186" cm="1">
        <f t="array" ref="AJ234">IF(AK$231=-1,AK234,IF(AK$231=99,AI234,IF(AK$231=0,INDEX($E162:$M162,0,AK$229),(INDEX($E162:$M162,0,AK$231+1)-INDEX($E162:$M162,0,AK$231))/(INDEX($E$160:$M$160,0,AK$231+1)-INDEX($E$160:$M$160,0,AK$231))+AI234)))</f>
        <v>13.449504838922206</v>
      </c>
      <c r="AK234" s="186" cm="1">
        <f t="array" ref="AK234">IF(AL$231=-1,AL234,IF(AL$231=99,AJ234,IF(AL$231=0,INDEX($E162:$M162,0,AL$229),(INDEX($E162:$M162,0,AL$231+1)-INDEX($E162:$M162,0,AL$231))/(INDEX($E$160:$M$160,0,AL$231+1)-INDEX($E$160:$M$160,0,AL$231))+AJ234)))</f>
        <v>12.228706742322242</v>
      </c>
      <c r="AL234" s="186" cm="1">
        <f t="array" ref="AL234">IF(AM$231=-1,AM234,IF(AM$231=99,AK234,IF(AM$231=0,INDEX($E162:$M162,0,AM$229),(INDEX($E162:$M162,0,AM$231+1)-INDEX($E162:$M162,0,AM$231))/(INDEX($E$160:$M$160,0,AM$231+1)-INDEX($E$160:$M$160,0,AM$231))+AK234)))</f>
        <v>21.995091515121953</v>
      </c>
      <c r="AM234" s="186" cm="1">
        <f t="array" ref="AM234">IF(AN$231=-1,AN234,IF(AN$231=99,AL234,IF(AN$231=0,INDEX($E162:$M162,0,AN$229),(INDEX($E162:$M162,0,AN$231+1)-INDEX($E162:$M162,0,AN$231))/(INDEX($E$160:$M$160,0,AN$231+1)-INDEX($E$160:$M$160,0,AN$231))+AL234)))</f>
        <v>22.423370849788622</v>
      </c>
      <c r="AN234" s="186" cm="1">
        <f t="array" ref="AN234">IF(AO$231=-1,AO234,IF(AO$231=99,AM234,IF(AO$231=0,INDEX($E162:$M162,0,AO$229),(INDEX($E162:$M162,0,AO$231+1)-INDEX($E162:$M162,0,AO$231))/(INDEX($E$160:$M$160,0,AO$231+1)-INDEX($E$160:$M$160,0,AO$231))+AM234)))</f>
        <v>22.851650184455291</v>
      </c>
      <c r="AO234" s="186" cm="1">
        <f t="array" ref="AO234">IF(AP$231=-1,AP234,IF(AP$231=99,AN234,IF(AP$231=0,INDEX($E162:$M162,0,AP$229),(INDEX($E162:$M162,0,AP$231+1)-INDEX($E162:$M162,0,AP$231))/(INDEX($E$160:$M$160,0,AP$231+1)-INDEX($E$160:$M$160,0,AP$231))+AN234)))</f>
        <v>23.279929519121961</v>
      </c>
      <c r="AP234" s="186" cm="1">
        <f t="array" ref="AP234">IF(AQ$231=-1,AQ234,IF(AQ$231=99,AO234,IF(AQ$231=0,INDEX($E162:$M162,0,AQ$229),(INDEX($E162:$M162,0,AQ$231+1)-INDEX($E162:$M162,0,AQ$231))/(INDEX($E$160:$M$160,0,AQ$231+1)-INDEX($E$160:$M$160,0,AQ$231))+AO234)))</f>
        <v>23.70820885378863</v>
      </c>
      <c r="AQ234" s="186" cm="1">
        <f t="array" ref="AQ234">IF(AR$231=-1,AR234,IF(AR$231=99,AP234,IF(AR$231=0,INDEX($E162:$M162,0,AR$229),(INDEX($E162:$M162,0,AR$231+1)-INDEX($E162:$M162,0,AR$231))/(INDEX($E$160:$M$160,0,AR$231+1)-INDEX($E$160:$M$160,0,AR$231))+AP234)))</f>
        <v>24.136488188455299</v>
      </c>
      <c r="AR234" s="186" cm="1">
        <f t="array" ref="AR234">IF(AS$231=-1,AS234,IF(AS$231=99,AQ234,IF(AS$231=0,INDEX($E162:$M162,0,AS$229),(INDEX($E162:$M162,0,AS$231+1)-INDEX($E162:$M162,0,AS$231))/(INDEX($E$160:$M$160,0,AS$231+1)-INDEX($E$160:$M$160,0,AS$231))+AQ234)))</f>
        <v>24.564767523121969</v>
      </c>
      <c r="AS234" s="186" cm="1">
        <f t="array" ref="AS234">IF(AT$231=-1,AT234,IF(AT$231=99,AR234,IF(AT$231=0,INDEX($E162:$M162,0,AT$229),(INDEX($E162:$M162,0,AT$231+1)-INDEX($E162:$M162,0,AT$231))/(INDEX($E$160:$M$160,0,AT$231+1)-INDEX($E$160:$M$160,0,AT$231))+AR234)))</f>
        <v>24.993046857788638</v>
      </c>
      <c r="AT234" s="186" cm="1">
        <f t="array" ref="AT234">IF(AU$231=-1,AU234,IF(AU$231=99,AS234,IF(AU$231=0,INDEX($E162:$M162,0,AU$229),(INDEX($E162:$M162,0,AU$231+1)-INDEX($E162:$M162,0,AU$231))/(INDEX($E$160:$M$160,0,AU$231+1)-INDEX($E$160:$M$160,0,AU$231))+AS234)))</f>
        <v>25.421326192455307</v>
      </c>
      <c r="AU234" s="186" cm="1">
        <f t="array" ref="AU234">IF(AV$231=-1,AV234,IF(AV$231=99,AT234,IF(AV$231=0,INDEX($E162:$M162,0,AV$229),(INDEX($E162:$M162,0,AV$231+1)-INDEX($E162:$M162,0,AV$231))/(INDEX($E$160:$M$160,0,AV$231+1)-INDEX($E$160:$M$160,0,AV$231))+AT234)))</f>
        <v>25.849605527121977</v>
      </c>
      <c r="AV234" s="186" cm="1">
        <f t="array" ref="AV234">IF(AW$231=-1,AW234,IF(AW$231=99,AU234,IF(AW$231=0,INDEX($E162:$M162,0,AW$229),(INDEX($E162:$M162,0,AW$231+1)-INDEX($E162:$M162,0,AW$231))/(INDEX($E$160:$M$160,0,AW$231+1)-INDEX($E$160:$M$160,0,AW$231))+AU234)))</f>
        <v>25.849605527121984</v>
      </c>
      <c r="AW234" s="186" cm="1">
        <f t="array" ref="AW234">IF(AX$231=-1,AX234,IF(AX$231=99,AV234,IF(AX$231=0,INDEX($E162:$M162,0,AX$229),(INDEX($E162:$M162,0,AX$231+1)-INDEX($E162:$M162,0,AX$231))/(INDEX($E$160:$M$160,0,AX$231+1)-INDEX($E$160:$M$160,0,AX$231))+AV234)))</f>
        <v>25.849605527121984</v>
      </c>
      <c r="AX234" s="186" cm="1">
        <f t="array" ref="AX234">IF(AY$231=-1,AZ234,IF(AY$231=99,AW234,IF(AY$231=0,INDEX($E162:$M162,0,AY$229),(INDEX($E162:$M162,0,AY$231+1)-INDEX($E162:$M162,0,AY$231))/(INDEX($E$160:$M$160,0,AY$231+1)-INDEX($E$160:$M$160,0,AY$231))+AW234)))</f>
        <v>25.849605527121984</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4.0969216961862198</v>
      </c>
      <c r="T235" s="186" cm="1">
        <f t="array" ref="T235">IF(U$231=-1,U235,IF(U$231=99,S235,IF(U$231=0,INDEX($E163:$M163,0,U$229),(INDEX($E163:$M163,0,U$231+1)-INDEX($E163:$M163,0,U$231))/(INDEX($E$160:$M$160,0,U$231+1)-INDEX($E$160:$M$160,0,U$231))+S235)))</f>
        <v>3.7772481491715375</v>
      </c>
      <c r="U235" s="186" cm="1">
        <f t="array" ref="U235">IF(V$231=-1,V235,IF(V$231=99,T235,IF(V$231=0,INDEX($E163:$M163,0,V$229),(INDEX($E163:$M163,0,V$231+1)-INDEX($E163:$M163,0,V$231))/(INDEX($E$160:$M$160,0,V$231+1)-INDEX($E$160:$M$160,0,V$231))+T235)))</f>
        <v>3.4575746021568552</v>
      </c>
      <c r="V235" s="186" cm="1">
        <f t="array" ref="V235">IF(W$231=-1,W235,IF(W$231=99,U235,IF(W$231=0,INDEX($E163:$M163,0,W$229),(INDEX($E163:$M163,0,W$231+1)-INDEX($E163:$M163,0,W$231))/(INDEX($E$160:$M$160,0,W$231+1)-INDEX($E$160:$M$160,0,W$231))+U235)))</f>
        <v>3.1379010551421729</v>
      </c>
      <c r="W235" s="186" cm="1">
        <f t="array" ref="W235">IF(X$231=-1,X235,IF(X$231=99,V235,IF(X$231=0,INDEX($E163:$M163,0,X$229),(INDEX($E163:$M163,0,X$231+1)-INDEX($E163:$M163,0,X$231))/(INDEX($E$160:$M$160,0,X$231+1)-INDEX($E$160:$M$160,0,X$231))+V235)))</f>
        <v>2.8182275081274906</v>
      </c>
      <c r="X235" s="186" cm="1">
        <f t="array" ref="X235">IF(Y$231=-1,Y235,IF(Y$231=99,W235,IF(Y$231=0,INDEX($E163:$M163,0,Y$229),(INDEX($E163:$M163,0,Y$231+1)-INDEX($E163:$M163,0,Y$231))/(INDEX($E$160:$M$160,0,Y$231+1)-INDEX($E$160:$M$160,0,Y$231))+W235)))</f>
        <v>2.4985539611128083</v>
      </c>
      <c r="Y235" s="186" cm="1">
        <f t="array" ref="Y235">IF(Z$231=-1,Z235,IF(Z$231=99,X235,IF(Z$231=0,INDEX($E163:$M163,0,Z$229),(INDEX($E163:$M163,0,Z$231+1)-INDEX($E163:$M163,0,Z$231))/(INDEX($E$160:$M$160,0,Z$231+1)-INDEX($E$160:$M$160,0,Z$231))+X235)))</f>
        <v>2.1788804140981259</v>
      </c>
      <c r="Z235" s="186" cm="1">
        <f t="array" ref="Z235">IF(AA$231=-1,AA235,IF(AA$231=99,Y235,IF(AA$231=0,INDEX($E163:$M163,0,AA$229),(INDEX($E163:$M163,0,AA$231+1)-INDEX($E163:$M163,0,AA$231))/(INDEX($E$160:$M$160,0,AA$231+1)-INDEX($E$160:$M$160,0,AA$231))+Y235)))</f>
        <v>1.8592068670834436</v>
      </c>
      <c r="AA235" s="186" cm="1">
        <f t="array" ref="AA235">IF(AB$231=-1,AB235,IF(AB$231=99,Z235,IF(AB$231=0,INDEX($E163:$M163,0,AB$229),(INDEX($E163:$M163,0,AB$231+1)-INDEX($E163:$M163,0,AB$231))/(INDEX($E$160:$M$160,0,AB$231+1)-INDEX($E$160:$M$160,0,AB$231))+Z235)))</f>
        <v>1.5395333200687613</v>
      </c>
      <c r="AB235" s="186" cm="1">
        <f t="array" ref="AB235">IF(AC$231=-1,AC235,IF(AC$231=99,AA235,IF(AC$231=0,INDEX($E163:$M163,0,AC$229),(INDEX($E163:$M163,0,AC$231+1)-INDEX($E163:$M163,0,AC$231))/(INDEX($E$160:$M$160,0,AC$231+1)-INDEX($E$160:$M$160,0,AC$231))+AA235)))</f>
        <v>4.0969216961862198</v>
      </c>
      <c r="AC235" s="186" cm="1">
        <f t="array" ref="AC235">IF(AD$231=-1,AD235,IF(AD$231=99,AB235,IF(AD$231=0,INDEX($E163:$M163,0,AD$229),(INDEX($E163:$M163,0,AD$231+1)-INDEX($E163:$M163,0,AD$231))/(INDEX($E$160:$M$160,0,AD$231+1)-INDEX($E$160:$M$160,0,AD$231))+AB235)))</f>
        <v>3.8814867379626969</v>
      </c>
      <c r="AD235" s="186" cm="1">
        <f t="array" ref="AD235">IF(AE$231=-1,AE235,IF(AE$231=99,AC235,IF(AE$231=0,INDEX($E163:$M163,0,AE$229),(INDEX($E163:$M163,0,AE$231+1)-INDEX($E163:$M163,0,AE$231))/(INDEX($E$160:$M$160,0,AE$231+1)-INDEX($E$160:$M$160,0,AE$231))+AC235)))</f>
        <v>3.6660517797391741</v>
      </c>
      <c r="AE235" s="186" cm="1">
        <f t="array" ref="AE235">IF(AF$231=-1,AF235,IF(AF$231=99,AD235,IF(AF$231=0,INDEX($E163:$M163,0,AF$229),(INDEX($E163:$M163,0,AF$231+1)-INDEX($E163:$M163,0,AF$231))/(INDEX($E$160:$M$160,0,AF$231+1)-INDEX($E$160:$M$160,0,AF$231))+AD235)))</f>
        <v>3.4506168215156512</v>
      </c>
      <c r="AF235" s="186" cm="1">
        <f t="array" ref="AF235">IF(AG$231=-1,AG235,IF(AG$231=99,AE235,IF(AG$231=0,INDEX($E163:$M163,0,AG$229),(INDEX($E163:$M163,0,AG$231+1)-INDEX($E163:$M163,0,AG$231))/(INDEX($E$160:$M$160,0,AG$231+1)-INDEX($E$160:$M$160,0,AG$231))+AE235)))</f>
        <v>3.2351818632921283</v>
      </c>
      <c r="AG235" s="186" cm="1">
        <f t="array" ref="AG235">IF(AH$231=-1,AH235,IF(AH$231=99,AF235,IF(AH$231=0,INDEX($E163:$M163,0,AH$229),(INDEX($E163:$M163,0,AH$231+1)-INDEX($E163:$M163,0,AH$231))/(INDEX($E$160:$M$160,0,AH$231+1)-INDEX($E$160:$M$160,0,AH$231))+AF235)))</f>
        <v>3.0197469050686054</v>
      </c>
      <c r="AH235" s="186" cm="1">
        <f t="array" ref="AH235">IF(AI$231=-1,AI235,IF(AI$231=99,AG235,IF(AI$231=0,INDEX($E163:$M163,0,AI$229),(INDEX($E163:$M163,0,AI$231+1)-INDEX($E163:$M163,0,AI$231))/(INDEX($E$160:$M$160,0,AI$231+1)-INDEX($E$160:$M$160,0,AI$231))+AG235)))</f>
        <v>2.8043119468450826</v>
      </c>
      <c r="AI235" s="186" cm="1">
        <f t="array" ref="AI235">IF(AJ$231=-1,AJ235,IF(AJ$231=99,AH235,IF(AJ$231=0,INDEX($E163:$M163,0,AJ$229),(INDEX($E163:$M163,0,AJ$231+1)-INDEX($E163:$M163,0,AJ$231))/(INDEX($E$160:$M$160,0,AJ$231+1)-INDEX($E$160:$M$160,0,AJ$231))+AH235)))</f>
        <v>2.5888769886215597</v>
      </c>
      <c r="AJ235" s="186" cm="1">
        <f t="array" ref="AJ235">IF(AK$231=-1,AK235,IF(AK$231=99,AI235,IF(AK$231=0,INDEX($E163:$M163,0,AK$229),(INDEX($E163:$M163,0,AK$231+1)-INDEX($E163:$M163,0,AK$231))/(INDEX($E$160:$M$160,0,AK$231+1)-INDEX($E$160:$M$160,0,AK$231))+AI235)))</f>
        <v>2.3734420303980368</v>
      </c>
      <c r="AK235" s="186" cm="1">
        <f t="array" ref="AK235">IF(AL$231=-1,AL235,IF(AL$231=99,AJ235,IF(AL$231=0,INDEX($E163:$M163,0,AL$229),(INDEX($E163:$M163,0,AL$231+1)-INDEX($E163:$M163,0,AL$231))/(INDEX($E$160:$M$160,0,AL$231+1)-INDEX($E$160:$M$160,0,AL$231))+AJ235)))</f>
        <v>2.1580070721745139</v>
      </c>
      <c r="AL235" s="186" cm="1">
        <f t="array" ref="AL235">IF(AM$231=-1,AM235,IF(AM$231=99,AK235,IF(AM$231=0,INDEX($E163:$M163,0,AM$229),(INDEX($E163:$M163,0,AM$231+1)-INDEX($E163:$M163,0,AM$231))/(INDEX($E$160:$M$160,0,AM$231+1)-INDEX($E$160:$M$160,0,AM$231))+AK235)))</f>
        <v>3.8814867379626969</v>
      </c>
      <c r="AM235" s="186" cm="1">
        <f t="array" ref="AM235">IF(AN$231=-1,AN235,IF(AN$231=99,AL235,IF(AN$231=0,INDEX($E163:$M163,0,AN$229),(INDEX($E163:$M163,0,AN$231+1)-INDEX($E163:$M163,0,AN$231))/(INDEX($E$160:$M$160,0,AN$231+1)-INDEX($E$160:$M$160,0,AN$231))+AL235)))</f>
        <v>3.9570654440803446</v>
      </c>
      <c r="AN235" s="186" cm="1">
        <f t="array" ref="AN235">IF(AO$231=-1,AO235,IF(AO$231=99,AM235,IF(AO$231=0,INDEX($E163:$M163,0,AO$229),(INDEX($E163:$M163,0,AO$231+1)-INDEX($E163:$M163,0,AO$231))/(INDEX($E$160:$M$160,0,AO$231+1)-INDEX($E$160:$M$160,0,AO$231))+AM235)))</f>
        <v>4.0326441501979922</v>
      </c>
      <c r="AO235" s="186" cm="1">
        <f t="array" ref="AO235">IF(AP$231=-1,AP235,IF(AP$231=99,AN235,IF(AP$231=0,INDEX($E163:$M163,0,AP$229),(INDEX($E163:$M163,0,AP$231+1)-INDEX($E163:$M163,0,AP$231))/(INDEX($E$160:$M$160,0,AP$231+1)-INDEX($E$160:$M$160,0,AP$231))+AN235)))</f>
        <v>4.1082228563156402</v>
      </c>
      <c r="AP235" s="186" cm="1">
        <f t="array" ref="AP235">IF(AQ$231=-1,AQ235,IF(AQ$231=99,AO235,IF(AQ$231=0,INDEX($E163:$M163,0,AQ$229),(INDEX($E163:$M163,0,AQ$231+1)-INDEX($E163:$M163,0,AQ$231))/(INDEX($E$160:$M$160,0,AQ$231+1)-INDEX($E$160:$M$160,0,AQ$231))+AO235)))</f>
        <v>4.1838015624332883</v>
      </c>
      <c r="AQ235" s="186" cm="1">
        <f t="array" ref="AQ235">IF(AR$231=-1,AR235,IF(AR$231=99,AP235,IF(AR$231=0,INDEX($E163:$M163,0,AR$229),(INDEX($E163:$M163,0,AR$231+1)-INDEX($E163:$M163,0,AR$231))/(INDEX($E$160:$M$160,0,AR$231+1)-INDEX($E$160:$M$160,0,AR$231))+AP235)))</f>
        <v>4.2593802685509363</v>
      </c>
      <c r="AR235" s="186" cm="1">
        <f t="array" ref="AR235">IF(AS$231=-1,AS235,IF(AS$231=99,AQ235,IF(AS$231=0,INDEX($E163:$M163,0,AS$229),(INDEX($E163:$M163,0,AS$231+1)-INDEX($E163:$M163,0,AS$231))/(INDEX($E$160:$M$160,0,AS$231+1)-INDEX($E$160:$M$160,0,AS$231))+AQ235)))</f>
        <v>4.3349589746685844</v>
      </c>
      <c r="AS235" s="186" cm="1">
        <f t="array" ref="AS235">IF(AT$231=-1,AT235,IF(AT$231=99,AR235,IF(AT$231=0,INDEX($E163:$M163,0,AT$229),(INDEX($E163:$M163,0,AT$231+1)-INDEX($E163:$M163,0,AT$231))/(INDEX($E$160:$M$160,0,AT$231+1)-INDEX($E$160:$M$160,0,AT$231))+AR235)))</f>
        <v>4.4105376807862324</v>
      </c>
      <c r="AT235" s="186" cm="1">
        <f t="array" ref="AT235">IF(AU$231=-1,AU235,IF(AU$231=99,AS235,IF(AU$231=0,INDEX($E163:$M163,0,AU$229),(INDEX($E163:$M163,0,AU$231+1)-INDEX($E163:$M163,0,AU$231))/(INDEX($E$160:$M$160,0,AU$231+1)-INDEX($E$160:$M$160,0,AU$231))+AS235)))</f>
        <v>4.4861163869038805</v>
      </c>
      <c r="AU235" s="186" cm="1">
        <f t="array" ref="AU235">IF(AV$231=-1,AV235,IF(AV$231=99,AT235,IF(AV$231=0,INDEX($E163:$M163,0,AV$229),(INDEX($E163:$M163,0,AV$231+1)-INDEX($E163:$M163,0,AV$231))/(INDEX($E$160:$M$160,0,AV$231+1)-INDEX($E$160:$M$160,0,AV$231))+AT235)))</f>
        <v>4.5616950930215285</v>
      </c>
      <c r="AV235" s="186" cm="1">
        <f t="array" ref="AV235">IF(AW$231=-1,AW235,IF(AW$231=99,AU235,IF(AW$231=0,INDEX($E163:$M163,0,AW$229),(INDEX($E163:$M163,0,AW$231+1)-INDEX($E163:$M163,0,AW$231))/(INDEX($E$160:$M$160,0,AW$231+1)-INDEX($E$160:$M$160,0,AW$231))+AU235)))</f>
        <v>4.5616950930215259</v>
      </c>
      <c r="AW235" s="186" cm="1">
        <f t="array" ref="AW235">IF(AX$231=-1,AX235,IF(AX$231=99,AV235,IF(AX$231=0,INDEX($E163:$M163,0,AX$229),(INDEX($E163:$M163,0,AX$231+1)-INDEX($E163:$M163,0,AX$231))/(INDEX($E$160:$M$160,0,AX$231+1)-INDEX($E$160:$M$160,0,AX$231))+AV235)))</f>
        <v>4.5616950930215259</v>
      </c>
      <c r="AX235" s="186" cm="1">
        <f t="array" ref="AX235">IF(AY$231=-1,AZ235,IF(AY$231=99,AW235,IF(AY$231=0,INDEX($E163:$M163,0,AY$229),(INDEX($E163:$M163,0,AY$231+1)-INDEX($E163:$M163,0,AY$231))/(INDEX($E$160:$M$160,0,AY$231+1)-INDEX($E$160:$M$160,0,AY$231))+AW235)))</f>
        <v>4.5616950930215259</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19.235110334691932</v>
      </c>
      <c r="T236" s="186" cm="1">
        <f t="array" ref="T236">IF(U$231=-1,U236,IF(U$231=99,S236,IF(U$231=0,INDEX($E164:$M164,0,U$229),(INDEX($E164:$M164,0,U$231+1)-INDEX($E164:$M164,0,U$231))/(INDEX($E$160:$M$160,0,U$231+1)-INDEX($E$160:$M$160,0,U$231))+S236)))</f>
        <v>19.544252121593797</v>
      </c>
      <c r="U236" s="186" cm="1">
        <f t="array" ref="U236">IF(V$231=-1,V236,IF(V$231=99,T236,IF(V$231=0,INDEX($E164:$M164,0,V$229),(INDEX($E164:$M164,0,V$231+1)-INDEX($E164:$M164,0,V$231))/(INDEX($E$160:$M$160,0,V$231+1)-INDEX($E$160:$M$160,0,V$231))+T236)))</f>
        <v>19.853393908495661</v>
      </c>
      <c r="V236" s="186" cm="1">
        <f t="array" ref="V236">IF(W$231=-1,W236,IF(W$231=99,U236,IF(W$231=0,INDEX($E164:$M164,0,W$229),(INDEX($E164:$M164,0,W$231+1)-INDEX($E164:$M164,0,W$231))/(INDEX($E$160:$M$160,0,W$231+1)-INDEX($E$160:$M$160,0,W$231))+U236)))</f>
        <v>20.162535695397526</v>
      </c>
      <c r="W236" s="186" cm="1">
        <f t="array" ref="W236">IF(X$231=-1,X236,IF(X$231=99,V236,IF(X$231=0,INDEX($E164:$M164,0,X$229),(INDEX($E164:$M164,0,X$231+1)-INDEX($E164:$M164,0,X$231))/(INDEX($E$160:$M$160,0,X$231+1)-INDEX($E$160:$M$160,0,X$231))+V236)))</f>
        <v>20.471677482299391</v>
      </c>
      <c r="X236" s="186" cm="1">
        <f t="array" ref="X236">IF(Y$231=-1,Y236,IF(Y$231=99,W236,IF(Y$231=0,INDEX($E164:$M164,0,Y$229),(INDEX($E164:$M164,0,Y$231+1)-INDEX($E164:$M164,0,Y$231))/(INDEX($E$160:$M$160,0,Y$231+1)-INDEX($E$160:$M$160,0,Y$231))+W236)))</f>
        <v>20.780819269201256</v>
      </c>
      <c r="Y236" s="186" cm="1">
        <f t="array" ref="Y236">IF(Z$231=-1,Z236,IF(Z$231=99,X236,IF(Z$231=0,INDEX($E164:$M164,0,Z$229),(INDEX($E164:$M164,0,Z$231+1)-INDEX($E164:$M164,0,Z$231))/(INDEX($E$160:$M$160,0,Z$231+1)-INDEX($E$160:$M$160,0,Z$231))+X236)))</f>
        <v>21.089961056103121</v>
      </c>
      <c r="Z236" s="186" cm="1">
        <f t="array" ref="Z236">IF(AA$231=-1,AA236,IF(AA$231=99,Y236,IF(AA$231=0,INDEX($E164:$M164,0,AA$229),(INDEX($E164:$M164,0,AA$231+1)-INDEX($E164:$M164,0,AA$231))/(INDEX($E$160:$M$160,0,AA$231+1)-INDEX($E$160:$M$160,0,AA$231))+Y236)))</f>
        <v>21.399102843004986</v>
      </c>
      <c r="AA236" s="186" cm="1">
        <f t="array" ref="AA236">IF(AB$231=-1,AB236,IF(AB$231=99,Z236,IF(AB$231=0,INDEX($E164:$M164,0,AB$229),(INDEX($E164:$M164,0,AB$231+1)-INDEX($E164:$M164,0,AB$231))/(INDEX($E$160:$M$160,0,AB$231+1)-INDEX($E$160:$M$160,0,AB$231))+Z236)))</f>
        <v>21.708244629906851</v>
      </c>
      <c r="AB236" s="186" cm="1">
        <f t="array" ref="AB236">IF(AC$231=-1,AC236,IF(AC$231=99,AA236,IF(AC$231=0,INDEX($E164:$M164,0,AC$229),(INDEX($E164:$M164,0,AC$231+1)-INDEX($E164:$M164,0,AC$231))/(INDEX($E$160:$M$160,0,AC$231+1)-INDEX($E$160:$M$160,0,AC$231))+AA236)))</f>
        <v>19.235110334691932</v>
      </c>
      <c r="AC236" s="186" cm="1">
        <f t="array" ref="AC236">IF(AD$231=-1,AD236,IF(AD$231=99,AB236,IF(AD$231=0,INDEX($E164:$M164,0,AD$229),(INDEX($E164:$M164,0,AD$231+1)-INDEX($E164:$M164,0,AD$231))/(INDEX($E$160:$M$160,0,AD$231+1)-INDEX($E$160:$M$160,0,AD$231))+AB236)))</f>
        <v>19.851900613924812</v>
      </c>
      <c r="AD236" s="186" cm="1">
        <f t="array" ref="AD236">IF(AE$231=-1,AE236,IF(AE$231=99,AC236,IF(AE$231=0,INDEX($E164:$M164,0,AE$229),(INDEX($E164:$M164,0,AE$231+1)-INDEX($E164:$M164,0,AE$231))/(INDEX($E$160:$M$160,0,AE$231+1)-INDEX($E$160:$M$160,0,AE$231))+AC236)))</f>
        <v>20.468690893157692</v>
      </c>
      <c r="AE236" s="186" cm="1">
        <f t="array" ref="AE236">IF(AF$231=-1,AF236,IF(AF$231=99,AD236,IF(AF$231=0,INDEX($E164:$M164,0,AF$229),(INDEX($E164:$M164,0,AF$231+1)-INDEX($E164:$M164,0,AF$231))/(INDEX($E$160:$M$160,0,AF$231+1)-INDEX($E$160:$M$160,0,AF$231))+AD236)))</f>
        <v>21.085481172390573</v>
      </c>
      <c r="AF236" s="186" cm="1">
        <f t="array" ref="AF236">IF(AG$231=-1,AG236,IF(AG$231=99,AE236,IF(AG$231=0,INDEX($E164:$M164,0,AG$229),(INDEX($E164:$M164,0,AG$231+1)-INDEX($E164:$M164,0,AG$231))/(INDEX($E$160:$M$160,0,AG$231+1)-INDEX($E$160:$M$160,0,AG$231))+AE236)))</f>
        <v>21.702271451623453</v>
      </c>
      <c r="AG236" s="186" cm="1">
        <f t="array" ref="AG236">IF(AH$231=-1,AH236,IF(AH$231=99,AF236,IF(AH$231=0,INDEX($E164:$M164,0,AH$229),(INDEX($E164:$M164,0,AH$231+1)-INDEX($E164:$M164,0,AH$231))/(INDEX($E$160:$M$160,0,AH$231+1)-INDEX($E$160:$M$160,0,AH$231))+AF236)))</f>
        <v>22.319061730856333</v>
      </c>
      <c r="AH236" s="186" cm="1">
        <f t="array" ref="AH236">IF(AI$231=-1,AI236,IF(AI$231=99,AG236,IF(AI$231=0,INDEX($E164:$M164,0,AI$229),(INDEX($E164:$M164,0,AI$231+1)-INDEX($E164:$M164,0,AI$231))/(INDEX($E$160:$M$160,0,AI$231+1)-INDEX($E$160:$M$160,0,AI$231))+AG236)))</f>
        <v>22.935852010089214</v>
      </c>
      <c r="AI236" s="186" cm="1">
        <f t="array" ref="AI236">IF(AJ$231=-1,AJ236,IF(AJ$231=99,AH236,IF(AJ$231=0,INDEX($E164:$M164,0,AJ$229),(INDEX($E164:$M164,0,AJ$231+1)-INDEX($E164:$M164,0,AJ$231))/(INDEX($E$160:$M$160,0,AJ$231+1)-INDEX($E$160:$M$160,0,AJ$231))+AH236)))</f>
        <v>23.552642289322094</v>
      </c>
      <c r="AJ236" s="186" cm="1">
        <f t="array" ref="AJ236">IF(AK$231=-1,AK236,IF(AK$231=99,AI236,IF(AK$231=0,INDEX($E164:$M164,0,AK$229),(INDEX($E164:$M164,0,AK$231+1)-INDEX($E164:$M164,0,AK$231))/(INDEX($E$160:$M$160,0,AK$231+1)-INDEX($E$160:$M$160,0,AK$231))+AI236)))</f>
        <v>24.169432568554974</v>
      </c>
      <c r="AK236" s="186" cm="1">
        <f t="array" ref="AK236">IF(AL$231=-1,AL236,IF(AL$231=99,AJ236,IF(AL$231=0,INDEX($E164:$M164,0,AL$229),(INDEX($E164:$M164,0,AL$231+1)-INDEX($E164:$M164,0,AL$231))/(INDEX($E$160:$M$160,0,AL$231+1)-INDEX($E$160:$M$160,0,AL$231))+AJ236)))</f>
        <v>24.786222847787855</v>
      </c>
      <c r="AL236" s="186" cm="1">
        <f t="array" ref="AL236">IF(AM$231=-1,AM236,IF(AM$231=99,AK236,IF(AM$231=0,INDEX($E164:$M164,0,AM$229),(INDEX($E164:$M164,0,AM$231+1)-INDEX($E164:$M164,0,AM$231))/(INDEX($E$160:$M$160,0,AM$231+1)-INDEX($E$160:$M$160,0,AM$231))+AK236)))</f>
        <v>19.851900613924812</v>
      </c>
      <c r="AM236" s="186" cm="1">
        <f t="array" ref="AM236">IF(AN$231=-1,AN236,IF(AN$231=99,AL236,IF(AN$231=0,INDEX($E164:$M164,0,AN$229),(INDEX($E164:$M164,0,AN$231+1)-INDEX($E164:$M164,0,AN$231))/(INDEX($E$160:$M$160,0,AN$231+1)-INDEX($E$160:$M$160,0,AN$231))+AL236)))</f>
        <v>19.967004309988859</v>
      </c>
      <c r="AN236" s="186" cm="1">
        <f t="array" ref="AN236">IF(AO$231=-1,AO236,IF(AO$231=99,AM236,IF(AO$231=0,INDEX($E164:$M164,0,AO$229),(INDEX($E164:$M164,0,AO$231+1)-INDEX($E164:$M164,0,AO$231))/(INDEX($E$160:$M$160,0,AO$231+1)-INDEX($E$160:$M$160,0,AO$231))+AM236)))</f>
        <v>20.082108006052906</v>
      </c>
      <c r="AO236" s="186" cm="1">
        <f t="array" ref="AO236">IF(AP$231=-1,AP236,IF(AP$231=99,AN236,IF(AP$231=0,INDEX($E164:$M164,0,AP$229),(INDEX($E164:$M164,0,AP$231+1)-INDEX($E164:$M164,0,AP$231))/(INDEX($E$160:$M$160,0,AP$231+1)-INDEX($E$160:$M$160,0,AP$231))+AN236)))</f>
        <v>20.197211702116952</v>
      </c>
      <c r="AP236" s="186" cm="1">
        <f t="array" ref="AP236">IF(AQ$231=-1,AQ236,IF(AQ$231=99,AO236,IF(AQ$231=0,INDEX($E164:$M164,0,AQ$229),(INDEX($E164:$M164,0,AQ$231+1)-INDEX($E164:$M164,0,AQ$231))/(INDEX($E$160:$M$160,0,AQ$231+1)-INDEX($E$160:$M$160,0,AQ$231))+AO236)))</f>
        <v>20.312315398180999</v>
      </c>
      <c r="AQ236" s="186" cm="1">
        <f t="array" ref="AQ236">IF(AR$231=-1,AR236,IF(AR$231=99,AP236,IF(AR$231=0,INDEX($E164:$M164,0,AR$229),(INDEX($E164:$M164,0,AR$231+1)-INDEX($E164:$M164,0,AR$231))/(INDEX($E$160:$M$160,0,AR$231+1)-INDEX($E$160:$M$160,0,AR$231))+AP236)))</f>
        <v>20.427419094245046</v>
      </c>
      <c r="AR236" s="186" cm="1">
        <f t="array" ref="AR236">IF(AS$231=-1,AS236,IF(AS$231=99,AQ236,IF(AS$231=0,INDEX($E164:$M164,0,AS$229),(INDEX($E164:$M164,0,AS$231+1)-INDEX($E164:$M164,0,AS$231))/(INDEX($E$160:$M$160,0,AS$231+1)-INDEX($E$160:$M$160,0,AS$231))+AQ236)))</f>
        <v>20.542522790309093</v>
      </c>
      <c r="AS236" s="186" cm="1">
        <f t="array" ref="AS236">IF(AT$231=-1,AT236,IF(AT$231=99,AR236,IF(AT$231=0,INDEX($E164:$M164,0,AT$229),(INDEX($E164:$M164,0,AT$231+1)-INDEX($E164:$M164,0,AT$231))/(INDEX($E$160:$M$160,0,AT$231+1)-INDEX($E$160:$M$160,0,AT$231))+AR236)))</f>
        <v>20.65762648637314</v>
      </c>
      <c r="AT236" s="186" cm="1">
        <f t="array" ref="AT236">IF(AU$231=-1,AU236,IF(AU$231=99,AS236,IF(AU$231=0,INDEX($E164:$M164,0,AU$229),(INDEX($E164:$M164,0,AU$231+1)-INDEX($E164:$M164,0,AU$231))/(INDEX($E$160:$M$160,0,AU$231+1)-INDEX($E$160:$M$160,0,AU$231))+AS236)))</f>
        <v>20.772730182437186</v>
      </c>
      <c r="AU236" s="186" cm="1">
        <f t="array" ref="AU236">IF(AV$231=-1,AV236,IF(AV$231=99,AT236,IF(AV$231=0,INDEX($E164:$M164,0,AV$229),(INDEX($E164:$M164,0,AV$231+1)-INDEX($E164:$M164,0,AV$231))/(INDEX($E$160:$M$160,0,AV$231+1)-INDEX($E$160:$M$160,0,AV$231))+AT236)))</f>
        <v>20.887833878501233</v>
      </c>
      <c r="AV236" s="186" cm="1">
        <f t="array" ref="AV236">IF(AW$231=-1,AW236,IF(AW$231=99,AU236,IF(AW$231=0,INDEX($E164:$M164,0,AW$229),(INDEX($E164:$M164,0,AW$231+1)-INDEX($E164:$M164,0,AW$231))/(INDEX($E$160:$M$160,0,AW$231+1)-INDEX($E$160:$M$160,0,AW$231))+AU236)))</f>
        <v>20.887833878501237</v>
      </c>
      <c r="AW236" s="186" cm="1">
        <f t="array" ref="AW236">IF(AX$231=-1,AX236,IF(AX$231=99,AV236,IF(AX$231=0,INDEX($E164:$M164,0,AX$229),(INDEX($E164:$M164,0,AX$231+1)-INDEX($E164:$M164,0,AX$231))/(INDEX($E$160:$M$160,0,AX$231+1)-INDEX($E$160:$M$160,0,AX$231))+AV236)))</f>
        <v>20.887833878501237</v>
      </c>
      <c r="AX236" s="186" cm="1">
        <f t="array" ref="AX236">IF(AY$231=-1,AZ236,IF(AY$231=99,AW236,IF(AY$231=0,INDEX($E164:$M164,0,AY$229),(INDEX($E164:$M164,0,AY$231+1)-INDEX($E164:$M164,0,AY$231))/(INDEX($E$160:$M$160,0,AY$231+1)-INDEX($E$160:$M$160,0,AY$231))+AW236)))</f>
        <v>20.887833878501237</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101.76413102745801</v>
      </c>
      <c r="T237" s="186" cm="1">
        <f t="array" ref="T237">IF(U$231=-1,U237,IF(U$231=99,S237,IF(U$231=0,INDEX($E165:$M165,0,U$229),(INDEX($E165:$M165,0,U$231+1)-INDEX($E165:$M165,0,U$231))/(INDEX($E$160:$M$160,0,U$231+1)-INDEX($E$160:$M$160,0,U$231))+S237)))</f>
        <v>103.39965818383747</v>
      </c>
      <c r="U237" s="186" cm="1">
        <f t="array" ref="U237">IF(V$231=-1,V237,IF(V$231=99,T237,IF(V$231=0,INDEX($E165:$M165,0,V$229),(INDEX($E165:$M165,0,V$231+1)-INDEX($E165:$M165,0,V$231))/(INDEX($E$160:$M$160,0,V$231+1)-INDEX($E$160:$M$160,0,V$231))+T237)))</f>
        <v>105.03518534021694</v>
      </c>
      <c r="V237" s="186" cm="1">
        <f t="array" ref="V237">IF(W$231=-1,W237,IF(W$231=99,U237,IF(W$231=0,INDEX($E165:$M165,0,W$229),(INDEX($E165:$M165,0,W$231+1)-INDEX($E165:$M165,0,W$231))/(INDEX($E$160:$M$160,0,W$231+1)-INDEX($E$160:$M$160,0,W$231))+U237)))</f>
        <v>106.67071249659641</v>
      </c>
      <c r="W237" s="186" cm="1">
        <f t="array" ref="W237">IF(X$231=-1,X237,IF(X$231=99,V237,IF(X$231=0,INDEX($E165:$M165,0,X$229),(INDEX($E165:$M165,0,X$231+1)-INDEX($E165:$M165,0,X$231))/(INDEX($E$160:$M$160,0,X$231+1)-INDEX($E$160:$M$160,0,X$231))+V237)))</f>
        <v>108.30623965297588</v>
      </c>
      <c r="X237" s="186" cm="1">
        <f t="array" ref="X237">IF(Y$231=-1,Y237,IF(Y$231=99,W237,IF(Y$231=0,INDEX($E165:$M165,0,Y$229),(INDEX($E165:$M165,0,Y$231+1)-INDEX($E165:$M165,0,Y$231))/(INDEX($E$160:$M$160,0,Y$231+1)-INDEX($E$160:$M$160,0,Y$231))+W237)))</f>
        <v>109.94176680935534</v>
      </c>
      <c r="Y237" s="186" cm="1">
        <f t="array" ref="Y237">IF(Z$231=-1,Z237,IF(Z$231=99,X237,IF(Z$231=0,INDEX($E165:$M165,0,Z$229),(INDEX($E165:$M165,0,Z$231+1)-INDEX($E165:$M165,0,Z$231))/(INDEX($E$160:$M$160,0,Z$231+1)-INDEX($E$160:$M$160,0,Z$231))+X237)))</f>
        <v>111.57729396573481</v>
      </c>
      <c r="Z237" s="186" cm="1">
        <f t="array" ref="Z237">IF(AA$231=-1,AA237,IF(AA$231=99,Y237,IF(AA$231=0,INDEX($E165:$M165,0,AA$229),(INDEX($E165:$M165,0,AA$231+1)-INDEX($E165:$M165,0,AA$231))/(INDEX($E$160:$M$160,0,AA$231+1)-INDEX($E$160:$M$160,0,AA$231))+Y237)))</f>
        <v>113.21282112211428</v>
      </c>
      <c r="AA237" s="186" cm="1">
        <f t="array" ref="AA237">IF(AB$231=-1,AB237,IF(AB$231=99,Z237,IF(AB$231=0,INDEX($E165:$M165,0,AB$229),(INDEX($E165:$M165,0,AB$231+1)-INDEX($E165:$M165,0,AB$231))/(INDEX($E$160:$M$160,0,AB$231+1)-INDEX($E$160:$M$160,0,AB$231))+Z237)))</f>
        <v>114.84834827849375</v>
      </c>
      <c r="AB237" s="186" cm="1">
        <f t="array" ref="AB237">IF(AC$231=-1,AC237,IF(AC$231=99,AA237,IF(AC$231=0,INDEX($E165:$M165,0,AC$229),(INDEX($E165:$M165,0,AC$231+1)-INDEX($E165:$M165,0,AC$231))/(INDEX($E$160:$M$160,0,AC$231+1)-INDEX($E$160:$M$160,0,AC$231))+AA237)))</f>
        <v>101.76413102745801</v>
      </c>
      <c r="AC237" s="186" cm="1">
        <f t="array" ref="AC237">IF(AD$231=-1,AD237,IF(AD$231=99,AB237,IF(AD$231=0,INDEX($E165:$M165,0,AD$229),(INDEX($E165:$M165,0,AD$231+1)-INDEX($E165:$M165,0,AD$231))/(INDEX($E$160:$M$160,0,AD$231+1)-INDEX($E$160:$M$160,0,AD$231))+AB237)))</f>
        <v>105.02728500475087</v>
      </c>
      <c r="AD237" s="186" cm="1">
        <f t="array" ref="AD237">IF(AE$231=-1,AE237,IF(AE$231=99,AC237,IF(AE$231=0,INDEX($E165:$M165,0,AE$229),(INDEX($E165:$M165,0,AE$231+1)-INDEX($E165:$M165,0,AE$231))/(INDEX($E$160:$M$160,0,AE$231+1)-INDEX($E$160:$M$160,0,AE$231))+AC237)))</f>
        <v>108.29043898204372</v>
      </c>
      <c r="AE237" s="186" cm="1">
        <f t="array" ref="AE237">IF(AF$231=-1,AF237,IF(AF$231=99,AD237,IF(AF$231=0,INDEX($E165:$M165,0,AF$229),(INDEX($E165:$M165,0,AF$231+1)-INDEX($E165:$M165,0,AF$231))/(INDEX($E$160:$M$160,0,AF$231+1)-INDEX($E$160:$M$160,0,AF$231))+AD237)))</f>
        <v>111.55359295933658</v>
      </c>
      <c r="AF237" s="186" cm="1">
        <f t="array" ref="AF237">IF(AG$231=-1,AG237,IF(AG$231=99,AE237,IF(AG$231=0,INDEX($E165:$M165,0,AG$229),(INDEX($E165:$M165,0,AG$231+1)-INDEX($E165:$M165,0,AG$231))/(INDEX($E$160:$M$160,0,AG$231+1)-INDEX($E$160:$M$160,0,AG$231))+AE237)))</f>
        <v>114.81674693662944</v>
      </c>
      <c r="AG237" s="186" cm="1">
        <f t="array" ref="AG237">IF(AH$231=-1,AH237,IF(AH$231=99,AF237,IF(AH$231=0,INDEX($E165:$M165,0,AH$229),(INDEX($E165:$M165,0,AH$231+1)-INDEX($E165:$M165,0,AH$231))/(INDEX($E$160:$M$160,0,AH$231+1)-INDEX($E$160:$M$160,0,AH$231))+AF237)))</f>
        <v>118.0799009139223</v>
      </c>
      <c r="AH237" s="186" cm="1">
        <f t="array" ref="AH237">IF(AI$231=-1,AI237,IF(AI$231=99,AG237,IF(AI$231=0,INDEX($E165:$M165,0,AI$229),(INDEX($E165:$M165,0,AI$231+1)-INDEX($E165:$M165,0,AI$231))/(INDEX($E$160:$M$160,0,AI$231+1)-INDEX($E$160:$M$160,0,AI$231))+AG237)))</f>
        <v>121.34305489121516</v>
      </c>
      <c r="AI237" s="186" cm="1">
        <f t="array" ref="AI237">IF(AJ$231=-1,AJ237,IF(AJ$231=99,AH237,IF(AJ$231=0,INDEX($E165:$M165,0,AJ$229),(INDEX($E165:$M165,0,AJ$231+1)-INDEX($E165:$M165,0,AJ$231))/(INDEX($E$160:$M$160,0,AJ$231+1)-INDEX($E$160:$M$160,0,AJ$231))+AH237)))</f>
        <v>124.60620886850802</v>
      </c>
      <c r="AJ237" s="186" cm="1">
        <f t="array" ref="AJ237">IF(AK$231=-1,AK237,IF(AK$231=99,AI237,IF(AK$231=0,INDEX($E165:$M165,0,AK$229),(INDEX($E165:$M165,0,AK$231+1)-INDEX($E165:$M165,0,AK$231))/(INDEX($E$160:$M$160,0,AK$231+1)-INDEX($E$160:$M$160,0,AK$231))+AI237)))</f>
        <v>127.86936284580088</v>
      </c>
      <c r="AK237" s="186" cm="1">
        <f t="array" ref="AK237">IF(AL$231=-1,AL237,IF(AL$231=99,AJ237,IF(AL$231=0,INDEX($E165:$M165,0,AL$229),(INDEX($E165:$M165,0,AL$231+1)-INDEX($E165:$M165,0,AL$231))/(INDEX($E$160:$M$160,0,AL$231+1)-INDEX($E$160:$M$160,0,AL$231))+AJ237)))</f>
        <v>131.13251682309374</v>
      </c>
      <c r="AL237" s="186" cm="1">
        <f t="array" ref="AL237">IF(AM$231=-1,AM237,IF(AM$231=99,AK237,IF(AM$231=0,INDEX($E165:$M165,0,AM$229),(INDEX($E165:$M165,0,AM$231+1)-INDEX($E165:$M165,0,AM$231))/(INDEX($E$160:$M$160,0,AM$231+1)-INDEX($E$160:$M$160,0,AM$231))+AK237)))</f>
        <v>105.02728500475087</v>
      </c>
      <c r="AM237" s="186" cm="1">
        <f t="array" ref="AM237">IF(AN$231=-1,AN237,IF(AN$231=99,AL237,IF(AN$231=0,INDEX($E165:$M165,0,AN$229),(INDEX($E165:$M165,0,AN$231+1)-INDEX($E165:$M165,0,AN$231))/(INDEX($E$160:$M$160,0,AN$231+1)-INDEX($E$160:$M$160,0,AN$231))+AL237)))</f>
        <v>105.63624577514376</v>
      </c>
      <c r="AN237" s="186" cm="1">
        <f t="array" ref="AN237">IF(AO$231=-1,AO237,IF(AO$231=99,AM237,IF(AO$231=0,INDEX($E165:$M165,0,AO$229),(INDEX($E165:$M165,0,AO$231+1)-INDEX($E165:$M165,0,AO$231))/(INDEX($E$160:$M$160,0,AO$231+1)-INDEX($E$160:$M$160,0,AO$231))+AM237)))</f>
        <v>106.24520654553666</v>
      </c>
      <c r="AO237" s="186" cm="1">
        <f t="array" ref="AO237">IF(AP$231=-1,AP237,IF(AP$231=99,AN237,IF(AP$231=0,INDEX($E165:$M165,0,AP$229),(INDEX($E165:$M165,0,AP$231+1)-INDEX($E165:$M165,0,AP$231))/(INDEX($E$160:$M$160,0,AP$231+1)-INDEX($E$160:$M$160,0,AP$231))+AN237)))</f>
        <v>106.85416731592956</v>
      </c>
      <c r="AP237" s="186" cm="1">
        <f t="array" ref="AP237">IF(AQ$231=-1,AQ237,IF(AQ$231=99,AO237,IF(AQ$231=0,INDEX($E165:$M165,0,AQ$229),(INDEX($E165:$M165,0,AQ$231+1)-INDEX($E165:$M165,0,AQ$231))/(INDEX($E$160:$M$160,0,AQ$231+1)-INDEX($E$160:$M$160,0,AQ$231))+AO237)))</f>
        <v>107.46312808632246</v>
      </c>
      <c r="AQ237" s="186" cm="1">
        <f t="array" ref="AQ237">IF(AR$231=-1,AR237,IF(AR$231=99,AP237,IF(AR$231=0,INDEX($E165:$M165,0,AR$229),(INDEX($E165:$M165,0,AR$231+1)-INDEX($E165:$M165,0,AR$231))/(INDEX($E$160:$M$160,0,AR$231+1)-INDEX($E$160:$M$160,0,AR$231))+AP237)))</f>
        <v>108.07208885671535</v>
      </c>
      <c r="AR237" s="186" cm="1">
        <f t="array" ref="AR237">IF(AS$231=-1,AS237,IF(AS$231=99,AQ237,IF(AS$231=0,INDEX($E165:$M165,0,AS$229),(INDEX($E165:$M165,0,AS$231+1)-INDEX($E165:$M165,0,AS$231))/(INDEX($E$160:$M$160,0,AS$231+1)-INDEX($E$160:$M$160,0,AS$231))+AQ237)))</f>
        <v>108.68104962710825</v>
      </c>
      <c r="AS237" s="186" cm="1">
        <f t="array" ref="AS237">IF(AT$231=-1,AT237,IF(AT$231=99,AR237,IF(AT$231=0,INDEX($E165:$M165,0,AT$229),(INDEX($E165:$M165,0,AT$231+1)-INDEX($E165:$M165,0,AT$231))/(INDEX($E$160:$M$160,0,AT$231+1)-INDEX($E$160:$M$160,0,AT$231))+AR237)))</f>
        <v>109.29001039750115</v>
      </c>
      <c r="AT237" s="186" cm="1">
        <f t="array" ref="AT237">IF(AU$231=-1,AU237,IF(AU$231=99,AS237,IF(AU$231=0,INDEX($E165:$M165,0,AU$229),(INDEX($E165:$M165,0,AU$231+1)-INDEX($E165:$M165,0,AU$231))/(INDEX($E$160:$M$160,0,AU$231+1)-INDEX($E$160:$M$160,0,AU$231))+AS237)))</f>
        <v>109.89897116789405</v>
      </c>
      <c r="AU237" s="186" cm="1">
        <f t="array" ref="AU237">IF(AV$231=-1,AV237,IF(AV$231=99,AT237,IF(AV$231=0,INDEX($E165:$M165,0,AV$229),(INDEX($E165:$M165,0,AV$231+1)-INDEX($E165:$M165,0,AV$231))/(INDEX($E$160:$M$160,0,AV$231+1)-INDEX($E$160:$M$160,0,AV$231))+AT237)))</f>
        <v>110.50793193828694</v>
      </c>
      <c r="AV237" s="186" cm="1">
        <f t="array" ref="AV237">IF(AW$231=-1,AW237,IF(AW$231=99,AU237,IF(AW$231=0,INDEX($E165:$M165,0,AW$229),(INDEX($E165:$M165,0,AW$231+1)-INDEX($E165:$M165,0,AW$231))/(INDEX($E$160:$M$160,0,AW$231+1)-INDEX($E$160:$M$160,0,AW$231))+AU237)))</f>
        <v>110.50793193828694</v>
      </c>
      <c r="AW237" s="186" cm="1">
        <f t="array" ref="AW237">IF(AX$231=-1,AX237,IF(AX$231=99,AV237,IF(AX$231=0,INDEX($E165:$M165,0,AX$229),(INDEX($E165:$M165,0,AX$231+1)-INDEX($E165:$M165,0,AX$231))/(INDEX($E$160:$M$160,0,AX$231+1)-INDEX($E$160:$M$160,0,AX$231))+AV237)))</f>
        <v>110.50793193828694</v>
      </c>
      <c r="AX237" s="186" cm="1">
        <f t="array" ref="AX237">IF(AY$231=-1,AZ237,IF(AY$231=99,AW237,IF(AY$231=0,INDEX($E165:$M165,0,AY$229),(INDEX($E165:$M165,0,AY$231+1)-INDEX($E165:$M165,0,AY$231))/(INDEX($E$160:$M$160,0,AY$231+1)-INDEX($E$160:$M$160,0,AY$231))+AW237)))</f>
        <v>110.50793193828694</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2.5547937802312601</v>
      </c>
      <c r="T238" s="186" cm="1">
        <f t="array" ref="T238">IF(U$231=-1,U238,IF(U$231=99,S238,IF(U$231=0,INDEX($E166:$M166,0,U$229),(INDEX($E166:$M166,0,U$231+1)-INDEX($E166:$M166,0,U$231))/(INDEX($E$160:$M$160,0,U$231+1)-INDEX($E$160:$M$160,0,U$231))+S238)))</f>
        <v>2.5851163478093584</v>
      </c>
      <c r="U238" s="186" cm="1">
        <f t="array" ref="U238">IF(V$231=-1,V238,IF(V$231=99,T238,IF(V$231=0,INDEX($E166:$M166,0,V$229),(INDEX($E166:$M166,0,V$231+1)-INDEX($E166:$M166,0,V$231))/(INDEX($E$160:$M$160,0,V$231+1)-INDEX($E$160:$M$160,0,V$231))+T238)))</f>
        <v>2.6154389153874567</v>
      </c>
      <c r="V238" s="186" cm="1">
        <f t="array" ref="V238">IF(W$231=-1,W238,IF(W$231=99,U238,IF(W$231=0,INDEX($E166:$M166,0,W$229),(INDEX($E166:$M166,0,W$231+1)-INDEX($E166:$M166,0,W$231))/(INDEX($E$160:$M$160,0,W$231+1)-INDEX($E$160:$M$160,0,W$231))+U238)))</f>
        <v>2.6457614829655549</v>
      </c>
      <c r="W238" s="186" cm="1">
        <f t="array" ref="W238">IF(X$231=-1,X238,IF(X$231=99,V238,IF(X$231=0,INDEX($E166:$M166,0,X$229),(INDEX($E166:$M166,0,X$231+1)-INDEX($E166:$M166,0,X$231))/(INDEX($E$160:$M$160,0,X$231+1)-INDEX($E$160:$M$160,0,X$231))+V238)))</f>
        <v>2.6760840505436532</v>
      </c>
      <c r="X238" s="186" cm="1">
        <f t="array" ref="X238">IF(Y$231=-1,Y238,IF(Y$231=99,W238,IF(Y$231=0,INDEX($E166:$M166,0,Y$229),(INDEX($E166:$M166,0,Y$231+1)-INDEX($E166:$M166,0,Y$231))/(INDEX($E$160:$M$160,0,Y$231+1)-INDEX($E$160:$M$160,0,Y$231))+W238)))</f>
        <v>2.7064066181217514</v>
      </c>
      <c r="Y238" s="186" cm="1">
        <f t="array" ref="Y238">IF(Z$231=-1,Z238,IF(Z$231=99,X238,IF(Z$231=0,INDEX($E166:$M166,0,Z$229),(INDEX($E166:$M166,0,Z$231+1)-INDEX($E166:$M166,0,Z$231))/(INDEX($E$160:$M$160,0,Z$231+1)-INDEX($E$160:$M$160,0,Z$231))+X238)))</f>
        <v>2.7367291856998497</v>
      </c>
      <c r="Z238" s="186" cm="1">
        <f t="array" ref="Z238">IF(AA$231=-1,AA238,IF(AA$231=99,Y238,IF(AA$231=0,INDEX($E166:$M166,0,AA$229),(INDEX($E166:$M166,0,AA$231+1)-INDEX($E166:$M166,0,AA$231))/(INDEX($E$160:$M$160,0,AA$231+1)-INDEX($E$160:$M$160,0,AA$231))+Y238)))</f>
        <v>2.7670517532779479</v>
      </c>
      <c r="AA238" s="186" cm="1">
        <f t="array" ref="AA238">IF(AB$231=-1,AB238,IF(AB$231=99,Z238,IF(AB$231=0,INDEX($E166:$M166,0,AB$229),(INDEX($E166:$M166,0,AB$231+1)-INDEX($E166:$M166,0,AB$231))/(INDEX($E$160:$M$160,0,AB$231+1)-INDEX($E$160:$M$160,0,AB$231))+Z238)))</f>
        <v>2.7973743208560462</v>
      </c>
      <c r="AB238" s="186" cm="1">
        <f t="array" ref="AB238">IF(AC$231=-1,AC238,IF(AC$231=99,AA238,IF(AC$231=0,INDEX($E166:$M166,0,AC$229),(INDEX($E166:$M166,0,AC$231+1)-INDEX($E166:$M166,0,AC$231))/(INDEX($E$160:$M$160,0,AC$231+1)-INDEX($E$160:$M$160,0,AC$231))+AA238)))</f>
        <v>2.5547937802312601</v>
      </c>
      <c r="AC238" s="186" cm="1">
        <f t="array" ref="AC238">IF(AD$231=-1,AD238,IF(AD$231=99,AB238,IF(AD$231=0,INDEX($E166:$M166,0,AD$229),(INDEX($E166:$M166,0,AD$231+1)-INDEX($E166:$M166,0,AD$231))/(INDEX($E$160:$M$160,0,AD$231+1)-INDEX($E$160:$M$160,0,AD$231))+AB238)))</f>
        <v>7.3749538673975854</v>
      </c>
      <c r="AD238" s="186" cm="1">
        <f t="array" ref="AD238">IF(AE$231=-1,AE238,IF(AE$231=99,AC238,IF(AE$231=0,INDEX($E166:$M166,0,AE$229),(INDEX($E166:$M166,0,AE$231+1)-INDEX($E166:$M166,0,AE$231))/(INDEX($E$160:$M$160,0,AE$231+1)-INDEX($E$160:$M$160,0,AE$231))+AC238)))</f>
        <v>12.195113954563912</v>
      </c>
      <c r="AE238" s="186" cm="1">
        <f t="array" ref="AE238">IF(AF$231=-1,AF238,IF(AF$231=99,AD238,IF(AF$231=0,INDEX($E166:$M166,0,AF$229),(INDEX($E166:$M166,0,AF$231+1)-INDEX($E166:$M166,0,AF$231))/(INDEX($E$160:$M$160,0,AF$231+1)-INDEX($E$160:$M$160,0,AF$231))+AD238)))</f>
        <v>17.015274041730237</v>
      </c>
      <c r="AF238" s="186" cm="1">
        <f t="array" ref="AF238">IF(AG$231=-1,AG238,IF(AG$231=99,AE238,IF(AG$231=0,INDEX($E166:$M166,0,AG$229),(INDEX($E166:$M166,0,AG$231+1)-INDEX($E166:$M166,0,AG$231))/(INDEX($E$160:$M$160,0,AG$231+1)-INDEX($E$160:$M$160,0,AG$231))+AE238)))</f>
        <v>21.835434128896562</v>
      </c>
      <c r="AG238" s="186" cm="1">
        <f t="array" ref="AG238">IF(AH$231=-1,AH238,IF(AH$231=99,AF238,IF(AH$231=0,INDEX($E166:$M166,0,AH$229),(INDEX($E166:$M166,0,AH$231+1)-INDEX($E166:$M166,0,AH$231))/(INDEX($E$160:$M$160,0,AH$231+1)-INDEX($E$160:$M$160,0,AH$231))+AF238)))</f>
        <v>26.655594216062887</v>
      </c>
      <c r="AH238" s="186" cm="1">
        <f t="array" ref="AH238">IF(AI$231=-1,AI238,IF(AI$231=99,AG238,IF(AI$231=0,INDEX($E166:$M166,0,AI$229),(INDEX($E166:$M166,0,AI$231+1)-INDEX($E166:$M166,0,AI$231))/(INDEX($E$160:$M$160,0,AI$231+1)-INDEX($E$160:$M$160,0,AI$231))+AG238)))</f>
        <v>31.475754303229213</v>
      </c>
      <c r="AI238" s="186" cm="1">
        <f t="array" ref="AI238">IF(AJ$231=-1,AJ238,IF(AJ$231=99,AH238,IF(AJ$231=0,INDEX($E166:$M166,0,AJ$229),(INDEX($E166:$M166,0,AJ$231+1)-INDEX($E166:$M166,0,AJ$231))/(INDEX($E$160:$M$160,0,AJ$231+1)-INDEX($E$160:$M$160,0,AJ$231))+AH238)))</f>
        <v>36.295914390395538</v>
      </c>
      <c r="AJ238" s="186" cm="1">
        <f t="array" ref="AJ238">IF(AK$231=-1,AK238,IF(AK$231=99,AI238,IF(AK$231=0,INDEX($E166:$M166,0,AK$229),(INDEX($E166:$M166,0,AK$231+1)-INDEX($E166:$M166,0,AK$231))/(INDEX($E$160:$M$160,0,AK$231+1)-INDEX($E$160:$M$160,0,AK$231))+AI238)))</f>
        <v>41.116074477561867</v>
      </c>
      <c r="AK238" s="186" cm="1">
        <f t="array" ref="AK238">IF(AL$231=-1,AL238,IF(AL$231=99,AJ238,IF(AL$231=0,INDEX($E166:$M166,0,AL$229),(INDEX($E166:$M166,0,AL$231+1)-INDEX($E166:$M166,0,AL$231))/(INDEX($E$160:$M$160,0,AL$231+1)-INDEX($E$160:$M$160,0,AL$231))+AJ238)))</f>
        <v>45.936234564728196</v>
      </c>
      <c r="AL238" s="186" cm="1">
        <f t="array" ref="AL238">IF(AM$231=-1,AM238,IF(AM$231=99,AK238,IF(AM$231=0,INDEX($E166:$M166,0,AM$229),(INDEX($E166:$M166,0,AM$231+1)-INDEX($E166:$M166,0,AM$231))/(INDEX($E$160:$M$160,0,AM$231+1)-INDEX($E$160:$M$160,0,AM$231))+AK238)))</f>
        <v>7.3749538673975854</v>
      </c>
      <c r="AM238" s="186" cm="1">
        <f t="array" ref="AM238">IF(AN$231=-1,AN238,IF(AN$231=99,AL238,IF(AN$231=0,INDEX($E166:$M166,0,AN$229),(INDEX($E166:$M166,0,AN$231+1)-INDEX($E166:$M166,0,AN$231))/(INDEX($E$160:$M$160,0,AN$231+1)-INDEX($E$160:$M$160,0,AN$231))+AL238)))</f>
        <v>8.1679451710871849</v>
      </c>
      <c r="AN238" s="186" cm="1">
        <f t="array" ref="AN238">IF(AO$231=-1,AO238,IF(AO$231=99,AM238,IF(AO$231=0,INDEX($E166:$M166,0,AO$229),(INDEX($E166:$M166,0,AO$231+1)-INDEX($E166:$M166,0,AO$231))/(INDEX($E$160:$M$160,0,AO$231+1)-INDEX($E$160:$M$160,0,AO$231))+AM238)))</f>
        <v>8.9609364747767835</v>
      </c>
      <c r="AO238" s="186" cm="1">
        <f t="array" ref="AO238">IF(AP$231=-1,AP238,IF(AP$231=99,AN238,IF(AP$231=0,INDEX($E166:$M166,0,AP$229),(INDEX($E166:$M166,0,AP$231+1)-INDEX($E166:$M166,0,AP$231))/(INDEX($E$160:$M$160,0,AP$231+1)-INDEX($E$160:$M$160,0,AP$231))+AN238)))</f>
        <v>9.753927778466382</v>
      </c>
      <c r="AP238" s="186" cm="1">
        <f t="array" ref="AP238">IF(AQ$231=-1,AQ238,IF(AQ$231=99,AO238,IF(AQ$231=0,INDEX($E166:$M166,0,AQ$229),(INDEX($E166:$M166,0,AQ$231+1)-INDEX($E166:$M166,0,AQ$231))/(INDEX($E$160:$M$160,0,AQ$231+1)-INDEX($E$160:$M$160,0,AQ$231))+AO238)))</f>
        <v>10.546919082155981</v>
      </c>
      <c r="AQ238" s="186" cm="1">
        <f t="array" ref="AQ238">IF(AR$231=-1,AR238,IF(AR$231=99,AP238,IF(AR$231=0,INDEX($E166:$M166,0,AR$229),(INDEX($E166:$M166,0,AR$231+1)-INDEX($E166:$M166,0,AR$231))/(INDEX($E$160:$M$160,0,AR$231+1)-INDEX($E$160:$M$160,0,AR$231))+AP238)))</f>
        <v>11.339910385845579</v>
      </c>
      <c r="AR238" s="186" cm="1">
        <f t="array" ref="AR238">IF(AS$231=-1,AS238,IF(AS$231=99,AQ238,IF(AS$231=0,INDEX($E166:$M166,0,AS$229),(INDEX($E166:$M166,0,AS$231+1)-INDEX($E166:$M166,0,AS$231))/(INDEX($E$160:$M$160,0,AS$231+1)-INDEX($E$160:$M$160,0,AS$231))+AQ238)))</f>
        <v>12.132901689535178</v>
      </c>
      <c r="AS238" s="186" cm="1">
        <f t="array" ref="AS238">IF(AT$231=-1,AT238,IF(AT$231=99,AR238,IF(AT$231=0,INDEX($E166:$M166,0,AT$229),(INDEX($E166:$M166,0,AT$231+1)-INDEX($E166:$M166,0,AT$231))/(INDEX($E$160:$M$160,0,AT$231+1)-INDEX($E$160:$M$160,0,AT$231))+AR238)))</f>
        <v>12.925892993224776</v>
      </c>
      <c r="AT238" s="186" cm="1">
        <f t="array" ref="AT238">IF(AU$231=-1,AU238,IF(AU$231=99,AS238,IF(AU$231=0,INDEX($E166:$M166,0,AU$229),(INDEX($E166:$M166,0,AU$231+1)-INDEX($E166:$M166,0,AU$231))/(INDEX($E$160:$M$160,0,AU$231+1)-INDEX($E$160:$M$160,0,AU$231))+AS238)))</f>
        <v>13.718884296914375</v>
      </c>
      <c r="AU238" s="186" cm="1">
        <f t="array" ref="AU238">IF(AV$231=-1,AV238,IF(AV$231=99,AT238,IF(AV$231=0,INDEX($E166:$M166,0,AV$229),(INDEX($E166:$M166,0,AV$231+1)-INDEX($E166:$M166,0,AV$231))/(INDEX($E$160:$M$160,0,AV$231+1)-INDEX($E$160:$M$160,0,AV$231))+AT238)))</f>
        <v>14.511875600603974</v>
      </c>
      <c r="AV238" s="186" cm="1">
        <f t="array" ref="AV238">IF(AW$231=-1,AW238,IF(AW$231=99,AU238,IF(AW$231=0,INDEX($E166:$M166,0,AW$229),(INDEX($E166:$M166,0,AW$231+1)-INDEX($E166:$M166,0,AW$231))/(INDEX($E$160:$M$160,0,AW$231+1)-INDEX($E$160:$M$160,0,AW$231))+AU238)))</f>
        <v>14.511875600603974</v>
      </c>
      <c r="AW238" s="186" cm="1">
        <f t="array" ref="AW238">IF(AX$231=-1,AX238,IF(AX$231=99,AV238,IF(AX$231=0,INDEX($E166:$M166,0,AX$229),(INDEX($E166:$M166,0,AX$231+1)-INDEX($E166:$M166,0,AX$231))/(INDEX($E$160:$M$160,0,AX$231+1)-INDEX($E$160:$M$160,0,AX$231))+AV238)))</f>
        <v>14.511875600603974</v>
      </c>
      <c r="AX238" s="186" cm="1">
        <f t="array" ref="AX238">IF(AY$231=-1,AZ238,IF(AY$231=99,AW238,IF(AY$231=0,INDEX($E166:$M166,0,AY$229),(INDEX($E166:$M166,0,AY$231+1)-INDEX($E166:$M166,0,AY$231))/(INDEX($E$160:$M$160,0,AY$231+1)-INDEX($E$160:$M$160,0,AY$231))+AW238)))</f>
        <v>14.511875600603974</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8.967720358741504</v>
      </c>
      <c r="T239" s="186" cm="1">
        <f t="array" ref="T239">IF(U$231=-1,U239,IF(U$231=99,S239,IF(U$231=0,INDEX($E167:$M167,0,U$229),(INDEX($E167:$M167,0,U$231+1)-INDEX($E167:$M167,0,U$231))/(INDEX($E$160:$M$160,0,U$231+1)-INDEX($E$160:$M$160,0,U$231))+S239)))</f>
        <v>9.1118472729052122</v>
      </c>
      <c r="U239" s="186" cm="1">
        <f t="array" ref="U239">IF(V$231=-1,V239,IF(V$231=99,T239,IF(V$231=0,INDEX($E167:$M167,0,V$229),(INDEX($E167:$M167,0,V$231+1)-INDEX($E167:$M167,0,V$231))/(INDEX($E$160:$M$160,0,V$231+1)-INDEX($E$160:$M$160,0,V$231))+T239)))</f>
        <v>9.2559741870689205</v>
      </c>
      <c r="V239" s="186" cm="1">
        <f t="array" ref="V239">IF(W$231=-1,W239,IF(W$231=99,U239,IF(W$231=0,INDEX($E167:$M167,0,W$229),(INDEX($E167:$M167,0,W$231+1)-INDEX($E167:$M167,0,W$231))/(INDEX($E$160:$M$160,0,W$231+1)-INDEX($E$160:$M$160,0,W$231))+U239)))</f>
        <v>9.4001011012326288</v>
      </c>
      <c r="W239" s="186" cm="1">
        <f t="array" ref="W239">IF(X$231=-1,X239,IF(X$231=99,V239,IF(X$231=0,INDEX($E167:$M167,0,X$229),(INDEX($E167:$M167,0,X$231+1)-INDEX($E167:$M167,0,X$231))/(INDEX($E$160:$M$160,0,X$231+1)-INDEX($E$160:$M$160,0,X$231))+V239)))</f>
        <v>9.544228015396337</v>
      </c>
      <c r="X239" s="186" cm="1">
        <f t="array" ref="X239">IF(Y$231=-1,Y239,IF(Y$231=99,W239,IF(Y$231=0,INDEX($E167:$M167,0,Y$229),(INDEX($E167:$M167,0,Y$231+1)-INDEX($E167:$M167,0,Y$231))/(INDEX($E$160:$M$160,0,Y$231+1)-INDEX($E$160:$M$160,0,Y$231))+W239)))</f>
        <v>9.6883549295600453</v>
      </c>
      <c r="Y239" s="186" cm="1">
        <f t="array" ref="Y239">IF(Z$231=-1,Z239,IF(Z$231=99,X239,IF(Z$231=0,INDEX($E167:$M167,0,Z$229),(INDEX($E167:$M167,0,Z$231+1)-INDEX($E167:$M167,0,Z$231))/(INDEX($E$160:$M$160,0,Z$231+1)-INDEX($E$160:$M$160,0,Z$231))+X239)))</f>
        <v>9.8324818437237536</v>
      </c>
      <c r="Z239" s="186" cm="1">
        <f t="array" ref="Z239">IF(AA$231=-1,AA239,IF(AA$231=99,Y239,IF(AA$231=0,INDEX($E167:$M167,0,AA$229),(INDEX($E167:$M167,0,AA$231+1)-INDEX($E167:$M167,0,AA$231))/(INDEX($E$160:$M$160,0,AA$231+1)-INDEX($E$160:$M$160,0,AA$231))+Y239)))</f>
        <v>9.9766087578874618</v>
      </c>
      <c r="AA239" s="186" cm="1">
        <f t="array" ref="AA239">IF(AB$231=-1,AB239,IF(AB$231=99,Z239,IF(AB$231=0,INDEX($E167:$M167,0,AB$229),(INDEX($E167:$M167,0,AB$231+1)-INDEX($E167:$M167,0,AB$231))/(INDEX($E$160:$M$160,0,AB$231+1)-INDEX($E$160:$M$160,0,AB$231))+Z239)))</f>
        <v>10.12073567205117</v>
      </c>
      <c r="AB239" s="186" cm="1">
        <f t="array" ref="AB239">IF(AC$231=-1,AC239,IF(AC$231=99,AA239,IF(AC$231=0,INDEX($E167:$M167,0,AC$229),(INDEX($E167:$M167,0,AC$231+1)-INDEX($E167:$M167,0,AC$231))/(INDEX($E$160:$M$160,0,AC$231+1)-INDEX($E$160:$M$160,0,AC$231))+AA239)))</f>
        <v>8.967720358741504</v>
      </c>
      <c r="AC239" s="186" cm="1">
        <f t="array" ref="AC239">IF(AD$231=-1,AD239,IF(AD$231=99,AB239,IF(AD$231=0,INDEX($E167:$M167,0,AD$229),(INDEX($E167:$M167,0,AD$231+1)-INDEX($E167:$M167,0,AD$231))/(INDEX($E$160:$M$160,0,AD$231+1)-INDEX($E$160:$M$160,0,AD$231))+AB239)))</f>
        <v>9.2552779889243997</v>
      </c>
      <c r="AD239" s="186" cm="1">
        <f t="array" ref="AD239">IF(AE$231=-1,AE239,IF(AE$231=99,AC239,IF(AE$231=0,INDEX($E167:$M167,0,AE$229),(INDEX($E167:$M167,0,AE$231+1)-INDEX($E167:$M167,0,AE$231))/(INDEX($E$160:$M$160,0,AE$231+1)-INDEX($E$160:$M$160,0,AE$231))+AC239)))</f>
        <v>9.5428356191072954</v>
      </c>
      <c r="AE239" s="186" cm="1">
        <f t="array" ref="AE239">IF(AF$231=-1,AF239,IF(AF$231=99,AD239,IF(AF$231=0,INDEX($E167:$M167,0,AF$229),(INDEX($E167:$M167,0,AF$231+1)-INDEX($E167:$M167,0,AF$231))/(INDEX($E$160:$M$160,0,AF$231+1)-INDEX($E$160:$M$160,0,AF$231))+AD239)))</f>
        <v>9.8303932492901911</v>
      </c>
      <c r="AF239" s="186" cm="1">
        <f t="array" ref="AF239">IF(AG$231=-1,AG239,IF(AG$231=99,AE239,IF(AG$231=0,INDEX($E167:$M167,0,AG$229),(INDEX($E167:$M167,0,AG$231+1)-INDEX($E167:$M167,0,AG$231))/(INDEX($E$160:$M$160,0,AG$231+1)-INDEX($E$160:$M$160,0,AG$231))+AE239)))</f>
        <v>10.117950879473087</v>
      </c>
      <c r="AG239" s="186" cm="1">
        <f t="array" ref="AG239">IF(AH$231=-1,AH239,IF(AH$231=99,AF239,IF(AH$231=0,INDEX($E167:$M167,0,AH$229),(INDEX($E167:$M167,0,AH$231+1)-INDEX($E167:$M167,0,AH$231))/(INDEX($E$160:$M$160,0,AH$231+1)-INDEX($E$160:$M$160,0,AH$231))+AF239)))</f>
        <v>10.405508509655983</v>
      </c>
      <c r="AH239" s="186" cm="1">
        <f t="array" ref="AH239">IF(AI$231=-1,AI239,IF(AI$231=99,AG239,IF(AI$231=0,INDEX($E167:$M167,0,AI$229),(INDEX($E167:$M167,0,AI$231+1)-INDEX($E167:$M167,0,AI$231))/(INDEX($E$160:$M$160,0,AI$231+1)-INDEX($E$160:$M$160,0,AI$231))+AG239)))</f>
        <v>10.693066139838878</v>
      </c>
      <c r="AI239" s="186" cm="1">
        <f t="array" ref="AI239">IF(AJ$231=-1,AJ239,IF(AJ$231=99,AH239,IF(AJ$231=0,INDEX($E167:$M167,0,AJ$229),(INDEX($E167:$M167,0,AJ$231+1)-INDEX($E167:$M167,0,AJ$231))/(INDEX($E$160:$M$160,0,AJ$231+1)-INDEX($E$160:$M$160,0,AJ$231))+AH239)))</f>
        <v>10.980623770021774</v>
      </c>
      <c r="AJ239" s="186" cm="1">
        <f t="array" ref="AJ239">IF(AK$231=-1,AK239,IF(AK$231=99,AI239,IF(AK$231=0,INDEX($E167:$M167,0,AK$229),(INDEX($E167:$M167,0,AK$231+1)-INDEX($E167:$M167,0,AK$231))/(INDEX($E$160:$M$160,0,AK$231+1)-INDEX($E$160:$M$160,0,AK$231))+AI239)))</f>
        <v>11.26818140020467</v>
      </c>
      <c r="AK239" s="186" cm="1">
        <f t="array" ref="AK239">IF(AL$231=-1,AL239,IF(AL$231=99,AJ239,IF(AL$231=0,INDEX($E167:$M167,0,AL$229),(INDEX($E167:$M167,0,AL$231+1)-INDEX($E167:$M167,0,AL$231))/(INDEX($E$160:$M$160,0,AL$231+1)-INDEX($E$160:$M$160,0,AL$231))+AJ239)))</f>
        <v>11.555739030387565</v>
      </c>
      <c r="AL239" s="186" cm="1">
        <f t="array" ref="AL239">IF(AM$231=-1,AM239,IF(AM$231=99,AK239,IF(AM$231=0,INDEX($E167:$M167,0,AM$229),(INDEX($E167:$M167,0,AM$231+1)-INDEX($E167:$M167,0,AM$231))/(INDEX($E$160:$M$160,0,AM$231+1)-INDEX($E$160:$M$160,0,AM$231))+AK239)))</f>
        <v>9.2552779889243997</v>
      </c>
      <c r="AM239" s="186" cm="1">
        <f t="array" ref="AM239">IF(AN$231=-1,AN239,IF(AN$231=99,AL239,IF(AN$231=0,INDEX($E167:$M167,0,AN$229),(INDEX($E167:$M167,0,AN$231+1)-INDEX($E167:$M167,0,AN$231))/(INDEX($E$160:$M$160,0,AN$231+1)-INDEX($E$160:$M$160,0,AN$231))+AL239)))</f>
        <v>9.3089411985758801</v>
      </c>
      <c r="AN239" s="186" cm="1">
        <f t="array" ref="AN239">IF(AO$231=-1,AO239,IF(AO$231=99,AM239,IF(AO$231=0,INDEX($E167:$M167,0,AO$229),(INDEX($E167:$M167,0,AO$231+1)-INDEX($E167:$M167,0,AO$231))/(INDEX($E$160:$M$160,0,AO$231+1)-INDEX($E$160:$M$160,0,AO$231))+AM239)))</f>
        <v>9.3626044082273605</v>
      </c>
      <c r="AO239" s="186" cm="1">
        <f t="array" ref="AO239">IF(AP$231=-1,AP239,IF(AP$231=99,AN239,IF(AP$231=0,INDEX($E167:$M167,0,AP$229),(INDEX($E167:$M167,0,AP$231+1)-INDEX($E167:$M167,0,AP$231))/(INDEX($E$160:$M$160,0,AP$231+1)-INDEX($E$160:$M$160,0,AP$231))+AN239)))</f>
        <v>9.4162676178788409</v>
      </c>
      <c r="AP239" s="186" cm="1">
        <f t="array" ref="AP239">IF(AQ$231=-1,AQ239,IF(AQ$231=99,AO239,IF(AQ$231=0,INDEX($E167:$M167,0,AQ$229),(INDEX($E167:$M167,0,AQ$231+1)-INDEX($E167:$M167,0,AQ$231))/(INDEX($E$160:$M$160,0,AQ$231+1)-INDEX($E$160:$M$160,0,AQ$231))+AO239)))</f>
        <v>9.4699308275303213</v>
      </c>
      <c r="AQ239" s="186" cm="1">
        <f t="array" ref="AQ239">IF(AR$231=-1,AR239,IF(AR$231=99,AP239,IF(AR$231=0,INDEX($E167:$M167,0,AR$229),(INDEX($E167:$M167,0,AR$231+1)-INDEX($E167:$M167,0,AR$231))/(INDEX($E$160:$M$160,0,AR$231+1)-INDEX($E$160:$M$160,0,AR$231))+AP239)))</f>
        <v>9.5235940371818018</v>
      </c>
      <c r="AR239" s="186" cm="1">
        <f t="array" ref="AR239">IF(AS$231=-1,AS239,IF(AS$231=99,AQ239,IF(AS$231=0,INDEX($E167:$M167,0,AS$229),(INDEX($E167:$M167,0,AS$231+1)-INDEX($E167:$M167,0,AS$231))/(INDEX($E$160:$M$160,0,AS$231+1)-INDEX($E$160:$M$160,0,AS$231))+AQ239)))</f>
        <v>9.5772572468332822</v>
      </c>
      <c r="AS239" s="186" cm="1">
        <f t="array" ref="AS239">IF(AT$231=-1,AT239,IF(AT$231=99,AR239,IF(AT$231=0,INDEX($E167:$M167,0,AT$229),(INDEX($E167:$M167,0,AT$231+1)-INDEX($E167:$M167,0,AT$231))/(INDEX($E$160:$M$160,0,AT$231+1)-INDEX($E$160:$M$160,0,AT$231))+AR239)))</f>
        <v>9.6309204564847626</v>
      </c>
      <c r="AT239" s="186" cm="1">
        <f t="array" ref="AT239">IF(AU$231=-1,AU239,IF(AU$231=99,AS239,IF(AU$231=0,INDEX($E167:$M167,0,AU$229),(INDEX($E167:$M167,0,AU$231+1)-INDEX($E167:$M167,0,AU$231))/(INDEX($E$160:$M$160,0,AU$231+1)-INDEX($E$160:$M$160,0,AU$231))+AS239)))</f>
        <v>9.684583666136243</v>
      </c>
      <c r="AU239" s="186" cm="1">
        <f t="array" ref="AU239">IF(AV$231=-1,AV239,IF(AV$231=99,AT239,IF(AV$231=0,INDEX($E167:$M167,0,AV$229),(INDEX($E167:$M167,0,AV$231+1)-INDEX($E167:$M167,0,AV$231))/(INDEX($E$160:$M$160,0,AV$231+1)-INDEX($E$160:$M$160,0,AV$231))+AT239)))</f>
        <v>9.7382468757877234</v>
      </c>
      <c r="AV239" s="186" cm="1">
        <f t="array" ref="AV239">IF(AW$231=-1,AW239,IF(AW$231=99,AU239,IF(AW$231=0,INDEX($E167:$M167,0,AW$229),(INDEX($E167:$M167,0,AW$231+1)-INDEX($E167:$M167,0,AW$231))/(INDEX($E$160:$M$160,0,AW$231+1)-INDEX($E$160:$M$160,0,AW$231))+AU239)))</f>
        <v>9.7382468757877305</v>
      </c>
      <c r="AW239" s="186" cm="1">
        <f t="array" ref="AW239">IF(AX$231=-1,AX239,IF(AX$231=99,AV239,IF(AX$231=0,INDEX($E167:$M167,0,AX$229),(INDEX($E167:$M167,0,AX$231+1)-INDEX($E167:$M167,0,AX$231))/(INDEX($E$160:$M$160,0,AX$231+1)-INDEX($E$160:$M$160,0,AX$231))+AV239)))</f>
        <v>9.7382468757877305</v>
      </c>
      <c r="AX239" s="186" cm="1">
        <f t="array" ref="AX239">IF(AY$231=-1,AZ239,IF(AY$231=99,AW239,IF(AY$231=0,INDEX($E167:$M167,0,AY$229),(INDEX($E167:$M167,0,AY$231+1)-INDEX($E167:$M167,0,AY$231))/(INDEX($E$160:$M$160,0,AY$231+1)-INDEX($E$160:$M$160,0,AY$231))+AW239)))</f>
        <v>9.7382468757877305</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0.64257947683872407</v>
      </c>
      <c r="T240" s="186" cm="1">
        <f t="array" ref="T240">IF(U$231=-1,U240,IF(U$231=99,S240,IF(U$231=0,INDEX($E168:$M168,0,U$229),(INDEX($E168:$M168,0,U$231+1)-INDEX($E168:$M168,0,U$231))/(INDEX($E$160:$M$160,0,U$231+1)-INDEX($E$160:$M$160,0,U$231))+S240)))</f>
        <v>0.58558804518975205</v>
      </c>
      <c r="U240" s="186" cm="1">
        <f t="array" ref="U240">IF(V$231=-1,V240,IF(V$231=99,T240,IF(V$231=0,INDEX($E168:$M168,0,V$229),(INDEX($E168:$M168,0,V$231+1)-INDEX($E168:$M168,0,V$231))/(INDEX($E$160:$M$160,0,V$231+1)-INDEX($E$160:$M$160,0,V$231))+T240)))</f>
        <v>0.52859661354078002</v>
      </c>
      <c r="V240" s="186" cm="1">
        <f t="array" ref="V240">IF(W$231=-1,W240,IF(W$231=99,U240,IF(W$231=0,INDEX($E168:$M168,0,W$229),(INDEX($E168:$M168,0,W$231+1)-INDEX($E168:$M168,0,W$231))/(INDEX($E$160:$M$160,0,W$231+1)-INDEX($E$160:$M$160,0,W$231))+U240)))</f>
        <v>0.471605181891808</v>
      </c>
      <c r="W240" s="186" cm="1">
        <f t="array" ref="W240">IF(X$231=-1,X240,IF(X$231=99,V240,IF(X$231=0,INDEX($E168:$M168,0,X$229),(INDEX($E168:$M168,0,X$231+1)-INDEX($E168:$M168,0,X$231))/(INDEX($E$160:$M$160,0,X$231+1)-INDEX($E$160:$M$160,0,X$231))+V240)))</f>
        <v>0.41461375024283598</v>
      </c>
      <c r="X240" s="186" cm="1">
        <f t="array" ref="X240">IF(Y$231=-1,Y240,IF(Y$231=99,W240,IF(Y$231=0,INDEX($E168:$M168,0,Y$229),(INDEX($E168:$M168,0,Y$231+1)-INDEX($E168:$M168,0,Y$231))/(INDEX($E$160:$M$160,0,Y$231+1)-INDEX($E$160:$M$160,0,Y$231))+W240)))</f>
        <v>0.35762231859386395</v>
      </c>
      <c r="Y240" s="186" cm="1">
        <f t="array" ref="Y240">IF(Z$231=-1,Z240,IF(Z$231=99,X240,IF(Z$231=0,INDEX($E168:$M168,0,Z$229),(INDEX($E168:$M168,0,Z$231+1)-INDEX($E168:$M168,0,Z$231))/(INDEX($E$160:$M$160,0,Z$231+1)-INDEX($E$160:$M$160,0,Z$231))+X240)))</f>
        <v>0.30063088694489193</v>
      </c>
      <c r="Z240" s="186" cm="1">
        <f t="array" ref="Z240">IF(AA$231=-1,AA240,IF(AA$231=99,Y240,IF(AA$231=0,INDEX($E168:$M168,0,AA$229),(INDEX($E168:$M168,0,AA$231+1)-INDEX($E168:$M168,0,AA$231))/(INDEX($E$160:$M$160,0,AA$231+1)-INDEX($E$160:$M$160,0,AA$231))+Y240)))</f>
        <v>0.2436394552959199</v>
      </c>
      <c r="AA240" s="186" cm="1">
        <f t="array" ref="AA240">IF(AB$231=-1,AB240,IF(AB$231=99,Z240,IF(AB$231=0,INDEX($E168:$M168,0,AB$229),(INDEX($E168:$M168,0,AB$231+1)-INDEX($E168:$M168,0,AB$231))/(INDEX($E$160:$M$160,0,AB$231+1)-INDEX($E$160:$M$160,0,AB$231))+Z240)))</f>
        <v>0.18664802364694788</v>
      </c>
      <c r="AB240" s="186" cm="1">
        <f t="array" ref="AB240">IF(AC$231=-1,AC240,IF(AC$231=99,AA240,IF(AC$231=0,INDEX($E168:$M168,0,AC$229),(INDEX($E168:$M168,0,AC$231+1)-INDEX($E168:$M168,0,AC$231))/(INDEX($E$160:$M$160,0,AC$231+1)-INDEX($E$160:$M$160,0,AC$231))+AA240)))</f>
        <v>0.64257947683872407</v>
      </c>
      <c r="AC240" s="186" cm="1">
        <f t="array" ref="AC240">IF(AD$231=-1,AD240,IF(AD$231=99,AB240,IF(AD$231=0,INDEX($E168:$M168,0,AD$229),(INDEX($E168:$M168,0,AD$231+1)-INDEX($E168:$M168,0,AD$231))/(INDEX($E$160:$M$160,0,AD$231+1)-INDEX($E$160:$M$160,0,AD$231))+AB240)))</f>
        <v>0.61102322780502716</v>
      </c>
      <c r="AD240" s="186" cm="1">
        <f t="array" ref="AD240">IF(AE$231=-1,AE240,IF(AE$231=99,AC240,IF(AE$231=0,INDEX($E168:$M168,0,AE$229),(INDEX($E168:$M168,0,AE$231+1)-INDEX($E168:$M168,0,AE$231))/(INDEX($E$160:$M$160,0,AE$231+1)-INDEX($E$160:$M$160,0,AE$231))+AC240)))</f>
        <v>0.57946697877133024</v>
      </c>
      <c r="AE240" s="186" cm="1">
        <f t="array" ref="AE240">IF(AF$231=-1,AF240,IF(AF$231=99,AD240,IF(AF$231=0,INDEX($E168:$M168,0,AF$229),(INDEX($E168:$M168,0,AF$231+1)-INDEX($E168:$M168,0,AF$231))/(INDEX($E$160:$M$160,0,AF$231+1)-INDEX($E$160:$M$160,0,AF$231))+AD240)))</f>
        <v>0.54791072973763333</v>
      </c>
      <c r="AF240" s="186" cm="1">
        <f t="array" ref="AF240">IF(AG$231=-1,AG240,IF(AG$231=99,AE240,IF(AG$231=0,INDEX($E168:$M168,0,AG$229),(INDEX($E168:$M168,0,AG$231+1)-INDEX($E168:$M168,0,AG$231))/(INDEX($E$160:$M$160,0,AG$231+1)-INDEX($E$160:$M$160,0,AG$231))+AE240)))</f>
        <v>0.51635448070393641</v>
      </c>
      <c r="AG240" s="186" cm="1">
        <f t="array" ref="AG240">IF(AH$231=-1,AH240,IF(AH$231=99,AF240,IF(AH$231=0,INDEX($E168:$M168,0,AH$229),(INDEX($E168:$M168,0,AH$231+1)-INDEX($E168:$M168,0,AH$231))/(INDEX($E$160:$M$160,0,AH$231+1)-INDEX($E$160:$M$160,0,AH$231))+AF240)))</f>
        <v>0.4847982316702395</v>
      </c>
      <c r="AH240" s="186" cm="1">
        <f t="array" ref="AH240">IF(AI$231=-1,AI240,IF(AI$231=99,AG240,IF(AI$231=0,INDEX($E168:$M168,0,AI$229),(INDEX($E168:$M168,0,AI$231+1)-INDEX($E168:$M168,0,AI$231))/(INDEX($E$160:$M$160,0,AI$231+1)-INDEX($E$160:$M$160,0,AI$231))+AG240)))</f>
        <v>0.45324198263654258</v>
      </c>
      <c r="AI240" s="186" cm="1">
        <f t="array" ref="AI240">IF(AJ$231=-1,AJ240,IF(AJ$231=99,AH240,IF(AJ$231=0,INDEX($E168:$M168,0,AJ$229),(INDEX($E168:$M168,0,AJ$231+1)-INDEX($E168:$M168,0,AJ$231))/(INDEX($E$160:$M$160,0,AJ$231+1)-INDEX($E$160:$M$160,0,AJ$231))+AH240)))</f>
        <v>0.42168573360284567</v>
      </c>
      <c r="AJ240" s="186" cm="1">
        <f t="array" ref="AJ240">IF(AK$231=-1,AK240,IF(AK$231=99,AI240,IF(AK$231=0,INDEX($E168:$M168,0,AK$229),(INDEX($E168:$M168,0,AK$231+1)-INDEX($E168:$M168,0,AK$231))/(INDEX($E$160:$M$160,0,AK$231+1)-INDEX($E$160:$M$160,0,AK$231))+AI240)))</f>
        <v>0.39012948456914875</v>
      </c>
      <c r="AK240" s="186" cm="1">
        <f t="array" ref="AK240">IF(AL$231=-1,AL240,IF(AL$231=99,AJ240,IF(AL$231=0,INDEX($E168:$M168,0,AL$229),(INDEX($E168:$M168,0,AL$231+1)-INDEX($E168:$M168,0,AL$231))/(INDEX($E$160:$M$160,0,AL$231+1)-INDEX($E$160:$M$160,0,AL$231))+AJ240)))</f>
        <v>0.35857323553545184</v>
      </c>
      <c r="AL240" s="186" cm="1">
        <f t="array" ref="AL240">IF(AM$231=-1,AM240,IF(AM$231=99,AK240,IF(AM$231=0,INDEX($E168:$M168,0,AM$229),(INDEX($E168:$M168,0,AM$231+1)-INDEX($E168:$M168,0,AM$231))/(INDEX($E$160:$M$160,0,AM$231+1)-INDEX($E$160:$M$160,0,AM$231))+AK240)))</f>
        <v>0.61102322780502716</v>
      </c>
      <c r="AM240" s="186" cm="1">
        <f t="array" ref="AM240">IF(AN$231=-1,AN240,IF(AN$231=99,AL240,IF(AN$231=0,INDEX($E168:$M168,0,AN$229),(INDEX($E168:$M168,0,AN$231+1)-INDEX($E168:$M168,0,AN$231))/(INDEX($E$160:$M$160,0,AN$231+1)-INDEX($E$160:$M$160,0,AN$231))+AL240)))</f>
        <v>0.62241872928839082</v>
      </c>
      <c r="AN240" s="186" cm="1">
        <f t="array" ref="AN240">IF(AO$231=-1,AO240,IF(AO$231=99,AM240,IF(AO$231=0,INDEX($E168:$M168,0,AO$229),(INDEX($E168:$M168,0,AO$231+1)-INDEX($E168:$M168,0,AO$231))/(INDEX($E$160:$M$160,0,AO$231+1)-INDEX($E$160:$M$160,0,AO$231))+AM240)))</f>
        <v>0.63381423077175447</v>
      </c>
      <c r="AO240" s="186" cm="1">
        <f t="array" ref="AO240">IF(AP$231=-1,AP240,IF(AP$231=99,AN240,IF(AP$231=0,INDEX($E168:$M168,0,AP$229),(INDEX($E168:$M168,0,AP$231+1)-INDEX($E168:$M168,0,AP$231))/(INDEX($E$160:$M$160,0,AP$231+1)-INDEX($E$160:$M$160,0,AP$231))+AN240)))</f>
        <v>0.64520973225511813</v>
      </c>
      <c r="AP240" s="186" cm="1">
        <f t="array" ref="AP240">IF(AQ$231=-1,AQ240,IF(AQ$231=99,AO240,IF(AQ$231=0,INDEX($E168:$M168,0,AQ$229),(INDEX($E168:$M168,0,AQ$231+1)-INDEX($E168:$M168,0,AQ$231))/(INDEX($E$160:$M$160,0,AQ$231+1)-INDEX($E$160:$M$160,0,AQ$231))+AO240)))</f>
        <v>0.65660523373848179</v>
      </c>
      <c r="AQ240" s="186" cm="1">
        <f t="array" ref="AQ240">IF(AR$231=-1,AR240,IF(AR$231=99,AP240,IF(AR$231=0,INDEX($E168:$M168,0,AR$229),(INDEX($E168:$M168,0,AR$231+1)-INDEX($E168:$M168,0,AR$231))/(INDEX($E$160:$M$160,0,AR$231+1)-INDEX($E$160:$M$160,0,AR$231))+AP240)))</f>
        <v>0.66800073522184544</v>
      </c>
      <c r="AR240" s="186" cm="1">
        <f t="array" ref="AR240">IF(AS$231=-1,AS240,IF(AS$231=99,AQ240,IF(AS$231=0,INDEX($E168:$M168,0,AS$229),(INDEX($E168:$M168,0,AS$231+1)-INDEX($E168:$M168,0,AS$231))/(INDEX($E$160:$M$160,0,AS$231+1)-INDEX($E$160:$M$160,0,AS$231))+AQ240)))</f>
        <v>0.6793962367052091</v>
      </c>
      <c r="AS240" s="186" cm="1">
        <f t="array" ref="AS240">IF(AT$231=-1,AT240,IF(AT$231=99,AR240,IF(AT$231=0,INDEX($E168:$M168,0,AT$229),(INDEX($E168:$M168,0,AT$231+1)-INDEX($E168:$M168,0,AT$231))/(INDEX($E$160:$M$160,0,AT$231+1)-INDEX($E$160:$M$160,0,AT$231))+AR240)))</f>
        <v>0.69079173818857276</v>
      </c>
      <c r="AT240" s="186" cm="1">
        <f t="array" ref="AT240">IF(AU$231=-1,AU240,IF(AU$231=99,AS240,IF(AU$231=0,INDEX($E168:$M168,0,AU$229),(INDEX($E168:$M168,0,AU$231+1)-INDEX($E168:$M168,0,AU$231))/(INDEX($E$160:$M$160,0,AU$231+1)-INDEX($E$160:$M$160,0,AU$231))+AS240)))</f>
        <v>0.70218723967193641</v>
      </c>
      <c r="AU240" s="186" cm="1">
        <f t="array" ref="AU240">IF(AV$231=-1,AV240,IF(AV$231=99,AT240,IF(AV$231=0,INDEX($E168:$M168,0,AV$229),(INDEX($E168:$M168,0,AV$231+1)-INDEX($E168:$M168,0,AV$231))/(INDEX($E$160:$M$160,0,AV$231+1)-INDEX($E$160:$M$160,0,AV$231))+AT240)))</f>
        <v>0.71358274115530007</v>
      </c>
      <c r="AV240" s="186" cm="1">
        <f t="array" ref="AV240">IF(AW$231=-1,AW240,IF(AW$231=99,AU240,IF(AW$231=0,INDEX($E168:$M168,0,AW$229),(INDEX($E168:$M168,0,AW$231+1)-INDEX($E168:$M168,0,AW$231))/(INDEX($E$160:$M$160,0,AW$231+1)-INDEX($E$160:$M$160,0,AW$231))+AU240)))</f>
        <v>0.71358274115530007</v>
      </c>
      <c r="AW240" s="186" cm="1">
        <f t="array" ref="AW240">IF(AX$231=-1,AX240,IF(AX$231=99,AV240,IF(AX$231=0,INDEX($E168:$M168,0,AX$229),(INDEX($E168:$M168,0,AX$231+1)-INDEX($E168:$M168,0,AX$231))/(INDEX($E$160:$M$160,0,AX$231+1)-INDEX($E$160:$M$160,0,AX$231))+AV240)))</f>
        <v>0.71358274115530007</v>
      </c>
      <c r="AX240" s="186" cm="1">
        <f t="array" ref="AX240">IF(AY$231=-1,AZ240,IF(AY$231=99,AW240,IF(AY$231=0,INDEX($E168:$M168,0,AY$229),(INDEX($E168:$M168,0,AY$231+1)-INDEX($E168:$M168,0,AY$231))/(INDEX($E$160:$M$160,0,AY$231+1)-INDEX($E$160:$M$160,0,AY$231))+AW240)))</f>
        <v>0.71358274115530007</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1.0220234884849782E-2</v>
      </c>
      <c r="H253" s="109">
        <f t="shared" ref="H253:J255" si="627">K107/K$111</f>
        <v>1.0791124989150731E-2</v>
      </c>
      <c r="I253" s="109">
        <f t="shared" si="627"/>
        <v>6.5082477057328029E-3</v>
      </c>
      <c r="J253" s="109">
        <f t="shared" si="627"/>
        <v>3.8156184608013071E-3</v>
      </c>
      <c r="K253" s="109">
        <f>M107/M$111</f>
        <v>3.8156184608013071E-3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0.40556630083606027</v>
      </c>
      <c r="H254" s="109">
        <f t="shared" si="627"/>
        <v>0.39297104991295212</v>
      </c>
      <c r="I254" s="109">
        <f t="shared" si="627"/>
        <v>0.32559199133327299</v>
      </c>
      <c r="J254" s="109">
        <f t="shared" si="627"/>
        <v>0.27393145468712421</v>
      </c>
      <c r="K254" s="109">
        <f>M108/M$111</f>
        <v>0.27393145468712421</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0.51305369329654849</v>
      </c>
      <c r="H255" s="109">
        <f t="shared" si="627"/>
        <v>0.52634862229953394</v>
      </c>
      <c r="I255" s="109">
        <f t="shared" si="627"/>
        <v>0.60930322440080298</v>
      </c>
      <c r="J255" s="109">
        <f t="shared" si="627"/>
        <v>0.66921101141492711</v>
      </c>
      <c r="K255" s="109">
        <f>M109/M$111</f>
        <v>0.66921101141492711</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0.57338866895243346</v>
      </c>
      <c r="H256" s="109">
        <f>SUM(K115:K117)/SUM(K$127:K$129)</f>
        <v>0.59011633105834205</v>
      </c>
      <c r="I256" s="109">
        <f>SUM(L115:L117)/SUM(L$127:L$129)</f>
        <v>0.49716547747062761</v>
      </c>
      <c r="J256" s="109">
        <f>SUM(M115:M117)/SUM(M$127:M$129)</f>
        <v>0.40255435761607422</v>
      </c>
      <c r="K256" s="109">
        <f>SUM(M115:M117)/SUM(M$127:M$129)</f>
        <v>0.40255435761607422</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0.30690326234799903</v>
      </c>
      <c r="H257" s="109">
        <f>SUM(K119:K121)/SUM(K$127:K$129)</f>
        <v>0.29247634517021587</v>
      </c>
      <c r="I257" s="109">
        <f>SUM(L119:L121)/SUM(L$127:L$129)</f>
        <v>0.34210323368423878</v>
      </c>
      <c r="J257" s="109">
        <f>SUM(M119:M121)/SUM(M$127:M$129)</f>
        <v>0.40142189344274831</v>
      </c>
      <c r="K257" s="109">
        <f>SUM(M119:M121)/SUM(M$127:M$129)</f>
        <v>0.40142189344274831</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0.1197080686995674</v>
      </c>
      <c r="H258" s="109">
        <f>SUM(K123:K125)/SUM(K$127:K$129)</f>
        <v>0.11740732377144222</v>
      </c>
      <c r="I258" s="109">
        <f>SUM(L123:L125)/SUM(L$127:L$129)</f>
        <v>0.1607312888451336</v>
      </c>
      <c r="J258" s="109">
        <f>SUM(M123:M125)/SUM(M$127:M$129)</f>
        <v>0.1960237489411773</v>
      </c>
      <c r="K258" s="109">
        <f>SUM(M123:M125)/SUM(M$127:M$129)</f>
        <v>0.1960237489411773</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3.4067449616165938E-3</v>
      </c>
      <c r="Q260" s="186" cm="1">
        <f t="array" ref="Q260">IF(S$252=-1,R260,IF(S$252=99,P260,IF(S$252=0,INDEX($D253:$K253,0,S$250),(INDEX($D253:$K253,0,S$252+1)-INDEX($D253:$K253,0,S$252))/(INDEX($D$249:$K$249,0,S$252+1)-INDEX($D$249:$K$249,0,S$252))+P260)))</f>
        <v>6.8134899232331876E-3</v>
      </c>
      <c r="R260" s="186" cm="1">
        <f t="array" ref="R260">IF(T$252=-1,S260,IF(T$252=99,Q260,IF(T$252=0,INDEX($D253:$K253,0,T$250),(INDEX($D253:$K253,0,T$252+1)-INDEX($D253:$K253,0,T$252))/(INDEX($D$249:$K$249,0,T$252+1)-INDEX($D$249:$K$249,0,T$252))+Q260)))</f>
        <v>1.0220234884849782E-2</v>
      </c>
      <c r="S260" s="186" cm="1">
        <f t="array" ref="S260">IF(U$252=-1,T260,IF(U$252=99,R260,IF(U$252=0,INDEX($D253:$K253,0,U$250),(INDEX($D253:$K253,0,U$252+1)-INDEX($D253:$K253,0,U$252))/(INDEX($D$249:$K$249,0,U$252+1)-INDEX($D$249:$K$249,0,U$252))+R260)))</f>
        <v>1.0277323895279876E-2</v>
      </c>
      <c r="T260" s="186" cm="1">
        <f t="array" ref="T260">IF(V$252=-1,U260,IF(V$252=99,S260,IF(V$252=0,INDEX($D253:$K253,0,V$250),(INDEX($D253:$K253,0,V$252+1)-INDEX($D253:$K253,0,V$252))/(INDEX($D$249:$K$249,0,V$252+1)-INDEX($D$249:$K$249,0,V$252))+S260)))</f>
        <v>1.033441290570997E-2</v>
      </c>
      <c r="U260" s="186" cm="1">
        <f t="array" ref="U260">IF(W$252=-1,V260,IF(W$252=99,T260,IF(W$252=0,INDEX($D253:$K253,0,W$250),(INDEX($D253:$K253,0,W$252+1)-INDEX($D253:$K253,0,W$252))/(INDEX($D$249:$K$249,0,W$252+1)-INDEX($D$249:$K$249,0,W$252))+T260)))</f>
        <v>1.0391501916140064E-2</v>
      </c>
      <c r="V260" s="186" cm="1">
        <f t="array" ref="V260">IF(X$252=-1,W260,IF(X$252=99,U260,IF(X$252=0,INDEX($D253:$K253,0,X$250),(INDEX($D253:$K253,0,X$252+1)-INDEX($D253:$K253,0,X$252))/(INDEX($D$249:$K$249,0,X$252+1)-INDEX($D$249:$K$249,0,X$252))+U260)))</f>
        <v>1.0448590926570158E-2</v>
      </c>
      <c r="W260" s="186" cm="1">
        <f t="array" ref="W260">IF(Y$252=-1,X260,IF(Y$252=99,V260,IF(Y$252=0,INDEX($D253:$K253,0,Y$250),(INDEX($D253:$K253,0,Y$252+1)-INDEX($D253:$K253,0,Y$252))/(INDEX($D$249:$K$249,0,Y$252+1)-INDEX($D$249:$K$249,0,Y$252))+V260)))</f>
        <v>1.0505679937000252E-2</v>
      </c>
      <c r="X260" s="186" cm="1">
        <f t="array" ref="X260">IF(Z$252=-1,Y260,IF(Z$252=99,W260,IF(Z$252=0,INDEX($D253:$K253,0,Z$250),(INDEX($D253:$K253,0,Z$252+1)-INDEX($D253:$K253,0,Z$252))/(INDEX($D$249:$K$249,0,Z$252+1)-INDEX($D$249:$K$249,0,Z$252))+W260)))</f>
        <v>1.0562768947430346E-2</v>
      </c>
      <c r="Y260" s="186" cm="1">
        <f t="array" ref="Y260">IF(AA$252=-1,Z260,IF(AA$252=99,X260,IF(AA$252=0,INDEX($D253:$K253,0,AA$250),(INDEX($D253:$K253,0,AA$252+1)-INDEX($D253:$K253,0,AA$252))/(INDEX($D$249:$K$249,0,AA$252+1)-INDEX($D$249:$K$249,0,AA$252))+X260)))</f>
        <v>1.061985795786044E-2</v>
      </c>
      <c r="Z260" s="186" cm="1">
        <f t="array" ref="Z260">IF(AB$252=-1,AA260,IF(AB$252=99,Y260,IF(AB$252=0,INDEX($D253:$K253,0,AB$250),(INDEX($D253:$K253,0,AB$252+1)-INDEX($D253:$K253,0,AB$252))/(INDEX($D$249:$K$249,0,AB$252+1)-INDEX($D$249:$K$249,0,AB$252))+Y260)))</f>
        <v>1.0676946968290534E-2</v>
      </c>
      <c r="AA260" s="186" cm="1">
        <f t="array" ref="AA260">IF(AC$252=-1,AB260,IF(AC$252=99,Z260,IF(AC$252=0,INDEX($D253:$K253,0,AC$250),(INDEX($D253:$K253,0,AC$252+1)-INDEX($D253:$K253,0,AC$252))/(INDEX($D$249:$K$249,0,AC$252+1)-INDEX($D$249:$K$249,0,AC$252))+Z260)))</f>
        <v>1.0734035978720628E-2</v>
      </c>
      <c r="AB260" s="186" cm="1">
        <f t="array" ref="AB260">IF(AD$252=-1,AC260,IF(AD$252=99,AA260,IF(AD$252=0,INDEX($D253:$K253,0,AD$250),(INDEX($D253:$K253,0,AD$252+1)-INDEX($D253:$K253,0,AD$252))/(INDEX($D$249:$K$249,0,AD$252+1)-INDEX($D$249:$K$249,0,AD$252))+AA260)))</f>
        <v>1.0791124989150731E-2</v>
      </c>
      <c r="AC260" s="186" cm="1">
        <f t="array" ref="AC260">IF(AE$252=-1,AD260,IF(AE$252=99,AB260,IF(AE$252=0,INDEX($D253:$K253,0,AE$250),(INDEX($D253:$K253,0,AE$252+1)-INDEX($D253:$K253,0,AE$252))/(INDEX($D$249:$K$249,0,AE$252+1)-INDEX($D$249:$K$249,0,AE$252))+AB260)))</f>
        <v>1.0362837260808938E-2</v>
      </c>
      <c r="AD260" s="186" cm="1">
        <f t="array" ref="AD260">IF(AF$252=-1,AE260,IF(AF$252=99,AC260,IF(AF$252=0,INDEX($D253:$K253,0,AF$250),(INDEX($D253:$K253,0,AF$252+1)-INDEX($D253:$K253,0,AF$252))/(INDEX($D$249:$K$249,0,AF$252+1)-INDEX($D$249:$K$249,0,AF$252))+AC260)))</f>
        <v>9.9345495324671459E-3</v>
      </c>
      <c r="AE260" s="186" cm="1">
        <f t="array" ref="AE260">IF(AG$252=-1,AF260,IF(AG$252=99,AD260,IF(AG$252=0,INDEX($D253:$K253,0,AG$250),(INDEX($D253:$K253,0,AG$252+1)-INDEX($D253:$K253,0,AG$252))/(INDEX($D$249:$K$249,0,AG$252+1)-INDEX($D$249:$K$249,0,AG$252))+AD260)))</f>
        <v>9.5062618041253533E-3</v>
      </c>
      <c r="AF260" s="186" cm="1">
        <f t="array" ref="AF260">IF(AH$252=-1,AG260,IF(AH$252=99,AE260,IF(AH$252=0,INDEX($D253:$K253,0,AH$250),(INDEX($D253:$K253,0,AH$252+1)-INDEX($D253:$K253,0,AH$252))/(INDEX($D$249:$K$249,0,AH$252+1)-INDEX($D$249:$K$249,0,AH$252))+AE260)))</f>
        <v>9.0779740757835608E-3</v>
      </c>
      <c r="AG260" s="186" cm="1">
        <f t="array" ref="AG260">IF(AI$252=-1,AH260,IF(AI$252=99,AF260,IF(AI$252=0,INDEX($D253:$K253,0,AI$250),(INDEX($D253:$K253,0,AI$252+1)-INDEX($D253:$K253,0,AI$252))/(INDEX($D$249:$K$249,0,AI$252+1)-INDEX($D$249:$K$249,0,AI$252))+AF260)))</f>
        <v>8.6496863474417682E-3</v>
      </c>
      <c r="AH260" s="186" cm="1">
        <f t="array" ref="AH260">IF(AJ$252=-1,AI260,IF(AJ$252=99,AG260,IF(AJ$252=0,INDEX($D253:$K253,0,AJ$250),(INDEX($D253:$K253,0,AJ$252+1)-INDEX($D253:$K253,0,AJ$252))/(INDEX($D$249:$K$249,0,AJ$252+1)-INDEX($D$249:$K$249,0,AJ$252))+AG260)))</f>
        <v>8.2213986190999757E-3</v>
      </c>
      <c r="AI260" s="186" cm="1">
        <f t="array" ref="AI260">IF(AK$252=-1,AJ260,IF(AK$252=99,AH260,IF(AK$252=0,INDEX($D253:$K253,0,AK$250),(INDEX($D253:$K253,0,AK$252+1)-INDEX($D253:$K253,0,AK$252))/(INDEX($D$249:$K$249,0,AK$252+1)-INDEX($D$249:$K$249,0,AK$252))+AH260)))</f>
        <v>7.7931108907581832E-3</v>
      </c>
      <c r="AJ260" s="186" cm="1">
        <f t="array" ref="AJ260">IF(AL$252=-1,AK260,IF(AL$252=99,AI260,IF(AL$252=0,INDEX($D253:$K253,0,AL$250),(INDEX($D253:$K253,0,AL$252+1)-INDEX($D253:$K253,0,AL$252))/(INDEX($D$249:$K$249,0,AL$252+1)-INDEX($D$249:$K$249,0,AL$252))+AI260)))</f>
        <v>7.3648231624163906E-3</v>
      </c>
      <c r="AK260" s="186" cm="1">
        <f t="array" ref="AK260">IF(AM$252=-1,AL260,IF(AM$252=99,AJ260,IF(AM$252=0,INDEX($D253:$K253,0,AM$250),(INDEX($D253:$K253,0,AM$252+1)-INDEX($D253:$K253,0,AM$252))/(INDEX($D$249:$K$249,0,AM$252+1)-INDEX($D$249:$K$249,0,AM$252))+AJ260)))</f>
        <v>6.9365354340745981E-3</v>
      </c>
      <c r="AL260" s="186" cm="1">
        <f t="array" ref="AL260">IF(AN$252=-1,AM260,IF(AN$252=99,AK260,IF(AN$252=0,INDEX($D253:$K253,0,AN$250),(INDEX($D253:$K253,0,AN$252+1)-INDEX($D253:$K253,0,AN$252))/(INDEX($D$249:$K$249,0,AN$252+1)-INDEX($D$249:$K$249,0,AN$252))+AK260)))</f>
        <v>6.5082477057328029E-3</v>
      </c>
      <c r="AM260" s="186" cm="1">
        <f t="array" ref="AM260">IF(AO$252=-1,AN260,IF(AO$252=99,AL260,IF(AO$252=0,INDEX($D253:$K253,0,AO$250),(INDEX($D253:$K253,0,AO$252+1)-INDEX($D253:$K253,0,AO$252))/(INDEX($D$249:$K$249,0,AO$252+1)-INDEX($D$249:$K$249,0,AO$252))+AL260)))</f>
        <v>6.2389847812396532E-3</v>
      </c>
      <c r="AN260" s="186" cm="1">
        <f t="array" ref="AN260">IF(AP$252=-1,AO260,IF(AP$252=99,AM260,IF(AP$252=0,INDEX($D253:$K253,0,AP$250),(INDEX($D253:$K253,0,AP$252+1)-INDEX($D253:$K253,0,AP$252))/(INDEX($D$249:$K$249,0,AP$252+1)-INDEX($D$249:$K$249,0,AP$252))+AM260)))</f>
        <v>5.9697218567465035E-3</v>
      </c>
      <c r="AO260" s="186" cm="1">
        <f t="array" ref="AO260">IF(AQ$252=-1,AP260,IF(AQ$252=99,AN260,IF(AQ$252=0,INDEX($D253:$K253,0,AQ$250),(INDEX($D253:$K253,0,AQ$252+1)-INDEX($D253:$K253,0,AQ$252))/(INDEX($D$249:$K$249,0,AQ$252+1)-INDEX($D$249:$K$249,0,AQ$252))+AN260)))</f>
        <v>5.7004589322533538E-3</v>
      </c>
      <c r="AP260" s="186" cm="1">
        <f t="array" ref="AP260">IF(AR$252=-1,AQ260,IF(AR$252=99,AO260,IF(AR$252=0,INDEX($D253:$K253,0,AR$250),(INDEX($D253:$K253,0,AR$252+1)-INDEX($D253:$K253,0,AR$252))/(INDEX($D$249:$K$249,0,AR$252+1)-INDEX($D$249:$K$249,0,AR$252))+AO260)))</f>
        <v>5.4311960077602041E-3</v>
      </c>
      <c r="AQ260" s="186" cm="1">
        <f t="array" ref="AQ260">IF(AS$252=-1,AR260,IF(AS$252=99,AP260,IF(AS$252=0,INDEX($D253:$K253,0,AS$250),(INDEX($D253:$K253,0,AS$252+1)-INDEX($D253:$K253,0,AS$252))/(INDEX($D$249:$K$249,0,AS$252+1)-INDEX($D$249:$K$249,0,AS$252))+AP260)))</f>
        <v>5.1619330832670543E-3</v>
      </c>
      <c r="AR260" s="186" cm="1">
        <f t="array" ref="AR260">IF(AT$252=-1,AW260,IF(AT$252=99,AQ260,IF(AT$252=0,INDEX($D253:$K253,0,AT$250),(INDEX($D253:$K253,0,AT$252+1)-INDEX($D253:$K253,0,AT$252))/(INDEX($D$249:$K$249,0,AT$252+1)-INDEX($D$249:$K$249,0,AT$252))+AQ260)))</f>
        <v>4.8926701587739046E-3</v>
      </c>
      <c r="AS260" s="186" cm="1">
        <f t="array" ref="AS260">IF(AU$252=-1,AX260,IF(AU$252=99,AR260,IF(AU$252=0,INDEX($D253:$K253,0,AU$250),(INDEX($D253:$K253,0,AU$252+1)-INDEX($D253:$K253,0,AU$252))/(INDEX($D$249:$K$249,0,AU$252+1)-INDEX($D$249:$K$249,0,AU$252))+AR260)))</f>
        <v>4.6234072342807549E-3</v>
      </c>
      <c r="AT260" s="186" cm="1">
        <f t="array" ref="AT260">IF(AV$252=-1,AY260,IF(AV$252=99,AS260,IF(AV$252=0,INDEX($D253:$K253,0,AV$250),(INDEX($D253:$K253,0,AV$252+1)-INDEX($D253:$K253,0,AV$252))/(INDEX($D$249:$K$249,0,AV$252+1)-INDEX($D$249:$K$249,0,AV$252))+AS260)))</f>
        <v>4.3541443097876052E-3</v>
      </c>
      <c r="AU260" s="186" cm="1">
        <f t="array" ref="AU260">IF(AW$252=-1,AZ260,IF(AW$252=99,AT260,IF(AW$252=0,INDEX($D253:$K253,0,AW$250),(INDEX($D253:$K253,0,AW$252+1)-INDEX($D253:$K253,0,AW$252))/(INDEX($D$249:$K$249,0,AW$252+1)-INDEX($D$249:$K$249,0,AW$252))+AT260)))</f>
        <v>4.0848813852944555E-3</v>
      </c>
      <c r="AV260" s="186" cm="1">
        <f t="array" ref="AV260">IF(AX$252=-1,BA260,IF(AX$252=99,AU260,IF(AX$252=0,INDEX($D253:$K253,0,AX$250),(INDEX($D253:$K253,0,AX$252+1)-INDEX($D253:$K253,0,AX$252))/(INDEX($D$249:$K$249,0,AX$252+1)-INDEX($D$249:$K$249,0,AX$252))+AU260)))</f>
        <v>3.8156184608013071E-3</v>
      </c>
      <c r="AW260" s="186" cm="1">
        <f t="array" ref="AW260">IF(AY$252=-1,BB260,IF(AY$252=99,AV260,IF(AY$252=0,INDEX($D253:$K253,0,AY$250),(INDEX($D253:$K253,0,AY$252+1)-INDEX($D253:$K253,0,AY$252))/(INDEX($D$249:$K$249,0,AY$252+1)-INDEX($D$249:$K$249,0,AY$252))+AV260)))</f>
        <v>3.8156184608013071E-3</v>
      </c>
      <c r="AX260" s="186" cm="1">
        <f t="array" ref="AX260">IF(AV$252=-1,AZ260,IF(AV$252=99,AW260,IF(AV$252=0,INDEX($D253:$K253,0,AV$250),(INDEX($D253:$K253,0,AV$252+1)-INDEX($D253:$K253,0,AV$252))/(INDEX($D$249:$K$249,0,AV$252+1)-INDEX($D$249:$K$249,0,AV$252))+AW260)))</f>
        <v>3.5463555363081573E-3</v>
      </c>
      <c r="AY260" s="186" cm="1">
        <f t="array" ref="AY260">IF(AW$252=-1,BA260,IF(AW$252=99,AX260,IF(AW$252=0,INDEX($D253:$K253,0,AW$250),(INDEX($D253:$K253,0,AW$252+1)-INDEX($D253:$K253,0,AW$252))/(INDEX($D$249:$K$249,0,AW$252+1)-INDEX($D$249:$K$249,0,AW$252))+AX260)))</f>
        <v>3.2770926118150076E-3</v>
      </c>
      <c r="AZ260" s="186" cm="1">
        <f t="array" ref="AZ260">IF(AX$252=-1,BB260,IF(AX$252=99,AY260,IF(AX$252=0,INDEX($D253:$K253,0,AX$250),(INDEX($D253:$K253,0,AX$252+1)-INDEX($D253:$K253,0,AX$252))/(INDEX($D$249:$K$249,0,AX$252+1)-INDEX($D$249:$K$249,0,AX$252))+AY260)))</f>
        <v>3.8156184608013071E-3</v>
      </c>
      <c r="BA260" s="186" cm="1">
        <f t="array" ref="BA260">IF(AY$252=-1,BC260,IF(AY$252=99,AZ260,IF(AY$252=0,INDEX($D253:$K253,0,AY$250),(INDEX($D253:$K253,0,AY$252+1)-INDEX($D253:$K253,0,AY$252))/(INDEX($D$249:$K$249,0,AY$252+1)-INDEX($D$249:$K$249,0,AY$252))+AZ260)))</f>
        <v>3.8156184608013071E-3</v>
      </c>
      <c r="BB260" s="186" cm="1">
        <f t="array" ref="BB260">IF(AZ$252=-1,BD260,IF(AZ$252=99,BA260,IF(AZ$252=0,INDEX($D253:$K253,0,AZ$250),(INDEX($D253:$K253,0,AZ$252+1)-INDEX($D253:$K253,0,AZ$252))/(INDEX($D$249:$K$249,0,AZ$252+1)-INDEX($D$249:$K$249,0,AZ$252))+BA260)))</f>
        <v>3.8156184608013071E-3</v>
      </c>
      <c r="BC260" s="186" cm="1">
        <f t="array" ref="BC260">IF(BA$252=-1,BE260,IF(BA$252=99,BB260,IF(BA$252=0,INDEX($D253:$K253,0,BA$250),(INDEX($D253:$K253,0,BA$252+1)-INDEX($D253:$K253,0,BA$252))/(INDEX($D$249:$K$249,0,BA$252+1)-INDEX($D$249:$K$249,0,BA$252))+BB260)))</f>
        <v>3.8156184608013071E-3</v>
      </c>
      <c r="BD260" s="186" cm="1">
        <f t="array" ref="BD260">IF(BB$252=-1,BF260,IF(BB$252=99,BC260,IF(BB$252=0,INDEX($D253:$K253,0,BB$250),(INDEX($D253:$K253,0,BB$252+1)-INDEX($D253:$K253,0,BB$252))/(INDEX($D$249:$K$249,0,BB$252+1)-INDEX($D$249:$K$249,0,BB$252))+BC260)))</f>
        <v>3.8156184608013071E-3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0.13518876694535342</v>
      </c>
      <c r="Q261" s="186" cm="1">
        <f t="array" ref="Q261">IF(S$252=-1,R261,IF(S$252=99,P261,IF(S$252=0,INDEX($D254:$K254,0,S$250),(INDEX($D254:$K254,0,S$252+1)-INDEX($D254:$K254,0,S$252))/(INDEX($D$249:$K$249,0,S$252+1)-INDEX($D$249:$K$249,0,S$252))+P261)))</f>
        <v>0.27037753389070684</v>
      </c>
      <c r="R261" s="186" cm="1">
        <f t="array" ref="R261">IF(T$252=-1,S261,IF(T$252=99,Q261,IF(T$252=0,INDEX($D254:$K254,0,T$250),(INDEX($D254:$K254,0,T$252+1)-INDEX($D254:$K254,0,T$252))/(INDEX($D$249:$K$249,0,T$252+1)-INDEX($D$249:$K$249,0,T$252))+Q261)))</f>
        <v>0.40556630083606027</v>
      </c>
      <c r="S261" s="186" cm="1">
        <f t="array" ref="S261">IF(U$252=-1,T261,IF(U$252=99,R261,IF(U$252=0,INDEX($D254:$K254,0,U$250),(INDEX($D254:$K254,0,U$252+1)-INDEX($D254:$K254,0,U$252))/(INDEX($D$249:$K$249,0,U$252+1)-INDEX($D$249:$K$249,0,U$252))+R261)))</f>
        <v>0.40430677574374946</v>
      </c>
      <c r="T261" s="186" cm="1">
        <f t="array" ref="T261">IF(V$252=-1,U261,IF(V$252=99,S261,IF(V$252=0,INDEX($D254:$K254,0,V$250),(INDEX($D254:$K254,0,V$252+1)-INDEX($D254:$K254,0,V$252))/(INDEX($D$249:$K$249,0,V$252+1)-INDEX($D$249:$K$249,0,V$252))+S261)))</f>
        <v>0.40304725065143865</v>
      </c>
      <c r="U261" s="186" cm="1">
        <f t="array" ref="U261">IF(W$252=-1,V261,IF(W$252=99,T261,IF(W$252=0,INDEX($D254:$K254,0,W$250),(INDEX($D254:$K254,0,W$252+1)-INDEX($D254:$K254,0,W$252))/(INDEX($D$249:$K$249,0,W$252+1)-INDEX($D$249:$K$249,0,W$252))+T261)))</f>
        <v>0.40178772555912784</v>
      </c>
      <c r="V261" s="186" cm="1">
        <f t="array" ref="V261">IF(X$252=-1,W261,IF(X$252=99,U261,IF(X$252=0,INDEX($D254:$K254,0,X$250),(INDEX($D254:$K254,0,X$252+1)-INDEX($D254:$K254,0,X$252))/(INDEX($D$249:$K$249,0,X$252+1)-INDEX($D$249:$K$249,0,X$252))+U261)))</f>
        <v>0.40052820046681703</v>
      </c>
      <c r="W261" s="186" cm="1">
        <f t="array" ref="W261">IF(Y$252=-1,X261,IF(Y$252=99,V261,IF(Y$252=0,INDEX($D254:$K254,0,Y$250),(INDEX($D254:$K254,0,Y$252+1)-INDEX($D254:$K254,0,Y$252))/(INDEX($D$249:$K$249,0,Y$252+1)-INDEX($D$249:$K$249,0,Y$252))+V261)))</f>
        <v>0.39926867537450622</v>
      </c>
      <c r="X261" s="186" cm="1">
        <f t="array" ref="X261">IF(Z$252=-1,Y261,IF(Z$252=99,W261,IF(Z$252=0,INDEX($D254:$K254,0,Z$250),(INDEX($D254:$K254,0,Z$252+1)-INDEX($D254:$K254,0,Z$252))/(INDEX($D$249:$K$249,0,Z$252+1)-INDEX($D$249:$K$249,0,Z$252))+W261)))</f>
        <v>0.39800915028219541</v>
      </c>
      <c r="Y261" s="186" cm="1">
        <f t="array" ref="Y261">IF(AA$252=-1,Z261,IF(AA$252=99,X261,IF(AA$252=0,INDEX($D254:$K254,0,AA$250),(INDEX($D254:$K254,0,AA$252+1)-INDEX($D254:$K254,0,AA$252))/(INDEX($D$249:$K$249,0,AA$252+1)-INDEX($D$249:$K$249,0,AA$252))+X261)))</f>
        <v>0.3967496251898846</v>
      </c>
      <c r="Z261" s="186" cm="1">
        <f t="array" ref="Z261">IF(AB$252=-1,AA261,IF(AB$252=99,Y261,IF(AB$252=0,INDEX($D254:$K254,0,AB$250),(INDEX($D254:$K254,0,AB$252+1)-INDEX($D254:$K254,0,AB$252))/(INDEX($D$249:$K$249,0,AB$252+1)-INDEX($D$249:$K$249,0,AB$252))+Y261)))</f>
        <v>0.39549010009757379</v>
      </c>
      <c r="AA261" s="186" cm="1">
        <f t="array" ref="AA261">IF(AC$252=-1,AB261,IF(AC$252=99,Z261,IF(AC$252=0,INDEX($D254:$K254,0,AC$250),(INDEX($D254:$K254,0,AC$252+1)-INDEX($D254:$K254,0,AC$252))/(INDEX($D$249:$K$249,0,AC$252+1)-INDEX($D$249:$K$249,0,AC$252))+Z261)))</f>
        <v>0.39423057500526298</v>
      </c>
      <c r="AB261" s="186" cm="1">
        <f t="array" ref="AB261">IF(AD$252=-1,AC261,IF(AD$252=99,AA261,IF(AD$252=0,INDEX($D254:$K254,0,AD$250),(INDEX($D254:$K254,0,AD$252+1)-INDEX($D254:$K254,0,AD$252))/(INDEX($D$249:$K$249,0,AD$252+1)-INDEX($D$249:$K$249,0,AD$252))+AA261)))</f>
        <v>0.39297104991295212</v>
      </c>
      <c r="AC261" s="186" cm="1">
        <f t="array" ref="AC261">IF(AE$252=-1,AD261,IF(AE$252=99,AB261,IF(AE$252=0,INDEX($D254:$K254,0,AE$250),(INDEX($D254:$K254,0,AE$252+1)-INDEX($D254:$K254,0,AE$252))/(INDEX($D$249:$K$249,0,AE$252+1)-INDEX($D$249:$K$249,0,AE$252))+AB261)))</f>
        <v>0.38623314405498421</v>
      </c>
      <c r="AD261" s="186" cm="1">
        <f t="array" ref="AD261">IF(AF$252=-1,AE261,IF(AF$252=99,AC261,IF(AF$252=0,INDEX($D254:$K254,0,AF$250),(INDEX($D254:$K254,0,AF$252+1)-INDEX($D254:$K254,0,AF$252))/(INDEX($D$249:$K$249,0,AF$252+1)-INDEX($D$249:$K$249,0,AF$252))+AC261)))</f>
        <v>0.3794952381970163</v>
      </c>
      <c r="AE261" s="186" cm="1">
        <f t="array" ref="AE261">IF(AG$252=-1,AF261,IF(AG$252=99,AD261,IF(AG$252=0,INDEX($D254:$K254,0,AG$250),(INDEX($D254:$K254,0,AG$252+1)-INDEX($D254:$K254,0,AG$252))/(INDEX($D$249:$K$249,0,AG$252+1)-INDEX($D$249:$K$249,0,AG$252))+AD261)))</f>
        <v>0.3727573323390484</v>
      </c>
      <c r="AF261" s="186" cm="1">
        <f t="array" ref="AF261">IF(AH$252=-1,AG261,IF(AH$252=99,AE261,IF(AH$252=0,INDEX($D254:$K254,0,AH$250),(INDEX($D254:$K254,0,AH$252+1)-INDEX($D254:$K254,0,AH$252))/(INDEX($D$249:$K$249,0,AH$252+1)-INDEX($D$249:$K$249,0,AH$252))+AE261)))</f>
        <v>0.36601942648108049</v>
      </c>
      <c r="AG261" s="186" cm="1">
        <f t="array" ref="AG261">IF(AI$252=-1,AH261,IF(AI$252=99,AF261,IF(AI$252=0,INDEX($D254:$K254,0,AI$250),(INDEX($D254:$K254,0,AI$252+1)-INDEX($D254:$K254,0,AI$252))/(INDEX($D$249:$K$249,0,AI$252+1)-INDEX($D$249:$K$249,0,AI$252))+AF261)))</f>
        <v>0.35928152062311258</v>
      </c>
      <c r="AH261" s="186" cm="1">
        <f t="array" ref="AH261">IF(AJ$252=-1,AI261,IF(AJ$252=99,AG261,IF(AJ$252=0,INDEX($D254:$K254,0,AJ$250),(INDEX($D254:$K254,0,AJ$252+1)-INDEX($D254:$K254,0,AJ$252))/(INDEX($D$249:$K$249,0,AJ$252+1)-INDEX($D$249:$K$249,0,AJ$252))+AG261)))</f>
        <v>0.35254361476514467</v>
      </c>
      <c r="AI261" s="186" cm="1">
        <f t="array" ref="AI261">IF(AK$252=-1,AJ261,IF(AK$252=99,AH261,IF(AK$252=0,INDEX($D254:$K254,0,AK$250),(INDEX($D254:$K254,0,AK$252+1)-INDEX($D254:$K254,0,AK$252))/(INDEX($D$249:$K$249,0,AK$252+1)-INDEX($D$249:$K$249,0,AK$252))+AH261)))</f>
        <v>0.34580570890717677</v>
      </c>
      <c r="AJ261" s="186" cm="1">
        <f t="array" ref="AJ261">IF(AL$252=-1,AK261,IF(AL$252=99,AI261,IF(AL$252=0,INDEX($D254:$K254,0,AL$250),(INDEX($D254:$K254,0,AL$252+1)-INDEX($D254:$K254,0,AL$252))/(INDEX($D$249:$K$249,0,AL$252+1)-INDEX($D$249:$K$249,0,AL$252))+AI261)))</f>
        <v>0.33906780304920886</v>
      </c>
      <c r="AK261" s="186" cm="1">
        <f t="array" ref="AK261">IF(AM$252=-1,AL261,IF(AM$252=99,AJ261,IF(AM$252=0,INDEX($D254:$K254,0,AM$250),(INDEX($D254:$K254,0,AM$252+1)-INDEX($D254:$K254,0,AM$252))/(INDEX($D$249:$K$249,0,AM$252+1)-INDEX($D$249:$K$249,0,AM$252))+AJ261)))</f>
        <v>0.33232989719124095</v>
      </c>
      <c r="AL261" s="186" cm="1">
        <f t="array" ref="AL261">IF(AN$252=-1,AM261,IF(AN$252=99,AK261,IF(AN$252=0,INDEX($D254:$K254,0,AN$250),(INDEX($D254:$K254,0,AN$252+1)-INDEX($D254:$K254,0,AN$252))/(INDEX($D$249:$K$249,0,AN$252+1)-INDEX($D$249:$K$249,0,AN$252))+AK261)))</f>
        <v>0.32559199133327299</v>
      </c>
      <c r="AM261" s="186" cm="1">
        <f t="array" ref="AM261">IF(AO$252=-1,AN261,IF(AO$252=99,AL261,IF(AO$252=0,INDEX($D254:$K254,0,AO$250),(INDEX($D254:$K254,0,AO$252+1)-INDEX($D254:$K254,0,AO$252))/(INDEX($D$249:$K$249,0,AO$252+1)-INDEX($D$249:$K$249,0,AO$252))+AL261)))</f>
        <v>0.32042593766865812</v>
      </c>
      <c r="AN261" s="186" cm="1">
        <f t="array" ref="AN261">IF(AP$252=-1,AO261,IF(AP$252=99,AM261,IF(AP$252=0,INDEX($D254:$K254,0,AP$250),(INDEX($D254:$K254,0,AP$252+1)-INDEX($D254:$K254,0,AP$252))/(INDEX($D$249:$K$249,0,AP$252+1)-INDEX($D$249:$K$249,0,AP$252))+AM261)))</f>
        <v>0.31525988400404326</v>
      </c>
      <c r="AO261" s="186" cm="1">
        <f t="array" ref="AO261">IF(AQ$252=-1,AP261,IF(AQ$252=99,AN261,IF(AQ$252=0,INDEX($D254:$K254,0,AQ$250),(INDEX($D254:$K254,0,AQ$252+1)-INDEX($D254:$K254,0,AQ$252))/(INDEX($D$249:$K$249,0,AQ$252+1)-INDEX($D$249:$K$249,0,AQ$252))+AN261)))</f>
        <v>0.31009383033942839</v>
      </c>
      <c r="AP261" s="186" cm="1">
        <f t="array" ref="AP261">IF(AR$252=-1,AQ261,IF(AR$252=99,AO261,IF(AR$252=0,INDEX($D254:$K254,0,AR$250),(INDEX($D254:$K254,0,AR$252+1)-INDEX($D254:$K254,0,AR$252))/(INDEX($D$249:$K$249,0,AR$252+1)-INDEX($D$249:$K$249,0,AR$252))+AO261)))</f>
        <v>0.30492777667481352</v>
      </c>
      <c r="AQ261" s="186" cm="1">
        <f t="array" ref="AQ261">IF(AS$252=-1,AR261,IF(AS$252=99,AP261,IF(AS$252=0,INDEX($D254:$K254,0,AS$250),(INDEX($D254:$K254,0,AS$252+1)-INDEX($D254:$K254,0,AS$252))/(INDEX($D$249:$K$249,0,AS$252+1)-INDEX($D$249:$K$249,0,AS$252))+AP261)))</f>
        <v>0.29976172301019866</v>
      </c>
      <c r="AR261" s="186" cm="1">
        <f t="array" ref="AR261">IF(AT$252=-1,AW261,IF(AT$252=99,AQ261,IF(AT$252=0,INDEX($D254:$K254,0,AT$250),(INDEX($D254:$K254,0,AT$252+1)-INDEX($D254:$K254,0,AT$252))/(INDEX($D$249:$K$249,0,AT$252+1)-INDEX($D$249:$K$249,0,AT$252))+AQ261)))</f>
        <v>0.29459566934558379</v>
      </c>
      <c r="AS261" s="186" cm="1">
        <f t="array" ref="AS261">IF(AU$252=-1,AX261,IF(AU$252=99,AR261,IF(AU$252=0,INDEX($D254:$K254,0,AU$250),(INDEX($D254:$K254,0,AU$252+1)-INDEX($D254:$K254,0,AU$252))/(INDEX($D$249:$K$249,0,AU$252+1)-INDEX($D$249:$K$249,0,AU$252))+AR261)))</f>
        <v>0.28942961568096892</v>
      </c>
      <c r="AT261" s="186" cm="1">
        <f t="array" ref="AT261">IF(AV$252=-1,AY261,IF(AV$252=99,AS261,IF(AV$252=0,INDEX($D254:$K254,0,AV$250),(INDEX($D254:$K254,0,AV$252+1)-INDEX($D254:$K254,0,AV$252))/(INDEX($D$249:$K$249,0,AV$252+1)-INDEX($D$249:$K$249,0,AV$252))+AS261)))</f>
        <v>0.28426356201635405</v>
      </c>
      <c r="AU261" s="186" cm="1">
        <f t="array" ref="AU261">IF(AW$252=-1,AZ261,IF(AW$252=99,AT261,IF(AW$252=0,INDEX($D254:$K254,0,AW$250),(INDEX($D254:$K254,0,AW$252+1)-INDEX($D254:$K254,0,AW$252))/(INDEX($D$249:$K$249,0,AW$252+1)-INDEX($D$249:$K$249,0,AW$252))+AT261)))</f>
        <v>0.27909750835173919</v>
      </c>
      <c r="AV261" s="186" cm="1">
        <f t="array" ref="AV261">IF(AX$252=-1,BA261,IF(AX$252=99,AU261,IF(AX$252=0,INDEX($D254:$K254,0,AX$250),(INDEX($D254:$K254,0,AX$252+1)-INDEX($D254:$K254,0,AX$252))/(INDEX($D$249:$K$249,0,AX$252+1)-INDEX($D$249:$K$249,0,AX$252))+AU261)))</f>
        <v>0.27393145468712421</v>
      </c>
      <c r="AW261" s="186" cm="1">
        <f t="array" ref="AW261">IF(AY$252=-1,BB261,IF(AY$252=99,AV261,IF(AY$252=0,INDEX($D254:$K254,0,AY$250),(INDEX($D254:$K254,0,AY$252+1)-INDEX($D254:$K254,0,AY$252))/(INDEX($D$249:$K$249,0,AY$252+1)-INDEX($D$249:$K$249,0,AY$252))+AV261)))</f>
        <v>0.27393145468712421</v>
      </c>
      <c r="AX261" s="186" cm="1">
        <f t="array" ref="AX261">IF(AV$252=-1,AZ261,IF(AV$252=99,AW261,IF(AV$252=0,INDEX($D254:$K254,0,AV$250),(INDEX($D254:$K254,0,AV$252+1)-INDEX($D254:$K254,0,AV$252))/(INDEX($D$249:$K$249,0,AV$252+1)-INDEX($D$249:$K$249,0,AV$252))+AW261)))</f>
        <v>0.26876540102250934</v>
      </c>
      <c r="AY261" s="186" cm="1">
        <f t="array" ref="AY261">IF(AW$252=-1,BA261,IF(AW$252=99,AX261,IF(AW$252=0,INDEX($D254:$K254,0,AW$250),(INDEX($D254:$K254,0,AW$252+1)-INDEX($D254:$K254,0,AW$252))/(INDEX($D$249:$K$249,0,AW$252+1)-INDEX($D$249:$K$249,0,AW$252))+AX261)))</f>
        <v>0.26359934735789448</v>
      </c>
      <c r="AZ261" s="186" cm="1">
        <f t="array" ref="AZ261">IF(AX$252=-1,BB261,IF(AX$252=99,AY261,IF(AX$252=0,INDEX($D254:$K254,0,AX$250),(INDEX($D254:$K254,0,AX$252+1)-INDEX($D254:$K254,0,AX$252))/(INDEX($D$249:$K$249,0,AX$252+1)-INDEX($D$249:$K$249,0,AX$252))+AY261)))</f>
        <v>0.27393145468712421</v>
      </c>
      <c r="BA261" s="186" cm="1">
        <f t="array" ref="BA261">IF(AY$252=-1,BC261,IF(AY$252=99,AZ261,IF(AY$252=0,INDEX($D254:$K254,0,AY$250),(INDEX($D254:$K254,0,AY$252+1)-INDEX($D254:$K254,0,AY$252))/(INDEX($D$249:$K$249,0,AY$252+1)-INDEX($D$249:$K$249,0,AY$252))+AZ261)))</f>
        <v>0.27393145468712421</v>
      </c>
      <c r="BB261" s="186" cm="1">
        <f t="array" ref="BB261">IF(AZ$252=-1,BD261,IF(AZ$252=99,BA261,IF(AZ$252=0,INDEX($D254:$K254,0,AZ$250),(INDEX($D254:$K254,0,AZ$252+1)-INDEX($D254:$K254,0,AZ$252))/(INDEX($D$249:$K$249,0,AZ$252+1)-INDEX($D$249:$K$249,0,AZ$252))+BA261)))</f>
        <v>0.27393145468712421</v>
      </c>
      <c r="BC261" s="186" cm="1">
        <f t="array" ref="BC261">IF(BA$252=-1,BE261,IF(BA$252=99,BB261,IF(BA$252=0,INDEX($D254:$K254,0,BA$250),(INDEX($D254:$K254,0,BA$252+1)-INDEX($D254:$K254,0,BA$252))/(INDEX($D$249:$K$249,0,BA$252+1)-INDEX($D$249:$K$249,0,BA$252))+BB261)))</f>
        <v>0.27393145468712421</v>
      </c>
      <c r="BD261" s="186" cm="1">
        <f t="array" ref="BD261">IF(BB$252=-1,BF261,IF(BB$252=99,BC261,IF(BB$252=0,INDEX($D254:$K254,0,BB$250),(INDEX($D254:$K254,0,BB$252+1)-INDEX($D254:$K254,0,BB$252))/(INDEX($D$249:$K$249,0,BB$252+1)-INDEX($D$249:$K$249,0,BB$252))+BC261)))</f>
        <v>0.27393145468712421</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0.17101789776551615</v>
      </c>
      <c r="Q262" s="186" cm="1">
        <f t="array" ref="Q262">IF(S$252=-1,R262,IF(S$252=99,P262,IF(S$252=0,INDEX($D255:$K255,0,S$250),(INDEX($D255:$K255,0,S$252+1)-INDEX($D255:$K255,0,S$252))/(INDEX($D$249:$K$249,0,S$252+1)-INDEX($D$249:$K$249,0,S$252))+P262)))</f>
        <v>0.34203579553103231</v>
      </c>
      <c r="R262" s="186" cm="1">
        <f t="array" ref="R262">IF(T$252=-1,S262,IF(T$252=99,Q262,IF(T$252=0,INDEX($D255:$K255,0,T$250),(INDEX($D255:$K255,0,T$252+1)-INDEX($D255:$K255,0,T$252))/(INDEX($D$249:$K$249,0,T$252+1)-INDEX($D$249:$K$249,0,T$252))+Q262)))</f>
        <v>0.51305369329654849</v>
      </c>
      <c r="S262" s="186" cm="1">
        <f t="array" ref="S262">IF(U$252=-1,T262,IF(U$252=99,R262,IF(U$252=0,INDEX($D255:$K255,0,U$250),(INDEX($D255:$K255,0,U$252+1)-INDEX($D255:$K255,0,U$252))/(INDEX($D$249:$K$249,0,U$252+1)-INDEX($D$249:$K$249,0,U$252))+R262)))</f>
        <v>0.51438318619684709</v>
      </c>
      <c r="T262" s="186" cm="1">
        <f t="array" ref="T262">IF(V$252=-1,U262,IF(V$252=99,S262,IF(V$252=0,INDEX($D255:$K255,0,V$250),(INDEX($D255:$K255,0,V$252+1)-INDEX($D255:$K255,0,V$252))/(INDEX($D$249:$K$249,0,V$252+1)-INDEX($D$249:$K$249,0,V$252))+S262)))</f>
        <v>0.51571267909714558</v>
      </c>
      <c r="U262" s="186" cm="1">
        <f t="array" ref="U262">IF(W$252=-1,V262,IF(W$252=99,T262,IF(W$252=0,INDEX($D255:$K255,0,W$250),(INDEX($D255:$K255,0,W$252+1)-INDEX($D255:$K255,0,W$252))/(INDEX($D$249:$K$249,0,W$252+1)-INDEX($D$249:$K$249,0,W$252))+T262)))</f>
        <v>0.51704217199744407</v>
      </c>
      <c r="V262" s="186" cm="1">
        <f t="array" ref="V262">IF(X$252=-1,W262,IF(X$252=99,U262,IF(X$252=0,INDEX($D255:$K255,0,X$250),(INDEX($D255:$K255,0,X$252+1)-INDEX($D255:$K255,0,X$252))/(INDEX($D$249:$K$249,0,X$252+1)-INDEX($D$249:$K$249,0,X$252))+U262)))</f>
        <v>0.51837166489774256</v>
      </c>
      <c r="W262" s="186" cm="1">
        <f t="array" ref="W262">IF(Y$252=-1,X262,IF(Y$252=99,V262,IF(Y$252=0,INDEX($D255:$K255,0,Y$250),(INDEX($D255:$K255,0,Y$252+1)-INDEX($D255:$K255,0,Y$252))/(INDEX($D$249:$K$249,0,Y$252+1)-INDEX($D$249:$K$249,0,Y$252))+V262)))</f>
        <v>0.51970115779804105</v>
      </c>
      <c r="X262" s="186" cm="1">
        <f t="array" ref="X262">IF(Z$252=-1,Y262,IF(Z$252=99,W262,IF(Z$252=0,INDEX($D255:$K255,0,Z$250),(INDEX($D255:$K255,0,Z$252+1)-INDEX($D255:$K255,0,Z$252))/(INDEX($D$249:$K$249,0,Z$252+1)-INDEX($D$249:$K$249,0,Z$252))+W262)))</f>
        <v>0.52103065069833954</v>
      </c>
      <c r="Y262" s="186" cm="1">
        <f t="array" ref="Y262">IF(AA$252=-1,Z262,IF(AA$252=99,X262,IF(AA$252=0,INDEX($D255:$K255,0,AA$250),(INDEX($D255:$K255,0,AA$252+1)-INDEX($D255:$K255,0,AA$252))/(INDEX($D$249:$K$249,0,AA$252+1)-INDEX($D$249:$K$249,0,AA$252))+X262)))</f>
        <v>0.52236014359863803</v>
      </c>
      <c r="Z262" s="186" cm="1">
        <f t="array" ref="Z262">IF(AB$252=-1,AA262,IF(AB$252=99,Y262,IF(AB$252=0,INDEX($D255:$K255,0,AB$250),(INDEX($D255:$K255,0,AB$252+1)-INDEX($D255:$K255,0,AB$252))/(INDEX($D$249:$K$249,0,AB$252+1)-INDEX($D$249:$K$249,0,AB$252))+Y262)))</f>
        <v>0.52368963649893652</v>
      </c>
      <c r="AA262" s="186" cm="1">
        <f t="array" ref="AA262">IF(AC$252=-1,AB262,IF(AC$252=99,Z262,IF(AC$252=0,INDEX($D255:$K255,0,AC$250),(INDEX($D255:$K255,0,AC$252+1)-INDEX($D255:$K255,0,AC$252))/(INDEX($D$249:$K$249,0,AC$252+1)-INDEX($D$249:$K$249,0,AC$252))+Z262)))</f>
        <v>0.52501912939923501</v>
      </c>
      <c r="AB262" s="186" cm="1">
        <f t="array" ref="AB262">IF(AD$252=-1,AC262,IF(AD$252=99,AA262,IF(AD$252=0,INDEX($D255:$K255,0,AD$250),(INDEX($D255:$K255,0,AD$252+1)-INDEX($D255:$K255,0,AD$252))/(INDEX($D$249:$K$249,0,AD$252+1)-INDEX($D$249:$K$249,0,AD$252))+AA262)))</f>
        <v>0.52634862229953394</v>
      </c>
      <c r="AC262" s="186" cm="1">
        <f t="array" ref="AC262">IF(AE$252=-1,AD262,IF(AE$252=99,AB262,IF(AE$252=0,INDEX($D255:$K255,0,AE$250),(INDEX($D255:$K255,0,AE$252+1)-INDEX($D255:$K255,0,AE$252))/(INDEX($D$249:$K$249,0,AE$252+1)-INDEX($D$249:$K$249,0,AE$252))+AB262)))</f>
        <v>0.53464408250966089</v>
      </c>
      <c r="AD262" s="186" cm="1">
        <f t="array" ref="AD262">IF(AF$252=-1,AE262,IF(AF$252=99,AC262,IF(AF$252=0,INDEX($D255:$K255,0,AF$250),(INDEX($D255:$K255,0,AF$252+1)-INDEX($D255:$K255,0,AF$252))/(INDEX($D$249:$K$249,0,AF$252+1)-INDEX($D$249:$K$249,0,AF$252))+AC262)))</f>
        <v>0.54293954271978784</v>
      </c>
      <c r="AE262" s="186" cm="1">
        <f t="array" ref="AE262">IF(AG$252=-1,AF262,IF(AG$252=99,AD262,IF(AG$252=0,INDEX($D255:$K255,0,AG$250),(INDEX($D255:$K255,0,AG$252+1)-INDEX($D255:$K255,0,AG$252))/(INDEX($D$249:$K$249,0,AG$252+1)-INDEX($D$249:$K$249,0,AG$252))+AD262)))</f>
        <v>0.55123500292991479</v>
      </c>
      <c r="AF262" s="186" cm="1">
        <f t="array" ref="AF262">IF(AH$252=-1,AG262,IF(AH$252=99,AE262,IF(AH$252=0,INDEX($D255:$K255,0,AH$250),(INDEX($D255:$K255,0,AH$252+1)-INDEX($D255:$K255,0,AH$252))/(INDEX($D$249:$K$249,0,AH$252+1)-INDEX($D$249:$K$249,0,AH$252))+AE262)))</f>
        <v>0.55953046314004173</v>
      </c>
      <c r="AG262" s="186" cm="1">
        <f t="array" ref="AG262">IF(AI$252=-1,AH262,IF(AI$252=99,AF262,IF(AI$252=0,INDEX($D255:$K255,0,AI$250),(INDEX($D255:$K255,0,AI$252+1)-INDEX($D255:$K255,0,AI$252))/(INDEX($D$249:$K$249,0,AI$252+1)-INDEX($D$249:$K$249,0,AI$252))+AF262)))</f>
        <v>0.56782592335016868</v>
      </c>
      <c r="AH262" s="186" cm="1">
        <f t="array" ref="AH262">IF(AJ$252=-1,AI262,IF(AJ$252=99,AG262,IF(AJ$252=0,INDEX($D255:$K255,0,AJ$250),(INDEX($D255:$K255,0,AJ$252+1)-INDEX($D255:$K255,0,AJ$252))/(INDEX($D$249:$K$249,0,AJ$252+1)-INDEX($D$249:$K$249,0,AJ$252))+AG262)))</f>
        <v>0.57612138356029563</v>
      </c>
      <c r="AI262" s="186" cm="1">
        <f t="array" ref="AI262">IF(AK$252=-1,AJ262,IF(AK$252=99,AH262,IF(AK$252=0,INDEX($D255:$K255,0,AK$250),(INDEX($D255:$K255,0,AK$252+1)-INDEX($D255:$K255,0,AK$252))/(INDEX($D$249:$K$249,0,AK$252+1)-INDEX($D$249:$K$249,0,AK$252))+AH262)))</f>
        <v>0.58441684377042258</v>
      </c>
      <c r="AJ262" s="186" cm="1">
        <f t="array" ref="AJ262">IF(AL$252=-1,AK262,IF(AL$252=99,AI262,IF(AL$252=0,INDEX($D255:$K255,0,AL$250),(INDEX($D255:$K255,0,AL$252+1)-INDEX($D255:$K255,0,AL$252))/(INDEX($D$249:$K$249,0,AL$252+1)-INDEX($D$249:$K$249,0,AL$252))+AI262)))</f>
        <v>0.59271230398054953</v>
      </c>
      <c r="AK262" s="186" cm="1">
        <f t="array" ref="AK262">IF(AM$252=-1,AL262,IF(AM$252=99,AJ262,IF(AM$252=0,INDEX($D255:$K255,0,AM$250),(INDEX($D255:$K255,0,AM$252+1)-INDEX($D255:$K255,0,AM$252))/(INDEX($D$249:$K$249,0,AM$252+1)-INDEX($D$249:$K$249,0,AM$252))+AJ262)))</f>
        <v>0.60100776419067647</v>
      </c>
      <c r="AL262" s="186" cm="1">
        <f t="array" ref="AL262">IF(AN$252=-1,AM262,IF(AN$252=99,AK262,IF(AN$252=0,INDEX($D255:$K255,0,AN$250),(INDEX($D255:$K255,0,AN$252+1)-INDEX($D255:$K255,0,AN$252))/(INDEX($D$249:$K$249,0,AN$252+1)-INDEX($D$249:$K$249,0,AN$252))+AK262)))</f>
        <v>0.60930322440080298</v>
      </c>
      <c r="AM262" s="186" cm="1">
        <f t="array" ref="AM262">IF(AO$252=-1,AN262,IF(AO$252=99,AL262,IF(AO$252=0,INDEX($D255:$K255,0,AO$250),(INDEX($D255:$K255,0,AO$252+1)-INDEX($D255:$K255,0,AO$252))/(INDEX($D$249:$K$249,0,AO$252+1)-INDEX($D$249:$K$249,0,AO$252))+AL262)))</f>
        <v>0.61529400310221538</v>
      </c>
      <c r="AN262" s="186" cm="1">
        <f t="array" ref="AN262">IF(AP$252=-1,AO262,IF(AP$252=99,AM262,IF(AP$252=0,INDEX($D255:$K255,0,AP$250),(INDEX($D255:$K255,0,AP$252+1)-INDEX($D255:$K255,0,AP$252))/(INDEX($D$249:$K$249,0,AP$252+1)-INDEX($D$249:$K$249,0,AP$252))+AM262)))</f>
        <v>0.62128478180362778</v>
      </c>
      <c r="AO262" s="186" cm="1">
        <f t="array" ref="AO262">IF(AQ$252=-1,AP262,IF(AQ$252=99,AN262,IF(AQ$252=0,INDEX($D255:$K255,0,AQ$250),(INDEX($D255:$K255,0,AQ$252+1)-INDEX($D255:$K255,0,AQ$252))/(INDEX($D$249:$K$249,0,AQ$252+1)-INDEX($D$249:$K$249,0,AQ$252))+AN262)))</f>
        <v>0.62727556050504019</v>
      </c>
      <c r="AP262" s="186" cm="1">
        <f t="array" ref="AP262">IF(AR$252=-1,AQ262,IF(AR$252=99,AO262,IF(AR$252=0,INDEX($D255:$K255,0,AR$250),(INDEX($D255:$K255,0,AR$252+1)-INDEX($D255:$K255,0,AR$252))/(INDEX($D$249:$K$249,0,AR$252+1)-INDEX($D$249:$K$249,0,AR$252))+AO262)))</f>
        <v>0.63326633920645259</v>
      </c>
      <c r="AQ262" s="186" cm="1">
        <f t="array" ref="AQ262">IF(AS$252=-1,AR262,IF(AS$252=99,AP262,IF(AS$252=0,INDEX($D255:$K255,0,AS$250),(INDEX($D255:$K255,0,AS$252+1)-INDEX($D255:$K255,0,AS$252))/(INDEX($D$249:$K$249,0,AS$252+1)-INDEX($D$249:$K$249,0,AS$252))+AP262)))</f>
        <v>0.63925711790786499</v>
      </c>
      <c r="AR262" s="186" cm="1">
        <f t="array" ref="AR262">IF(AT$252=-1,AW262,IF(AT$252=99,AQ262,IF(AT$252=0,INDEX($D255:$K255,0,AT$250),(INDEX($D255:$K255,0,AT$252+1)-INDEX($D255:$K255,0,AT$252))/(INDEX($D$249:$K$249,0,AT$252+1)-INDEX($D$249:$K$249,0,AT$252))+AQ262)))</f>
        <v>0.64524789660927739</v>
      </c>
      <c r="AS262" s="186" cm="1">
        <f t="array" ref="AS262">IF(AU$252=-1,AX262,IF(AU$252=99,AR262,IF(AU$252=0,INDEX($D255:$K255,0,AU$250),(INDEX($D255:$K255,0,AU$252+1)-INDEX($D255:$K255,0,AU$252))/(INDEX($D$249:$K$249,0,AU$252+1)-INDEX($D$249:$K$249,0,AU$252))+AR262)))</f>
        <v>0.6512386753106898</v>
      </c>
      <c r="AT262" s="186" cm="1">
        <f t="array" ref="AT262">IF(AV$252=-1,AY262,IF(AV$252=99,AS262,IF(AV$252=0,INDEX($D255:$K255,0,AV$250),(INDEX($D255:$K255,0,AV$252+1)-INDEX($D255:$K255,0,AV$252))/(INDEX($D$249:$K$249,0,AV$252+1)-INDEX($D$249:$K$249,0,AV$252))+AS262)))</f>
        <v>0.6572294540121022</v>
      </c>
      <c r="AU262" s="186" cm="1">
        <f t="array" ref="AU262">IF(AW$252=-1,AZ262,IF(AW$252=99,AT262,IF(AW$252=0,INDEX($D255:$K255,0,AW$250),(INDEX($D255:$K255,0,AW$252+1)-INDEX($D255:$K255,0,AW$252))/(INDEX($D$249:$K$249,0,AW$252+1)-INDEX($D$249:$K$249,0,AW$252))+AT262)))</f>
        <v>0.6632202327135146</v>
      </c>
      <c r="AV262" s="186" cm="1">
        <f t="array" ref="AV262">IF(AX$252=-1,BA262,IF(AX$252=99,AU262,IF(AX$252=0,INDEX($D255:$K255,0,AX$250),(INDEX($D255:$K255,0,AX$252+1)-INDEX($D255:$K255,0,AX$252))/(INDEX($D$249:$K$249,0,AX$252+1)-INDEX($D$249:$K$249,0,AX$252))+AU262)))</f>
        <v>0.66921101141492711</v>
      </c>
      <c r="AW262" s="186" cm="1">
        <f t="array" ref="AW262">IF(AY$252=-1,BB262,IF(AY$252=99,AV262,IF(AY$252=0,INDEX($D255:$K255,0,AY$250),(INDEX($D255:$K255,0,AY$252+1)-INDEX($D255:$K255,0,AY$252))/(INDEX($D$249:$K$249,0,AY$252+1)-INDEX($D$249:$K$249,0,AY$252))+AV262)))</f>
        <v>0.66921101141492711</v>
      </c>
      <c r="AX262" s="186" cm="1">
        <f t="array" ref="AX262">IF(AV$252=-1,AZ262,IF(AV$252=99,AW262,IF(AV$252=0,INDEX($D255:$K255,0,AV$250),(INDEX($D255:$K255,0,AV$252+1)-INDEX($D255:$K255,0,AV$252))/(INDEX($D$249:$K$249,0,AV$252+1)-INDEX($D$249:$K$249,0,AV$252))+AW262)))</f>
        <v>0.67520179011633952</v>
      </c>
      <c r="AY262" s="186" cm="1">
        <f t="array" ref="AY262">IF(AW$252=-1,BA262,IF(AW$252=99,AX262,IF(AW$252=0,INDEX($D255:$K255,0,AW$250),(INDEX($D255:$K255,0,AW$252+1)-INDEX($D255:$K255,0,AW$252))/(INDEX($D$249:$K$249,0,AW$252+1)-INDEX($D$249:$K$249,0,AW$252))+AX262)))</f>
        <v>0.68119256881775192</v>
      </c>
      <c r="AZ262" s="186" cm="1">
        <f t="array" ref="AZ262">IF(AX$252=-1,BB262,IF(AX$252=99,AY262,IF(AX$252=0,INDEX($D255:$K255,0,AX$250),(INDEX($D255:$K255,0,AX$252+1)-INDEX($D255:$K255,0,AX$252))/(INDEX($D$249:$K$249,0,AX$252+1)-INDEX($D$249:$K$249,0,AX$252))+AY262)))</f>
        <v>0.66921101141492711</v>
      </c>
      <c r="BA262" s="186" cm="1">
        <f t="array" ref="BA262">IF(AY$252=-1,BC262,IF(AY$252=99,AZ262,IF(AY$252=0,INDEX($D255:$K255,0,AY$250),(INDEX($D255:$K255,0,AY$252+1)-INDEX($D255:$K255,0,AY$252))/(INDEX($D$249:$K$249,0,AY$252+1)-INDEX($D$249:$K$249,0,AY$252))+AZ262)))</f>
        <v>0.66921101141492711</v>
      </c>
      <c r="BB262" s="186" cm="1">
        <f t="array" ref="BB262">IF(AZ$252=-1,BD262,IF(AZ$252=99,BA262,IF(AZ$252=0,INDEX($D255:$K255,0,AZ$250),(INDEX($D255:$K255,0,AZ$252+1)-INDEX($D255:$K255,0,AZ$252))/(INDEX($D$249:$K$249,0,AZ$252+1)-INDEX($D$249:$K$249,0,AZ$252))+BA262)))</f>
        <v>0.66921101141492711</v>
      </c>
      <c r="BC262" s="186" cm="1">
        <f t="array" ref="BC262">IF(BA$252=-1,BE262,IF(BA$252=99,BB262,IF(BA$252=0,INDEX($D255:$K255,0,BA$250),(INDEX($D255:$K255,0,BA$252+1)-INDEX($D255:$K255,0,BA$252))/(INDEX($D$249:$K$249,0,BA$252+1)-INDEX($D$249:$K$249,0,BA$252))+BB262)))</f>
        <v>0.66921101141492711</v>
      </c>
      <c r="BD262" s="186" cm="1">
        <f t="array" ref="BD262">IF(BB$252=-1,BF262,IF(BB$252=99,BC262,IF(BB$252=0,INDEX($D255:$K255,0,BB$250),(INDEX($D255:$K255,0,BB$252+1)-INDEX($D255:$K255,0,BB$252))/(INDEX($D$249:$K$249,0,BB$252+1)-INDEX($D$249:$K$249,0,BB$252))+BC262)))</f>
        <v>0.66921101141492711</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0.19112955631747783</v>
      </c>
      <c r="Q263" s="186" cm="1">
        <f t="array" ref="Q263">IF(S$252=-1,R263,IF(S$252=99,P263,IF(S$252=0,INDEX($D256:$K256,0,S$250),(INDEX($D256:$K256,0,S$252+1)-INDEX($D256:$K256,0,S$252))/(INDEX($D$249:$K$249,0,S$252+1)-INDEX($D$249:$K$249,0,S$252))+P263)))</f>
        <v>0.38225911263495566</v>
      </c>
      <c r="R263" s="186" cm="1">
        <f t="array" ref="R263">IF(T$252=-1,S263,IF(T$252=99,Q263,IF(T$252=0,INDEX($D256:$K256,0,T$250),(INDEX($D256:$K256,0,T$252+1)-INDEX($D256:$K256,0,T$252))/(INDEX($D$249:$K$249,0,T$252+1)-INDEX($D$249:$K$249,0,T$252))+Q263)))</f>
        <v>0.57338866895243346</v>
      </c>
      <c r="S263" s="186" cm="1">
        <f t="array" ref="S263">IF(U$252=-1,T263,IF(U$252=99,R263,IF(U$252=0,INDEX($D256:$K256,0,U$250),(INDEX($D256:$K256,0,U$252+1)-INDEX($D256:$K256,0,U$252))/(INDEX($D$249:$K$249,0,U$252+1)-INDEX($D$249:$K$249,0,U$252))+R263)))</f>
        <v>0.57506143516302433</v>
      </c>
      <c r="T263" s="186" cm="1">
        <f t="array" ref="T263">IF(V$252=-1,U263,IF(V$252=99,S263,IF(V$252=0,INDEX($D256:$K256,0,V$250),(INDEX($D256:$K256,0,V$252+1)-INDEX($D256:$K256,0,V$252))/(INDEX($D$249:$K$249,0,V$252+1)-INDEX($D$249:$K$249,0,V$252))+S263)))</f>
        <v>0.5767342013736152</v>
      </c>
      <c r="U263" s="186" cm="1">
        <f t="array" ref="U263">IF(W$252=-1,V263,IF(W$252=99,T263,IF(W$252=0,INDEX($D256:$K256,0,W$250),(INDEX($D256:$K256,0,W$252+1)-INDEX($D256:$K256,0,W$252))/(INDEX($D$249:$K$249,0,W$252+1)-INDEX($D$249:$K$249,0,W$252))+T263)))</f>
        <v>0.57840696758420607</v>
      </c>
      <c r="V263" s="186" cm="1">
        <f t="array" ref="V263">IF(X$252=-1,W263,IF(X$252=99,U263,IF(X$252=0,INDEX($D256:$K256,0,X$250),(INDEX($D256:$K256,0,X$252+1)-INDEX($D256:$K256,0,X$252))/(INDEX($D$249:$K$249,0,X$252+1)-INDEX($D$249:$K$249,0,X$252))+U263)))</f>
        <v>0.58007973379479694</v>
      </c>
      <c r="W263" s="186" cm="1">
        <f t="array" ref="W263">IF(Y$252=-1,X263,IF(Y$252=99,V263,IF(Y$252=0,INDEX($D256:$K256,0,Y$250),(INDEX($D256:$K256,0,Y$252+1)-INDEX($D256:$K256,0,Y$252))/(INDEX($D$249:$K$249,0,Y$252+1)-INDEX($D$249:$K$249,0,Y$252))+V263)))</f>
        <v>0.58175250000538781</v>
      </c>
      <c r="X263" s="186" cm="1">
        <f t="array" ref="X263">IF(Z$252=-1,Y263,IF(Z$252=99,W263,IF(Z$252=0,INDEX($D256:$K256,0,Z$250),(INDEX($D256:$K256,0,Z$252+1)-INDEX($D256:$K256,0,Z$252))/(INDEX($D$249:$K$249,0,Z$252+1)-INDEX($D$249:$K$249,0,Z$252))+W263)))</f>
        <v>0.58342526621597868</v>
      </c>
      <c r="Y263" s="186" cm="1">
        <f t="array" ref="Y263">IF(AA$252=-1,Z263,IF(AA$252=99,X263,IF(AA$252=0,INDEX($D256:$K256,0,AA$250),(INDEX($D256:$K256,0,AA$252+1)-INDEX($D256:$K256,0,AA$252))/(INDEX($D$249:$K$249,0,AA$252+1)-INDEX($D$249:$K$249,0,AA$252))+X263)))</f>
        <v>0.58509803242656955</v>
      </c>
      <c r="Z263" s="186" cm="1">
        <f t="array" ref="Z263">IF(AB$252=-1,AA263,IF(AB$252=99,Y263,IF(AB$252=0,INDEX($D256:$K256,0,AB$250),(INDEX($D256:$K256,0,AB$252+1)-INDEX($D256:$K256,0,AB$252))/(INDEX($D$249:$K$249,0,AB$252+1)-INDEX($D$249:$K$249,0,AB$252))+Y263)))</f>
        <v>0.58677079863716042</v>
      </c>
      <c r="AA263" s="186" cm="1">
        <f t="array" ref="AA263">IF(AC$252=-1,AB263,IF(AC$252=99,Z263,IF(AC$252=0,INDEX($D256:$K256,0,AC$250),(INDEX($D256:$K256,0,AC$252+1)-INDEX($D256:$K256,0,AC$252))/(INDEX($D$249:$K$249,0,AC$252+1)-INDEX($D$249:$K$249,0,AC$252))+Z263)))</f>
        <v>0.58844356484775129</v>
      </c>
      <c r="AB263" s="186" cm="1">
        <f t="array" ref="AB263">IF(AD$252=-1,AC263,IF(AD$252=99,AA263,IF(AD$252=0,INDEX($D256:$K256,0,AD$250),(INDEX($D256:$K256,0,AD$252+1)-INDEX($D256:$K256,0,AD$252))/(INDEX($D$249:$K$249,0,AD$252+1)-INDEX($D$249:$K$249,0,AD$252))+AA263)))</f>
        <v>0.59011633105834205</v>
      </c>
      <c r="AC263" s="186" cm="1">
        <f t="array" ref="AC263">IF(AE$252=-1,AD263,IF(AE$252=99,AB263,IF(AE$252=0,INDEX($D256:$K256,0,AE$250),(INDEX($D256:$K256,0,AE$252+1)-INDEX($D256:$K256,0,AE$252))/(INDEX($D$249:$K$249,0,AE$252+1)-INDEX($D$249:$K$249,0,AE$252))+AB263)))</f>
        <v>0.58082124569957061</v>
      </c>
      <c r="AD263" s="186" cm="1">
        <f t="array" ref="AD263">IF(AF$252=-1,AE263,IF(AF$252=99,AC263,IF(AF$252=0,INDEX($D256:$K256,0,AF$250),(INDEX($D256:$K256,0,AF$252+1)-INDEX($D256:$K256,0,AF$252))/(INDEX($D$249:$K$249,0,AF$252+1)-INDEX($D$249:$K$249,0,AF$252))+AC263)))</f>
        <v>0.57152616034079917</v>
      </c>
      <c r="AE263" s="186" cm="1">
        <f t="array" ref="AE263">IF(AG$252=-1,AF263,IF(AG$252=99,AD263,IF(AG$252=0,INDEX($D256:$K256,0,AG$250),(INDEX($D256:$K256,0,AG$252+1)-INDEX($D256:$K256,0,AG$252))/(INDEX($D$249:$K$249,0,AG$252+1)-INDEX($D$249:$K$249,0,AG$252))+AD263)))</f>
        <v>0.56223107498202773</v>
      </c>
      <c r="AF263" s="186" cm="1">
        <f t="array" ref="AF263">IF(AH$252=-1,AG263,IF(AH$252=99,AE263,IF(AH$252=0,INDEX($D256:$K256,0,AH$250),(INDEX($D256:$K256,0,AH$252+1)-INDEX($D256:$K256,0,AH$252))/(INDEX($D$249:$K$249,0,AH$252+1)-INDEX($D$249:$K$249,0,AH$252))+AE263)))</f>
        <v>0.5529359896232563</v>
      </c>
      <c r="AG263" s="186" cm="1">
        <f t="array" ref="AG263">IF(AI$252=-1,AH263,IF(AI$252=99,AF263,IF(AI$252=0,INDEX($D256:$K256,0,AI$250),(INDEX($D256:$K256,0,AI$252+1)-INDEX($D256:$K256,0,AI$252))/(INDEX($D$249:$K$249,0,AI$252+1)-INDEX($D$249:$K$249,0,AI$252))+AF263)))</f>
        <v>0.54364090426448486</v>
      </c>
      <c r="AH263" s="186" cm="1">
        <f t="array" ref="AH263">IF(AJ$252=-1,AI263,IF(AJ$252=99,AG263,IF(AJ$252=0,INDEX($D256:$K256,0,AJ$250),(INDEX($D256:$K256,0,AJ$252+1)-INDEX($D256:$K256,0,AJ$252))/(INDEX($D$249:$K$249,0,AJ$252+1)-INDEX($D$249:$K$249,0,AJ$252))+AG263)))</f>
        <v>0.53434581890571342</v>
      </c>
      <c r="AI263" s="186" cm="1">
        <f t="array" ref="AI263">IF(AK$252=-1,AJ263,IF(AK$252=99,AH263,IF(AK$252=0,INDEX($D256:$K256,0,AK$250),(INDEX($D256:$K256,0,AK$252+1)-INDEX($D256:$K256,0,AK$252))/(INDEX($D$249:$K$249,0,AK$252+1)-INDEX($D$249:$K$249,0,AK$252))+AH263)))</f>
        <v>0.52505073354694198</v>
      </c>
      <c r="AJ263" s="186" cm="1">
        <f t="array" ref="AJ263">IF(AL$252=-1,AK263,IF(AL$252=99,AI263,IF(AL$252=0,INDEX($D256:$K256,0,AL$250),(INDEX($D256:$K256,0,AL$252+1)-INDEX($D256:$K256,0,AL$252))/(INDEX($D$249:$K$249,0,AL$252+1)-INDEX($D$249:$K$249,0,AL$252))+AI263)))</f>
        <v>0.51575564818817055</v>
      </c>
      <c r="AK263" s="186" cm="1">
        <f t="array" ref="AK263">IF(AM$252=-1,AL263,IF(AM$252=99,AJ263,IF(AM$252=0,INDEX($D256:$K256,0,AM$250),(INDEX($D256:$K256,0,AM$252+1)-INDEX($D256:$K256,0,AM$252))/(INDEX($D$249:$K$249,0,AM$252+1)-INDEX($D$249:$K$249,0,AM$252))+AJ263)))</f>
        <v>0.50646056282939911</v>
      </c>
      <c r="AL263" s="186" cm="1">
        <f t="array" ref="AL263">IF(AN$252=-1,AM263,IF(AN$252=99,AK263,IF(AN$252=0,INDEX($D256:$K256,0,AN$250),(INDEX($D256:$K256,0,AN$252+1)-INDEX($D256:$K256,0,AN$252))/(INDEX($D$249:$K$249,0,AN$252+1)-INDEX($D$249:$K$249,0,AN$252))+AK263)))</f>
        <v>0.49716547747062761</v>
      </c>
      <c r="AM263" s="186" cm="1">
        <f t="array" ref="AM263">IF(AO$252=-1,AN263,IF(AO$252=99,AL263,IF(AO$252=0,INDEX($D256:$K256,0,AO$250),(INDEX($D256:$K256,0,AO$252+1)-INDEX($D256:$K256,0,AO$252))/(INDEX($D$249:$K$249,0,AO$252+1)-INDEX($D$249:$K$249,0,AO$252))+AL263)))</f>
        <v>0.48770436548517226</v>
      </c>
      <c r="AN263" s="186" cm="1">
        <f t="array" ref="AN263">IF(AP$252=-1,AO263,IF(AP$252=99,AM263,IF(AP$252=0,INDEX($D256:$K256,0,AP$250),(INDEX($D256:$K256,0,AP$252+1)-INDEX($D256:$K256,0,AP$252))/(INDEX($D$249:$K$249,0,AP$252+1)-INDEX($D$249:$K$249,0,AP$252))+AM263)))</f>
        <v>0.47824325349971691</v>
      </c>
      <c r="AO263" s="186" cm="1">
        <f t="array" ref="AO263">IF(AQ$252=-1,AP263,IF(AQ$252=99,AN263,IF(AQ$252=0,INDEX($D256:$K256,0,AQ$250),(INDEX($D256:$K256,0,AQ$252+1)-INDEX($D256:$K256,0,AQ$252))/(INDEX($D$249:$K$249,0,AQ$252+1)-INDEX($D$249:$K$249,0,AQ$252))+AN263)))</f>
        <v>0.46878214151426156</v>
      </c>
      <c r="AP263" s="186" cm="1">
        <f t="array" ref="AP263">IF(AR$252=-1,AQ263,IF(AR$252=99,AO263,IF(AR$252=0,INDEX($D256:$K256,0,AR$250),(INDEX($D256:$K256,0,AR$252+1)-INDEX($D256:$K256,0,AR$252))/(INDEX($D$249:$K$249,0,AR$252+1)-INDEX($D$249:$K$249,0,AR$252))+AO263)))</f>
        <v>0.45932102952880621</v>
      </c>
      <c r="AQ263" s="186" cm="1">
        <f t="array" ref="AQ263">IF(AS$252=-1,AR263,IF(AS$252=99,AP263,IF(AS$252=0,INDEX($D256:$K256,0,AS$250),(INDEX($D256:$K256,0,AS$252+1)-INDEX($D256:$K256,0,AS$252))/(INDEX($D$249:$K$249,0,AS$252+1)-INDEX($D$249:$K$249,0,AS$252))+AP263)))</f>
        <v>0.44985991754335086</v>
      </c>
      <c r="AR263" s="186" cm="1">
        <f t="array" ref="AR263">IF(AT$252=-1,AW263,IF(AT$252=99,AQ263,IF(AT$252=0,INDEX($D256:$K256,0,AT$250),(INDEX($D256:$K256,0,AT$252+1)-INDEX($D256:$K256,0,AT$252))/(INDEX($D$249:$K$249,0,AT$252+1)-INDEX($D$249:$K$249,0,AT$252))+AQ263)))</f>
        <v>0.44039880555789551</v>
      </c>
      <c r="AS263" s="186" cm="1">
        <f t="array" ref="AS263">IF(AU$252=-1,AX263,IF(AU$252=99,AR263,IF(AU$252=0,INDEX($D256:$K256,0,AU$250),(INDEX($D256:$K256,0,AU$252+1)-INDEX($D256:$K256,0,AU$252))/(INDEX($D$249:$K$249,0,AU$252+1)-INDEX($D$249:$K$249,0,AU$252))+AR263)))</f>
        <v>0.43093769357244016</v>
      </c>
      <c r="AT263" s="186" cm="1">
        <f t="array" ref="AT263">IF(AV$252=-1,AY263,IF(AV$252=99,AS263,IF(AV$252=0,INDEX($D256:$K256,0,AV$250),(INDEX($D256:$K256,0,AV$252+1)-INDEX($D256:$K256,0,AV$252))/(INDEX($D$249:$K$249,0,AV$252+1)-INDEX($D$249:$K$249,0,AV$252))+AS263)))</f>
        <v>0.42147658158698481</v>
      </c>
      <c r="AU263" s="186" cm="1">
        <f t="array" ref="AU263">IF(AW$252=-1,AZ263,IF(AW$252=99,AT263,IF(AW$252=0,INDEX($D256:$K256,0,AW$250),(INDEX($D256:$K256,0,AW$252+1)-INDEX($D256:$K256,0,AW$252))/(INDEX($D$249:$K$249,0,AW$252+1)-INDEX($D$249:$K$249,0,AW$252))+AT263)))</f>
        <v>0.41201546960152946</v>
      </c>
      <c r="AV263" s="186" cm="1">
        <f t="array" ref="AV263">IF(AX$252=-1,BA263,IF(AX$252=99,AU263,IF(AX$252=0,INDEX($D256:$K256,0,AX$250),(INDEX($D256:$K256,0,AX$252+1)-INDEX($D256:$K256,0,AX$252))/(INDEX($D$249:$K$249,0,AX$252+1)-INDEX($D$249:$K$249,0,AX$252))+AU263)))</f>
        <v>0.40255435761607422</v>
      </c>
      <c r="AW263" s="186" cm="1">
        <f t="array" ref="AW263">IF(AY$252=-1,BB263,IF(AY$252=99,AV263,IF(AY$252=0,INDEX($D256:$K256,0,AY$250),(INDEX($D256:$K256,0,AY$252+1)-INDEX($D256:$K256,0,AY$252))/(INDEX($D$249:$K$249,0,AY$252+1)-INDEX($D$249:$K$249,0,AY$252))+AV263)))</f>
        <v>0.40255435761607422</v>
      </c>
      <c r="AX263" s="186" cm="1">
        <f t="array" ref="AX263">IF(AV$252=-1,AZ263,IF(AV$252=99,AW263,IF(AV$252=0,INDEX($D256:$K256,0,AV$250),(INDEX($D256:$K256,0,AV$252+1)-INDEX($D256:$K256,0,AV$252))/(INDEX($D$249:$K$249,0,AV$252+1)-INDEX($D$249:$K$249,0,AV$252))+AW263)))</f>
        <v>0.39309324563061887</v>
      </c>
      <c r="AY263" s="186" cm="1">
        <f t="array" ref="AY263">IF(AW$252=-1,BA263,IF(AW$252=99,AX263,IF(AW$252=0,INDEX($D256:$K256,0,AW$250),(INDEX($D256:$K256,0,AW$252+1)-INDEX($D256:$K256,0,AW$252))/(INDEX($D$249:$K$249,0,AW$252+1)-INDEX($D$249:$K$249,0,AW$252))+AX263)))</f>
        <v>0.38363213364516352</v>
      </c>
      <c r="AZ263" s="186" cm="1">
        <f t="array" ref="AZ263">IF(AX$252=-1,BB263,IF(AX$252=99,AY263,IF(AX$252=0,INDEX($D256:$K256,0,AX$250),(INDEX($D256:$K256,0,AX$252+1)-INDEX($D256:$K256,0,AX$252))/(INDEX($D$249:$K$249,0,AX$252+1)-INDEX($D$249:$K$249,0,AX$252))+AY263)))</f>
        <v>0.40255435761607422</v>
      </c>
      <c r="BA263" s="186" cm="1">
        <f t="array" ref="BA263">IF(AY$252=-1,BC263,IF(AY$252=99,AZ263,IF(AY$252=0,INDEX($D256:$K256,0,AY$250),(INDEX($D256:$K256,0,AY$252+1)-INDEX($D256:$K256,0,AY$252))/(INDEX($D$249:$K$249,0,AY$252+1)-INDEX($D$249:$K$249,0,AY$252))+AZ263)))</f>
        <v>0.40255435761607422</v>
      </c>
      <c r="BB263" s="186" cm="1">
        <f t="array" ref="BB263">IF(AZ$252=-1,BD263,IF(AZ$252=99,BA263,IF(AZ$252=0,INDEX($D256:$K256,0,AZ$250),(INDEX($D256:$K256,0,AZ$252+1)-INDEX($D256:$K256,0,AZ$252))/(INDEX($D$249:$K$249,0,AZ$252+1)-INDEX($D$249:$K$249,0,AZ$252))+BA263)))</f>
        <v>0.40255435761607422</v>
      </c>
      <c r="BC263" s="186" cm="1">
        <f t="array" ref="BC263">IF(BA$252=-1,BE263,IF(BA$252=99,BB263,IF(BA$252=0,INDEX($D256:$K256,0,BA$250),(INDEX($D256:$K256,0,BA$252+1)-INDEX($D256:$K256,0,BA$252))/(INDEX($D$249:$K$249,0,BA$252+1)-INDEX($D$249:$K$249,0,BA$252))+BB263)))</f>
        <v>0.40255435761607422</v>
      </c>
      <c r="BD263" s="186" cm="1">
        <f t="array" ref="BD263">IF(BB$252=-1,BF263,IF(BB$252=99,BC263,IF(BB$252=0,INDEX($D256:$K256,0,BB$250),(INDEX($D256:$K256,0,BB$252+1)-INDEX($D256:$K256,0,BB$252))/(INDEX($D$249:$K$249,0,BB$252+1)-INDEX($D$249:$K$249,0,BB$252))+BC263)))</f>
        <v>0.40255435761607422</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0.10230108744933301</v>
      </c>
      <c r="Q264" s="186" cm="1">
        <f t="array" ref="Q264">IF(S$252=-1,R264,IF(S$252=99,P264,IF(S$252=0,INDEX($D257:$K257,0,S$250),(INDEX($D257:$K257,0,S$252+1)-INDEX($D257:$K257,0,S$252))/(INDEX($D$249:$K$249,0,S$252+1)-INDEX($D$249:$K$249,0,S$252))+P264)))</f>
        <v>0.20460217489866603</v>
      </c>
      <c r="R264" s="186" cm="1">
        <f t="array" ref="R264">IF(T$252=-1,S264,IF(T$252=99,Q264,IF(T$252=0,INDEX($D257:$K257,0,T$250),(INDEX($D257:$K257,0,T$252+1)-INDEX($D257:$K257,0,T$252))/(INDEX($D$249:$K$249,0,T$252+1)-INDEX($D$249:$K$249,0,T$252))+Q264)))</f>
        <v>0.30690326234799903</v>
      </c>
      <c r="S264" s="186" cm="1">
        <f t="array" ref="S264">IF(U$252=-1,T264,IF(U$252=99,R264,IF(U$252=0,INDEX($D257:$K257,0,U$250),(INDEX($D257:$K257,0,U$252+1)-INDEX($D257:$K257,0,U$252))/(INDEX($D$249:$K$249,0,U$252+1)-INDEX($D$249:$K$249,0,U$252))+R264)))</f>
        <v>0.3054605706302207</v>
      </c>
      <c r="T264" s="186" cm="1">
        <f t="array" ref="T264">IF(V$252=-1,U264,IF(V$252=99,S264,IF(V$252=0,INDEX($D257:$K257,0,V$250),(INDEX($D257:$K257,0,V$252+1)-INDEX($D257:$K257,0,V$252))/(INDEX($D$249:$K$249,0,V$252+1)-INDEX($D$249:$K$249,0,V$252))+S264)))</f>
        <v>0.30401787891244236</v>
      </c>
      <c r="U264" s="186" cm="1">
        <f t="array" ref="U264">IF(W$252=-1,V264,IF(W$252=99,T264,IF(W$252=0,INDEX($D257:$K257,0,W$250),(INDEX($D257:$K257,0,W$252+1)-INDEX($D257:$K257,0,W$252))/(INDEX($D$249:$K$249,0,W$252+1)-INDEX($D$249:$K$249,0,W$252))+T264)))</f>
        <v>0.30257518719466403</v>
      </c>
      <c r="V264" s="186" cm="1">
        <f t="array" ref="V264">IF(X$252=-1,W264,IF(X$252=99,U264,IF(X$252=0,INDEX($D257:$K257,0,X$250),(INDEX($D257:$K257,0,X$252+1)-INDEX($D257:$K257,0,X$252))/(INDEX($D$249:$K$249,0,X$252+1)-INDEX($D$249:$K$249,0,X$252))+U264)))</f>
        <v>0.3011324954768857</v>
      </c>
      <c r="W264" s="186" cm="1">
        <f t="array" ref="W264">IF(Y$252=-1,X264,IF(Y$252=99,V264,IF(Y$252=0,INDEX($D257:$K257,0,Y$250),(INDEX($D257:$K257,0,Y$252+1)-INDEX($D257:$K257,0,Y$252))/(INDEX($D$249:$K$249,0,Y$252+1)-INDEX($D$249:$K$249,0,Y$252))+V264)))</f>
        <v>0.29968980375910736</v>
      </c>
      <c r="X264" s="186" cm="1">
        <f t="array" ref="X264">IF(Z$252=-1,Y264,IF(Z$252=99,W264,IF(Z$252=0,INDEX($D257:$K257,0,Z$250),(INDEX($D257:$K257,0,Z$252+1)-INDEX($D257:$K257,0,Z$252))/(INDEX($D$249:$K$249,0,Z$252+1)-INDEX($D$249:$K$249,0,Z$252))+W264)))</f>
        <v>0.29824711204132903</v>
      </c>
      <c r="Y264" s="186" cm="1">
        <f t="array" ref="Y264">IF(AA$252=-1,Z264,IF(AA$252=99,X264,IF(AA$252=0,INDEX($D257:$K257,0,AA$250),(INDEX($D257:$K257,0,AA$252+1)-INDEX($D257:$K257,0,AA$252))/(INDEX($D$249:$K$249,0,AA$252+1)-INDEX($D$249:$K$249,0,AA$252))+X264)))</f>
        <v>0.2968044203235507</v>
      </c>
      <c r="Z264" s="186" cm="1">
        <f t="array" ref="Z264">IF(AB$252=-1,AA264,IF(AB$252=99,Y264,IF(AB$252=0,INDEX($D257:$K257,0,AB$250),(INDEX($D257:$K257,0,AB$252+1)-INDEX($D257:$K257,0,AB$252))/(INDEX($D$249:$K$249,0,AB$252+1)-INDEX($D$249:$K$249,0,AB$252))+Y264)))</f>
        <v>0.29536172860577237</v>
      </c>
      <c r="AA264" s="186" cm="1">
        <f t="array" ref="AA264">IF(AC$252=-1,AB264,IF(AC$252=99,Z264,IF(AC$252=0,INDEX($D257:$K257,0,AC$250),(INDEX($D257:$K257,0,AC$252+1)-INDEX($D257:$K257,0,AC$252))/(INDEX($D$249:$K$249,0,AC$252+1)-INDEX($D$249:$K$249,0,AC$252))+Z264)))</f>
        <v>0.29391903688799403</v>
      </c>
      <c r="AB264" s="186" cm="1">
        <f t="array" ref="AB264">IF(AD$252=-1,AC264,IF(AD$252=99,AA264,IF(AD$252=0,INDEX($D257:$K257,0,AD$250),(INDEX($D257:$K257,0,AD$252+1)-INDEX($D257:$K257,0,AD$252))/(INDEX($D$249:$K$249,0,AD$252+1)-INDEX($D$249:$K$249,0,AD$252))+AA264)))</f>
        <v>0.29247634517021587</v>
      </c>
      <c r="AC264" s="186" cm="1">
        <f t="array" ref="AC264">IF(AE$252=-1,AD264,IF(AE$252=99,AB264,IF(AE$252=0,INDEX($D257:$K257,0,AE$250),(INDEX($D257:$K257,0,AE$252+1)-INDEX($D257:$K257,0,AE$252))/(INDEX($D$249:$K$249,0,AE$252+1)-INDEX($D$249:$K$249,0,AE$252))+AB264)))</f>
        <v>0.29743903402161814</v>
      </c>
      <c r="AD264" s="186" cm="1">
        <f t="array" ref="AD264">IF(AF$252=-1,AE264,IF(AF$252=99,AC264,IF(AF$252=0,INDEX($D257:$K257,0,AF$250),(INDEX($D257:$K257,0,AF$252+1)-INDEX($D257:$K257,0,AF$252))/(INDEX($D$249:$K$249,0,AF$252+1)-INDEX($D$249:$K$249,0,AF$252))+AC264)))</f>
        <v>0.30240172287302042</v>
      </c>
      <c r="AE264" s="186" cm="1">
        <f t="array" ref="AE264">IF(AG$252=-1,AF264,IF(AG$252=99,AD264,IF(AG$252=0,INDEX($D257:$K257,0,AG$250),(INDEX($D257:$K257,0,AG$252+1)-INDEX($D257:$K257,0,AG$252))/(INDEX($D$249:$K$249,0,AG$252+1)-INDEX($D$249:$K$249,0,AG$252))+AD264)))</f>
        <v>0.30736441172442269</v>
      </c>
      <c r="AF264" s="186" cm="1">
        <f t="array" ref="AF264">IF(AH$252=-1,AG264,IF(AH$252=99,AE264,IF(AH$252=0,INDEX($D257:$K257,0,AH$250),(INDEX($D257:$K257,0,AH$252+1)-INDEX($D257:$K257,0,AH$252))/(INDEX($D$249:$K$249,0,AH$252+1)-INDEX($D$249:$K$249,0,AH$252))+AE264)))</f>
        <v>0.31232710057582497</v>
      </c>
      <c r="AG264" s="186" cm="1">
        <f t="array" ref="AG264">IF(AI$252=-1,AH264,IF(AI$252=99,AF264,IF(AI$252=0,INDEX($D257:$K257,0,AI$250),(INDEX($D257:$K257,0,AI$252+1)-INDEX($D257:$K257,0,AI$252))/(INDEX($D$249:$K$249,0,AI$252+1)-INDEX($D$249:$K$249,0,AI$252))+AF264)))</f>
        <v>0.31728978942722724</v>
      </c>
      <c r="AH264" s="186" cm="1">
        <f t="array" ref="AH264">IF(AJ$252=-1,AI264,IF(AJ$252=99,AG264,IF(AJ$252=0,INDEX($D257:$K257,0,AJ$250),(INDEX($D257:$K257,0,AJ$252+1)-INDEX($D257:$K257,0,AJ$252))/(INDEX($D$249:$K$249,0,AJ$252+1)-INDEX($D$249:$K$249,0,AJ$252))+AG264)))</f>
        <v>0.32225247827862952</v>
      </c>
      <c r="AI264" s="186" cm="1">
        <f t="array" ref="AI264">IF(AK$252=-1,AJ264,IF(AK$252=99,AH264,IF(AK$252=0,INDEX($D257:$K257,0,AK$250),(INDEX($D257:$K257,0,AK$252+1)-INDEX($D257:$K257,0,AK$252))/(INDEX($D$249:$K$249,0,AK$252+1)-INDEX($D$249:$K$249,0,AK$252))+AH264)))</f>
        <v>0.32721516713003179</v>
      </c>
      <c r="AJ264" s="186" cm="1">
        <f t="array" ref="AJ264">IF(AL$252=-1,AK264,IF(AL$252=99,AI264,IF(AL$252=0,INDEX($D257:$K257,0,AL$250),(INDEX($D257:$K257,0,AL$252+1)-INDEX($D257:$K257,0,AL$252))/(INDEX($D$249:$K$249,0,AL$252+1)-INDEX($D$249:$K$249,0,AL$252))+AI264)))</f>
        <v>0.33217785598143407</v>
      </c>
      <c r="AK264" s="186" cm="1">
        <f t="array" ref="AK264">IF(AM$252=-1,AL264,IF(AM$252=99,AJ264,IF(AM$252=0,INDEX($D257:$K257,0,AM$250),(INDEX($D257:$K257,0,AM$252+1)-INDEX($D257:$K257,0,AM$252))/(INDEX($D$249:$K$249,0,AM$252+1)-INDEX($D$249:$K$249,0,AM$252))+AJ264)))</f>
        <v>0.33714054483283634</v>
      </c>
      <c r="AL264" s="186" cm="1">
        <f t="array" ref="AL264">IF(AN$252=-1,AM264,IF(AN$252=99,AK264,IF(AN$252=0,INDEX($D257:$K257,0,AN$250),(INDEX($D257:$K257,0,AN$252+1)-INDEX($D257:$K257,0,AN$252))/(INDEX($D$249:$K$249,0,AN$252+1)-INDEX($D$249:$K$249,0,AN$252))+AK264)))</f>
        <v>0.34210323368423878</v>
      </c>
      <c r="AM264" s="186" cm="1">
        <f t="array" ref="AM264">IF(AO$252=-1,AN264,IF(AO$252=99,AL264,IF(AO$252=0,INDEX($D257:$K257,0,AO$250),(INDEX($D257:$K257,0,AO$252+1)-INDEX($D257:$K257,0,AO$252))/(INDEX($D$249:$K$249,0,AO$252+1)-INDEX($D$249:$K$249,0,AO$252))+AL264)))</f>
        <v>0.34803509966008972</v>
      </c>
      <c r="AN264" s="186" cm="1">
        <f t="array" ref="AN264">IF(AP$252=-1,AO264,IF(AP$252=99,AM264,IF(AP$252=0,INDEX($D257:$K257,0,AP$250),(INDEX($D257:$K257,0,AP$252+1)-INDEX($D257:$K257,0,AP$252))/(INDEX($D$249:$K$249,0,AP$252+1)-INDEX($D$249:$K$249,0,AP$252))+AM264)))</f>
        <v>0.35396696563594066</v>
      </c>
      <c r="AO264" s="186" cm="1">
        <f t="array" ref="AO264">IF(AQ$252=-1,AP264,IF(AQ$252=99,AN264,IF(AQ$252=0,INDEX($D257:$K257,0,AQ$250),(INDEX($D257:$K257,0,AQ$252+1)-INDEX($D257:$K257,0,AQ$252))/(INDEX($D$249:$K$249,0,AQ$252+1)-INDEX($D$249:$K$249,0,AQ$252))+AN264)))</f>
        <v>0.35989883161179159</v>
      </c>
      <c r="AP264" s="186" cm="1">
        <f t="array" ref="AP264">IF(AR$252=-1,AQ264,IF(AR$252=99,AO264,IF(AR$252=0,INDEX($D257:$K257,0,AR$250),(INDEX($D257:$K257,0,AR$252+1)-INDEX($D257:$K257,0,AR$252))/(INDEX($D$249:$K$249,0,AR$252+1)-INDEX($D$249:$K$249,0,AR$252))+AO264)))</f>
        <v>0.36583069758764253</v>
      </c>
      <c r="AQ264" s="186" cm="1">
        <f t="array" ref="AQ264">IF(AS$252=-1,AR264,IF(AS$252=99,AP264,IF(AS$252=0,INDEX($D257:$K257,0,AS$250),(INDEX($D257:$K257,0,AS$252+1)-INDEX($D257:$K257,0,AS$252))/(INDEX($D$249:$K$249,0,AS$252+1)-INDEX($D$249:$K$249,0,AS$252))+AP264)))</f>
        <v>0.37176256356349346</v>
      </c>
      <c r="AR264" s="186" cm="1">
        <f t="array" ref="AR264">IF(AT$252=-1,AW264,IF(AT$252=99,AQ264,IF(AT$252=0,INDEX($D257:$K257,0,AT$250),(INDEX($D257:$K257,0,AT$252+1)-INDEX($D257:$K257,0,AT$252))/(INDEX($D$249:$K$249,0,AT$252+1)-INDEX($D$249:$K$249,0,AT$252))+AQ264)))</f>
        <v>0.3776944295393444</v>
      </c>
      <c r="AS264" s="186" cm="1">
        <f t="array" ref="AS264">IF(AU$252=-1,AX264,IF(AU$252=99,AR264,IF(AU$252=0,INDEX($D257:$K257,0,AU$250),(INDEX($D257:$K257,0,AU$252+1)-INDEX($D257:$K257,0,AU$252))/(INDEX($D$249:$K$249,0,AU$252+1)-INDEX($D$249:$K$249,0,AU$252))+AR264)))</f>
        <v>0.38362629551519534</v>
      </c>
      <c r="AT264" s="186" cm="1">
        <f t="array" ref="AT264">IF(AV$252=-1,AY264,IF(AV$252=99,AS264,IF(AV$252=0,INDEX($D257:$K257,0,AV$250),(INDEX($D257:$K257,0,AV$252+1)-INDEX($D257:$K257,0,AV$252))/(INDEX($D$249:$K$249,0,AV$252+1)-INDEX($D$249:$K$249,0,AV$252))+AS264)))</f>
        <v>0.38955816149104627</v>
      </c>
      <c r="AU264" s="186" cm="1">
        <f t="array" ref="AU264">IF(AW$252=-1,AZ264,IF(AW$252=99,AT264,IF(AW$252=0,INDEX($D257:$K257,0,AW$250),(INDEX($D257:$K257,0,AW$252+1)-INDEX($D257:$K257,0,AW$252))/(INDEX($D$249:$K$249,0,AW$252+1)-INDEX($D$249:$K$249,0,AW$252))+AT264)))</f>
        <v>0.39549002746689721</v>
      </c>
      <c r="AV264" s="186" cm="1">
        <f t="array" ref="AV264">IF(AX$252=-1,BA264,IF(AX$252=99,AU264,IF(AX$252=0,INDEX($D257:$K257,0,AX$250),(INDEX($D257:$K257,0,AX$252+1)-INDEX($D257:$K257,0,AX$252))/(INDEX($D$249:$K$249,0,AX$252+1)-INDEX($D$249:$K$249,0,AX$252))+AU264)))</f>
        <v>0.40142189344274831</v>
      </c>
      <c r="AW264" s="186" cm="1">
        <f t="array" ref="AW264">IF(AY$252=-1,BB264,IF(AY$252=99,AV264,IF(AY$252=0,INDEX($D257:$K257,0,AY$250),(INDEX($D257:$K257,0,AY$252+1)-INDEX($D257:$K257,0,AY$252))/(INDEX($D$249:$K$249,0,AY$252+1)-INDEX($D$249:$K$249,0,AY$252))+AV264)))</f>
        <v>0.40142189344274831</v>
      </c>
      <c r="AX264" s="186" cm="1">
        <f t="array" ref="AX264">IF(AV$252=-1,AZ264,IF(AV$252=99,AW264,IF(AV$252=0,INDEX($D257:$K257,0,AV$250),(INDEX($D257:$K257,0,AV$252+1)-INDEX($D257:$K257,0,AV$252))/(INDEX($D$249:$K$249,0,AV$252+1)-INDEX($D$249:$K$249,0,AV$252))+AW264)))</f>
        <v>0.40735375941859925</v>
      </c>
      <c r="AY264" s="186" cm="1">
        <f t="array" ref="AY264">IF(AW$252=-1,BA264,IF(AW$252=99,AX264,IF(AW$252=0,INDEX($D257:$K257,0,AW$250),(INDEX($D257:$K257,0,AW$252+1)-INDEX($D257:$K257,0,AW$252))/(INDEX($D$249:$K$249,0,AW$252+1)-INDEX($D$249:$K$249,0,AW$252))+AX264)))</f>
        <v>0.41328562539445018</v>
      </c>
      <c r="AZ264" s="186" cm="1">
        <f t="array" ref="AZ264">IF(AX$252=-1,BB264,IF(AX$252=99,AY264,IF(AX$252=0,INDEX($D257:$K257,0,AX$250),(INDEX($D257:$K257,0,AX$252+1)-INDEX($D257:$K257,0,AX$252))/(INDEX($D$249:$K$249,0,AX$252+1)-INDEX($D$249:$K$249,0,AX$252))+AY264)))</f>
        <v>0.40142189344274831</v>
      </c>
      <c r="BA264" s="186" cm="1">
        <f t="array" ref="BA264">IF(AY$252=-1,BC264,IF(AY$252=99,AZ264,IF(AY$252=0,INDEX($D257:$K257,0,AY$250),(INDEX($D257:$K257,0,AY$252+1)-INDEX($D257:$K257,0,AY$252))/(INDEX($D$249:$K$249,0,AY$252+1)-INDEX($D$249:$K$249,0,AY$252))+AZ264)))</f>
        <v>0.40142189344274831</v>
      </c>
      <c r="BB264" s="186" cm="1">
        <f t="array" ref="BB264">IF(AZ$252=-1,BD264,IF(AZ$252=99,BA264,IF(AZ$252=0,INDEX($D257:$K257,0,AZ$250),(INDEX($D257:$K257,0,AZ$252+1)-INDEX($D257:$K257,0,AZ$252))/(INDEX($D$249:$K$249,0,AZ$252+1)-INDEX($D$249:$K$249,0,AZ$252))+BA264)))</f>
        <v>0.40142189344274831</v>
      </c>
      <c r="BC264" s="186" cm="1">
        <f t="array" ref="BC264">IF(BA$252=-1,BE264,IF(BA$252=99,BB264,IF(BA$252=0,INDEX($D257:$K257,0,BA$250),(INDEX($D257:$K257,0,BA$252+1)-INDEX($D257:$K257,0,BA$252))/(INDEX($D$249:$K$249,0,BA$252+1)-INDEX($D$249:$K$249,0,BA$252))+BB264)))</f>
        <v>0.40142189344274831</v>
      </c>
      <c r="BD264" s="186" cm="1">
        <f t="array" ref="BD264">IF(BB$252=-1,BF264,IF(BB$252=99,BC264,IF(BB$252=0,INDEX($D257:$K257,0,BB$250),(INDEX($D257:$K257,0,BB$252+1)-INDEX($D257:$K257,0,BB$252))/(INDEX($D$249:$K$249,0,BB$252+1)-INDEX($D$249:$K$249,0,BB$252))+BC264)))</f>
        <v>0.40142189344274831</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3.9902689566522466E-2</v>
      </c>
      <c r="Q265" s="186" cm="1">
        <f t="array" ref="Q265">IF(S$252=-1,R265,IF(S$252=99,P265,IF(S$252=0,INDEX($D258:$K258,0,S$250),(INDEX($D258:$K258,0,S$252+1)-INDEX($D258:$K258,0,S$252))/(INDEX($D$249:$K$249,0,S$252+1)-INDEX($D$249:$K$249,0,S$252))+P265)))</f>
        <v>7.9805379133044932E-2</v>
      </c>
      <c r="R265" s="186" cm="1">
        <f t="array" ref="R265">IF(T$252=-1,S265,IF(T$252=99,Q265,IF(T$252=0,INDEX($D258:$K258,0,T$250),(INDEX($D258:$K258,0,T$252+1)-INDEX($D258:$K258,0,T$252))/(INDEX($D$249:$K$249,0,T$252+1)-INDEX($D$249:$K$249,0,T$252))+Q265)))</f>
        <v>0.1197080686995674</v>
      </c>
      <c r="S265" s="186" cm="1">
        <f t="array" ref="S265">IF(U$252=-1,T265,IF(U$252=99,R265,IF(U$252=0,INDEX($D258:$K258,0,U$250),(INDEX($D258:$K258,0,U$252+1)-INDEX($D258:$K258,0,U$252))/(INDEX($D$249:$K$249,0,U$252+1)-INDEX($D$249:$K$249,0,U$252))+R265)))</f>
        <v>0.11947799420675488</v>
      </c>
      <c r="T265" s="186" cm="1">
        <f t="array" ref="T265">IF(V$252=-1,U265,IF(V$252=99,S265,IF(V$252=0,INDEX($D258:$K258,0,V$250),(INDEX($D258:$K258,0,V$252+1)-INDEX($D258:$K258,0,V$252))/(INDEX($D$249:$K$249,0,V$252+1)-INDEX($D$249:$K$249,0,V$252))+S265)))</f>
        <v>0.11924791971394236</v>
      </c>
      <c r="U265" s="186" cm="1">
        <f t="array" ref="U265">IF(W$252=-1,V265,IF(W$252=99,T265,IF(W$252=0,INDEX($D258:$K258,0,W$250),(INDEX($D258:$K258,0,W$252+1)-INDEX($D258:$K258,0,W$252))/(INDEX($D$249:$K$249,0,W$252+1)-INDEX($D$249:$K$249,0,W$252))+T265)))</f>
        <v>0.11901784522112983</v>
      </c>
      <c r="V265" s="186" cm="1">
        <f t="array" ref="V265">IF(X$252=-1,W265,IF(X$252=99,U265,IF(X$252=0,INDEX($D258:$K258,0,X$250),(INDEX($D258:$K258,0,X$252+1)-INDEX($D258:$K258,0,X$252))/(INDEX($D$249:$K$249,0,X$252+1)-INDEX($D$249:$K$249,0,X$252))+U265)))</f>
        <v>0.11878777072831731</v>
      </c>
      <c r="W265" s="186" cm="1">
        <f t="array" ref="W265">IF(Y$252=-1,X265,IF(Y$252=99,V265,IF(Y$252=0,INDEX($D258:$K258,0,Y$250),(INDEX($D258:$K258,0,Y$252+1)-INDEX($D258:$K258,0,Y$252))/(INDEX($D$249:$K$249,0,Y$252+1)-INDEX($D$249:$K$249,0,Y$252))+V265)))</f>
        <v>0.11855769623550479</v>
      </c>
      <c r="X265" s="186" cm="1">
        <f t="array" ref="X265">IF(Z$252=-1,Y265,IF(Z$252=99,W265,IF(Z$252=0,INDEX($D258:$K258,0,Z$250),(INDEX($D258:$K258,0,Z$252+1)-INDEX($D258:$K258,0,Z$252))/(INDEX($D$249:$K$249,0,Z$252+1)-INDEX($D$249:$K$249,0,Z$252))+W265)))</f>
        <v>0.11832762174269226</v>
      </c>
      <c r="Y265" s="186" cm="1">
        <f t="array" ref="Y265">IF(AA$252=-1,Z265,IF(AA$252=99,X265,IF(AA$252=0,INDEX($D258:$K258,0,AA$250),(INDEX($D258:$K258,0,AA$252+1)-INDEX($D258:$K258,0,AA$252))/(INDEX($D$249:$K$249,0,AA$252+1)-INDEX($D$249:$K$249,0,AA$252))+X265)))</f>
        <v>0.11809754724987974</v>
      </c>
      <c r="Z265" s="186" cm="1">
        <f t="array" ref="Z265">IF(AB$252=-1,AA265,IF(AB$252=99,Y265,IF(AB$252=0,INDEX($D258:$K258,0,AB$250),(INDEX($D258:$K258,0,AB$252+1)-INDEX($D258:$K258,0,AB$252))/(INDEX($D$249:$K$249,0,AB$252+1)-INDEX($D$249:$K$249,0,AB$252))+Y265)))</f>
        <v>0.11786747275706722</v>
      </c>
      <c r="AA265" s="186" cm="1">
        <f t="array" ref="AA265">IF(AC$252=-1,AB265,IF(AC$252=99,Z265,IF(AC$252=0,INDEX($D258:$K258,0,AC$250),(INDEX($D258:$K258,0,AC$252+1)-INDEX($D258:$K258,0,AC$252))/(INDEX($D$249:$K$249,0,AC$252+1)-INDEX($D$249:$K$249,0,AC$252))+Z265)))</f>
        <v>0.11763739826425469</v>
      </c>
      <c r="AB265" s="186" cm="1">
        <f t="array" ref="AB265">IF(AD$252=-1,AC265,IF(AD$252=99,AA265,IF(AD$252=0,INDEX($D258:$K258,0,AD$250),(INDEX($D258:$K258,0,AD$252+1)-INDEX($D258:$K258,0,AD$252))/(INDEX($D$249:$K$249,0,AD$252+1)-INDEX($D$249:$K$249,0,AD$252))+AA265)))</f>
        <v>0.11740732377144222</v>
      </c>
      <c r="AC265" s="186" cm="1">
        <f t="array" ref="AC265">IF(AE$252=-1,AD265,IF(AE$252=99,AB265,IF(AE$252=0,INDEX($D258:$K258,0,AE$250),(INDEX($D258:$K258,0,AE$252+1)-INDEX($D258:$K258,0,AE$252))/(INDEX($D$249:$K$249,0,AE$252+1)-INDEX($D$249:$K$249,0,AE$252))+AB265)))</f>
        <v>0.12173972027881136</v>
      </c>
      <c r="AD265" s="186" cm="1">
        <f t="array" ref="AD265">IF(AF$252=-1,AE265,IF(AF$252=99,AC265,IF(AF$252=0,INDEX($D258:$K258,0,AF$250),(INDEX($D258:$K258,0,AF$252+1)-INDEX($D258:$K258,0,AF$252))/(INDEX($D$249:$K$249,0,AF$252+1)-INDEX($D$249:$K$249,0,AF$252))+AC265)))</f>
        <v>0.12607211678618049</v>
      </c>
      <c r="AE265" s="186" cm="1">
        <f t="array" ref="AE265">IF(AG$252=-1,AF265,IF(AG$252=99,AD265,IF(AG$252=0,INDEX($D258:$K258,0,AG$250),(INDEX($D258:$K258,0,AG$252+1)-INDEX($D258:$K258,0,AG$252))/(INDEX($D$249:$K$249,0,AG$252+1)-INDEX($D$249:$K$249,0,AG$252))+AD265)))</f>
        <v>0.13040451329354963</v>
      </c>
      <c r="AF265" s="186" cm="1">
        <f t="array" ref="AF265">IF(AH$252=-1,AG265,IF(AH$252=99,AE265,IF(AH$252=0,INDEX($D258:$K258,0,AH$250),(INDEX($D258:$K258,0,AH$252+1)-INDEX($D258:$K258,0,AH$252))/(INDEX($D$249:$K$249,0,AH$252+1)-INDEX($D$249:$K$249,0,AH$252))+AE265)))</f>
        <v>0.13473690980091876</v>
      </c>
      <c r="AG265" s="186" cm="1">
        <f t="array" ref="AG265">IF(AI$252=-1,AH265,IF(AI$252=99,AF265,IF(AI$252=0,INDEX($D258:$K258,0,AI$250),(INDEX($D258:$K258,0,AI$252+1)-INDEX($D258:$K258,0,AI$252))/(INDEX($D$249:$K$249,0,AI$252+1)-INDEX($D$249:$K$249,0,AI$252))+AF265)))</f>
        <v>0.1390693063082879</v>
      </c>
      <c r="AH265" s="186" cm="1">
        <f t="array" ref="AH265">IF(AJ$252=-1,AI265,IF(AJ$252=99,AG265,IF(AJ$252=0,INDEX($D258:$K258,0,AJ$250),(INDEX($D258:$K258,0,AJ$252+1)-INDEX($D258:$K258,0,AJ$252))/(INDEX($D$249:$K$249,0,AJ$252+1)-INDEX($D$249:$K$249,0,AJ$252))+AG265)))</f>
        <v>0.14340170281565703</v>
      </c>
      <c r="AI265" s="186" cm="1">
        <f t="array" ref="AI265">IF(AK$252=-1,AJ265,IF(AK$252=99,AH265,IF(AK$252=0,INDEX($D258:$K258,0,AK$250),(INDEX($D258:$K258,0,AK$252+1)-INDEX($D258:$K258,0,AK$252))/(INDEX($D$249:$K$249,0,AK$252+1)-INDEX($D$249:$K$249,0,AK$252))+AH265)))</f>
        <v>0.14773409932302617</v>
      </c>
      <c r="AJ265" s="186" cm="1">
        <f t="array" ref="AJ265">IF(AL$252=-1,AK265,IF(AL$252=99,AI265,IF(AL$252=0,INDEX($D258:$K258,0,AL$250),(INDEX($D258:$K258,0,AL$252+1)-INDEX($D258:$K258,0,AL$252))/(INDEX($D$249:$K$249,0,AL$252+1)-INDEX($D$249:$K$249,0,AL$252))+AI265)))</f>
        <v>0.1520664958303953</v>
      </c>
      <c r="AK265" s="186" cm="1">
        <f t="array" ref="AK265">IF(AM$252=-1,AL265,IF(AM$252=99,AJ265,IF(AM$252=0,INDEX($D258:$K258,0,AM$250),(INDEX($D258:$K258,0,AM$252+1)-INDEX($D258:$K258,0,AM$252))/(INDEX($D$249:$K$249,0,AM$252+1)-INDEX($D$249:$K$249,0,AM$252))+AJ265)))</f>
        <v>0.15639889233776444</v>
      </c>
      <c r="AL265" s="186" cm="1">
        <f t="array" ref="AL265">IF(AN$252=-1,AM265,IF(AN$252=99,AK265,IF(AN$252=0,INDEX($D258:$K258,0,AN$250),(INDEX($D258:$K258,0,AN$252+1)-INDEX($D258:$K258,0,AN$252))/(INDEX($D$249:$K$249,0,AN$252+1)-INDEX($D$249:$K$249,0,AN$252))+AK265)))</f>
        <v>0.1607312888451336</v>
      </c>
      <c r="AM265" s="186" cm="1">
        <f t="array" ref="AM265">IF(AO$252=-1,AN265,IF(AO$252=99,AL265,IF(AO$252=0,INDEX($D258:$K258,0,AO$250),(INDEX($D258:$K258,0,AO$252+1)-INDEX($D258:$K258,0,AO$252))/(INDEX($D$249:$K$249,0,AO$252+1)-INDEX($D$249:$K$249,0,AO$252))+AL265)))</f>
        <v>0.16426053485473796</v>
      </c>
      <c r="AN265" s="186" cm="1">
        <f t="array" ref="AN265">IF(AP$252=-1,AO265,IF(AP$252=99,AM265,IF(AP$252=0,INDEX($D258:$K258,0,AP$250),(INDEX($D258:$K258,0,AP$252+1)-INDEX($D258:$K258,0,AP$252))/(INDEX($D$249:$K$249,0,AP$252+1)-INDEX($D$249:$K$249,0,AP$252))+AM265)))</f>
        <v>0.16778978086434232</v>
      </c>
      <c r="AO265" s="186" cm="1">
        <f t="array" ref="AO265">IF(AQ$252=-1,AP265,IF(AQ$252=99,AN265,IF(AQ$252=0,INDEX($D258:$K258,0,AQ$250),(INDEX($D258:$K258,0,AQ$252+1)-INDEX($D258:$K258,0,AQ$252))/(INDEX($D$249:$K$249,0,AQ$252+1)-INDEX($D$249:$K$249,0,AQ$252))+AN265)))</f>
        <v>0.17131902687394668</v>
      </c>
      <c r="AP265" s="186" cm="1">
        <f t="array" ref="AP265">IF(AR$252=-1,AQ265,IF(AR$252=99,AO265,IF(AR$252=0,INDEX($D258:$K258,0,AR$250),(INDEX($D258:$K258,0,AR$252+1)-INDEX($D258:$K258,0,AR$252))/(INDEX($D$249:$K$249,0,AR$252+1)-INDEX($D$249:$K$249,0,AR$252))+AO265)))</f>
        <v>0.17484827288355104</v>
      </c>
      <c r="AQ265" s="186" cm="1">
        <f t="array" ref="AQ265">IF(AS$252=-1,AR265,IF(AS$252=99,AP265,IF(AS$252=0,INDEX($D258:$K258,0,AS$250),(INDEX($D258:$K258,0,AS$252+1)-INDEX($D258:$K258,0,AS$252))/(INDEX($D$249:$K$249,0,AS$252+1)-INDEX($D$249:$K$249,0,AS$252))+AP265)))</f>
        <v>0.1783775188931554</v>
      </c>
      <c r="AR265" s="186" cm="1">
        <f t="array" ref="AR265">IF(AT$252=-1,AW265,IF(AT$252=99,AQ265,IF(AT$252=0,INDEX($D258:$K258,0,AT$250),(INDEX($D258:$K258,0,AT$252+1)-INDEX($D258:$K258,0,AT$252))/(INDEX($D$249:$K$249,0,AT$252+1)-INDEX($D$249:$K$249,0,AT$252))+AQ265)))</f>
        <v>0.18190676490275975</v>
      </c>
      <c r="AS265" s="186" cm="1">
        <f t="array" ref="AS265">IF(AU$252=-1,AX265,IF(AU$252=99,AR265,IF(AU$252=0,INDEX($D258:$K258,0,AU$250),(INDEX($D258:$K258,0,AU$252+1)-INDEX($D258:$K258,0,AU$252))/(INDEX($D$249:$K$249,0,AU$252+1)-INDEX($D$249:$K$249,0,AU$252))+AR265)))</f>
        <v>0.18543601091236411</v>
      </c>
      <c r="AT265" s="186" cm="1">
        <f t="array" ref="AT265">IF(AV$252=-1,AY265,IF(AV$252=99,AS265,IF(AV$252=0,INDEX($D258:$K258,0,AV$250),(INDEX($D258:$K258,0,AV$252+1)-INDEX($D258:$K258,0,AV$252))/(INDEX($D$249:$K$249,0,AV$252+1)-INDEX($D$249:$K$249,0,AV$252))+AS265)))</f>
        <v>0.18896525692196847</v>
      </c>
      <c r="AU265" s="186" cm="1">
        <f t="array" ref="AU265">IF(AW$252=-1,AZ265,IF(AW$252=99,AT265,IF(AW$252=0,INDEX($D258:$K258,0,AW$250),(INDEX($D258:$K258,0,AW$252+1)-INDEX($D258:$K258,0,AW$252))/(INDEX($D$249:$K$249,0,AW$252+1)-INDEX($D$249:$K$249,0,AW$252))+AT265)))</f>
        <v>0.19249450293157283</v>
      </c>
      <c r="AV265" s="186" cm="1">
        <f t="array" ref="AV265">IF(AX$252=-1,BA265,IF(AX$252=99,AU265,IF(AX$252=0,INDEX($D258:$K258,0,AX$250),(INDEX($D258:$K258,0,AX$252+1)-INDEX($D258:$K258,0,AX$252))/(INDEX($D$249:$K$249,0,AX$252+1)-INDEX($D$249:$K$249,0,AX$252))+AU265)))</f>
        <v>0.1960237489411773</v>
      </c>
      <c r="AW265" s="186" cm="1">
        <f t="array" ref="AW265">IF(AY$252=-1,BB265,IF(AY$252=99,AV265,IF(AY$252=0,INDEX($D258:$K258,0,AY$250),(INDEX($D258:$K258,0,AY$252+1)-INDEX($D258:$K258,0,AY$252))/(INDEX($D$249:$K$249,0,AY$252+1)-INDEX($D$249:$K$249,0,AY$252))+AV265)))</f>
        <v>0.1960237489411773</v>
      </c>
      <c r="AX265" s="186" cm="1">
        <f t="array" ref="AX265">IF(AV$252=-1,AZ265,IF(AV$252=99,AW265,IF(AV$252=0,INDEX($D258:$K258,0,AV$250),(INDEX($D258:$K258,0,AV$252+1)-INDEX($D258:$K258,0,AV$252))/(INDEX($D$249:$K$249,0,AV$252+1)-INDEX($D$249:$K$249,0,AV$252))+AW265)))</f>
        <v>0.19955299495078166</v>
      </c>
      <c r="AY265" s="186" cm="1">
        <f t="array" ref="AY265">IF(AW$252=-1,BA265,IF(AW$252=99,AX265,IF(AW$252=0,INDEX($D258:$K258,0,AW$250),(INDEX($D258:$K258,0,AW$252+1)-INDEX($D258:$K258,0,AW$252))/(INDEX($D$249:$K$249,0,AW$252+1)-INDEX($D$249:$K$249,0,AW$252))+AX265)))</f>
        <v>0.20308224096038602</v>
      </c>
      <c r="AZ265" s="186" cm="1">
        <f t="array" ref="AZ265">IF(AX$252=-1,BB265,IF(AX$252=99,AY265,IF(AX$252=0,INDEX($D258:$K258,0,AX$250),(INDEX($D258:$K258,0,AX$252+1)-INDEX($D258:$K258,0,AX$252))/(INDEX($D$249:$K$249,0,AX$252+1)-INDEX($D$249:$K$249,0,AX$252))+AY265)))</f>
        <v>0.1960237489411773</v>
      </c>
      <c r="BA265" s="186" cm="1">
        <f t="array" ref="BA265">IF(AY$252=-1,BC265,IF(AY$252=99,AZ265,IF(AY$252=0,INDEX($D258:$K258,0,AY$250),(INDEX($D258:$K258,0,AY$252+1)-INDEX($D258:$K258,0,AY$252))/(INDEX($D$249:$K$249,0,AY$252+1)-INDEX($D$249:$K$249,0,AY$252))+AZ265)))</f>
        <v>0.1960237489411773</v>
      </c>
      <c r="BB265" s="186" cm="1">
        <f t="array" ref="BB265">IF(AZ$252=-1,BD265,IF(AZ$252=99,BA265,IF(AZ$252=0,INDEX($D258:$K258,0,AZ$250),(INDEX($D258:$K258,0,AZ$252+1)-INDEX($D258:$K258,0,AZ$252))/(INDEX($D$249:$K$249,0,AZ$252+1)-INDEX($D$249:$K$249,0,AZ$252))+BA265)))</f>
        <v>0.1960237489411773</v>
      </c>
      <c r="BC265" s="186" cm="1">
        <f t="array" ref="BC265">IF(BA$252=-1,BE265,IF(BA$252=99,BB265,IF(BA$252=0,INDEX($D258:$K258,0,BA$250),(INDEX($D258:$K258,0,BA$252+1)-INDEX($D258:$K258,0,BA$252))/(INDEX($D$249:$K$249,0,BA$252+1)-INDEX($D$249:$K$249,0,BA$252))+BB265)))</f>
        <v>0.1960237489411773</v>
      </c>
      <c r="BD265" s="186" cm="1">
        <f t="array" ref="BD265">IF(BB$252=-1,BF265,IF(BB$252=99,BC265,IF(BB$252=0,INDEX($D258:$K258,0,BB$250),(INDEX($D258:$K258,0,BB$252+1)-INDEX($D258:$K258,0,BB$252))/(INDEX($D$249:$K$249,0,BB$252+1)-INDEX($D$249:$K$249,0,BB$252))+BC265)))</f>
        <v>0.1960237489411773</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21" workbookViewId="0">
      <selection activeCell="AB48" sqref="AB48"/>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51" t="s">
        <v>296</v>
      </c>
      <c r="C2" s="351"/>
      <c r="J2" s="40"/>
      <c r="L2" s="185"/>
    </row>
    <row r="3" spans="1:43">
      <c r="A3" s="4" t="s">
        <v>16</v>
      </c>
      <c r="B3" s="262" t="s">
        <v>630</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595</v>
      </c>
      <c r="C5" s="186" t="s">
        <v>597</v>
      </c>
      <c r="D5" s="185">
        <f>MATCH(B5,Drivers!$A$7:$A$22,0)</f>
        <v>13</v>
      </c>
      <c r="E5" s="186"/>
      <c r="G5"/>
      <c r="J5" s="24" cm="1">
        <f t="array" ref="J5">INDEX(Drivers!$C$7:$AG$22,$D5,J$3)</f>
        <v>11.263564724197627</v>
      </c>
      <c r="K5" s="24" cm="1">
        <f t="array" ref="K5">INDEX(Drivers!$C$7:$AG$22,$D5,K$3)</f>
        <v>12.26</v>
      </c>
      <c r="L5" s="24" cm="1">
        <f t="array" ref="L5">INDEX(Drivers!$C$7:$AG$22,$D5,L$3)</f>
        <v>12.574</v>
      </c>
      <c r="M5" s="24" cm="1">
        <f t="array" ref="M5">INDEX(Drivers!$C$7:$AG$22,$D5,M$3)</f>
        <v>13.003</v>
      </c>
      <c r="N5" s="24" cm="1">
        <f t="array" ref="N5">INDEX(Drivers!$C$7:$AG$22,$D5,N$3)</f>
        <v>12.263</v>
      </c>
      <c r="O5" s="24" cm="1">
        <f t="array" ref="O5">INDEX(Drivers!$C$7:$AG$22,$D5,O$3)</f>
        <v>12.579359970983564</v>
      </c>
      <c r="P5" s="24" cm="1">
        <f t="array" ref="P5">INDEX(Drivers!$C$7:$AG$22,$D5,P$3)</f>
        <v>14.580047570630384</v>
      </c>
      <c r="Q5" s="24" cm="1">
        <f t="array" ref="Q5">INDEX(Drivers!$C$7:$AG$22,$D5,Q$3)</f>
        <v>18.592836698354962</v>
      </c>
      <c r="R5" s="24" cm="1">
        <f t="array" ref="R5">INDEX(Drivers!$C$7:$AG$22,$D5,R$3)</f>
        <v>23.664118754572669</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65.708476678791641</v>
      </c>
      <c r="L16" s="36">
        <f>K16*(1+$C$16*(L5/K5-1))</f>
        <v>67.391385461592662</v>
      </c>
      <c r="M16" s="36">
        <f t="shared" ref="M16:O16" si="12">L16*(1+$C$16*(M5/L5-1))</f>
        <v>69.690646187139279</v>
      </c>
      <c r="N16" s="36">
        <f t="shared" si="12"/>
        <v>65.724555425124123</v>
      </c>
      <c r="O16" s="36">
        <f t="shared" si="12"/>
        <v>67.420112666190747</v>
      </c>
      <c r="P16" s="36">
        <f>N16*(1+$C$16*(P5/N5-1))</f>
        <v>78.142962134619836</v>
      </c>
      <c r="Q16" s="36">
        <f>P16*(1+$C$16*(Q5/P5-1))</f>
        <v>99.649834958110773</v>
      </c>
      <c r="R16" s="36">
        <f>Q16*(1+$C$16*(R5/Q5-1))</f>
        <v>126.82978754559493</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21.903188381382925</v>
      </c>
      <c r="L17" s="36">
        <f t="shared" ref="L17" si="13">K17*(1+$C$17*(L5/K5-1))</f>
        <v>22.464167268149176</v>
      </c>
      <c r="M17" s="36">
        <f t="shared" ref="M17" si="14">L17*(1+$C$17*(M5/L5-1))</f>
        <v>23.230600205801153</v>
      </c>
      <c r="N17" s="36">
        <f t="shared" ref="N17" si="15">M17*(1+$C$17*(N5/M5-1))</f>
        <v>21.908548052275595</v>
      </c>
      <c r="O17" s="36">
        <f t="shared" ref="O17" si="16">N17*(1+$C$17*(O5/N5-1))</f>
        <v>22.473743161637898</v>
      </c>
      <c r="P17" s="36">
        <f>N17*(1+$C$17*(P5/N5-1))</f>
        <v>26.048085526022984</v>
      </c>
      <c r="Q17" s="36">
        <f>P17*(1+$C$17*(Q5/P5-1))</f>
        <v>33.217161888120593</v>
      </c>
      <c r="R17" s="36">
        <f>Q17*(1+$C$17*(R5/Q5-1))</f>
        <v>42.277296163199175</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1.1648006337563943</v>
      </c>
      <c r="L18" s="36">
        <f t="shared" ref="L18" si="17">K18*(1+$C$18*(L5/K5-1))</f>
        <v>1.1946332111625533</v>
      </c>
      <c r="M18" s="36">
        <f t="shared" ref="M18" si="18">L18*(1+$C$18*(M5/L5-1))</f>
        <v>1.2353917325231971</v>
      </c>
      <c r="N18" s="36">
        <f t="shared" ref="N18" si="19">M18*(1+$C$18*(N5/M5-1))</f>
        <v>1.1650856583812941</v>
      </c>
      <c r="O18" s="36">
        <f t="shared" ref="O18" si="20">N18*(1+$C$18*(O5/N5-1))</f>
        <v>1.1951424524022412</v>
      </c>
      <c r="P18" s="36">
        <f>N18*(1+$C$18*(P5/N5-1))</f>
        <v>1.3852241966124512</v>
      </c>
      <c r="Q18" s="36">
        <f>P18*(1+$C$18*(Q5/P5-1))</f>
        <v>1.7664721019227576</v>
      </c>
      <c r="R18" s="36">
        <f>Q18*(1+$C$18*(R5/Q5-1))</f>
        <v>2.2482855238672776</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65.708476678791641</v>
      </c>
      <c r="L22" s="282">
        <v>68.939278175231294</v>
      </c>
      <c r="M22" s="186">
        <f t="shared" ref="M22:R22" si="21">(M16*M9)</f>
        <v>69.690646187139279</v>
      </c>
      <c r="N22" s="186">
        <f t="shared" si="21"/>
        <v>65.724555425124123</v>
      </c>
      <c r="O22" s="186">
        <f t="shared" si="21"/>
        <v>67.420112666190747</v>
      </c>
      <c r="P22" s="186">
        <f t="shared" si="21"/>
        <v>78.142962134619836</v>
      </c>
      <c r="Q22" s="186">
        <f t="shared" si="21"/>
        <v>99.649834958110773</v>
      </c>
      <c r="R22" s="186">
        <f t="shared" si="21"/>
        <v>126.82978754559493</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21.903188381382925</v>
      </c>
      <c r="L23" s="283">
        <v>20.465228059152793</v>
      </c>
      <c r="M23" s="186">
        <f t="shared" ref="M23" si="23">(M17*M10)</f>
        <v>23.230600205801153</v>
      </c>
      <c r="N23" s="186">
        <f t="shared" ref="N23" si="24">(N17*N10)</f>
        <v>21.908548052275595</v>
      </c>
      <c r="O23" s="186">
        <f t="shared" ref="O23" si="25">(O17*O10)</f>
        <v>22.473743161637898</v>
      </c>
      <c r="P23" s="186">
        <f t="shared" ref="P23:R24" si="26">(P17*P10)</f>
        <v>26.048085526022984</v>
      </c>
      <c r="Q23" s="186">
        <f t="shared" si="26"/>
        <v>33.217161888120593</v>
      </c>
      <c r="R23" s="186">
        <f t="shared" si="26"/>
        <v>42.277296163199175</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1.1648006337563943</v>
      </c>
      <c r="L24" s="284">
        <f t="shared" ref="L24" si="27">(L18*L11)</f>
        <v>1.1946332111625533</v>
      </c>
      <c r="M24" s="186">
        <f>(M18*M11)</f>
        <v>1.2353917325231971</v>
      </c>
      <c r="N24" s="186">
        <f>(N18*N11)</f>
        <v>1.1650856583812941</v>
      </c>
      <c r="O24" s="186">
        <f>(O18*O11)</f>
        <v>1.1951424524022412</v>
      </c>
      <c r="P24" s="186">
        <f t="shared" si="26"/>
        <v>1.3852241966124512</v>
      </c>
      <c r="Q24" s="186">
        <f t="shared" si="26"/>
        <v>1.7664721019227576</v>
      </c>
      <c r="R24" s="186">
        <f t="shared" si="26"/>
        <v>2.2482855238672776</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598</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596</v>
      </c>
      <c r="C28" s="186" t="s">
        <v>598</v>
      </c>
      <c r="D28" s="185">
        <f>MATCH(B28,Drivers!$A$7:$A$22,0)</f>
        <v>16</v>
      </c>
      <c r="E28" s="186"/>
      <c r="F28" s="185"/>
      <c r="G28" s="185"/>
      <c r="H28" s="185"/>
      <c r="I28" s="185"/>
      <c r="J28" s="186" cm="1">
        <f t="array" ref="J28">INDEX(Drivers!$C$7:$AG$22,$D28,J$3)</f>
        <v>1.1351531206547518</v>
      </c>
      <c r="K28" s="186" cm="1">
        <f t="array" ref="K28">INDEX(Drivers!$C$7:$AG$22,$D28,K$3)</f>
        <v>1.123</v>
      </c>
      <c r="L28" s="186" cm="1">
        <f t="array" ref="L28">INDEX(Drivers!$C$7:$AG$22,$D28,L$3)</f>
        <v>1.141</v>
      </c>
      <c r="M28" s="186" cm="1">
        <f t="array" ref="M28">INDEX(Drivers!$C$7:$AG$22,$D28,M$3)</f>
        <v>1.085</v>
      </c>
      <c r="N28" s="186" cm="1">
        <f t="array" ref="N28">INDEX(Drivers!$C$7:$AG$22,$D28,N$3)</f>
        <v>0.97599999999999998</v>
      </c>
      <c r="O28" s="186" cm="1">
        <f t="array" ref="O28">INDEX(Drivers!$C$7:$AG$22,$D28,O$3)</f>
        <v>0.97627412301125183</v>
      </c>
      <c r="P28" s="186" cm="1">
        <f t="array" ref="P28">INDEX(Drivers!$C$7:$AG$22,$D28,P$3)</f>
        <v>1.1226856245323042</v>
      </c>
      <c r="Q28" s="186" cm="1">
        <f t="array" ref="Q28">INDEX(Drivers!$C$7:$AG$22,$D28,Q$3)</f>
        <v>1.6748275159577153</v>
      </c>
      <c r="R28" s="186" cm="1">
        <f t="array" ref="R28">INDEX(Drivers!$C$7:$AG$22,$D28,R$3)</f>
        <v>2.9565372612710057</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4">
        <f>714.528/1000</f>
        <v>0.71452800000000005</v>
      </c>
      <c r="M33" s="186">
        <f>AVERAGE(L33,J33,K33)</f>
        <v>0.76619187600000005</v>
      </c>
      <c r="N33" s="186">
        <f>M33</f>
        <v>0.76619187600000005</v>
      </c>
      <c r="O33" s="186">
        <f t="shared" ref="O33:R33" si="28">N33</f>
        <v>0.76619187600000005</v>
      </c>
      <c r="P33" s="186">
        <f t="shared" si="28"/>
        <v>0.76619187600000005</v>
      </c>
      <c r="Q33" s="186">
        <f t="shared" si="28"/>
        <v>0.76619187600000005</v>
      </c>
      <c r="R33" s="186">
        <f t="shared" si="28"/>
        <v>0.76619187600000005</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4.4607259653916396</v>
      </c>
      <c r="L36" s="283">
        <f>0.001*(26455.61401-21947)</f>
        <v>4.5086140100000014</v>
      </c>
      <c r="M36" s="186">
        <f>M$28/J$28*J36</f>
        <v>4.3097842141139173</v>
      </c>
      <c r="N36" s="186">
        <f>N$28/K$28*K36</f>
        <v>3.8768197170278187</v>
      </c>
      <c r="O36" s="186">
        <f>O$28/L$28*L36</f>
        <v>3.8577065631980676</v>
      </c>
      <c r="P36" s="186">
        <f>P$28/N$28*N36</f>
        <v>4.4594772184534097</v>
      </c>
      <c r="Q36" s="186">
        <f>Q$28/P$28*P36</f>
        <v>6.6526683775467159</v>
      </c>
      <c r="R36" s="186">
        <f>R$28/Q$28*Q36</f>
        <v>11.743813471949656</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114" t="s">
        <v>16</v>
      </c>
    </row>
    <row r="38" spans="1:78" s="185" customFormat="1">
      <c r="A38" s="114" t="s">
        <v>16</v>
      </c>
      <c r="B38" s="115">
        <v>1</v>
      </c>
      <c r="C38" s="191">
        <v>2012</v>
      </c>
      <c r="D38" s="191">
        <v>2015</v>
      </c>
      <c r="E38" s="191">
        <v>2017</v>
      </c>
      <c r="F38" s="188">
        <v>2019</v>
      </c>
      <c r="G38" s="191">
        <v>2020</v>
      </c>
      <c r="H38" s="191">
        <v>2021</v>
      </c>
      <c r="I38" s="115">
        <v>2030</v>
      </c>
      <c r="J38" s="191">
        <v>2040</v>
      </c>
      <c r="K38" s="120">
        <v>2050</v>
      </c>
    </row>
    <row r="39" spans="1:78" s="185" customFormat="1">
      <c r="A39" s="40" t="s">
        <v>16</v>
      </c>
      <c r="B39" s="188">
        <v>0</v>
      </c>
      <c r="C39" s="187" cm="1">
        <f t="array" ref="C39">INDEX($C38:$K38,0,COUNT($C38:$K38)-C40)</f>
        <v>2050</v>
      </c>
      <c r="D39" s="187" cm="1">
        <f t="array" ref="D39">INDEX($C38:$K38,0,COUNT($C38:$K38)-D40)</f>
        <v>2040</v>
      </c>
      <c r="E39" s="187" cm="1">
        <f t="array" ref="E39">INDEX($C38:$K38,0,COUNT($C38:$K38)-E40)</f>
        <v>2030</v>
      </c>
      <c r="F39" s="187" cm="1">
        <f t="array" ref="F39">INDEX($C38:$K38,0,COUNT($C38:$K38)-F40)</f>
        <v>2021</v>
      </c>
      <c r="G39" s="187" cm="1">
        <f t="array" ref="G39">INDEX($C38:$K38,0,COUNT($C38:$K38)-G40)</f>
        <v>2020</v>
      </c>
      <c r="H39" s="187" cm="1">
        <f t="array" ref="H39">INDEX($C38:$K38,0,COUNT($C38:$K38)-H40)</f>
        <v>2019</v>
      </c>
      <c r="I39" s="187" cm="1">
        <f t="array" ref="I39">INDEX($C38:$K38,0,COUNT($C38:$K38)-I40)</f>
        <v>2017</v>
      </c>
      <c r="J39" s="187" cm="1">
        <f t="array" ref="J39">INDEX($C38:$K38,0,COUNT($C38:$K38)-J40)</f>
        <v>2015</v>
      </c>
      <c r="K39" s="121">
        <v>2012</v>
      </c>
    </row>
    <row r="40" spans="1:78" s="185" customFormat="1">
      <c r="A40" s="40" t="s">
        <v>16</v>
      </c>
      <c r="B40" s="188">
        <v>-1</v>
      </c>
      <c r="C40" s="187">
        <v>0</v>
      </c>
      <c r="D40" s="187">
        <v>1</v>
      </c>
      <c r="E40" s="188">
        <v>2</v>
      </c>
      <c r="F40" s="187">
        <v>3</v>
      </c>
      <c r="G40" s="188">
        <v>4</v>
      </c>
      <c r="H40" s="187">
        <v>5</v>
      </c>
      <c r="I40" s="188">
        <v>6</v>
      </c>
      <c r="J40" s="187">
        <v>7</v>
      </c>
      <c r="K40" s="188">
        <v>8</v>
      </c>
    </row>
    <row r="41" spans="1:78">
      <c r="A41" s="116" t="s">
        <v>16</v>
      </c>
      <c r="B41" s="117"/>
      <c r="C41" s="117"/>
      <c r="D41" s="117"/>
      <c r="E41" s="117"/>
      <c r="F41" s="117"/>
      <c r="G41" s="117"/>
      <c r="H41" s="117"/>
      <c r="I41" s="122"/>
    </row>
    <row r="42" spans="1:78" s="185" customFormat="1" ht="23.25">
      <c r="A42" s="323" t="s">
        <v>16</v>
      </c>
      <c r="B42" s="118" t="s">
        <v>19</v>
      </c>
      <c r="C42" s="118" t="s">
        <v>20</v>
      </c>
      <c r="D42" s="118" t="s">
        <v>21</v>
      </c>
      <c r="E42" s="118" t="s">
        <v>22</v>
      </c>
      <c r="F42" s="118" t="s">
        <v>23</v>
      </c>
      <c r="G42" s="118" t="s">
        <v>24</v>
      </c>
      <c r="H42" s="118" t="s">
        <v>614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91" t="s">
        <v>16</v>
      </c>
      <c r="J43" s="191">
        <f t="shared" ref="J43:AP43" si="29">MATCH(J$42,$C$38:$K$38,$B38)</f>
        <v>1</v>
      </c>
      <c r="K43" s="191">
        <f t="shared" si="29"/>
        <v>1</v>
      </c>
      <c r="L43" s="191">
        <f t="shared" si="29"/>
        <v>1</v>
      </c>
      <c r="M43" s="191">
        <f t="shared" si="29"/>
        <v>2</v>
      </c>
      <c r="N43" s="191">
        <f t="shared" si="29"/>
        <v>2</v>
      </c>
      <c r="O43" s="191">
        <f t="shared" si="29"/>
        <v>3</v>
      </c>
      <c r="P43" s="191">
        <f t="shared" si="29"/>
        <v>3</v>
      </c>
      <c r="Q43" s="191">
        <f t="shared" si="29"/>
        <v>4</v>
      </c>
      <c r="R43" s="191">
        <f t="shared" si="29"/>
        <v>5</v>
      </c>
      <c r="S43" s="191">
        <f t="shared" si="29"/>
        <v>6</v>
      </c>
      <c r="T43" s="191">
        <f t="shared" si="29"/>
        <v>6</v>
      </c>
      <c r="U43" s="191">
        <f t="shared" si="29"/>
        <v>6</v>
      </c>
      <c r="V43" s="191">
        <f t="shared" si="29"/>
        <v>6</v>
      </c>
      <c r="W43" s="191">
        <f t="shared" si="29"/>
        <v>6</v>
      </c>
      <c r="X43" s="191">
        <f t="shared" si="29"/>
        <v>6</v>
      </c>
      <c r="Y43" s="191">
        <f t="shared" si="29"/>
        <v>6</v>
      </c>
      <c r="Z43" s="191">
        <f t="shared" si="29"/>
        <v>6</v>
      </c>
      <c r="AA43" s="191">
        <f t="shared" si="29"/>
        <v>6</v>
      </c>
      <c r="AB43" s="191">
        <f t="shared" si="29"/>
        <v>7</v>
      </c>
      <c r="AC43" s="191">
        <f t="shared" si="29"/>
        <v>7</v>
      </c>
      <c r="AD43" s="191">
        <f t="shared" si="29"/>
        <v>7</v>
      </c>
      <c r="AE43" s="191">
        <f t="shared" si="29"/>
        <v>7</v>
      </c>
      <c r="AF43" s="191">
        <f t="shared" si="29"/>
        <v>7</v>
      </c>
      <c r="AG43" s="191">
        <f t="shared" si="29"/>
        <v>7</v>
      </c>
      <c r="AH43" s="191">
        <f t="shared" si="29"/>
        <v>7</v>
      </c>
      <c r="AI43" s="191">
        <f t="shared" si="29"/>
        <v>7</v>
      </c>
      <c r="AJ43" s="191">
        <f t="shared" si="29"/>
        <v>7</v>
      </c>
      <c r="AK43" s="191">
        <f t="shared" si="29"/>
        <v>7</v>
      </c>
      <c r="AL43" s="191">
        <f t="shared" si="29"/>
        <v>8</v>
      </c>
      <c r="AM43" s="191">
        <f t="shared" si="29"/>
        <v>8</v>
      </c>
      <c r="AN43" s="191">
        <f t="shared" si="29"/>
        <v>9</v>
      </c>
      <c r="AO43" s="191">
        <f t="shared" si="29"/>
        <v>9</v>
      </c>
      <c r="AP43" s="191">
        <f t="shared" si="29"/>
        <v>9</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188" t="s">
        <v>16</v>
      </c>
      <c r="J44" s="40">
        <f t="shared" ref="J44:AP44" si="30">MATCH(J$42,$C$38:$K$38,$B39)</f>
        <v>1</v>
      </c>
      <c r="K44" s="187" t="e">
        <f t="shared" si="30"/>
        <v>#N/A</v>
      </c>
      <c r="L44" s="187" t="e">
        <f t="shared" si="30"/>
        <v>#N/A</v>
      </c>
      <c r="M44" s="187">
        <f t="shared" si="30"/>
        <v>2</v>
      </c>
      <c r="N44" s="187" t="e">
        <f t="shared" si="30"/>
        <v>#N/A</v>
      </c>
      <c r="O44" s="187">
        <f t="shared" si="30"/>
        <v>3</v>
      </c>
      <c r="P44" s="187" t="e">
        <f t="shared" si="30"/>
        <v>#N/A</v>
      </c>
      <c r="Q44" s="187">
        <f t="shared" si="30"/>
        <v>4</v>
      </c>
      <c r="R44" s="187">
        <f t="shared" si="30"/>
        <v>5</v>
      </c>
      <c r="S44" s="187">
        <f t="shared" si="30"/>
        <v>6</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7</v>
      </c>
      <c r="AC44" s="187" t="e">
        <f t="shared" si="30"/>
        <v>#N/A</v>
      </c>
      <c r="AD44" s="187" t="e">
        <f t="shared" si="30"/>
        <v>#N/A</v>
      </c>
      <c r="AE44" s="187" t="e">
        <f t="shared" si="30"/>
        <v>#N/A</v>
      </c>
      <c r="AF44" s="187" t="e">
        <f t="shared" si="30"/>
        <v>#N/A</v>
      </c>
      <c r="AG44" s="187" t="e">
        <f t="shared" si="30"/>
        <v>#N/A</v>
      </c>
      <c r="AH44" s="187" t="e">
        <f t="shared" si="30"/>
        <v>#N/A</v>
      </c>
      <c r="AI44" s="187" t="e">
        <f t="shared" si="30"/>
        <v>#N/A</v>
      </c>
      <c r="AJ44" s="187" t="e">
        <f t="shared" si="30"/>
        <v>#N/A</v>
      </c>
      <c r="AK44" s="187" t="e">
        <f t="shared" si="30"/>
        <v>#N/A</v>
      </c>
      <c r="AL44" s="187">
        <f t="shared" si="30"/>
        <v>8</v>
      </c>
      <c r="AM44" s="187" t="e">
        <f t="shared" si="30"/>
        <v>#N/A</v>
      </c>
      <c r="AN44" s="187">
        <f t="shared" si="30"/>
        <v>9</v>
      </c>
      <c r="AO44" s="187" t="e">
        <f t="shared" si="30"/>
        <v>#N/A</v>
      </c>
      <c r="AP44" s="187" t="e">
        <f t="shared" si="30"/>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188" t="s">
        <v>16</v>
      </c>
      <c r="J45" s="40">
        <f t="shared" ref="J45:AP45" si="31">MATCH(J$42,$C$39:$K$39,$B40)</f>
        <v>9</v>
      </c>
      <c r="K45" s="187">
        <f t="shared" si="31"/>
        <v>8</v>
      </c>
      <c r="L45" s="187">
        <f t="shared" si="31"/>
        <v>8</v>
      </c>
      <c r="M45" s="187">
        <f t="shared" si="31"/>
        <v>8</v>
      </c>
      <c r="N45" s="187">
        <f t="shared" si="31"/>
        <v>7</v>
      </c>
      <c r="O45" s="187">
        <f t="shared" si="31"/>
        <v>7</v>
      </c>
      <c r="P45" s="187">
        <f t="shared" si="31"/>
        <v>6</v>
      </c>
      <c r="Q45" s="187">
        <f t="shared" si="31"/>
        <v>6</v>
      </c>
      <c r="R45" s="187">
        <f t="shared" si="31"/>
        <v>5</v>
      </c>
      <c r="S45" s="187">
        <f t="shared" si="31"/>
        <v>4</v>
      </c>
      <c r="T45" s="187">
        <f t="shared" si="31"/>
        <v>3</v>
      </c>
      <c r="U45" s="187">
        <f t="shared" si="31"/>
        <v>3</v>
      </c>
      <c r="V45" s="187">
        <f t="shared" si="31"/>
        <v>3</v>
      </c>
      <c r="W45" s="187">
        <f t="shared" si="31"/>
        <v>3</v>
      </c>
      <c r="X45" s="187">
        <f t="shared" si="31"/>
        <v>3</v>
      </c>
      <c r="Y45" s="187">
        <f t="shared" si="31"/>
        <v>3</v>
      </c>
      <c r="Z45" s="187">
        <f t="shared" si="31"/>
        <v>3</v>
      </c>
      <c r="AA45" s="187">
        <f t="shared" si="31"/>
        <v>3</v>
      </c>
      <c r="AB45" s="187">
        <f t="shared" si="31"/>
        <v>3</v>
      </c>
      <c r="AC45" s="187">
        <f t="shared" si="31"/>
        <v>2</v>
      </c>
      <c r="AD45" s="187">
        <f t="shared" si="31"/>
        <v>2</v>
      </c>
      <c r="AE45" s="187">
        <f t="shared" si="31"/>
        <v>2</v>
      </c>
      <c r="AF45" s="187">
        <f t="shared" si="31"/>
        <v>2</v>
      </c>
      <c r="AG45" s="187">
        <f t="shared" si="31"/>
        <v>2</v>
      </c>
      <c r="AH45" s="187">
        <f t="shared" si="31"/>
        <v>2</v>
      </c>
      <c r="AI45" s="187">
        <f t="shared" si="31"/>
        <v>2</v>
      </c>
      <c r="AJ45" s="187">
        <f t="shared" si="31"/>
        <v>2</v>
      </c>
      <c r="AK45" s="187">
        <f t="shared" si="31"/>
        <v>2</v>
      </c>
      <c r="AL45" s="187">
        <f t="shared" si="31"/>
        <v>2</v>
      </c>
      <c r="AM45" s="187">
        <f t="shared" si="31"/>
        <v>1</v>
      </c>
      <c r="AN45" s="187">
        <f t="shared" si="31"/>
        <v>1</v>
      </c>
      <c r="AO45" s="187" t="e">
        <f t="shared" si="31"/>
        <v>#N/A</v>
      </c>
      <c r="AP45" s="187" t="e">
        <f t="shared" si="31"/>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7" t="s">
        <v>16</v>
      </c>
      <c r="J46" s="189">
        <f t="shared" ref="J46:K46" si="32">IF(ISNA(J43),-1,IF(ISNA(J45),99,IF(ISNA(J44),J43,0)))</f>
        <v>0</v>
      </c>
      <c r="K46" s="189">
        <f t="shared" si="32"/>
        <v>1</v>
      </c>
      <c r="L46" s="189">
        <f t="shared" ref="L46:AP46" si="33">IF(ISNA(L43),-1,IF(ISNA(L45),99,IF(ISNA(L44),L43,0)))</f>
        <v>1</v>
      </c>
      <c r="M46" s="189">
        <f t="shared" si="33"/>
        <v>0</v>
      </c>
      <c r="N46" s="189">
        <f t="shared" si="33"/>
        <v>2</v>
      </c>
      <c r="O46" s="189">
        <f t="shared" si="33"/>
        <v>0</v>
      </c>
      <c r="P46" s="189">
        <f t="shared" si="33"/>
        <v>3</v>
      </c>
      <c r="Q46" s="189">
        <f t="shared" si="33"/>
        <v>0</v>
      </c>
      <c r="R46" s="189">
        <f t="shared" si="33"/>
        <v>0</v>
      </c>
      <c r="S46" s="189">
        <f t="shared" si="33"/>
        <v>0</v>
      </c>
      <c r="T46" s="189">
        <f t="shared" si="33"/>
        <v>6</v>
      </c>
      <c r="U46" s="189">
        <f t="shared" si="33"/>
        <v>6</v>
      </c>
      <c r="V46" s="189">
        <f t="shared" si="33"/>
        <v>6</v>
      </c>
      <c r="W46" s="189">
        <f t="shared" si="33"/>
        <v>6</v>
      </c>
      <c r="X46" s="189">
        <f t="shared" si="33"/>
        <v>6</v>
      </c>
      <c r="Y46" s="189">
        <f t="shared" si="33"/>
        <v>6</v>
      </c>
      <c r="Z46" s="189">
        <f t="shared" si="33"/>
        <v>6</v>
      </c>
      <c r="AA46" s="189">
        <f t="shared" si="33"/>
        <v>6</v>
      </c>
      <c r="AB46" s="189">
        <f t="shared" si="33"/>
        <v>0</v>
      </c>
      <c r="AC46" s="189">
        <f t="shared" si="33"/>
        <v>7</v>
      </c>
      <c r="AD46" s="189">
        <f t="shared" si="33"/>
        <v>7</v>
      </c>
      <c r="AE46" s="189">
        <f t="shared" si="33"/>
        <v>7</v>
      </c>
      <c r="AF46" s="189">
        <f t="shared" si="33"/>
        <v>7</v>
      </c>
      <c r="AG46" s="189">
        <f t="shared" si="33"/>
        <v>7</v>
      </c>
      <c r="AH46" s="189">
        <f t="shared" si="33"/>
        <v>7</v>
      </c>
      <c r="AI46" s="189">
        <f t="shared" si="33"/>
        <v>7</v>
      </c>
      <c r="AJ46" s="189">
        <f t="shared" si="33"/>
        <v>7</v>
      </c>
      <c r="AK46" s="189">
        <f t="shared" si="33"/>
        <v>7</v>
      </c>
      <c r="AL46" s="189">
        <f t="shared" si="33"/>
        <v>0</v>
      </c>
      <c r="AM46" s="189">
        <f t="shared" si="33"/>
        <v>8</v>
      </c>
      <c r="AN46" s="189">
        <f t="shared" si="33"/>
        <v>0</v>
      </c>
      <c r="AO46" s="189">
        <f t="shared" si="33"/>
        <v>99</v>
      </c>
      <c r="AP46" s="189">
        <f t="shared" si="33"/>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4">IF(A47="*","","COM_PROJ")</f>
        <v>COM_PROJ</v>
      </c>
      <c r="C47" s="124" t="str">
        <f t="shared" ref="C47:C51" si="35">IF($A47="*","","-")</f>
        <v>-</v>
      </c>
      <c r="D47" s="57" t="s">
        <v>134</v>
      </c>
      <c r="E47" s="124" t="str">
        <f t="shared" ref="E47:H51" si="36">IF($A47="*","","-")</f>
        <v>-</v>
      </c>
      <c r="F47" s="124" t="str">
        <f t="shared" si="36"/>
        <v>-</v>
      </c>
      <c r="G47" s="124" t="str">
        <f t="shared" si="36"/>
        <v>-</v>
      </c>
      <c r="H47" s="124" t="str">
        <f t="shared" si="36"/>
        <v>-</v>
      </c>
      <c r="I47" s="125">
        <f t="shared" ref="I47:I51" si="37">IF(A47="*","",0)</f>
        <v>0</v>
      </c>
      <c r="J47" s="186">
        <f>J33</f>
        <v>0.820564128</v>
      </c>
      <c r="K47" s="186" cm="1">
        <f t="array" ref="K47">IF(K$46=-1,L47,IF(K$46=99,J47,IF(K$46=0,INDEX($J33:$R33,0,K$44),(INDEX($J33:$R33,0,K$46+1)-INDEX($J33:$R33,0,K$46))/(INDEX($J$4:$R$4,0,K$46+1)-INDEX($J$4:$R$4,0,K$46))+J47)))</f>
        <v>0.80153725200000003</v>
      </c>
      <c r="L47" s="186" cm="1">
        <f t="array" ref="L47">IF(L$46=-1,M47,IF(L$46=99,K47,IF(L$46=0,INDEX($J33:$R33,0,L$44),(INDEX($J33:$R33,0,L$46+1)-INDEX($J33:$R33,0,L$46))/(INDEX($J$4:$R$4,0,L$46+1)-INDEX($J$4:$R$4,0,L$46))+K47)))</f>
        <v>0.78251037600000006</v>
      </c>
      <c r="M47" s="186" cm="1">
        <f t="array" ref="M47">IF(M$46=-1,N47,IF(M$46=99,L47,IF(M$46=0,INDEX($J33:$R33,0,M$44),(INDEX($J33:$R33,0,M$46+1)-INDEX($J33:$R33,0,M$46))/(INDEX($J$4:$R$4,0,M$46+1)-INDEX($J$4:$R$4,0,M$46))+L47)))</f>
        <v>0.76348350000000009</v>
      </c>
      <c r="N47" s="186" cm="1">
        <f t="array" ref="N47">IF(N$46=-1,O47,IF(N$46=99,M47,IF(N$46=0,INDEX($J33:$R33,0,N$44),(INDEX($J33:$R33,0,N$46+1)-INDEX($J33:$R33,0,N$46))/(INDEX($J$4:$R$4,0,N$46+1)-INDEX($J$4:$R$4,0,N$46))+M47)))</f>
        <v>0.73900575000000002</v>
      </c>
      <c r="O47" s="186" cm="1">
        <f t="array" ref="O47">IF(O$46=-1,P47,IF(O$46=99,N47,IF(O$46=0,INDEX($J33:$R33,0,O$44),(INDEX($J33:$R33,0,O$46+1)-INDEX($J33:$R33,0,O$46))/(INDEX($J$4:$R$4,0,O$46+1)-INDEX($J$4:$R$4,0,O$46))+N47)))</f>
        <v>0.71452800000000005</v>
      </c>
      <c r="P47" s="186" cm="1">
        <f t="array" ref="P47">IF(P$46=-1,Q47,IF(P$46=99,O47,IF(P$46=0,INDEX($J33:$R33,0,P$44),(INDEX($J33:$R33,0,P$46+1)-INDEX($J33:$R33,0,P$46))/(INDEX($J$4:$R$4,0,P$46+1)-INDEX($J$4:$R$4,0,P$46))+O47)))</f>
        <v>0.74035993800000011</v>
      </c>
      <c r="Q47" s="186" cm="1">
        <f t="array" ref="Q47">IF(Q$46=-1,R47,IF(Q$46=99,P47,IF(Q$46=0,INDEX($J33:$R33,0,Q$44),(INDEX($J33:$R33,0,Q$46+1)-INDEX($J33:$R33,0,Q$46))/(INDEX($J$4:$R$4,0,Q$46+1)-INDEX($J$4:$R$4,0,Q$46))+P47)))</f>
        <v>0.76619187600000005</v>
      </c>
      <c r="R47" s="186" cm="1">
        <f t="array" ref="R47">IF(R$46=-1,S47,IF(R$46=99,Q47,IF(R$46=0,INDEX($J33:$R33,0,R$44),(INDEX($J33:$R33,0,R$46+1)-INDEX($J33:$R33,0,R$46))/(INDEX($J$4:$R$4,0,R$46+1)-INDEX($J$4:$R$4,0,R$46))+Q47)))</f>
        <v>0.76619187600000005</v>
      </c>
      <c r="S47" s="186" cm="1">
        <f t="array" ref="S47">IF(S$46=-1,T47,IF(S$46=99,R47,IF(S$46=0,INDEX($J33:$R33,0,S$44),(INDEX($J33:$R33,0,S$46+1)-INDEX($J33:$R33,0,S$46))/(INDEX($J$4:$R$4,0,S$46+1)-INDEX($J$4:$R$4,0,S$46))+R47)))</f>
        <v>0.76619187600000005</v>
      </c>
      <c r="T47" s="186" cm="1">
        <f t="array" ref="T47">IF(T$46=-1,U47,IF(T$46=99,S47,IF(T$46=0,INDEX($J33:$R33,0,T$44),(INDEX($J33:$R33,0,T$46+1)-INDEX($J33:$R33,0,T$46))/(INDEX($J$4:$R$4,0,T$46+1)-INDEX($J$4:$R$4,0,T$46))+S47)))</f>
        <v>0.76619187600000005</v>
      </c>
      <c r="U47" s="186" cm="1">
        <f t="array" ref="U47">IF(U$46=-1,V47,IF(U$46=99,T47,IF(U$46=0,INDEX($J33:$R33,0,U$44),(INDEX($J33:$R33,0,U$46+1)-INDEX($J33:$R33,0,U$46))/(INDEX($J$4:$R$4,0,U$46+1)-INDEX($J$4:$R$4,0,U$46))+T47)))</f>
        <v>0.76619187600000005</v>
      </c>
      <c r="V47" s="186" cm="1">
        <f t="array" ref="V47">IF(V$46=-1,W47,IF(V$46=99,U47,IF(V$46=0,INDEX($J33:$R33,0,V$44),(INDEX($J33:$R33,0,V$46+1)-INDEX($J33:$R33,0,V$46))/(INDEX($J$4:$R$4,0,V$46+1)-INDEX($J$4:$R$4,0,V$46))+U47)))</f>
        <v>0.76619187600000005</v>
      </c>
      <c r="W47" s="186" cm="1">
        <f t="array" ref="W47">IF(W$46=-1,X47,IF(W$46=99,V47,IF(W$46=0,INDEX($J33:$R33,0,W$44),(INDEX($J33:$R33,0,W$46+1)-INDEX($J33:$R33,0,W$46))/(INDEX($J$4:$R$4,0,W$46+1)-INDEX($J$4:$R$4,0,W$46))+V47)))</f>
        <v>0.76619187600000005</v>
      </c>
      <c r="X47" s="186" cm="1">
        <f t="array" ref="X47">IF(X$46=-1,Y47,IF(X$46=99,W47,IF(X$46=0,INDEX($J33:$R33,0,X$44),(INDEX($J33:$R33,0,X$46+1)-INDEX($J33:$R33,0,X$46))/(INDEX($J$4:$R$4,0,X$46+1)-INDEX($J$4:$R$4,0,X$46))+W47)))</f>
        <v>0.76619187600000005</v>
      </c>
      <c r="Y47" s="186" cm="1">
        <f t="array" ref="Y47">IF(Y$46=-1,Z47,IF(Y$46=99,X47,IF(Y$46=0,INDEX($J33:$R33,0,Y$44),(INDEX($J33:$R33,0,Y$46+1)-INDEX($J33:$R33,0,Y$46))/(INDEX($J$4:$R$4,0,Y$46+1)-INDEX($J$4:$R$4,0,Y$46))+X47)))</f>
        <v>0.76619187600000005</v>
      </c>
      <c r="Z47" s="186" cm="1">
        <f t="array" ref="Z47">IF(Z$46=-1,AA47,IF(Z$46=99,Y47,IF(Z$46=0,INDEX($J33:$R33,0,Z$44),(INDEX($J33:$R33,0,Z$46+1)-INDEX($J33:$R33,0,Z$46))/(INDEX($J$4:$R$4,0,Z$46+1)-INDEX($J$4:$R$4,0,Z$46))+Y47)))</f>
        <v>0.76619187600000005</v>
      </c>
      <c r="AA47" s="186" cm="1">
        <f t="array" ref="AA47">IF(AA$46=-1,AB47,IF(AA$46=99,Z47,IF(AA$46=0,INDEX($J33:$R33,0,AA$44),(INDEX($J33:$R33,0,AA$46+1)-INDEX($J33:$R33,0,AA$46))/(INDEX($J$4:$R$4,0,AA$46+1)-INDEX($J$4:$R$4,0,AA$46))+Z47)))</f>
        <v>0.76619187600000005</v>
      </c>
      <c r="AB47" s="186" cm="1">
        <f t="array" ref="AB47">IF(AB$46=-1,AC47,IF(AB$46=99,AA47,IF(AB$46=0,INDEX($J33:$R33,0,AB$44),(INDEX($J33:$R33,0,AB$46+1)-INDEX($J33:$R33,0,AB$46))/(INDEX($J$4:$R$4,0,AB$46+1)-INDEX($J$4:$R$4,0,AB$46))+AA47)))</f>
        <v>0.76619187600000005</v>
      </c>
      <c r="AC47" s="186" cm="1">
        <f t="array" ref="AC47">IF(AC$46=-1,AD47,IF(AC$46=99,AB47,IF(AC$46=0,INDEX($J33:$R33,0,AC$44),(INDEX($J33:$R33,0,AC$46+1)-INDEX($J33:$R33,0,AC$46))/(INDEX($J$4:$R$4,0,AC$46+1)-INDEX($J$4:$R$4,0,AC$46))+AB47)))</f>
        <v>0.76619187600000005</v>
      </c>
      <c r="AD47" s="186" cm="1">
        <f t="array" ref="AD47">IF(AD$46=-1,AE47,IF(AD$46=99,AC47,IF(AD$46=0,INDEX($J33:$R33,0,AD$44),(INDEX($J33:$R33,0,AD$46+1)-INDEX($J33:$R33,0,AD$46))/(INDEX($J$4:$R$4,0,AD$46+1)-INDEX($J$4:$R$4,0,AD$46))+AC47)))</f>
        <v>0.76619187600000005</v>
      </c>
      <c r="AE47" s="186" cm="1">
        <f t="array" ref="AE47">IF(AE$46=-1,AF47,IF(AE$46=99,AD47,IF(AE$46=0,INDEX($J33:$R33,0,AE$44),(INDEX($J33:$R33,0,AE$46+1)-INDEX($J33:$R33,0,AE$46))/(INDEX($J$4:$R$4,0,AE$46+1)-INDEX($J$4:$R$4,0,AE$46))+AD47)))</f>
        <v>0.76619187600000005</v>
      </c>
      <c r="AF47" s="186" cm="1">
        <f t="array" ref="AF47">IF(AF$46=-1,AG47,IF(AF$46=99,AE47,IF(AF$46=0,INDEX($J33:$R33,0,AF$44),(INDEX($J33:$R33,0,AF$46+1)-INDEX($J33:$R33,0,AF$46))/(INDEX($J$4:$R$4,0,AF$46+1)-INDEX($J$4:$R$4,0,AF$46))+AE47)))</f>
        <v>0.76619187600000005</v>
      </c>
      <c r="AG47" s="186" cm="1">
        <f t="array" ref="AG47">IF(AG$46=-1,AH47,IF(AG$46=99,AF47,IF(AG$46=0,INDEX($J33:$R33,0,AG$44),(INDEX($J33:$R33,0,AG$46+1)-INDEX($J33:$R33,0,AG$46))/(INDEX($J$4:$R$4,0,AG$46+1)-INDEX($J$4:$R$4,0,AG$46))+AF47)))</f>
        <v>0.76619187600000005</v>
      </c>
      <c r="AH47" s="186" cm="1">
        <f t="array" ref="AH47">IF(AH$46=-1,AI47,IF(AH$46=99,AG47,IF(AH$46=0,INDEX($J33:$R33,0,AH$44),(INDEX($J33:$R33,0,AH$46+1)-INDEX($J33:$R33,0,AH$46))/(INDEX($J$4:$R$4,0,AH$46+1)-INDEX($J$4:$R$4,0,AH$46))+AG47)))</f>
        <v>0.76619187600000005</v>
      </c>
      <c r="AI47" s="186" cm="1">
        <f t="array" ref="AI47">IF(AI$46=-1,AJ47,IF(AI$46=99,AH47,IF(AI$46=0,INDEX($J33:$R33,0,AI$44),(INDEX($J33:$R33,0,AI$46+1)-INDEX($J33:$R33,0,AI$46))/(INDEX($J$4:$R$4,0,AI$46+1)-INDEX($J$4:$R$4,0,AI$46))+AH47)))</f>
        <v>0.76619187600000005</v>
      </c>
      <c r="AJ47" s="186" cm="1">
        <f t="array" ref="AJ47">IF(AJ$46=-1,AK47,IF(AJ$46=99,AI47,IF(AJ$46=0,INDEX($J33:$R33,0,AJ$44),(INDEX($J33:$R33,0,AJ$46+1)-INDEX($J33:$R33,0,AJ$46))/(INDEX($J$4:$R$4,0,AJ$46+1)-INDEX($J$4:$R$4,0,AJ$46))+AI47)))</f>
        <v>0.76619187600000005</v>
      </c>
      <c r="AK47" s="186" cm="1">
        <f t="array" ref="AK47">IF(AK$46=-1,AL47,IF(AK$46=99,AJ47,IF(AK$46=0,INDEX($J33:$R33,0,AK$44),(INDEX($J33:$R33,0,AK$46+1)-INDEX($J33:$R33,0,AK$46))/(INDEX($J$4:$R$4,0,AK$46+1)-INDEX($J$4:$R$4,0,AK$46))+AJ47)))</f>
        <v>0.76619187600000005</v>
      </c>
      <c r="AL47" s="186" cm="1">
        <f t="array" ref="AL47">IF(AL$46=-1,AM47,IF(AL$46=99,AK47,IF(AL$46=0,INDEX($J33:$R33,0,AL$44),(INDEX($J33:$R33,0,AL$46+1)-INDEX($J33:$R33,0,AL$46))/(INDEX($J$4:$R$4,0,AL$46+1)-INDEX($J$4:$R$4,0,AL$46))+AK47)))</f>
        <v>0.76619187600000005</v>
      </c>
      <c r="AM47" s="215">
        <f>(AL47+AN47)/2</f>
        <v>0.76619187600000005</v>
      </c>
      <c r="AN47" s="186" cm="1">
        <f t="array" ref="AN47">IF(AN$46=-1,AO47,IF(AN$46=99,AM47,IF(AN$46=0,INDEX($J33:$R33,0,AN$44),(INDEX($J33:$R33,0,AN$46+1)-INDEX($J33:$R33,0,AN$46))/(INDEX($J$4:$R$4,0,AN$46+1)-INDEX($J$4:$R$4,0,AN$46))+AM47)))</f>
        <v>0.76619187600000005</v>
      </c>
      <c r="AO47" s="186" cm="1">
        <f t="array" ref="AO47">IF(AO$46=-1,AP47,IF(AO$46=99,AN47,IF(AO$46=0,INDEX($J33:$R33,0,AO$44),(INDEX($J33:$R33,0,AO$46+1)-INDEX($J33:$R33,0,AO$46))/(INDEX($J$4:$R$4,0,AO$46+1)-INDEX($J$4:$R$4,0,AO$46))+AN47)))</f>
        <v>0.76619187600000005</v>
      </c>
      <c r="AP47" s="186" cm="1">
        <f t="array" ref="AP47">IF(AP$46=-1,AR47,IF(AP$46=99,AO47,IF(AP$46=0,INDEX($J33:$R33,0,AP$44),(INDEX($J33:$R33,0,AP$46+1)-INDEX($J33:$R33,0,AP$46))/(INDEX($J$4:$R$4,0,AP$46+1)-INDEX($J$4:$R$4,0,AP$46))+AO47)))</f>
        <v>0.76619187600000005</v>
      </c>
    </row>
    <row r="48" spans="1:78" s="185" customFormat="1">
      <c r="A48" s="40"/>
      <c r="B48" s="123" t="str">
        <f t="shared" si="34"/>
        <v>COM_PROJ</v>
      </c>
      <c r="C48" s="124" t="str">
        <f t="shared" si="35"/>
        <v>-</v>
      </c>
      <c r="D48" s="57" t="str">
        <f>B22</f>
        <v>TAIJET</v>
      </c>
      <c r="E48" s="124" t="str">
        <f t="shared" si="36"/>
        <v>-</v>
      </c>
      <c r="F48" s="124" t="str">
        <f t="shared" si="36"/>
        <v>-</v>
      </c>
      <c r="G48" s="124" t="str">
        <f t="shared" si="36"/>
        <v>-</v>
      </c>
      <c r="H48" s="124" t="str">
        <f t="shared" si="36"/>
        <v>-</v>
      </c>
      <c r="I48" s="125">
        <f t="shared" si="37"/>
        <v>0</v>
      </c>
      <c r="J48" s="186">
        <f>J22</f>
        <v>60.368000000000002</v>
      </c>
      <c r="K48" s="186" cm="1">
        <f t="array" ref="K48">IF(K$46=-1,L48,IF(K$46=99,J48,IF(K$46=0,INDEX($J22:$R22,0,K$44),(INDEX($J22:$R22,0,K$46+1)-INDEX($J22:$R22,0,K$46))/(INDEX($J$4:$R$4,0,K$46+1)-INDEX($J$4:$R$4,0,K$46))+J48)))</f>
        <v>62.148158892930546</v>
      </c>
      <c r="L48" s="186" cm="1">
        <f t="array" ref="L48">IF(L$46=-1,M48,IF(L$46=99,K48,IF(L$46=0,INDEX($J22:$R22,0,L$44),(INDEX($J22:$R22,0,L$46+1)-INDEX($J22:$R22,0,L$46))/(INDEX($J$4:$R$4,0,L$46+1)-INDEX($J$4:$R$4,0,L$46))+K48)))</f>
        <v>63.92831778586109</v>
      </c>
      <c r="M48" s="186" cm="1">
        <f t="array" ref="M48">IF(M$46=-1,N48,IF(M$46=99,L48,IF(M$46=0,INDEX($J22:$R22,0,M$44),(INDEX($J22:$R22,0,M$46+1)-INDEX($J22:$R22,0,M$46))/(INDEX($J$4:$R$4,0,M$46+1)-INDEX($J$4:$R$4,0,M$46))+L48)))</f>
        <v>65.708476678791641</v>
      </c>
      <c r="N48" s="186" cm="1">
        <f t="array" ref="N48">IF(N$46=-1,O48,IF(N$46=99,M48,IF(N$46=0,INDEX($J22:$R22,0,N$44),(INDEX($J22:$R22,0,N$46+1)-INDEX($J22:$R22,0,N$46))/(INDEX($J$4:$R$4,0,N$46+1)-INDEX($J$4:$R$4,0,N$46))+M48)))</f>
        <v>67.323877427011467</v>
      </c>
      <c r="O48" s="186" cm="1">
        <f t="array" ref="O48">IF(O$46=-1,P48,IF(O$46=99,N48,IF(O$46=0,INDEX($J22:$R22,0,O$44),(INDEX($J22:$R22,0,O$46+1)-INDEX($J22:$R22,0,O$46))/(INDEX($J$4:$R$4,0,O$46+1)-INDEX($J$4:$R$4,0,O$46))+N48)))</f>
        <v>68.939278175231294</v>
      </c>
      <c r="P48" s="186" cm="1">
        <f t="array" ref="P48">IF(P$46=-1,Q48,IF(P$46=99,O48,IF(P$46=0,INDEX($J22:$R22,0,P$44),(INDEX($J22:$R22,0,P$46+1)-INDEX($J22:$R22,0,P$46))/(INDEX($J$4:$R$4,0,P$46+1)-INDEX($J$4:$R$4,0,P$46))+O48)))</f>
        <v>69.31496218118528</v>
      </c>
      <c r="Q48" s="186" cm="1">
        <f t="array" ref="Q48">IF(Q$46=-1,R48,IF(Q$46=99,P48,IF(Q$46=0,INDEX($J22:$R22,0,Q$44),(INDEX($J22:$R22,0,Q$46+1)-INDEX($J22:$R22,0,Q$46))/(INDEX($J$4:$R$4,0,Q$46+1)-INDEX($J$4:$R$4,0,Q$46))+P48)))</f>
        <v>69.690646187139279</v>
      </c>
      <c r="R48" s="186" cm="1">
        <f t="array" ref="R48">IF(R$46=-1,S48,IF(R$46=99,Q48,IF(R$46=0,INDEX($J22:$R22,0,R$44),(INDEX($J22:$R22,0,R$46+1)-INDEX($J22:$R22,0,R$46))/(INDEX($J$4:$R$4,0,R$46+1)-INDEX($J$4:$R$4,0,R$46))+Q48)))</f>
        <v>65.724555425124123</v>
      </c>
      <c r="S48" s="186" cm="1">
        <f t="array" ref="S48">IF(S$46=-1,T48,IF(S$46=99,R48,IF(S$46=0,INDEX($J22:$R22,0,S$44),(INDEX($J22:$R22,0,S$46+1)-INDEX($J22:$R22,0,S$46))/(INDEX($J$4:$R$4,0,S$46+1)-INDEX($J$4:$R$4,0,S$46))+R48)))</f>
        <v>67.420112666190747</v>
      </c>
      <c r="T48" s="186" cm="1">
        <f t="array" ref="T48">IF(T$46=-1,U48,IF(T$46=99,S48,IF(T$46=0,INDEX($J22:$R22,0,T$44),(INDEX($J22:$R22,0,T$46+1)-INDEX($J22:$R22,0,T$46))/(INDEX($J$4:$R$4,0,T$46+1)-INDEX($J$4:$R$4,0,T$46))+S48)))</f>
        <v>68.611540384905084</v>
      </c>
      <c r="U48" s="186" cm="1">
        <f t="array" ref="U48">IF(U$46=-1,V48,IF(U$46=99,T48,IF(U$46=0,INDEX($J22:$R22,0,U$44),(INDEX($J22:$R22,0,U$46+1)-INDEX($J22:$R22,0,U$46))/(INDEX($J$4:$R$4,0,U$46+1)-INDEX($J$4:$R$4,0,U$46))+T48)))</f>
        <v>69.802968103619421</v>
      </c>
      <c r="V48" s="186" cm="1">
        <f t="array" ref="V48">IF(V$46=-1,W48,IF(V$46=99,U48,IF(V$46=0,INDEX($J22:$R22,0,V$44),(INDEX($J22:$R22,0,V$46+1)-INDEX($J22:$R22,0,V$46))/(INDEX($J$4:$R$4,0,V$46+1)-INDEX($J$4:$R$4,0,V$46))+U48)))</f>
        <v>70.994395822333757</v>
      </c>
      <c r="W48" s="186" cm="1">
        <f t="array" ref="W48">IF(W$46=-1,X48,IF(W$46=99,V48,IF(W$46=0,INDEX($J22:$R22,0,W$44),(INDEX($J22:$R22,0,W$46+1)-INDEX($J22:$R22,0,W$46))/(INDEX($J$4:$R$4,0,W$46+1)-INDEX($J$4:$R$4,0,W$46))+V48)))</f>
        <v>72.185823541048094</v>
      </c>
      <c r="X48" s="186" cm="1">
        <f t="array" ref="X48">IF(X$46=-1,Y48,IF(X$46=99,W48,IF(X$46=0,INDEX($J22:$R22,0,X$44),(INDEX($J22:$R22,0,X$46+1)-INDEX($J22:$R22,0,X$46))/(INDEX($J$4:$R$4,0,X$46+1)-INDEX($J$4:$R$4,0,X$46))+W48)))</f>
        <v>73.377251259762431</v>
      </c>
      <c r="Y48" s="186" cm="1">
        <f t="array" ref="Y48">IF(Y$46=-1,Z48,IF(Y$46=99,X48,IF(Y$46=0,INDEX($J22:$R22,0,Y$44),(INDEX($J22:$R22,0,Y$46+1)-INDEX($J22:$R22,0,Y$46))/(INDEX($J$4:$R$4,0,Y$46+1)-INDEX($J$4:$R$4,0,Y$46))+X48)))</f>
        <v>74.568678978476768</v>
      </c>
      <c r="Z48" s="186" cm="1">
        <f t="array" ref="Z48">IF(Z$46=-1,AA48,IF(Z$46=99,Y48,IF(Z$46=0,INDEX($J22:$R22,0,Z$44),(INDEX($J22:$R22,0,Z$46+1)-INDEX($J22:$R22,0,Z$46))/(INDEX($J$4:$R$4,0,Z$46+1)-INDEX($J$4:$R$4,0,Z$46))+Y48)))</f>
        <v>75.760106697191105</v>
      </c>
      <c r="AA48" s="186" cm="1">
        <f t="array" ref="AA48">IF(AA$46=-1,AB48,IF(AA$46=99,Z48,IF(AA$46=0,INDEX($J22:$R22,0,AA$44),(INDEX($J22:$R22,0,AA$46+1)-INDEX($J22:$R22,0,AA$46))/(INDEX($J$4:$R$4,0,AA$46+1)-INDEX($J$4:$R$4,0,AA$46))+Z48)))</f>
        <v>76.951534415905442</v>
      </c>
      <c r="AB48" s="186" cm="1">
        <f t="array" ref="AB48">IF(AB$46=-1,AC48,IF(AB$46=99,AA48,IF(AB$46=0,INDEX($J22:$R22,0,AB$44),(INDEX($J22:$R22,0,AB$46+1)-INDEX($J22:$R22,0,AB$46))/(INDEX($J$4:$R$4,0,AB$46+1)-INDEX($J$4:$R$4,0,AB$46))+AA48)))</f>
        <v>78.142962134619836</v>
      </c>
      <c r="AC48" s="186" cm="1">
        <f t="array" ref="AC48">IF(AC$46=-1,AD48,IF(AC$46=99,AB48,IF(AC$46=0,INDEX($J22:$R22,0,AC$44),(INDEX($J22:$R22,0,AC$46+1)-INDEX($J22:$R22,0,AC$46))/(INDEX($J$4:$R$4,0,AC$46+1)-INDEX($J$4:$R$4,0,AC$46))+AB48)))</f>
        <v>80.293649416968933</v>
      </c>
      <c r="AD48" s="186" cm="1">
        <f t="array" ref="AD48">IF(AD$46=-1,AE48,IF(AD$46=99,AC48,IF(AD$46=0,INDEX($J22:$R22,0,AD$44),(INDEX($J22:$R22,0,AD$46+1)-INDEX($J22:$R22,0,AD$46))/(INDEX($J$4:$R$4,0,AD$46+1)-INDEX($J$4:$R$4,0,AD$46))+AC48)))</f>
        <v>82.444336699318029</v>
      </c>
      <c r="AE48" s="186" cm="1">
        <f t="array" ref="AE48">IF(AE$46=-1,AF48,IF(AE$46=99,AD48,IF(AE$46=0,INDEX($J22:$R22,0,AE$44),(INDEX($J22:$R22,0,AE$46+1)-INDEX($J22:$R22,0,AE$46))/(INDEX($J$4:$R$4,0,AE$46+1)-INDEX($J$4:$R$4,0,AE$46))+AD48)))</f>
        <v>84.595023981667126</v>
      </c>
      <c r="AF48" s="186" cm="1">
        <f t="array" ref="AF48">IF(AF$46=-1,AG48,IF(AF$46=99,AE48,IF(AF$46=0,INDEX($J22:$R22,0,AF$44),(INDEX($J22:$R22,0,AF$46+1)-INDEX($J22:$R22,0,AF$46))/(INDEX($J$4:$R$4,0,AF$46+1)-INDEX($J$4:$R$4,0,AF$46))+AE48)))</f>
        <v>86.745711264016222</v>
      </c>
      <c r="AG48" s="186" cm="1">
        <f t="array" ref="AG48">IF(AG$46=-1,AH48,IF(AG$46=99,AF48,IF(AG$46=0,INDEX($J22:$R22,0,AG$44),(INDEX($J22:$R22,0,AG$46+1)-INDEX($J22:$R22,0,AG$46))/(INDEX($J$4:$R$4,0,AG$46+1)-INDEX($J$4:$R$4,0,AG$46))+AF48)))</f>
        <v>88.896398546365319</v>
      </c>
      <c r="AH48" s="186" cm="1">
        <f t="array" ref="AH48">IF(AH$46=-1,AI48,IF(AH$46=99,AG48,IF(AH$46=0,INDEX($J22:$R22,0,AH$44),(INDEX($J22:$R22,0,AH$46+1)-INDEX($J22:$R22,0,AH$46))/(INDEX($J$4:$R$4,0,AH$46+1)-INDEX($J$4:$R$4,0,AH$46))+AG48)))</f>
        <v>91.047085828714415</v>
      </c>
      <c r="AI48" s="186" cm="1">
        <f t="array" ref="AI48">IF(AI$46=-1,AJ48,IF(AI$46=99,AH48,IF(AI$46=0,INDEX($J22:$R22,0,AI$44),(INDEX($J22:$R22,0,AI$46+1)-INDEX($J22:$R22,0,AI$46))/(INDEX($J$4:$R$4,0,AI$46+1)-INDEX($J$4:$R$4,0,AI$46))+AH48)))</f>
        <v>93.197773111063512</v>
      </c>
      <c r="AJ48" s="186" cm="1">
        <f t="array" ref="AJ48">IF(AJ$46=-1,AK48,IF(AJ$46=99,AI48,IF(AJ$46=0,INDEX($J22:$R22,0,AJ$44),(INDEX($J22:$R22,0,AJ$46+1)-INDEX($J22:$R22,0,AJ$46))/(INDEX($J$4:$R$4,0,AJ$46+1)-INDEX($J$4:$R$4,0,AJ$46))+AI48)))</f>
        <v>95.348460393412608</v>
      </c>
      <c r="AK48" s="186" cm="1">
        <f t="array" ref="AK48">IF(AK$46=-1,AL48,IF(AK$46=99,AJ48,IF(AK$46=0,INDEX($J22:$R22,0,AK$44),(INDEX($J22:$R22,0,AK$46+1)-INDEX($J22:$R22,0,AK$46))/(INDEX($J$4:$R$4,0,AK$46+1)-INDEX($J$4:$R$4,0,AK$46))+AJ48)))</f>
        <v>97.499147675761705</v>
      </c>
      <c r="AL48" s="186" cm="1">
        <f t="array" ref="AL48">IF(AL$46=-1,AM48,IF(AL$46=99,AK48,IF(AL$46=0,INDEX($J22:$R22,0,AL$44),(INDEX($J22:$R22,0,AL$46+1)-INDEX($J22:$R22,0,AL$46))/(INDEX($J$4:$R$4,0,AL$46+1)-INDEX($J$4:$R$4,0,AL$46))+AK48)))</f>
        <v>99.649834958110773</v>
      </c>
      <c r="AM48" s="215">
        <f t="shared" ref="AM48:AM51" si="38">(AL48+AN48)/2</f>
        <v>113.23981125185284</v>
      </c>
      <c r="AN48" s="186" cm="1">
        <f t="array" ref="AN48">IF(AN$46=-1,AO48,IF(AN$46=99,AM48,IF(AN$46=0,INDEX($J22:$R22,0,AN$44),(INDEX($J22:$R22,0,AN$46+1)-INDEX($J22:$R22,0,AN$46))/(INDEX($J$4:$R$4,0,AN$46+1)-INDEX($J$4:$R$4,0,AN$46))+AM48)))</f>
        <v>126.82978754559493</v>
      </c>
      <c r="AO48" s="186" cm="1">
        <f t="array" ref="AO48">IF(AO$46=-1,AP48,IF(AO$46=99,AN48,IF(AO$46=0,INDEX($J22:$R22,0,AO$44),(INDEX($J22:$R22,0,AO$46+1)-INDEX($J22:$R22,0,AO$46))/(INDEX($J$4:$R$4,0,AO$46+1)-INDEX($J$4:$R$4,0,AO$46))+AN48)))</f>
        <v>126.82978754559493</v>
      </c>
      <c r="AP48" s="186" cm="1">
        <f t="array" ref="AP48">IF(AP$46=-1,AR48,IF(AP$46=99,AO48,IF(AP$46=0,INDEX($J22:$R22,0,AP$44),(INDEX($J22:$R22,0,AP$46+1)-INDEX($J22:$R22,0,AP$46))/(INDEX($J$4:$R$4,0,AP$46+1)-INDEX($J$4:$R$4,0,AP$46))+AO48)))</f>
        <v>126.82978754559493</v>
      </c>
    </row>
    <row r="49" spans="1:42" s="185" customFormat="1">
      <c r="A49" s="40"/>
      <c r="B49" s="123" t="str">
        <f t="shared" ref="B49:B50" si="39">IF(A49="*","","COM_PROJ")</f>
        <v>COM_PROJ</v>
      </c>
      <c r="C49" s="124" t="str">
        <f t="shared" si="35"/>
        <v>-</v>
      </c>
      <c r="D49" s="57" t="str">
        <f t="shared" ref="D49:D50" si="40">B23</f>
        <v>TADJET</v>
      </c>
      <c r="E49" s="124" t="str">
        <f t="shared" si="36"/>
        <v>-</v>
      </c>
      <c r="F49" s="124" t="str">
        <f t="shared" si="36"/>
        <v>-</v>
      </c>
      <c r="G49" s="124" t="str">
        <f t="shared" si="36"/>
        <v>-</v>
      </c>
      <c r="H49" s="124" t="str">
        <f t="shared" si="36"/>
        <v>-</v>
      </c>
      <c r="I49" s="125">
        <f t="shared" ref="I49:I50" si="41">IF(A49="*","",0)</f>
        <v>0</v>
      </c>
      <c r="J49" s="186">
        <f t="shared" ref="J49:J50" si="42">J23</f>
        <v>20.123000000000001</v>
      </c>
      <c r="K49" s="186" cm="1">
        <f t="array" ref="K49">IF(K$46=-1,L49,IF(K$46=99,J49,IF(K$46=0,INDEX($J23:$R23,0,K$44),(INDEX($J23:$R23,0,K$46+1)-INDEX($J23:$R23,0,K$46))/(INDEX($J$4:$R$4,0,K$46+1)-INDEX($J$4:$R$4,0,K$46))+J49)))</f>
        <v>20.716396127127641</v>
      </c>
      <c r="L49" s="186" cm="1">
        <f t="array" ref="L49">IF(L$46=-1,M49,IF(L$46=99,K49,IF(L$46=0,INDEX($J23:$R23,0,L$44),(INDEX($J23:$R23,0,L$46+1)-INDEX($J23:$R23,0,L$46))/(INDEX($J$4:$R$4,0,L$46+1)-INDEX($J$4:$R$4,0,L$46))+K49)))</f>
        <v>21.309792254255282</v>
      </c>
      <c r="M49" s="186" cm="1">
        <f t="array" ref="M49">IF(M$46=-1,N49,IF(M$46=99,L49,IF(M$46=0,INDEX($J23:$R23,0,M$44),(INDEX($J23:$R23,0,M$46+1)-INDEX($J23:$R23,0,M$46))/(INDEX($J$4:$R$4,0,M$46+1)-INDEX($J$4:$R$4,0,M$46))+L49)))</f>
        <v>21.903188381382925</v>
      </c>
      <c r="N49" s="186" cm="1">
        <f t="array" ref="N49">IF(N$46=-1,O49,IF(N$46=99,M49,IF(N$46=0,INDEX($J23:$R23,0,N$44),(INDEX($J23:$R23,0,N$46+1)-INDEX($J23:$R23,0,N$46))/(INDEX($J$4:$R$4,0,N$46+1)-INDEX($J$4:$R$4,0,N$46))+M49)))</f>
        <v>21.184208220267859</v>
      </c>
      <c r="O49" s="186" cm="1">
        <f t="array" ref="O49">IF(O$46=-1,P49,IF(O$46=99,N49,IF(O$46=0,INDEX($J23:$R23,0,O$44),(INDEX($J23:$R23,0,O$46+1)-INDEX($J23:$R23,0,O$46))/(INDEX($J$4:$R$4,0,O$46+1)-INDEX($J$4:$R$4,0,O$46))+N49)))</f>
        <v>20.465228059152793</v>
      </c>
      <c r="P49" s="186" cm="1">
        <f t="array" ref="P49">IF(P$46=-1,Q49,IF(P$46=99,O49,IF(P$46=0,INDEX($J23:$R23,0,P$44),(INDEX($J23:$R23,0,P$46+1)-INDEX($J23:$R23,0,P$46))/(INDEX($J$4:$R$4,0,P$46+1)-INDEX($J$4:$R$4,0,P$46))+O49)))</f>
        <v>21.847914132476973</v>
      </c>
      <c r="Q49" s="186" cm="1">
        <f t="array" ref="Q49">IF(Q$46=-1,R49,IF(Q$46=99,P49,IF(Q$46=0,INDEX($J23:$R23,0,Q$44),(INDEX($J23:$R23,0,Q$46+1)-INDEX($J23:$R23,0,Q$46))/(INDEX($J$4:$R$4,0,Q$46+1)-INDEX($J$4:$R$4,0,Q$46))+P49)))</f>
        <v>23.230600205801153</v>
      </c>
      <c r="R49" s="186" cm="1">
        <f t="array" ref="R49">IF(R$46=-1,S49,IF(R$46=99,Q49,IF(R$46=0,INDEX($J23:$R23,0,R$44),(INDEX($J23:$R23,0,R$46+1)-INDEX($J23:$R23,0,R$46))/(INDEX($J$4:$R$4,0,R$46+1)-INDEX($J$4:$R$4,0,R$46))+Q49)))</f>
        <v>21.908548052275595</v>
      </c>
      <c r="S49" s="186" cm="1">
        <f t="array" ref="S49">IF(S$46=-1,T49,IF(S$46=99,R49,IF(S$46=0,INDEX($J23:$R23,0,S$44),(INDEX($J23:$R23,0,S$46+1)-INDEX($J23:$R23,0,S$46))/(INDEX($J$4:$R$4,0,S$46+1)-INDEX($J$4:$R$4,0,S$46))+R49)))</f>
        <v>22.473743161637898</v>
      </c>
      <c r="T49" s="186" cm="1">
        <f t="array" ref="T49">IF(T$46=-1,U49,IF(T$46=99,S49,IF(T$46=0,INDEX($J23:$R23,0,T$44),(INDEX($J23:$R23,0,T$46+1)-INDEX($J23:$R23,0,T$46))/(INDEX($J$4:$R$4,0,T$46+1)-INDEX($J$4:$R$4,0,T$46))+S49)))</f>
        <v>22.87089231323624</v>
      </c>
      <c r="U49" s="186" cm="1">
        <f t="array" ref="U49">IF(U$46=-1,V49,IF(U$46=99,T49,IF(U$46=0,INDEX($J23:$R23,0,U$44),(INDEX($J23:$R23,0,U$46+1)-INDEX($J23:$R23,0,U$46))/(INDEX($J$4:$R$4,0,U$46+1)-INDEX($J$4:$R$4,0,U$46))+T49)))</f>
        <v>23.268041464834582</v>
      </c>
      <c r="V49" s="186" cm="1">
        <f t="array" ref="V49">IF(V$46=-1,W49,IF(V$46=99,U49,IF(V$46=0,INDEX($J23:$R23,0,V$44),(INDEX($J23:$R23,0,V$46+1)-INDEX($J23:$R23,0,V$46))/(INDEX($J$4:$R$4,0,V$46+1)-INDEX($J$4:$R$4,0,V$46))+U49)))</f>
        <v>23.665190616432923</v>
      </c>
      <c r="W49" s="186" cm="1">
        <f t="array" ref="W49">IF(W$46=-1,X49,IF(W$46=99,V49,IF(W$46=0,INDEX($J23:$R23,0,W$44),(INDEX($J23:$R23,0,W$46+1)-INDEX($J23:$R23,0,W$46))/(INDEX($J$4:$R$4,0,W$46+1)-INDEX($J$4:$R$4,0,W$46))+V49)))</f>
        <v>24.062339768031265</v>
      </c>
      <c r="X49" s="186" cm="1">
        <f t="array" ref="X49">IF(X$46=-1,Y49,IF(X$46=99,W49,IF(X$46=0,INDEX($J23:$R23,0,X$44),(INDEX($J23:$R23,0,X$46+1)-INDEX($J23:$R23,0,X$46))/(INDEX($J$4:$R$4,0,X$46+1)-INDEX($J$4:$R$4,0,X$46))+W49)))</f>
        <v>24.459488919629607</v>
      </c>
      <c r="Y49" s="186" cm="1">
        <f t="array" ref="Y49">IF(Y$46=-1,Z49,IF(Y$46=99,X49,IF(Y$46=0,INDEX($J23:$R23,0,Y$44),(INDEX($J23:$R23,0,Y$46+1)-INDEX($J23:$R23,0,Y$46))/(INDEX($J$4:$R$4,0,Y$46+1)-INDEX($J$4:$R$4,0,Y$46))+X49)))</f>
        <v>24.856638071227948</v>
      </c>
      <c r="Z49" s="186" cm="1">
        <f t="array" ref="Z49">IF(Z$46=-1,AA49,IF(Z$46=99,Y49,IF(Z$46=0,INDEX($J23:$R23,0,Z$44),(INDEX($J23:$R23,0,Z$46+1)-INDEX($J23:$R23,0,Z$46))/(INDEX($J$4:$R$4,0,Z$46+1)-INDEX($J$4:$R$4,0,Z$46))+Y49)))</f>
        <v>25.25378722282629</v>
      </c>
      <c r="AA49" s="186" cm="1">
        <f t="array" ref="AA49">IF(AA$46=-1,AB49,IF(AA$46=99,Z49,IF(AA$46=0,INDEX($J23:$R23,0,AA$44),(INDEX($J23:$R23,0,AA$46+1)-INDEX($J23:$R23,0,AA$46))/(INDEX($J$4:$R$4,0,AA$46+1)-INDEX($J$4:$R$4,0,AA$46))+Z49)))</f>
        <v>25.650936374424631</v>
      </c>
      <c r="AB49" s="186" cm="1">
        <f t="array" ref="AB49">IF(AB$46=-1,AC49,IF(AB$46=99,AA49,IF(AB$46=0,INDEX($J23:$R23,0,AB$44),(INDEX($J23:$R23,0,AB$46+1)-INDEX($J23:$R23,0,AB$46))/(INDEX($J$4:$R$4,0,AB$46+1)-INDEX($J$4:$R$4,0,AB$46))+AA49)))</f>
        <v>26.048085526022984</v>
      </c>
      <c r="AC49" s="186" cm="1">
        <f t="array" ref="AC49">IF(AC$46=-1,AD49,IF(AC$46=99,AB49,IF(AC$46=0,INDEX($J23:$R23,0,AC$44),(INDEX($J23:$R23,0,AC$46+1)-INDEX($J23:$R23,0,AC$46))/(INDEX($J$4:$R$4,0,AC$46+1)-INDEX($J$4:$R$4,0,AC$46))+AB49)))</f>
        <v>26.764993162232745</v>
      </c>
      <c r="AD49" s="186" cm="1">
        <f t="array" ref="AD49">IF(AD$46=-1,AE49,IF(AD$46=99,AC49,IF(AD$46=0,INDEX($J23:$R23,0,AD$44),(INDEX($J23:$R23,0,AD$46+1)-INDEX($J23:$R23,0,AD$46))/(INDEX($J$4:$R$4,0,AD$46+1)-INDEX($J$4:$R$4,0,AD$46))+AC49)))</f>
        <v>27.481900798442506</v>
      </c>
      <c r="AE49" s="186" cm="1">
        <f t="array" ref="AE49">IF(AE$46=-1,AF49,IF(AE$46=99,AD49,IF(AE$46=0,INDEX($J23:$R23,0,AE$44),(INDEX($J23:$R23,0,AE$46+1)-INDEX($J23:$R23,0,AE$46))/(INDEX($J$4:$R$4,0,AE$46+1)-INDEX($J$4:$R$4,0,AE$46))+AD49)))</f>
        <v>28.198808434652268</v>
      </c>
      <c r="AF49" s="186" cm="1">
        <f t="array" ref="AF49">IF(AF$46=-1,AG49,IF(AF$46=99,AE49,IF(AF$46=0,INDEX($J23:$R23,0,AF$44),(INDEX($J23:$R23,0,AF$46+1)-INDEX($J23:$R23,0,AF$46))/(INDEX($J$4:$R$4,0,AF$46+1)-INDEX($J$4:$R$4,0,AF$46))+AE49)))</f>
        <v>28.915716070862029</v>
      </c>
      <c r="AG49" s="186" cm="1">
        <f t="array" ref="AG49">IF(AG$46=-1,AH49,IF(AG$46=99,AF49,IF(AG$46=0,INDEX($J23:$R23,0,AG$44),(INDEX($J23:$R23,0,AG$46+1)-INDEX($J23:$R23,0,AG$46))/(INDEX($J$4:$R$4,0,AG$46+1)-INDEX($J$4:$R$4,0,AG$46))+AF49)))</f>
        <v>29.63262370707179</v>
      </c>
      <c r="AH49" s="186" cm="1">
        <f t="array" ref="AH49">IF(AH$46=-1,AI49,IF(AH$46=99,AG49,IF(AH$46=0,INDEX($J23:$R23,0,AH$44),(INDEX($J23:$R23,0,AH$46+1)-INDEX($J23:$R23,0,AH$46))/(INDEX($J$4:$R$4,0,AH$46+1)-INDEX($J$4:$R$4,0,AH$46))+AG49)))</f>
        <v>30.349531343281551</v>
      </c>
      <c r="AI49" s="186" cm="1">
        <f t="array" ref="AI49">IF(AI$46=-1,AJ49,IF(AI$46=99,AH49,IF(AI$46=0,INDEX($J23:$R23,0,AI$44),(INDEX($J23:$R23,0,AI$46+1)-INDEX($J23:$R23,0,AI$46))/(INDEX($J$4:$R$4,0,AI$46+1)-INDEX($J$4:$R$4,0,AI$46))+AH49)))</f>
        <v>31.066438979491313</v>
      </c>
      <c r="AJ49" s="186" cm="1">
        <f t="array" ref="AJ49">IF(AJ$46=-1,AK49,IF(AJ$46=99,AI49,IF(AJ$46=0,INDEX($J23:$R23,0,AJ$44),(INDEX($J23:$R23,0,AJ$46+1)-INDEX($J23:$R23,0,AJ$46))/(INDEX($J$4:$R$4,0,AJ$46+1)-INDEX($J$4:$R$4,0,AJ$46))+AI49)))</f>
        <v>31.783346615701074</v>
      </c>
      <c r="AK49" s="186" cm="1">
        <f t="array" ref="AK49">IF(AK$46=-1,AL49,IF(AK$46=99,AJ49,IF(AK$46=0,INDEX($J23:$R23,0,AK$44),(INDEX($J23:$R23,0,AK$46+1)-INDEX($J23:$R23,0,AK$46))/(INDEX($J$4:$R$4,0,AK$46+1)-INDEX($J$4:$R$4,0,AK$46))+AJ49)))</f>
        <v>32.500254251910832</v>
      </c>
      <c r="AL49" s="186" cm="1">
        <f t="array" ref="AL49">IF(AL$46=-1,AM49,IF(AL$46=99,AK49,IF(AL$46=0,INDEX($J23:$R23,0,AL$44),(INDEX($J23:$R23,0,AL$46+1)-INDEX($J23:$R23,0,AL$46))/(INDEX($J$4:$R$4,0,AL$46+1)-INDEX($J$4:$R$4,0,AL$46))+AK49)))</f>
        <v>33.217161888120593</v>
      </c>
      <c r="AM49" s="215">
        <f t="shared" ref="AM49:AM50" si="43">(AL49+AN49)/2</f>
        <v>37.747229025659884</v>
      </c>
      <c r="AN49" s="186" cm="1">
        <f t="array" ref="AN49">IF(AN$46=-1,AO49,IF(AN$46=99,AM49,IF(AN$46=0,INDEX($J23:$R23,0,AN$44),(INDEX($J23:$R23,0,AN$46+1)-INDEX($J23:$R23,0,AN$46))/(INDEX($J$4:$R$4,0,AN$46+1)-INDEX($J$4:$R$4,0,AN$46))+AM49)))</f>
        <v>42.277296163199175</v>
      </c>
      <c r="AO49" s="186" cm="1">
        <f t="array" ref="AO49">IF(AO$46=-1,AP49,IF(AO$46=99,AN49,IF(AO$46=0,INDEX($J23:$R23,0,AO$44),(INDEX($J23:$R23,0,AO$46+1)-INDEX($J23:$R23,0,AO$46))/(INDEX($J$4:$R$4,0,AO$46+1)-INDEX($J$4:$R$4,0,AO$46))+AN49)))</f>
        <v>42.277296163199175</v>
      </c>
      <c r="AP49" s="186" cm="1">
        <f t="array" ref="AP49">IF(AP$46=-1,AR49,IF(AP$46=99,AO49,IF(AP$46=0,INDEX($J23:$R23,0,AP$44),(INDEX($J23:$R23,0,AP$46+1)-INDEX($J23:$R23,0,AP$46))/(INDEX($J$4:$R$4,0,AP$46+1)-INDEX($J$4:$R$4,0,AP$46))+AO49)))</f>
        <v>42.277296163199175</v>
      </c>
    </row>
    <row r="50" spans="1:42" s="185" customFormat="1">
      <c r="A50" s="40"/>
      <c r="B50" s="123" t="str">
        <f t="shared" si="39"/>
        <v>COM_PROJ</v>
      </c>
      <c r="C50" s="124" t="str">
        <f t="shared" si="35"/>
        <v>-</v>
      </c>
      <c r="D50" s="57" t="str">
        <f t="shared" si="40"/>
        <v>TAOAG</v>
      </c>
      <c r="E50" s="124" t="str">
        <f t="shared" si="36"/>
        <v>-</v>
      </c>
      <c r="F50" s="124" t="str">
        <f t="shared" si="36"/>
        <v>-</v>
      </c>
      <c r="G50" s="124" t="str">
        <f t="shared" si="36"/>
        <v>-</v>
      </c>
      <c r="H50" s="124" t="str">
        <f t="shared" si="36"/>
        <v>-</v>
      </c>
      <c r="I50" s="125">
        <f t="shared" si="41"/>
        <v>0</v>
      </c>
      <c r="J50" s="186">
        <f t="shared" si="42"/>
        <v>1.0701311035156249</v>
      </c>
      <c r="K50" s="186" cm="1">
        <f t="array" ref="K50">IF(K$46=-1,L50,IF(K$46=99,J50,IF(K$46=0,INDEX($J24:$R24,0,K$44),(INDEX($J24:$R24,0,K$46+1)-INDEX($J24:$R24,0,K$46))/(INDEX($J$4:$R$4,0,K$46+1)-INDEX($J$4:$R$4,0,K$46))+J50)))</f>
        <v>1.1016876135958813</v>
      </c>
      <c r="L50" s="186" cm="1">
        <f t="array" ref="L50">IF(L$46=-1,M50,IF(L$46=99,K50,IF(L$46=0,INDEX($J24:$R24,0,L$44),(INDEX($J24:$R24,0,L$46+1)-INDEX($J24:$R24,0,L$46))/(INDEX($J$4:$R$4,0,L$46+1)-INDEX($J$4:$R$4,0,L$46))+K50)))</f>
        <v>1.1332441236761377</v>
      </c>
      <c r="M50" s="186" cm="1">
        <f t="array" ref="M50">IF(M$46=-1,N50,IF(M$46=99,L50,IF(M$46=0,INDEX($J24:$R24,0,M$44),(INDEX($J24:$R24,0,M$46+1)-INDEX($J24:$R24,0,M$46))/(INDEX($J$4:$R$4,0,M$46+1)-INDEX($J$4:$R$4,0,M$46))+L50)))</f>
        <v>1.1648006337563943</v>
      </c>
      <c r="N50" s="186" cm="1">
        <f t="array" ref="N50">IF(N$46=-1,O50,IF(N$46=99,M50,IF(N$46=0,INDEX($J24:$R24,0,N$44),(INDEX($J24:$R24,0,N$46+1)-INDEX($J24:$R24,0,N$46))/(INDEX($J$4:$R$4,0,N$46+1)-INDEX($J$4:$R$4,0,N$46))+M50)))</f>
        <v>1.1797169224594737</v>
      </c>
      <c r="O50" s="186" cm="1">
        <f t="array" ref="O50">IF(O$46=-1,P50,IF(O$46=99,N50,IF(O$46=0,INDEX($J24:$R24,0,O$44),(INDEX($J24:$R24,0,O$46+1)-INDEX($J24:$R24,0,O$46))/(INDEX($J$4:$R$4,0,O$46+1)-INDEX($J$4:$R$4,0,O$46))+N50)))</f>
        <v>1.1946332111625533</v>
      </c>
      <c r="P50" s="186" cm="1">
        <f t="array" ref="P50">IF(P$46=-1,Q50,IF(P$46=99,O50,IF(P$46=0,INDEX($J24:$R24,0,P$44),(INDEX($J24:$R24,0,P$46+1)-INDEX($J24:$R24,0,P$46))/(INDEX($J$4:$R$4,0,P$46+1)-INDEX($J$4:$R$4,0,P$46))+O50)))</f>
        <v>1.2150124718428752</v>
      </c>
      <c r="Q50" s="186" cm="1">
        <f t="array" ref="Q50">IF(Q$46=-1,R50,IF(Q$46=99,P50,IF(Q$46=0,INDEX($J24:$R24,0,Q$44),(INDEX($J24:$R24,0,Q$46+1)-INDEX($J24:$R24,0,Q$46))/(INDEX($J$4:$R$4,0,Q$46+1)-INDEX($J$4:$R$4,0,Q$46))+P50)))</f>
        <v>1.2353917325231971</v>
      </c>
      <c r="R50" s="186" cm="1">
        <f t="array" ref="R50">IF(R$46=-1,S50,IF(R$46=99,Q50,IF(R$46=0,INDEX($J24:$R24,0,R$44),(INDEX($J24:$R24,0,R$46+1)-INDEX($J24:$R24,0,R$46))/(INDEX($J$4:$R$4,0,R$46+1)-INDEX($J$4:$R$4,0,R$46))+Q50)))</f>
        <v>1.1650856583812941</v>
      </c>
      <c r="S50" s="186" cm="1">
        <f t="array" ref="S50">IF(S$46=-1,T50,IF(S$46=99,R50,IF(S$46=0,INDEX($J24:$R24,0,S$44),(INDEX($J24:$R24,0,S$46+1)-INDEX($J24:$R24,0,S$46))/(INDEX($J$4:$R$4,0,S$46+1)-INDEX($J$4:$R$4,0,S$46))+R50)))</f>
        <v>1.1951424524022412</v>
      </c>
      <c r="T50" s="186" cm="1">
        <f t="array" ref="T50">IF(T$46=-1,U50,IF(T$46=99,S50,IF(T$46=0,INDEX($J24:$R24,0,T$44),(INDEX($J24:$R24,0,T$46+1)-INDEX($J24:$R24,0,T$46))/(INDEX($J$4:$R$4,0,T$46+1)-INDEX($J$4:$R$4,0,T$46))+S50)))</f>
        <v>1.2162626462033757</v>
      </c>
      <c r="U50" s="186" cm="1">
        <f t="array" ref="U50">IF(U$46=-1,V50,IF(U$46=99,T50,IF(U$46=0,INDEX($J24:$R24,0,U$44),(INDEX($J24:$R24,0,U$46+1)-INDEX($J24:$R24,0,U$46))/(INDEX($J$4:$R$4,0,U$46+1)-INDEX($J$4:$R$4,0,U$46))+T50)))</f>
        <v>1.2373828400045102</v>
      </c>
      <c r="V50" s="186" cm="1">
        <f t="array" ref="V50">IF(V$46=-1,W50,IF(V$46=99,U50,IF(V$46=0,INDEX($J24:$R24,0,V$44),(INDEX($J24:$R24,0,V$46+1)-INDEX($J24:$R24,0,V$46))/(INDEX($J$4:$R$4,0,V$46+1)-INDEX($J$4:$R$4,0,V$46))+U50)))</f>
        <v>1.2585030338056447</v>
      </c>
      <c r="W50" s="186" cm="1">
        <f t="array" ref="W50">IF(W$46=-1,X50,IF(W$46=99,V50,IF(W$46=0,INDEX($J24:$R24,0,W$44),(INDEX($J24:$R24,0,W$46+1)-INDEX($J24:$R24,0,W$46))/(INDEX($J$4:$R$4,0,W$46+1)-INDEX($J$4:$R$4,0,W$46))+V50)))</f>
        <v>1.2796232276067792</v>
      </c>
      <c r="X50" s="186" cm="1">
        <f t="array" ref="X50">IF(X$46=-1,Y50,IF(X$46=99,W50,IF(X$46=0,INDEX($J24:$R24,0,X$44),(INDEX($J24:$R24,0,X$46+1)-INDEX($J24:$R24,0,X$46))/(INDEX($J$4:$R$4,0,X$46+1)-INDEX($J$4:$R$4,0,X$46))+W50)))</f>
        <v>1.3007434214079137</v>
      </c>
      <c r="Y50" s="186" cm="1">
        <f t="array" ref="Y50">IF(Y$46=-1,Z50,IF(Y$46=99,X50,IF(Y$46=0,INDEX($J24:$R24,0,Y$44),(INDEX($J24:$R24,0,Y$46+1)-INDEX($J24:$R24,0,Y$46))/(INDEX($J$4:$R$4,0,Y$46+1)-INDEX($J$4:$R$4,0,Y$46))+X50)))</f>
        <v>1.3218636152090482</v>
      </c>
      <c r="Z50" s="186" cm="1">
        <f t="array" ref="Z50">IF(Z$46=-1,AA50,IF(Z$46=99,Y50,IF(Z$46=0,INDEX($J24:$R24,0,Z$44),(INDEX($J24:$R24,0,Z$46+1)-INDEX($J24:$R24,0,Z$46))/(INDEX($J$4:$R$4,0,Z$46+1)-INDEX($J$4:$R$4,0,Z$46))+Y50)))</f>
        <v>1.3429838090101827</v>
      </c>
      <c r="AA50" s="186" cm="1">
        <f t="array" ref="AA50">IF(AA$46=-1,AB50,IF(AA$46=99,Z50,IF(AA$46=0,INDEX($J24:$R24,0,AA$44),(INDEX($J24:$R24,0,AA$46+1)-INDEX($J24:$R24,0,AA$46))/(INDEX($J$4:$R$4,0,AA$46+1)-INDEX($J$4:$R$4,0,AA$46))+Z50)))</f>
        <v>1.3641040028113172</v>
      </c>
      <c r="AB50" s="186" cm="1">
        <f t="array" ref="AB50">IF(AB$46=-1,AC50,IF(AB$46=99,AA50,IF(AB$46=0,INDEX($J24:$R24,0,AB$44),(INDEX($J24:$R24,0,AB$46+1)-INDEX($J24:$R24,0,AB$46))/(INDEX($J$4:$R$4,0,AB$46+1)-INDEX($J$4:$R$4,0,AB$46))+AA50)))</f>
        <v>1.3852241966124512</v>
      </c>
      <c r="AC50" s="186" cm="1">
        <f t="array" ref="AC50">IF(AC$46=-1,AD50,IF(AC$46=99,AB50,IF(AC$46=0,INDEX($J24:$R24,0,AC$44),(INDEX($J24:$R24,0,AC$46+1)-INDEX($J24:$R24,0,AC$46))/(INDEX($J$4:$R$4,0,AC$46+1)-INDEX($J$4:$R$4,0,AC$46))+AB50)))</f>
        <v>1.4233489871434819</v>
      </c>
      <c r="AD50" s="186" cm="1">
        <f t="array" ref="AD50">IF(AD$46=-1,AE50,IF(AD$46=99,AC50,IF(AD$46=0,INDEX($J24:$R24,0,AD$44),(INDEX($J24:$R24,0,AD$46+1)-INDEX($J24:$R24,0,AD$46))/(INDEX($J$4:$R$4,0,AD$46+1)-INDEX($J$4:$R$4,0,AD$46))+AC50)))</f>
        <v>1.4614737776745126</v>
      </c>
      <c r="AE50" s="186" cm="1">
        <f t="array" ref="AE50">IF(AE$46=-1,AF50,IF(AE$46=99,AD50,IF(AE$46=0,INDEX($J24:$R24,0,AE$44),(INDEX($J24:$R24,0,AE$46+1)-INDEX($J24:$R24,0,AE$46))/(INDEX($J$4:$R$4,0,AE$46+1)-INDEX($J$4:$R$4,0,AE$46))+AD50)))</f>
        <v>1.4995985682055433</v>
      </c>
      <c r="AF50" s="186" cm="1">
        <f t="array" ref="AF50">IF(AF$46=-1,AG50,IF(AF$46=99,AE50,IF(AF$46=0,INDEX($J24:$R24,0,AF$44),(INDEX($J24:$R24,0,AF$46+1)-INDEX($J24:$R24,0,AF$46))/(INDEX($J$4:$R$4,0,AF$46+1)-INDEX($J$4:$R$4,0,AF$46))+AE50)))</f>
        <v>1.537723358736574</v>
      </c>
      <c r="AG50" s="186" cm="1">
        <f t="array" ref="AG50">IF(AG$46=-1,AH50,IF(AG$46=99,AF50,IF(AG$46=0,INDEX($J24:$R24,0,AG$44),(INDEX($J24:$R24,0,AG$46+1)-INDEX($J24:$R24,0,AG$46))/(INDEX($J$4:$R$4,0,AG$46+1)-INDEX($J$4:$R$4,0,AG$46))+AF50)))</f>
        <v>1.5758481492676046</v>
      </c>
      <c r="AH50" s="186" cm="1">
        <f t="array" ref="AH50">IF(AH$46=-1,AI50,IF(AH$46=99,AG50,IF(AH$46=0,INDEX($J24:$R24,0,AH$44),(INDEX($J24:$R24,0,AH$46+1)-INDEX($J24:$R24,0,AH$46))/(INDEX($J$4:$R$4,0,AH$46+1)-INDEX($J$4:$R$4,0,AH$46))+AG50)))</f>
        <v>1.6139729397986353</v>
      </c>
      <c r="AI50" s="186" cm="1">
        <f t="array" ref="AI50">IF(AI$46=-1,AJ50,IF(AI$46=99,AH50,IF(AI$46=0,INDEX($J24:$R24,0,AI$44),(INDEX($J24:$R24,0,AI$46+1)-INDEX($J24:$R24,0,AI$46))/(INDEX($J$4:$R$4,0,AI$46+1)-INDEX($J$4:$R$4,0,AI$46))+AH50)))</f>
        <v>1.652097730329666</v>
      </c>
      <c r="AJ50" s="186" cm="1">
        <f t="array" ref="AJ50">IF(AJ$46=-1,AK50,IF(AJ$46=99,AI50,IF(AJ$46=0,INDEX($J24:$R24,0,AJ$44),(INDEX($J24:$R24,0,AJ$46+1)-INDEX($J24:$R24,0,AJ$46))/(INDEX($J$4:$R$4,0,AJ$46+1)-INDEX($J$4:$R$4,0,AJ$46))+AI50)))</f>
        <v>1.6902225208606967</v>
      </c>
      <c r="AK50" s="186" cm="1">
        <f t="array" ref="AK50">IF(AK$46=-1,AL50,IF(AK$46=99,AJ50,IF(AK$46=0,INDEX($J24:$R24,0,AK$44),(INDEX($J24:$R24,0,AK$46+1)-INDEX($J24:$R24,0,AK$46))/(INDEX($J$4:$R$4,0,AK$46+1)-INDEX($J$4:$R$4,0,AK$46))+AJ50)))</f>
        <v>1.7283473113917274</v>
      </c>
      <c r="AL50" s="186" cm="1">
        <f t="array" ref="AL50">IF(AL$46=-1,AM50,IF(AL$46=99,AK50,IF(AL$46=0,INDEX($J24:$R24,0,AL$44),(INDEX($J24:$R24,0,AL$46+1)-INDEX($J24:$R24,0,AL$46))/(INDEX($J$4:$R$4,0,AL$46+1)-INDEX($J$4:$R$4,0,AL$46))+AK50)))</f>
        <v>1.7664721019227576</v>
      </c>
      <c r="AM50" s="215">
        <f t="shared" si="43"/>
        <v>2.0073788128950176</v>
      </c>
      <c r="AN50" s="186" cm="1">
        <f t="array" ref="AN50">IF(AN$46=-1,AO50,IF(AN$46=99,AM50,IF(AN$46=0,INDEX($J24:$R24,0,AN$44),(INDEX($J24:$R24,0,AN$46+1)-INDEX($J24:$R24,0,AN$46))/(INDEX($J$4:$R$4,0,AN$46+1)-INDEX($J$4:$R$4,0,AN$46))+AM50)))</f>
        <v>2.2482855238672776</v>
      </c>
      <c r="AO50" s="186" cm="1">
        <f t="array" ref="AO50">IF(AO$46=-1,AP50,IF(AO$46=99,AN50,IF(AO$46=0,INDEX($J24:$R24,0,AO$44),(INDEX($J24:$R24,0,AO$46+1)-INDEX($J24:$R24,0,AO$46))/(INDEX($J$4:$R$4,0,AO$46+1)-INDEX($J$4:$R$4,0,AO$46))+AN50)))</f>
        <v>2.2482855238672776</v>
      </c>
      <c r="AP50" s="186" cm="1">
        <f t="array" ref="AP50">IF(AP$46=-1,AR50,IF(AP$46=99,AO50,IF(AP$46=0,INDEX($J24:$R24,0,AP$44),(INDEX($J24:$R24,0,AP$46+1)-INDEX($J24:$R24,0,AP$46))/(INDEX($J$4:$R$4,0,AP$46+1)-INDEX($J$4:$R$4,0,AP$46))+AO50)))</f>
        <v>2.2482855238672776</v>
      </c>
    </row>
    <row r="51" spans="1:42" s="185" customFormat="1">
      <c r="A51" s="40"/>
      <c r="B51" s="123" t="str">
        <f t="shared" si="34"/>
        <v>COM_PROJ</v>
      </c>
      <c r="C51" s="124" t="str">
        <f t="shared" si="35"/>
        <v>-</v>
      </c>
      <c r="D51" s="57" t="s">
        <v>158</v>
      </c>
      <c r="E51" s="124" t="str">
        <f t="shared" si="36"/>
        <v>-</v>
      </c>
      <c r="F51" s="124" t="str">
        <f t="shared" si="36"/>
        <v>-</v>
      </c>
      <c r="G51" s="124" t="str">
        <f t="shared" si="36"/>
        <v>-</v>
      </c>
      <c r="H51" s="124" t="str">
        <f t="shared" si="36"/>
        <v>-</v>
      </c>
      <c r="I51" s="125">
        <f t="shared" si="37"/>
        <v>0</v>
      </c>
      <c r="J51" s="186">
        <f>J36</f>
        <v>4.5090000000000003</v>
      </c>
      <c r="K51" s="186" cm="1">
        <f t="array" ref="K51">IF(K$46=-1,L51,IF(K$46=99,J51,IF(K$46=0,INDEX($J36:$R36,0,K$44),(INDEX($J36:$R36,0,K$46+1)-INDEX($J36:$R36,0,K$46))/(INDEX($J$4:$R$4,0,K$46+1)-INDEX($J$4:$R$4,0,K$46))+J51)))</f>
        <v>4.492908655130547</v>
      </c>
      <c r="L51" s="186" cm="1">
        <f t="array" ref="L51">IF(L$46=-1,M51,IF(L$46=99,K51,IF(L$46=0,INDEX($J36:$R36,0,L$44),(INDEX($J36:$R36,0,L$46+1)-INDEX($J36:$R36,0,L$46))/(INDEX($J$4:$R$4,0,L$46+1)-INDEX($J$4:$R$4,0,L$46))+K51)))</f>
        <v>4.4768173102610938</v>
      </c>
      <c r="M51" s="186" cm="1">
        <f t="array" ref="M51">IF(M$46=-1,N51,IF(M$46=99,L51,IF(M$46=0,INDEX($J36:$R36,0,M$44),(INDEX($J36:$R36,0,M$46+1)-INDEX($J36:$R36,0,M$46))/(INDEX($J$4:$R$4,0,M$46+1)-INDEX($J$4:$R$4,0,M$46))+L51)))</f>
        <v>4.4607259653916396</v>
      </c>
      <c r="N51" s="186" cm="1">
        <f t="array" ref="N51">IF(N$46=-1,O51,IF(N$46=99,M51,IF(N$46=0,INDEX($J36:$R36,0,N$44),(INDEX($J36:$R36,0,N$46+1)-INDEX($J36:$R36,0,N$46))/(INDEX($J$4:$R$4,0,N$46+1)-INDEX($J$4:$R$4,0,N$46))+M51)))</f>
        <v>4.4846699876958205</v>
      </c>
      <c r="O51" s="186" cm="1">
        <f t="array" ref="O51">IF(O$46=-1,P51,IF(O$46=99,N51,IF(O$46=0,INDEX($J36:$R36,0,O$44),(INDEX($J36:$R36,0,O$46+1)-INDEX($J36:$R36,0,O$46))/(INDEX($J$4:$R$4,0,O$46+1)-INDEX($J$4:$R$4,0,O$46))+N51)))</f>
        <v>4.5086140100000014</v>
      </c>
      <c r="P51" s="186" cm="1">
        <f t="array" ref="P51">IF(P$46=-1,Q51,IF(P$46=99,O51,IF(P$46=0,INDEX($J36:$R36,0,P$44),(INDEX($J36:$R36,0,P$46+1)-INDEX($J36:$R36,0,P$46))/(INDEX($J$4:$R$4,0,P$46+1)-INDEX($J$4:$R$4,0,P$46))+O51)))</f>
        <v>4.4091991120569594</v>
      </c>
      <c r="Q51" s="186" cm="1">
        <f t="array" ref="Q51">IF(Q$46=-1,R51,IF(Q$46=99,P51,IF(Q$46=0,INDEX($J36:$R36,0,Q$44),(INDEX($J36:$R36,0,Q$46+1)-INDEX($J36:$R36,0,Q$46))/(INDEX($J$4:$R$4,0,Q$46+1)-INDEX($J$4:$R$4,0,Q$46))+P51)))</f>
        <v>4.3097842141139173</v>
      </c>
      <c r="R51" s="186" cm="1">
        <f t="array" ref="R51">IF(R$46=-1,S51,IF(R$46=99,Q51,IF(R$46=0,INDEX($J36:$R36,0,R$44),(INDEX($J36:$R36,0,R$46+1)-INDEX($J36:$R36,0,R$46))/(INDEX($J$4:$R$4,0,R$46+1)-INDEX($J$4:$R$4,0,R$46))+Q51)))</f>
        <v>3.8768197170278187</v>
      </c>
      <c r="S51" s="186" cm="1">
        <f t="array" ref="S51">IF(S$46=-1,T51,IF(S$46=99,R51,IF(S$46=0,INDEX($J36:$R36,0,S$44),(INDEX($J36:$R36,0,S$46+1)-INDEX($J36:$R36,0,S$46))/(INDEX($J$4:$R$4,0,S$46+1)-INDEX($J$4:$R$4,0,S$46))+R51)))</f>
        <v>3.8577065631980676</v>
      </c>
      <c r="T51" s="186" cm="1">
        <f t="array" ref="T51">IF(T$46=-1,U51,IF(T$46=99,S51,IF(T$46=0,INDEX($J36:$R36,0,T$44),(INDEX($J36:$R36,0,T$46+1)-INDEX($J36:$R36,0,T$46))/(INDEX($J$4:$R$4,0,T$46+1)-INDEX($J$4:$R$4,0,T$46))+S51)))</f>
        <v>3.9245699693375502</v>
      </c>
      <c r="U51" s="186" cm="1">
        <f t="array" ref="U51">IF(U$46=-1,V51,IF(U$46=99,T51,IF(U$46=0,INDEX($J36:$R36,0,U$44),(INDEX($J36:$R36,0,U$46+1)-INDEX($J36:$R36,0,U$46))/(INDEX($J$4:$R$4,0,U$46+1)-INDEX($J$4:$R$4,0,U$46))+T51)))</f>
        <v>3.9914333754770328</v>
      </c>
      <c r="V51" s="186" cm="1">
        <f t="array" ref="V51">IF(V$46=-1,W51,IF(V$46=99,U51,IF(V$46=0,INDEX($J36:$R36,0,V$44),(INDEX($J36:$R36,0,V$46+1)-INDEX($J36:$R36,0,V$46))/(INDEX($J$4:$R$4,0,V$46+1)-INDEX($J$4:$R$4,0,V$46))+U51)))</f>
        <v>4.058296781616515</v>
      </c>
      <c r="W51" s="186" cm="1">
        <f t="array" ref="W51">IF(W$46=-1,X51,IF(W$46=99,V51,IF(W$46=0,INDEX($J36:$R36,0,W$44),(INDEX($J36:$R36,0,W$46+1)-INDEX($J36:$R36,0,W$46))/(INDEX($J$4:$R$4,0,W$46+1)-INDEX($J$4:$R$4,0,W$46))+V51)))</f>
        <v>4.1251601877559976</v>
      </c>
      <c r="X51" s="186" cm="1">
        <f t="array" ref="X51">IF(X$46=-1,Y51,IF(X$46=99,W51,IF(X$46=0,INDEX($J36:$R36,0,X$44),(INDEX($J36:$R36,0,X$46+1)-INDEX($J36:$R36,0,X$46))/(INDEX($J$4:$R$4,0,X$46+1)-INDEX($J$4:$R$4,0,X$46))+W51)))</f>
        <v>4.1920235938954802</v>
      </c>
      <c r="Y51" s="186" cm="1">
        <f t="array" ref="Y51">IF(Y$46=-1,Z51,IF(Y$46=99,X51,IF(Y$46=0,INDEX($J36:$R36,0,Y$44),(INDEX($J36:$R36,0,Y$46+1)-INDEX($J36:$R36,0,Y$46))/(INDEX($J$4:$R$4,0,Y$46+1)-INDEX($J$4:$R$4,0,Y$46))+X51)))</f>
        <v>4.2588870000349628</v>
      </c>
      <c r="Z51" s="186" cm="1">
        <f t="array" ref="Z51">IF(Z$46=-1,AA51,IF(Z$46=99,Y51,IF(Z$46=0,INDEX($J36:$R36,0,Z$44),(INDEX($J36:$R36,0,Z$46+1)-INDEX($J36:$R36,0,Z$46))/(INDEX($J$4:$R$4,0,Z$46+1)-INDEX($J$4:$R$4,0,Z$46))+Y51)))</f>
        <v>4.3257504061744454</v>
      </c>
      <c r="AA51" s="186" cm="1">
        <f t="array" ref="AA51">IF(AA$46=-1,AB51,IF(AA$46=99,Z51,IF(AA$46=0,INDEX($J36:$R36,0,AA$44),(INDEX($J36:$R36,0,AA$46+1)-INDEX($J36:$R36,0,AA$46))/(INDEX($J$4:$R$4,0,AA$46+1)-INDEX($J$4:$R$4,0,AA$46))+Z51)))</f>
        <v>4.392613812313928</v>
      </c>
      <c r="AB51" s="186" cm="1">
        <f t="array" ref="AB51">IF(AB$46=-1,AC51,IF(AB$46=99,AA51,IF(AB$46=0,INDEX($J36:$R36,0,AB$44),(INDEX($J36:$R36,0,AB$46+1)-INDEX($J36:$R36,0,AB$46))/(INDEX($J$4:$R$4,0,AB$46+1)-INDEX($J$4:$R$4,0,AB$46))+AA51)))</f>
        <v>4.4594772184534097</v>
      </c>
      <c r="AC51" s="186" cm="1">
        <f t="array" ref="AC51">IF(AC$46=-1,AD51,IF(AC$46=99,AB51,IF(AC$46=0,INDEX($J36:$R36,0,AC$44),(INDEX($J36:$R36,0,AC$46+1)-INDEX($J36:$R36,0,AC$46))/(INDEX($J$4:$R$4,0,AC$46+1)-INDEX($J$4:$R$4,0,AC$46))+AB51)))</f>
        <v>4.6787963343627403</v>
      </c>
      <c r="AD51" s="186" cm="1">
        <f t="array" ref="AD51">IF(AD$46=-1,AE51,IF(AD$46=99,AC51,IF(AD$46=0,INDEX($J36:$R36,0,AD$44),(INDEX($J36:$R36,0,AD$46+1)-INDEX($J36:$R36,0,AD$46))/(INDEX($J$4:$R$4,0,AD$46+1)-INDEX($J$4:$R$4,0,AD$46))+AC51)))</f>
        <v>4.898115450272071</v>
      </c>
      <c r="AE51" s="186" cm="1">
        <f t="array" ref="AE51">IF(AE$46=-1,AF51,IF(AE$46=99,AD51,IF(AE$46=0,INDEX($J36:$R36,0,AE$44),(INDEX($J36:$R36,0,AE$46+1)-INDEX($J36:$R36,0,AE$46))/(INDEX($J$4:$R$4,0,AE$46+1)-INDEX($J$4:$R$4,0,AE$46))+AD51)))</f>
        <v>5.1174345661814016</v>
      </c>
      <c r="AF51" s="186" cm="1">
        <f t="array" ref="AF51">IF(AF$46=-1,AG51,IF(AF$46=99,AE51,IF(AF$46=0,INDEX($J36:$R36,0,AF$44),(INDEX($J36:$R36,0,AF$46+1)-INDEX($J36:$R36,0,AF$46))/(INDEX($J$4:$R$4,0,AF$46+1)-INDEX($J$4:$R$4,0,AF$46))+AE51)))</f>
        <v>5.3367536820907322</v>
      </c>
      <c r="AG51" s="186" cm="1">
        <f t="array" ref="AG51">IF(AG$46=-1,AH51,IF(AG$46=99,AF51,IF(AG$46=0,INDEX($J36:$R36,0,AG$44),(INDEX($J36:$R36,0,AG$46+1)-INDEX($J36:$R36,0,AG$46))/(INDEX($J$4:$R$4,0,AG$46+1)-INDEX($J$4:$R$4,0,AG$46))+AF51)))</f>
        <v>5.5560727980000628</v>
      </c>
      <c r="AH51" s="186" cm="1">
        <f t="array" ref="AH51">IF(AH$46=-1,AI51,IF(AH$46=99,AG51,IF(AH$46=0,INDEX($J36:$R36,0,AH$44),(INDEX($J36:$R36,0,AH$46+1)-INDEX($J36:$R36,0,AH$46))/(INDEX($J$4:$R$4,0,AH$46+1)-INDEX($J$4:$R$4,0,AH$46))+AG51)))</f>
        <v>5.7753919139093934</v>
      </c>
      <c r="AI51" s="186" cm="1">
        <f t="array" ref="AI51">IF(AI$46=-1,AJ51,IF(AI$46=99,AH51,IF(AI$46=0,INDEX($J36:$R36,0,AI$44),(INDEX($J36:$R36,0,AI$46+1)-INDEX($J36:$R36,0,AI$46))/(INDEX($J$4:$R$4,0,AI$46+1)-INDEX($J$4:$R$4,0,AI$46))+AH51)))</f>
        <v>5.9947110298187241</v>
      </c>
      <c r="AJ51" s="186" cm="1">
        <f t="array" ref="AJ51">IF(AJ$46=-1,AK51,IF(AJ$46=99,AI51,IF(AJ$46=0,INDEX($J36:$R36,0,AJ$44),(INDEX($J36:$R36,0,AJ$46+1)-INDEX($J36:$R36,0,AJ$46))/(INDEX($J$4:$R$4,0,AJ$46+1)-INDEX($J$4:$R$4,0,AJ$46))+AI51)))</f>
        <v>6.2140301457280547</v>
      </c>
      <c r="AK51" s="186" cm="1">
        <f t="array" ref="AK51">IF(AK$46=-1,AL51,IF(AK$46=99,AJ51,IF(AK$46=0,INDEX($J36:$R36,0,AK$44),(INDEX($J36:$R36,0,AK$46+1)-INDEX($J36:$R36,0,AK$46))/(INDEX($J$4:$R$4,0,AK$46+1)-INDEX($J$4:$R$4,0,AK$46))+AJ51)))</f>
        <v>6.4333492616373853</v>
      </c>
      <c r="AL51" s="186" cm="1">
        <f t="array" ref="AL51">IF(AL$46=-1,AM51,IF(AL$46=99,AK51,IF(AL$46=0,INDEX($J36:$R36,0,AL$44),(INDEX($J36:$R36,0,AL$46+1)-INDEX($J36:$R36,0,AL$46))/(INDEX($J$4:$R$4,0,AL$46+1)-INDEX($J$4:$R$4,0,AL$46))+AK51)))</f>
        <v>6.6526683775467159</v>
      </c>
      <c r="AM51" s="215">
        <f t="shared" si="38"/>
        <v>9.1982409247481858</v>
      </c>
      <c r="AN51" s="186" cm="1">
        <f t="array" ref="AN51">IF(AN$46=-1,AO51,IF(AN$46=99,AM51,IF(AN$46=0,INDEX($J36:$R36,0,AN$44),(INDEX($J36:$R36,0,AN$46+1)-INDEX($J36:$R36,0,AN$46))/(INDEX($J$4:$R$4,0,AN$46+1)-INDEX($J$4:$R$4,0,AN$46))+AM51)))</f>
        <v>11.743813471949656</v>
      </c>
      <c r="AO51" s="186" cm="1">
        <f t="array" ref="AO51">IF(AO$46=-1,AP51,IF(AO$46=99,AN51,IF(AO$46=0,INDEX($J36:$R36,0,AO$44),(INDEX($J36:$R36,0,AO$46+1)-INDEX($J36:$R36,0,AO$46))/(INDEX($J$4:$R$4,0,AO$46+1)-INDEX($J$4:$R$4,0,AO$46))+AN51)))</f>
        <v>11.743813471949656</v>
      </c>
      <c r="AP51" s="186" cm="1">
        <f t="array" ref="AP51">IF(AP$46=-1,AR51,IF(AP$46=99,AO51,IF(AP$46=0,INDEX($J36:$R36,0,AP$44),(INDEX($J36:$R36,0,AP$46+1)-INDEX($J36:$R36,0,AP$46))/(INDEX($J$4:$R$4,0,AP$46+1)-INDEX($J$4:$R$4,0,AP$46))+AO51)))</f>
        <v>11.743813471949656</v>
      </c>
    </row>
  </sheetData>
  <mergeCells count="1">
    <mergeCell ref="B2:C2"/>
  </mergeCells>
  <phoneticPr fontId="167" type="noConversion"/>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2021-06-16T18:56:51Z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