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80840C60-DF22-47C7-ABF2-408FEA01C85E}" xr6:coauthVersionLast="47" xr6:coauthVersionMax="47" xr10:uidLastSave="{00000000-0000-0000-0000-000000000000}"/>
  <bookViews>
    <workbookView xWindow="-120" yWindow="-120" windowWidth="29040" windowHeight="15840" tabRatio="847" firstSheet="1" activeTab="4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0" i="7" l="1"/>
  <c r="P60" i="7"/>
  <c r="R60" i="7"/>
  <c r="S60" i="7"/>
  <c r="T60" i="7"/>
  <c r="U60" i="7"/>
  <c r="V60" i="7"/>
  <c r="W60" i="7"/>
  <c r="X60" i="7"/>
  <c r="Y60" i="7"/>
  <c r="Z60" i="7"/>
  <c r="O61" i="7"/>
  <c r="P61" i="7"/>
  <c r="R61" i="7"/>
  <c r="S61" i="7"/>
  <c r="T61" i="7"/>
  <c r="U61" i="7"/>
  <c r="V61" i="7"/>
  <c r="W61" i="7"/>
  <c r="X61" i="7"/>
  <c r="Y61" i="7"/>
  <c r="Z61" i="7"/>
  <c r="O62" i="7"/>
  <c r="P62" i="7"/>
  <c r="R62" i="7"/>
  <c r="S62" i="7"/>
  <c r="T62" i="7"/>
  <c r="U62" i="7"/>
  <c r="V62" i="7"/>
  <c r="W62" i="7"/>
  <c r="X62" i="7"/>
  <c r="Y62" i="7"/>
  <c r="Z62" i="7"/>
  <c r="O63" i="7"/>
  <c r="P63" i="7"/>
  <c r="R63" i="7"/>
  <c r="S63" i="7"/>
  <c r="T63" i="7"/>
  <c r="U63" i="7"/>
  <c r="V63" i="7"/>
  <c r="W63" i="7"/>
  <c r="X63" i="7"/>
  <c r="Y63" i="7"/>
  <c r="Z63" i="7"/>
  <c r="D60" i="7"/>
  <c r="E60" i="7"/>
  <c r="F60" i="7"/>
  <c r="G60" i="7"/>
  <c r="H60" i="7"/>
  <c r="I60" i="7"/>
  <c r="J60" i="7"/>
  <c r="K60" i="7"/>
  <c r="L60" i="7"/>
  <c r="D61" i="7"/>
  <c r="E61" i="7"/>
  <c r="F61" i="7"/>
  <c r="G61" i="7"/>
  <c r="H61" i="7"/>
  <c r="I61" i="7"/>
  <c r="J61" i="7"/>
  <c r="K61" i="7"/>
  <c r="L61" i="7"/>
  <c r="D62" i="7"/>
  <c r="E62" i="7"/>
  <c r="F62" i="7"/>
  <c r="G62" i="7"/>
  <c r="H62" i="7"/>
  <c r="I62" i="7"/>
  <c r="J62" i="7"/>
  <c r="K62" i="7"/>
  <c r="L62" i="7"/>
  <c r="D63" i="7"/>
  <c r="E63" i="7"/>
  <c r="F63" i="7"/>
  <c r="G63" i="7"/>
  <c r="H63" i="7"/>
  <c r="I63" i="7"/>
  <c r="J63" i="7"/>
  <c r="K63" i="7"/>
  <c r="L63" i="7"/>
  <c r="A60" i="7"/>
  <c r="A61" i="7"/>
  <c r="A62" i="7"/>
  <c r="A63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8" i="7"/>
  <c r="U153" i="32"/>
  <c r="T153" i="32"/>
  <c r="S153" i="32"/>
  <c r="S152" i="32" s="1"/>
  <c r="R153" i="32"/>
  <c r="Q153" i="32"/>
  <c r="P153" i="32"/>
  <c r="O153" i="32"/>
  <c r="N153" i="32"/>
  <c r="N152" i="32" s="1"/>
  <c r="M153" i="32"/>
  <c r="L153" i="32"/>
  <c r="K153" i="32"/>
  <c r="K152" i="32" s="1"/>
  <c r="J153" i="32"/>
  <c r="I153" i="32"/>
  <c r="H153" i="32"/>
  <c r="G153" i="32"/>
  <c r="F153" i="32"/>
  <c r="F152" i="32" s="1"/>
  <c r="E153" i="32"/>
  <c r="U152" i="32"/>
  <c r="T152" i="32"/>
  <c r="R152" i="32"/>
  <c r="Q152" i="32"/>
  <c r="P152" i="32"/>
  <c r="O152" i="32"/>
  <c r="M152" i="32"/>
  <c r="L152" i="32"/>
  <c r="J152" i="32"/>
  <c r="I152" i="32"/>
  <c r="H152" i="32"/>
  <c r="G152" i="32"/>
  <c r="E152" i="32"/>
  <c r="D153" i="32"/>
  <c r="D152" i="32"/>
  <c r="U141" i="32"/>
  <c r="T141" i="32"/>
  <c r="S141" i="32"/>
  <c r="R141" i="32"/>
  <c r="Q141" i="32"/>
  <c r="P141" i="32"/>
  <c r="O141" i="32"/>
  <c r="N141" i="32"/>
  <c r="M141" i="32"/>
  <c r="L141" i="32"/>
  <c r="K141" i="32"/>
  <c r="J141" i="32"/>
  <c r="I141" i="32"/>
  <c r="H141" i="32"/>
  <c r="G141" i="32"/>
  <c r="F141" i="32"/>
  <c r="E141" i="32"/>
  <c r="D141" i="32"/>
  <c r="U125" i="32"/>
  <c r="T125" i="32"/>
  <c r="S125" i="32"/>
  <c r="R125" i="32"/>
  <c r="Q125" i="32"/>
  <c r="P125" i="32"/>
  <c r="O125" i="32"/>
  <c r="N125" i="32"/>
  <c r="M125" i="32"/>
  <c r="L125" i="32"/>
  <c r="K125" i="32"/>
  <c r="J125" i="32"/>
  <c r="I125" i="32"/>
  <c r="H125" i="32"/>
  <c r="G125" i="32"/>
  <c r="F125" i="32"/>
  <c r="E125" i="32"/>
  <c r="D125" i="32"/>
  <c r="B175" i="32"/>
  <c r="A175" i="32"/>
  <c r="B174" i="32"/>
  <c r="A174" i="32"/>
  <c r="B173" i="32"/>
  <c r="A173" i="32"/>
  <c r="B172" i="32"/>
  <c r="A172" i="32"/>
  <c r="B171" i="32"/>
  <c r="A171" i="32"/>
  <c r="B170" i="32"/>
  <c r="A170" i="32"/>
  <c r="B169" i="32"/>
  <c r="A169" i="32"/>
  <c r="B168" i="32"/>
  <c r="A168" i="32"/>
  <c r="B167" i="32"/>
  <c r="A167" i="32"/>
  <c r="B166" i="32"/>
  <c r="A166" i="32"/>
  <c r="B165" i="32"/>
  <c r="A165" i="32"/>
  <c r="B164" i="32"/>
  <c r="A164" i="32"/>
  <c r="B163" i="32"/>
  <c r="A163" i="32"/>
  <c r="B162" i="32"/>
  <c r="A162" i="32"/>
  <c r="B161" i="32"/>
  <c r="A161" i="32"/>
  <c r="B160" i="32"/>
  <c r="A160" i="32"/>
  <c r="B159" i="32"/>
  <c r="A159" i="32"/>
  <c r="B158" i="32"/>
  <c r="A158" i="32"/>
  <c r="B157" i="32"/>
  <c r="A157" i="32"/>
  <c r="B156" i="32"/>
  <c r="A156" i="32"/>
  <c r="B155" i="32"/>
  <c r="A155" i="32"/>
  <c r="B154" i="32"/>
  <c r="A154" i="32"/>
  <c r="B153" i="32"/>
  <c r="A153" i="32"/>
  <c r="B152" i="32"/>
  <c r="A152" i="32"/>
  <c r="B151" i="32"/>
  <c r="A151" i="32"/>
  <c r="B150" i="32"/>
  <c r="A150" i="32"/>
  <c r="B149" i="32"/>
  <c r="A149" i="32"/>
  <c r="B148" i="32"/>
  <c r="A148" i="32"/>
  <c r="B147" i="32"/>
  <c r="A147" i="32"/>
  <c r="B146" i="32"/>
  <c r="A146" i="32"/>
  <c r="B145" i="32"/>
  <c r="A145" i="32"/>
  <c r="B144" i="32"/>
  <c r="A144" i="32"/>
  <c r="B143" i="32"/>
  <c r="A143" i="32"/>
  <c r="B142" i="32"/>
  <c r="A142" i="32"/>
  <c r="B141" i="32"/>
  <c r="A141" i="32"/>
  <c r="B140" i="32"/>
  <c r="A140" i="32"/>
  <c r="B139" i="32"/>
  <c r="A139" i="32"/>
  <c r="B138" i="32"/>
  <c r="A138" i="32"/>
  <c r="B137" i="32"/>
  <c r="A137" i="32"/>
  <c r="B136" i="32"/>
  <c r="A136" i="32"/>
  <c r="B135" i="32"/>
  <c r="A135" i="32"/>
  <c r="B134" i="32"/>
  <c r="A134" i="32"/>
  <c r="B133" i="32"/>
  <c r="A133" i="32"/>
  <c r="B132" i="32"/>
  <c r="A132" i="32"/>
  <c r="B131" i="32"/>
  <c r="A131" i="32"/>
  <c r="B130" i="32"/>
  <c r="A130" i="32"/>
  <c r="B129" i="32"/>
  <c r="A129" i="32"/>
  <c r="B128" i="32"/>
  <c r="A128" i="32"/>
  <c r="B127" i="32"/>
  <c r="A127" i="32"/>
  <c r="B126" i="32"/>
  <c r="A126" i="32"/>
  <c r="B125" i="32"/>
  <c r="A125" i="32"/>
  <c r="B124" i="32"/>
  <c r="A124" i="32"/>
  <c r="B123" i="32"/>
  <c r="A123" i="32"/>
  <c r="C122" i="32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B122" i="32"/>
  <c r="A122" i="32"/>
  <c r="C121" i="32"/>
  <c r="B121" i="32"/>
  <c r="A121" i="32"/>
  <c r="B120" i="32"/>
  <c r="A120" i="32"/>
  <c r="U97" i="32"/>
  <c r="T97" i="32"/>
  <c r="S97" i="32"/>
  <c r="R97" i="32"/>
  <c r="Q97" i="32"/>
  <c r="P97" i="32"/>
  <c r="P96" i="32" s="1"/>
  <c r="O97" i="32"/>
  <c r="N97" i="32"/>
  <c r="N96" i="32" s="1"/>
  <c r="M97" i="32"/>
  <c r="L97" i="32"/>
  <c r="K97" i="32"/>
  <c r="J97" i="32"/>
  <c r="I97" i="32"/>
  <c r="H97" i="32"/>
  <c r="H96" i="32" s="1"/>
  <c r="G97" i="32"/>
  <c r="F97" i="32"/>
  <c r="F96" i="32" s="1"/>
  <c r="E97" i="32"/>
  <c r="U96" i="32"/>
  <c r="T96" i="32"/>
  <c r="S96" i="32"/>
  <c r="R96" i="32"/>
  <c r="Q96" i="32"/>
  <c r="O96" i="32"/>
  <c r="M96" i="32"/>
  <c r="L96" i="32"/>
  <c r="K96" i="32"/>
  <c r="J96" i="32"/>
  <c r="I96" i="32"/>
  <c r="G96" i="32"/>
  <c r="E96" i="32"/>
  <c r="D97" i="32"/>
  <c r="D96" i="32"/>
  <c r="U85" i="32"/>
  <c r="T85" i="32"/>
  <c r="S85" i="32"/>
  <c r="R85" i="32"/>
  <c r="Q85" i="32"/>
  <c r="P85" i="32"/>
  <c r="O85" i="32"/>
  <c r="N85" i="32"/>
  <c r="M85" i="32"/>
  <c r="L85" i="32"/>
  <c r="K85" i="32"/>
  <c r="J85" i="32"/>
  <c r="I85" i="32"/>
  <c r="H85" i="32"/>
  <c r="G85" i="32"/>
  <c r="F85" i="32"/>
  <c r="E85" i="32"/>
  <c r="D85" i="32"/>
  <c r="U69" i="32"/>
  <c r="T69" i="32"/>
  <c r="S69" i="32"/>
  <c r="R69" i="32"/>
  <c r="Q69" i="32"/>
  <c r="P69" i="32"/>
  <c r="O69" i="32"/>
  <c r="N69" i="32"/>
  <c r="M69" i="32"/>
  <c r="L69" i="32"/>
  <c r="K69" i="32"/>
  <c r="J69" i="32"/>
  <c r="I69" i="32"/>
  <c r="H69" i="32"/>
  <c r="G69" i="32"/>
  <c r="F69" i="32"/>
  <c r="E69" i="32"/>
  <c r="D69" i="32"/>
  <c r="B119" i="32"/>
  <c r="A119" i="32"/>
  <c r="B118" i="32"/>
  <c r="A118" i="32"/>
  <c r="B117" i="32"/>
  <c r="A117" i="32"/>
  <c r="B116" i="32"/>
  <c r="A116" i="32"/>
  <c r="B115" i="32"/>
  <c r="A115" i="32"/>
  <c r="B114" i="32"/>
  <c r="A114" i="32"/>
  <c r="B113" i="32"/>
  <c r="A113" i="32"/>
  <c r="B112" i="32"/>
  <c r="A112" i="32"/>
  <c r="B111" i="32"/>
  <c r="A111" i="32"/>
  <c r="B110" i="32"/>
  <c r="A110" i="32"/>
  <c r="B109" i="32"/>
  <c r="A109" i="32"/>
  <c r="B108" i="32"/>
  <c r="A108" i="32"/>
  <c r="B107" i="32"/>
  <c r="A107" i="32"/>
  <c r="B106" i="32"/>
  <c r="A106" i="32"/>
  <c r="B105" i="32"/>
  <c r="A105" i="32"/>
  <c r="B104" i="32"/>
  <c r="A104" i="32"/>
  <c r="B103" i="32"/>
  <c r="A103" i="32"/>
  <c r="B102" i="32"/>
  <c r="A102" i="32"/>
  <c r="B101" i="32"/>
  <c r="A101" i="32"/>
  <c r="B100" i="32"/>
  <c r="A100" i="32"/>
  <c r="B99" i="32"/>
  <c r="A99" i="32"/>
  <c r="B98" i="32"/>
  <c r="A98" i="32"/>
  <c r="B97" i="32"/>
  <c r="A97" i="32"/>
  <c r="B96" i="32"/>
  <c r="A96" i="32"/>
  <c r="B95" i="32"/>
  <c r="A95" i="32"/>
  <c r="B94" i="32"/>
  <c r="A94" i="32"/>
  <c r="B93" i="32"/>
  <c r="A93" i="32"/>
  <c r="B92" i="32"/>
  <c r="A92" i="32"/>
  <c r="B91" i="32"/>
  <c r="A91" i="32"/>
  <c r="B90" i="32"/>
  <c r="A90" i="32"/>
  <c r="B89" i="32"/>
  <c r="A89" i="32"/>
  <c r="B88" i="32"/>
  <c r="A88" i="32"/>
  <c r="B87" i="32"/>
  <c r="A87" i="32"/>
  <c r="B86" i="32"/>
  <c r="A86" i="32"/>
  <c r="B85" i="32"/>
  <c r="A85" i="32"/>
  <c r="B84" i="32"/>
  <c r="A84" i="32"/>
  <c r="B83" i="32"/>
  <c r="A83" i="32"/>
  <c r="B82" i="32"/>
  <c r="A82" i="32"/>
  <c r="B81" i="32"/>
  <c r="A81" i="32"/>
  <c r="B80" i="32"/>
  <c r="A80" i="32"/>
  <c r="B79" i="32"/>
  <c r="A79" i="32"/>
  <c r="B78" i="32"/>
  <c r="A78" i="32"/>
  <c r="B77" i="32"/>
  <c r="A77" i="32"/>
  <c r="B76" i="32"/>
  <c r="A76" i="32"/>
  <c r="B75" i="32"/>
  <c r="A75" i="32"/>
  <c r="B74" i="32"/>
  <c r="A74" i="32"/>
  <c r="B73" i="32"/>
  <c r="A73" i="32"/>
  <c r="B72" i="32"/>
  <c r="A72" i="32"/>
  <c r="B71" i="32"/>
  <c r="A71" i="32"/>
  <c r="B70" i="32"/>
  <c r="A70" i="32"/>
  <c r="B69" i="32"/>
  <c r="A69" i="32"/>
  <c r="B68" i="32"/>
  <c r="A68" i="32"/>
  <c r="B67" i="32"/>
  <c r="A67" i="32"/>
  <c r="B66" i="32"/>
  <c r="A66" i="32"/>
  <c r="B65" i="32"/>
  <c r="A65" i="32"/>
  <c r="B64" i="32"/>
  <c r="A64" i="32"/>
  <c r="AF41" i="32"/>
  <c r="AF40" i="32" s="1"/>
  <c r="AE41" i="32"/>
  <c r="AE40" i="32"/>
  <c r="AF29" i="32"/>
  <c r="AE29" i="32"/>
  <c r="AF13" i="32"/>
  <c r="AE13" i="32"/>
  <c r="U41" i="32"/>
  <c r="T41" i="32"/>
  <c r="T40" i="32" s="1"/>
  <c r="S41" i="32"/>
  <c r="R41" i="32"/>
  <c r="Q41" i="32"/>
  <c r="P41" i="32"/>
  <c r="P40" i="32" s="1"/>
  <c r="O41" i="32"/>
  <c r="N41" i="32"/>
  <c r="N40" i="32" s="1"/>
  <c r="M41" i="32"/>
  <c r="L41" i="32"/>
  <c r="L40" i="32" s="1"/>
  <c r="K41" i="32"/>
  <c r="J41" i="32"/>
  <c r="I41" i="32"/>
  <c r="H41" i="32"/>
  <c r="H40" i="32" s="1"/>
  <c r="G41" i="32"/>
  <c r="F41" i="32"/>
  <c r="F40" i="32" s="1"/>
  <c r="E41" i="32"/>
  <c r="U40" i="32"/>
  <c r="S40" i="32"/>
  <c r="R40" i="32"/>
  <c r="Q40" i="32"/>
  <c r="O40" i="32"/>
  <c r="M40" i="32"/>
  <c r="K40" i="32"/>
  <c r="J40" i="32"/>
  <c r="I40" i="32"/>
  <c r="G40" i="32"/>
  <c r="E40" i="32"/>
  <c r="D41" i="32"/>
  <c r="D40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0" i="32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9" i="32"/>
  <c r="A9" i="32"/>
  <c r="B9" i="32"/>
  <c r="A10" i="32"/>
  <c r="B10" i="32"/>
  <c r="A11" i="32"/>
  <c r="B11" i="32"/>
  <c r="A12" i="32"/>
  <c r="B12" i="32"/>
  <c r="A13" i="32"/>
  <c r="B13" i="32"/>
  <c r="A14" i="32"/>
  <c r="B14" i="32"/>
  <c r="A15" i="32"/>
  <c r="B15" i="32"/>
  <c r="A16" i="32"/>
  <c r="B16" i="32"/>
  <c r="A17" i="32"/>
  <c r="B17" i="32"/>
  <c r="A18" i="32"/>
  <c r="B18" i="32"/>
  <c r="A19" i="32"/>
  <c r="B19" i="32"/>
  <c r="A20" i="32"/>
  <c r="B20" i="32"/>
  <c r="A21" i="32"/>
  <c r="B21" i="32"/>
  <c r="A22" i="32"/>
  <c r="B22" i="32"/>
  <c r="A23" i="32"/>
  <c r="B23" i="32"/>
  <c r="A24" i="32"/>
  <c r="B24" i="32"/>
  <c r="A25" i="32"/>
  <c r="B25" i="32"/>
  <c r="A26" i="32"/>
  <c r="B26" i="32"/>
  <c r="A27" i="32"/>
  <c r="B27" i="32"/>
  <c r="A28" i="32"/>
  <c r="B28" i="32"/>
  <c r="A29" i="32"/>
  <c r="B29" i="32"/>
  <c r="A30" i="32"/>
  <c r="B30" i="32"/>
  <c r="A31" i="32"/>
  <c r="B31" i="32"/>
  <c r="A32" i="32"/>
  <c r="B32" i="32"/>
  <c r="A33" i="32"/>
  <c r="B33" i="32"/>
  <c r="A34" i="32"/>
  <c r="B34" i="32"/>
  <c r="A35" i="32"/>
  <c r="B35" i="32"/>
  <c r="A36" i="32"/>
  <c r="B36" i="32"/>
  <c r="A37" i="32"/>
  <c r="B37" i="32"/>
  <c r="A38" i="32"/>
  <c r="B38" i="32"/>
  <c r="A39" i="32"/>
  <c r="B39" i="32"/>
  <c r="A40" i="32"/>
  <c r="B40" i="32"/>
  <c r="A41" i="32"/>
  <c r="B41" i="32"/>
  <c r="A42" i="32"/>
  <c r="B42" i="32"/>
  <c r="A43" i="32"/>
  <c r="B43" i="32"/>
  <c r="A44" i="32"/>
  <c r="B44" i="32"/>
  <c r="A45" i="32"/>
  <c r="B45" i="32"/>
  <c r="A46" i="32"/>
  <c r="B46" i="32"/>
  <c r="A47" i="32"/>
  <c r="B47" i="32"/>
  <c r="A48" i="32"/>
  <c r="B48" i="32"/>
  <c r="A49" i="32"/>
  <c r="B49" i="32"/>
  <c r="A50" i="32"/>
  <c r="B50" i="32"/>
  <c r="A51" i="32"/>
  <c r="B51" i="32"/>
  <c r="A52" i="32"/>
  <c r="B52" i="32"/>
  <c r="A53" i="32"/>
  <c r="B53" i="32"/>
  <c r="A54" i="32"/>
  <c r="B54" i="32"/>
  <c r="A55" i="32"/>
  <c r="B55" i="32"/>
  <c r="A56" i="32"/>
  <c r="B56" i="32"/>
  <c r="A57" i="32"/>
  <c r="B57" i="32"/>
  <c r="A58" i="32"/>
  <c r="B58" i="32"/>
  <c r="A59" i="32"/>
  <c r="B59" i="32"/>
  <c r="A60" i="32"/>
  <c r="B60" i="32"/>
  <c r="A61" i="32"/>
  <c r="B61" i="32"/>
  <c r="A62" i="32"/>
  <c r="B62" i="32"/>
  <c r="A63" i="32"/>
  <c r="B63" i="32"/>
  <c r="A59" i="27"/>
  <c r="B59" i="27"/>
  <c r="C59" i="27"/>
  <c r="C60" i="27" s="1"/>
  <c r="C61" i="27" s="1"/>
  <c r="C62" i="27" s="1"/>
  <c r="C63" i="27" s="1"/>
  <c r="A60" i="27"/>
  <c r="B60" i="27"/>
  <c r="A61" i="27"/>
  <c r="B61" i="27"/>
  <c r="A62" i="27"/>
  <c r="B62" i="27"/>
  <c r="A63" i="27"/>
  <c r="B63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T46" i="27"/>
  <c r="S46" i="27"/>
  <c r="R46" i="27"/>
  <c r="Q46" i="27"/>
  <c r="P46" i="27"/>
  <c r="O46" i="27"/>
  <c r="N46" i="27"/>
  <c r="M46" i="27"/>
  <c r="L46" i="27"/>
  <c r="K46" i="27"/>
  <c r="J46" i="27"/>
  <c r="I46" i="27"/>
  <c r="H46" i="27"/>
  <c r="G46" i="27"/>
  <c r="F46" i="27"/>
  <c r="E46" i="27"/>
  <c r="D46" i="27"/>
  <c r="T45" i="27"/>
  <c r="S45" i="27"/>
  <c r="R45" i="27"/>
  <c r="Q45" i="27"/>
  <c r="P45" i="27"/>
  <c r="O45" i="27"/>
  <c r="N45" i="27"/>
  <c r="M45" i="27"/>
  <c r="L45" i="27"/>
  <c r="K45" i="27"/>
  <c r="J45" i="27"/>
  <c r="I45" i="27"/>
  <c r="H45" i="27"/>
  <c r="G45" i="27"/>
  <c r="F45" i="27"/>
  <c r="E45" i="27"/>
  <c r="D45" i="27"/>
  <c r="T44" i="27"/>
  <c r="S44" i="27"/>
  <c r="R44" i="27"/>
  <c r="Q44" i="27"/>
  <c r="P44" i="27"/>
  <c r="O44" i="27"/>
  <c r="N44" i="27"/>
  <c r="M44" i="27"/>
  <c r="L44" i="27"/>
  <c r="K44" i="27"/>
  <c r="J44" i="27"/>
  <c r="I44" i="27"/>
  <c r="H44" i="27"/>
  <c r="G44" i="27"/>
  <c r="F44" i="27"/>
  <c r="E44" i="27"/>
  <c r="D44" i="27"/>
  <c r="T43" i="27"/>
  <c r="S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E43" i="27"/>
  <c r="D43" i="27"/>
  <c r="T42" i="27"/>
  <c r="S42" i="27"/>
  <c r="R42" i="27"/>
  <c r="Q42" i="27"/>
  <c r="P42" i="27"/>
  <c r="O42" i="27"/>
  <c r="N42" i="27"/>
  <c r="M42" i="27"/>
  <c r="L42" i="27"/>
  <c r="K42" i="27"/>
  <c r="J42" i="27"/>
  <c r="I42" i="27"/>
  <c r="H42" i="27"/>
  <c r="G42" i="27"/>
  <c r="F42" i="27"/>
  <c r="E42" i="27"/>
  <c r="D42" i="27"/>
  <c r="T41" i="27"/>
  <c r="S41" i="27"/>
  <c r="R41" i="27"/>
  <c r="Q41" i="27"/>
  <c r="P41" i="27"/>
  <c r="O41" i="27"/>
  <c r="N41" i="27"/>
  <c r="M41" i="27"/>
  <c r="L41" i="27"/>
  <c r="K41" i="27"/>
  <c r="J41" i="27"/>
  <c r="I41" i="27"/>
  <c r="H41" i="27"/>
  <c r="G41" i="27"/>
  <c r="F41" i="27"/>
  <c r="E41" i="27"/>
  <c r="D41" i="27"/>
  <c r="T40" i="27"/>
  <c r="S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D50" i="27"/>
  <c r="E48" i="27"/>
  <c r="F48" i="27" s="1"/>
  <c r="G48" i="27" s="1"/>
  <c r="H48" i="27" s="1"/>
  <c r="I48" i="27" s="1"/>
  <c r="J48" i="27" s="1"/>
  <c r="K48" i="27" s="1"/>
  <c r="L48" i="27" s="1"/>
  <c r="M48" i="27" s="1"/>
  <c r="N48" i="27" s="1"/>
  <c r="O48" i="27" s="1"/>
  <c r="P48" i="27" s="1"/>
  <c r="Q48" i="27" s="1"/>
  <c r="R48" i="27" s="1"/>
  <c r="S48" i="27" s="1"/>
  <c r="T48" i="27" s="1"/>
  <c r="J49" i="27"/>
  <c r="L49" i="27"/>
  <c r="M49" i="27" s="1"/>
  <c r="N49" i="27" s="1"/>
  <c r="O49" i="27" s="1"/>
  <c r="P49" i="27" s="1"/>
  <c r="Q49" i="27" s="1"/>
  <c r="R49" i="27" s="1"/>
  <c r="S49" i="27" s="1"/>
  <c r="T49" i="27" s="1"/>
  <c r="L50" i="27"/>
  <c r="M50" i="27"/>
  <c r="N50" i="27"/>
  <c r="O50" i="27" s="1"/>
  <c r="P50" i="27" s="1"/>
  <c r="Q50" i="27" s="1"/>
  <c r="R50" i="27" s="1"/>
  <c r="S50" i="27" s="1"/>
  <c r="T50" i="27" s="1"/>
  <c r="D51" i="27"/>
  <c r="E51" i="27"/>
  <c r="E53" i="27" s="1"/>
  <c r="E58" i="27" s="1"/>
  <c r="E59" i="27" s="1"/>
  <c r="E60" i="27" s="1"/>
  <c r="E61" i="27" s="1"/>
  <c r="E62" i="27" s="1"/>
  <c r="F51" i="27"/>
  <c r="G51" i="27"/>
  <c r="G52" i="27" s="1"/>
  <c r="H51" i="27"/>
  <c r="I51" i="27"/>
  <c r="I53" i="27" s="1"/>
  <c r="I58" i="27" s="1"/>
  <c r="I59" i="27" s="1"/>
  <c r="I60" i="27" s="1"/>
  <c r="I61" i="27" s="1"/>
  <c r="I62" i="27" s="1"/>
  <c r="J51" i="27"/>
  <c r="J53" i="27" s="1"/>
  <c r="J58" i="27" s="1"/>
  <c r="J59" i="27" s="1"/>
  <c r="L51" i="27"/>
  <c r="M51" i="27"/>
  <c r="N51" i="27"/>
  <c r="O51" i="27" s="1"/>
  <c r="D52" i="27"/>
  <c r="E52" i="27"/>
  <c r="F52" i="27"/>
  <c r="H52" i="27"/>
  <c r="J52" i="27"/>
  <c r="K52" i="27"/>
  <c r="L52" i="27"/>
  <c r="M52" i="27"/>
  <c r="D53" i="27"/>
  <c r="F53" i="27"/>
  <c r="G53" i="27"/>
  <c r="H53" i="27"/>
  <c r="K53" i="27"/>
  <c r="K54" i="27"/>
  <c r="L54" i="27"/>
  <c r="L53" i="27" s="1"/>
  <c r="M54" i="27"/>
  <c r="M53" i="27" s="1"/>
  <c r="N54" i="27"/>
  <c r="O54" i="27" s="1"/>
  <c r="D55" i="27"/>
  <c r="E55" i="27"/>
  <c r="F55" i="27"/>
  <c r="G55" i="27"/>
  <c r="H55" i="27"/>
  <c r="I55" i="27"/>
  <c r="J55" i="27"/>
  <c r="K55" i="27"/>
  <c r="K56" i="27" s="1"/>
  <c r="K57" i="27" s="1"/>
  <c r="K58" i="27" s="1"/>
  <c r="L55" i="27"/>
  <c r="M55" i="27"/>
  <c r="E56" i="27"/>
  <c r="F56" i="27" s="1"/>
  <c r="G56" i="27" s="1"/>
  <c r="H56" i="27" s="1"/>
  <c r="I56" i="27"/>
  <c r="J56" i="27"/>
  <c r="J57" i="27" s="1"/>
  <c r="L56" i="27"/>
  <c r="L57" i="27" s="1"/>
  <c r="L58" i="27" s="1"/>
  <c r="M56" i="27"/>
  <c r="M57" i="27" s="1"/>
  <c r="M58" i="27" s="1"/>
  <c r="I57" i="27"/>
  <c r="D58" i="27"/>
  <c r="D59" i="27" s="1"/>
  <c r="D60" i="27" s="1"/>
  <c r="D61" i="27" s="1"/>
  <c r="D62" i="27" s="1"/>
  <c r="F58" i="27"/>
  <c r="G58" i="27"/>
  <c r="H58" i="27"/>
  <c r="H59" i="27" s="1"/>
  <c r="H60" i="27" s="1"/>
  <c r="H61" i="27" s="1"/>
  <c r="H62" i="27" s="1"/>
  <c r="F59" i="27"/>
  <c r="G59" i="27"/>
  <c r="G60" i="27" s="1"/>
  <c r="G61" i="27" s="1"/>
  <c r="G62" i="27" s="1"/>
  <c r="F60" i="27"/>
  <c r="F61" i="27" s="1"/>
  <c r="F62" i="27" s="1"/>
  <c r="T38" i="27"/>
  <c r="S38" i="27"/>
  <c r="R38" i="27"/>
  <c r="Q38" i="27"/>
  <c r="P38" i="27"/>
  <c r="O38" i="27"/>
  <c r="N38" i="27"/>
  <c r="M38" i="27"/>
  <c r="L38" i="27"/>
  <c r="K38" i="27"/>
  <c r="J38" i="27"/>
  <c r="I38" i="27"/>
  <c r="H38" i="27"/>
  <c r="G38" i="27"/>
  <c r="F38" i="27"/>
  <c r="E38" i="27"/>
  <c r="D38" i="27"/>
  <c r="T33" i="27"/>
  <c r="T34" i="27" s="1"/>
  <c r="T35" i="27" s="1"/>
  <c r="T36" i="27" s="1"/>
  <c r="T37" i="27" s="1"/>
  <c r="S33" i="27"/>
  <c r="R33" i="27"/>
  <c r="Q33" i="27"/>
  <c r="Q34" i="27" s="1"/>
  <c r="Q35" i="27" s="1"/>
  <c r="Q36" i="27" s="1"/>
  <c r="Q37" i="27" s="1"/>
  <c r="P33" i="27"/>
  <c r="P34" i="27" s="1"/>
  <c r="P35" i="27" s="1"/>
  <c r="P36" i="27" s="1"/>
  <c r="P37" i="27" s="1"/>
  <c r="O33" i="27"/>
  <c r="N33" i="27"/>
  <c r="M33" i="27"/>
  <c r="M34" i="27" s="1"/>
  <c r="M35" i="27" s="1"/>
  <c r="M36" i="27" s="1"/>
  <c r="M37" i="27" s="1"/>
  <c r="L33" i="27"/>
  <c r="L34" i="27" s="1"/>
  <c r="L35" i="27" s="1"/>
  <c r="L36" i="27" s="1"/>
  <c r="L37" i="27" s="1"/>
  <c r="K33" i="27"/>
  <c r="J33" i="27"/>
  <c r="I33" i="27"/>
  <c r="H33" i="27"/>
  <c r="G33" i="27"/>
  <c r="F33" i="27"/>
  <c r="E33" i="27"/>
  <c r="D33" i="27"/>
  <c r="E34" i="27"/>
  <c r="F34" i="27"/>
  <c r="G34" i="27"/>
  <c r="H34" i="27" s="1"/>
  <c r="K34" i="27"/>
  <c r="K35" i="27" s="1"/>
  <c r="K36" i="27" s="1"/>
  <c r="K37" i="27" s="1"/>
  <c r="N34" i="27"/>
  <c r="N35" i="27" s="1"/>
  <c r="N36" i="27" s="1"/>
  <c r="N37" i="27" s="1"/>
  <c r="O34" i="27"/>
  <c r="O35" i="27" s="1"/>
  <c r="O36" i="27" s="1"/>
  <c r="O37" i="27" s="1"/>
  <c r="R34" i="27"/>
  <c r="R35" i="27" s="1"/>
  <c r="R36" i="27" s="1"/>
  <c r="R37" i="27" s="1"/>
  <c r="S34" i="27"/>
  <c r="D35" i="27"/>
  <c r="E35" i="27"/>
  <c r="F35" i="27"/>
  <c r="G35" i="27"/>
  <c r="S35" i="27"/>
  <c r="S36" i="27" s="1"/>
  <c r="S37" i="27" s="1"/>
  <c r="E36" i="27"/>
  <c r="F36" i="27"/>
  <c r="G36" i="27" s="1"/>
  <c r="H36" i="27" s="1"/>
  <c r="I36" i="27" s="1"/>
  <c r="J36" i="27" s="1"/>
  <c r="E37" i="27"/>
  <c r="F37" i="27"/>
  <c r="G37" i="27" s="1"/>
  <c r="H37" i="27" s="1"/>
  <c r="I37" i="27" s="1"/>
  <c r="J37" i="27" s="1"/>
  <c r="T18" i="27"/>
  <c r="S18" i="27"/>
  <c r="R18" i="27"/>
  <c r="Q18" i="27"/>
  <c r="P18" i="27"/>
  <c r="O18" i="27"/>
  <c r="N18" i="27"/>
  <c r="M18" i="27"/>
  <c r="L18" i="27"/>
  <c r="K18" i="27"/>
  <c r="J18" i="27"/>
  <c r="I18" i="27"/>
  <c r="H18" i="27"/>
  <c r="G18" i="27"/>
  <c r="F18" i="27"/>
  <c r="E18" i="27"/>
  <c r="D18" i="27"/>
  <c r="K14" i="27"/>
  <c r="K15" i="27" s="1"/>
  <c r="K16" i="27" s="1"/>
  <c r="K17" i="27" s="1"/>
  <c r="I14" i="27"/>
  <c r="I15" i="27" s="1"/>
  <c r="I16" i="27" s="1"/>
  <c r="I17" i="27" s="1"/>
  <c r="H14" i="27"/>
  <c r="H15" i="27" s="1"/>
  <c r="H16" i="27" s="1"/>
  <c r="H17" i="27" s="1"/>
  <c r="G14" i="27"/>
  <c r="G15" i="27" s="1"/>
  <c r="G16" i="27" s="1"/>
  <c r="G17" i="27" s="1"/>
  <c r="F14" i="27"/>
  <c r="F15" i="27" s="1"/>
  <c r="F16" i="27" s="1"/>
  <c r="F17" i="27" s="1"/>
  <c r="E14" i="27"/>
  <c r="E15" i="27" s="1"/>
  <c r="E16" i="27" s="1"/>
  <c r="E17" i="27" s="1"/>
  <c r="C13" i="4"/>
  <c r="C16" i="4"/>
  <c r="C17" i="4" s="1"/>
  <c r="C18" i="4"/>
  <c r="C29" i="4"/>
  <c r="C41" i="4"/>
  <c r="C40" i="4" s="1"/>
  <c r="C55" i="4"/>
  <c r="C56" i="4" s="1"/>
  <c r="C57" i="4" s="1"/>
  <c r="C54" i="4"/>
  <c r="C9" i="4"/>
  <c r="C10" i="4"/>
  <c r="C11" i="4"/>
  <c r="C12" i="4"/>
  <c r="C14" i="4"/>
  <c r="C15" i="4"/>
  <c r="C19" i="4"/>
  <c r="C20" i="4"/>
  <c r="C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38" i="4"/>
  <c r="C39" i="4"/>
  <c r="C42" i="4"/>
  <c r="C43" i="4"/>
  <c r="C44" i="4"/>
  <c r="C45" i="4"/>
  <c r="C46" i="4"/>
  <c r="C47" i="4"/>
  <c r="C48" i="4"/>
  <c r="C49" i="4"/>
  <c r="C50" i="4"/>
  <c r="C51" i="4"/>
  <c r="C52" i="4"/>
  <c r="C53" i="4"/>
  <c r="C58" i="4"/>
  <c r="C59" i="4"/>
  <c r="C60" i="4"/>
  <c r="C61" i="4"/>
  <c r="C62" i="4"/>
  <c r="G50" i="27" l="1"/>
  <c r="F50" i="27"/>
  <c r="E50" i="27"/>
  <c r="J50" i="27"/>
  <c r="I50" i="27"/>
  <c r="H50" i="27"/>
  <c r="P51" i="27"/>
  <c r="O52" i="27"/>
  <c r="K59" i="27"/>
  <c r="J60" i="27"/>
  <c r="J61" i="27" s="1"/>
  <c r="P54" i="27"/>
  <c r="O55" i="27"/>
  <c r="O56" i="27" s="1"/>
  <c r="O57" i="27" s="1"/>
  <c r="O58" i="27" s="1"/>
  <c r="O53" i="27"/>
  <c r="N53" i="27"/>
  <c r="N52" i="27"/>
  <c r="I52" i="27"/>
  <c r="N55" i="27"/>
  <c r="N56" i="27" s="1"/>
  <c r="N57" i="27" s="1"/>
  <c r="N58" i="27" s="1"/>
  <c r="I34" i="27"/>
  <c r="H35" i="27"/>
  <c r="Q54" i="27" l="1"/>
  <c r="P55" i="27"/>
  <c r="P56" i="27" s="1"/>
  <c r="P57" i="27" s="1"/>
  <c r="P58" i="27" s="1"/>
  <c r="P53" i="27"/>
  <c r="J62" i="27"/>
  <c r="K62" i="27" s="1"/>
  <c r="L62" i="27" s="1"/>
  <c r="M62" i="27" s="1"/>
  <c r="N62" i="27" s="1"/>
  <c r="O62" i="27" s="1"/>
  <c r="P62" i="27" s="1"/>
  <c r="Q62" i="27" s="1"/>
  <c r="R62" i="27" s="1"/>
  <c r="S62" i="27" s="1"/>
  <c r="T62" i="27" s="1"/>
  <c r="K61" i="27"/>
  <c r="L61" i="27" s="1"/>
  <c r="M61" i="27" s="1"/>
  <c r="N61" i="27" s="1"/>
  <c r="O61" i="27" s="1"/>
  <c r="P61" i="27" s="1"/>
  <c r="Q61" i="27" s="1"/>
  <c r="R61" i="27" s="1"/>
  <c r="S61" i="27" s="1"/>
  <c r="T61" i="27" s="1"/>
  <c r="L59" i="27"/>
  <c r="K60" i="27"/>
  <c r="Q51" i="27"/>
  <c r="P52" i="27"/>
  <c r="I35" i="27"/>
  <c r="J34" i="27"/>
  <c r="R51" i="27" l="1"/>
  <c r="Q52" i="27"/>
  <c r="M59" i="27"/>
  <c r="L60" i="27"/>
  <c r="Q53" i="27"/>
  <c r="R54" i="27"/>
  <c r="Q55" i="27"/>
  <c r="Q56" i="27" s="1"/>
  <c r="Q57" i="27" s="1"/>
  <c r="Q58" i="27" s="1"/>
  <c r="J35" i="27"/>
  <c r="S51" i="27" l="1"/>
  <c r="R52" i="27"/>
  <c r="R53" i="27"/>
  <c r="S54" i="27"/>
  <c r="R55" i="27"/>
  <c r="R56" i="27" s="1"/>
  <c r="R57" i="27" s="1"/>
  <c r="R58" i="27" s="1"/>
  <c r="N59" i="27"/>
  <c r="M60" i="27"/>
  <c r="T51" i="27" l="1"/>
  <c r="T52" i="27" s="1"/>
  <c r="S52" i="27"/>
  <c r="O59" i="27"/>
  <c r="N60" i="27"/>
  <c r="S55" i="27"/>
  <c r="S56" i="27" s="1"/>
  <c r="S57" i="27" s="1"/>
  <c r="S58" i="27" s="1"/>
  <c r="S53" i="27"/>
  <c r="T54" i="27"/>
  <c r="T53" i="27" l="1"/>
  <c r="T55" i="27"/>
  <c r="T56" i="27" s="1"/>
  <c r="T57" i="27" s="1"/>
  <c r="T58" i="27" s="1"/>
  <c r="P59" i="27"/>
  <c r="O60" i="27"/>
  <c r="Q59" i="27" l="1"/>
  <c r="P60" i="27"/>
  <c r="R59" i="27" l="1"/>
  <c r="Q60" i="27"/>
  <c r="S59" i="27" l="1"/>
  <c r="R60" i="27"/>
  <c r="T59" i="27" l="1"/>
  <c r="T60" i="27" s="1"/>
  <c r="S60" i="27"/>
  <c r="D59" i="4" l="1"/>
  <c r="E59" i="4" s="1"/>
  <c r="F59" i="4" s="1"/>
  <c r="G59" i="4" s="1"/>
  <c r="H59" i="4" s="1"/>
  <c r="I59" i="4" s="1"/>
  <c r="J59" i="4" s="1"/>
  <c r="K59" i="4" s="1"/>
  <c r="L59" i="4" s="1"/>
  <c r="O59" i="4"/>
  <c r="P59" i="4"/>
  <c r="Q59" i="4"/>
  <c r="Q60" i="4" s="1"/>
  <c r="D60" i="4"/>
  <c r="E60" i="4" s="1"/>
  <c r="F60" i="4" s="1"/>
  <c r="G60" i="4" s="1"/>
  <c r="H60" i="4" s="1"/>
  <c r="I60" i="4" s="1"/>
  <c r="J60" i="4" s="1"/>
  <c r="K60" i="4" s="1"/>
  <c r="L60" i="4" s="1"/>
  <c r="O60" i="4"/>
  <c r="P60" i="4"/>
  <c r="D61" i="4"/>
  <c r="E61" i="4" s="1"/>
  <c r="F61" i="4" s="1"/>
  <c r="G61" i="4" s="1"/>
  <c r="H61" i="4" s="1"/>
  <c r="I61" i="4" s="1"/>
  <c r="J61" i="4" s="1"/>
  <c r="K61" i="4" s="1"/>
  <c r="L61" i="4" s="1"/>
  <c r="O61" i="4"/>
  <c r="P61" i="4"/>
  <c r="D62" i="4"/>
  <c r="E62" i="4" s="1"/>
  <c r="F62" i="4" s="1"/>
  <c r="G62" i="4" s="1"/>
  <c r="H62" i="4" s="1"/>
  <c r="I62" i="4" s="1"/>
  <c r="J62" i="4" s="1"/>
  <c r="K62" i="4" s="1"/>
  <c r="L62" i="4" s="1"/>
  <c r="O62" i="4"/>
  <c r="P62" i="4"/>
  <c r="D63" i="4"/>
  <c r="E63" i="4" s="1"/>
  <c r="F63" i="4" s="1"/>
  <c r="G63" i="4" s="1"/>
  <c r="H63" i="4" s="1"/>
  <c r="I63" i="4" s="1"/>
  <c r="J63" i="4" s="1"/>
  <c r="K63" i="4" s="1"/>
  <c r="L63" i="4" s="1"/>
  <c r="O63" i="4"/>
  <c r="P63" i="4"/>
  <c r="Q61" i="4" l="1"/>
  <c r="R60" i="4"/>
  <c r="S60" i="4" s="1"/>
  <c r="T60" i="4" s="1"/>
  <c r="U60" i="4" s="1"/>
  <c r="V60" i="4" s="1"/>
  <c r="W60" i="4" s="1"/>
  <c r="X60" i="4" s="1"/>
  <c r="Y60" i="4" s="1"/>
  <c r="Z60" i="4" s="1"/>
  <c r="R59" i="4"/>
  <c r="S59" i="4" s="1"/>
  <c r="T59" i="4" s="1"/>
  <c r="U59" i="4" s="1"/>
  <c r="V59" i="4" s="1"/>
  <c r="W59" i="4" s="1"/>
  <c r="X59" i="4" s="1"/>
  <c r="Y59" i="4" s="1"/>
  <c r="Z59" i="4" s="1"/>
  <c r="R61" i="4" l="1"/>
  <c r="S61" i="4" s="1"/>
  <c r="T61" i="4" s="1"/>
  <c r="U61" i="4" s="1"/>
  <c r="V61" i="4" s="1"/>
  <c r="W61" i="4" s="1"/>
  <c r="X61" i="4" s="1"/>
  <c r="Y61" i="4" s="1"/>
  <c r="Z61" i="4" s="1"/>
  <c r="Q62" i="4"/>
  <c r="R62" i="4" l="1"/>
  <c r="S62" i="4" s="1"/>
  <c r="T62" i="4" s="1"/>
  <c r="U62" i="4" s="1"/>
  <c r="V62" i="4" s="1"/>
  <c r="W62" i="4" s="1"/>
  <c r="X62" i="4" s="1"/>
  <c r="Y62" i="4" s="1"/>
  <c r="Z62" i="4" s="1"/>
  <c r="Q63" i="4"/>
  <c r="R63" i="4" s="1"/>
  <c r="S63" i="4" s="1"/>
  <c r="T63" i="4" s="1"/>
  <c r="U63" i="4" s="1"/>
  <c r="V63" i="4" s="1"/>
  <c r="W63" i="4" s="1"/>
  <c r="X63" i="4" s="1"/>
  <c r="Y63" i="4" s="1"/>
  <c r="Z63" i="4" s="1"/>
  <c r="AC11" i="5" l="1"/>
  <c r="A26" i="33" l="1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K116" i="32"/>
  <c r="K119" i="32"/>
  <c r="J119" i="32"/>
  <c r="I119" i="32"/>
  <c r="H119" i="32"/>
  <c r="G119" i="32"/>
  <c r="F119" i="32"/>
  <c r="E119" i="32"/>
  <c r="D119" i="32"/>
  <c r="K118" i="32"/>
  <c r="J118" i="32"/>
  <c r="I118" i="32"/>
  <c r="H118" i="32"/>
  <c r="G118" i="32"/>
  <c r="F118" i="32"/>
  <c r="E118" i="32"/>
  <c r="D118" i="32"/>
  <c r="J117" i="32"/>
  <c r="I117" i="32"/>
  <c r="H117" i="32"/>
  <c r="G117" i="32"/>
  <c r="F117" i="32"/>
  <c r="E117" i="32"/>
  <c r="D117" i="32"/>
  <c r="J115" i="32"/>
  <c r="I115" i="32"/>
  <c r="H115" i="32"/>
  <c r="G115" i="32"/>
  <c r="F115" i="32"/>
  <c r="E115" i="32"/>
  <c r="D115" i="32"/>
  <c r="J110" i="32"/>
  <c r="I110" i="32"/>
  <c r="H110" i="32"/>
  <c r="G110" i="32"/>
  <c r="F110" i="32"/>
  <c r="E110" i="32"/>
  <c r="D110" i="32"/>
  <c r="K107" i="32"/>
  <c r="K163" i="32" s="1"/>
  <c r="J107" i="32"/>
  <c r="I107" i="32"/>
  <c r="H107" i="32"/>
  <c r="G107" i="32"/>
  <c r="F107" i="32"/>
  <c r="E107" i="32"/>
  <c r="D107" i="32"/>
  <c r="J106" i="32"/>
  <c r="I106" i="32"/>
  <c r="H106" i="32"/>
  <c r="G106" i="32"/>
  <c r="F106" i="32"/>
  <c r="E106" i="32"/>
  <c r="D106" i="32"/>
  <c r="K105" i="32"/>
  <c r="K161" i="32" s="1"/>
  <c r="G105" i="32"/>
  <c r="E105" i="32"/>
  <c r="D105" i="32"/>
  <c r="K104" i="32"/>
  <c r="J104" i="32"/>
  <c r="I104" i="32"/>
  <c r="H104" i="32"/>
  <c r="G104" i="32"/>
  <c r="F104" i="32"/>
  <c r="E104" i="32"/>
  <c r="D104" i="32"/>
  <c r="K84" i="32"/>
  <c r="K140" i="32" s="1"/>
  <c r="J75" i="32"/>
  <c r="I75" i="32"/>
  <c r="H75" i="32"/>
  <c r="G75" i="32"/>
  <c r="F75" i="32"/>
  <c r="E75" i="32"/>
  <c r="D75" i="32"/>
  <c r="K74" i="32"/>
  <c r="K130" i="32" s="1"/>
  <c r="J74" i="32"/>
  <c r="I74" i="32"/>
  <c r="H74" i="32"/>
  <c r="G74" i="32"/>
  <c r="F74" i="32"/>
  <c r="E74" i="32"/>
  <c r="D74" i="32"/>
  <c r="J70" i="32"/>
  <c r="I70" i="32"/>
  <c r="H70" i="32"/>
  <c r="G70" i="32"/>
  <c r="F70" i="32"/>
  <c r="E70" i="32"/>
  <c r="D70" i="32"/>
  <c r="K68" i="32"/>
  <c r="J68" i="32"/>
  <c r="I68" i="32"/>
  <c r="H68" i="32"/>
  <c r="G68" i="32"/>
  <c r="F68" i="32"/>
  <c r="E68" i="32"/>
  <c r="D68" i="32"/>
  <c r="K67" i="32"/>
  <c r="K123" i="32" s="1"/>
  <c r="J67" i="32"/>
  <c r="I67" i="32"/>
  <c r="H67" i="32"/>
  <c r="G67" i="32"/>
  <c r="F67" i="32"/>
  <c r="E67" i="32"/>
  <c r="D67" i="32"/>
  <c r="J64" i="32"/>
  <c r="I64" i="32"/>
  <c r="H64" i="32"/>
  <c r="G64" i="32"/>
  <c r="F64" i="32"/>
  <c r="E64" i="32"/>
  <c r="D64" i="32"/>
  <c r="K160" i="32"/>
  <c r="K124" i="32"/>
  <c r="K175" i="32"/>
  <c r="K174" i="32"/>
  <c r="K173" i="32"/>
  <c r="K172" i="32"/>
  <c r="K171" i="32"/>
  <c r="O64" i="32"/>
  <c r="N64" i="32"/>
  <c r="M64" i="32"/>
  <c r="L64" i="32"/>
  <c r="O107" i="32"/>
  <c r="N107" i="32"/>
  <c r="M107" i="32"/>
  <c r="L107" i="32"/>
  <c r="O110" i="32"/>
  <c r="N110" i="32"/>
  <c r="M110" i="32"/>
  <c r="L110" i="32"/>
  <c r="O115" i="32"/>
  <c r="N115" i="32"/>
  <c r="M115" i="32"/>
  <c r="L115" i="32"/>
  <c r="L114" i="32"/>
  <c r="L171" i="32"/>
  <c r="M171" i="32"/>
  <c r="N171" i="32"/>
  <c r="O171" i="32"/>
  <c r="P171" i="32"/>
  <c r="Q171" i="32"/>
  <c r="R171" i="32"/>
  <c r="S171" i="32"/>
  <c r="T171" i="32"/>
  <c r="L166" i="32"/>
  <c r="L120" i="32"/>
  <c r="T106" i="32"/>
  <c r="S106" i="32"/>
  <c r="R106" i="32"/>
  <c r="Q106" i="32"/>
  <c r="P106" i="32"/>
  <c r="O106" i="32"/>
  <c r="N106" i="32"/>
  <c r="M106" i="32"/>
  <c r="L106" i="32"/>
  <c r="T105" i="32"/>
  <c r="S105" i="32"/>
  <c r="R105" i="32"/>
  <c r="Q105" i="32"/>
  <c r="P105" i="32"/>
  <c r="O105" i="32"/>
  <c r="N105" i="32"/>
  <c r="M105" i="32"/>
  <c r="L105" i="32"/>
  <c r="T92" i="32"/>
  <c r="T93" i="32" s="1"/>
  <c r="T94" i="32" s="1"/>
  <c r="T95" i="32" s="1"/>
  <c r="T98" i="32" s="1"/>
  <c r="T99" i="32" s="1"/>
  <c r="T100" i="32" s="1"/>
  <c r="T101" i="32" s="1"/>
  <c r="T102" i="32" s="1"/>
  <c r="T103" i="32" s="1"/>
  <c r="S92" i="32"/>
  <c r="R92" i="32"/>
  <c r="Q92" i="32"/>
  <c r="P92" i="32"/>
  <c r="O92" i="32"/>
  <c r="N92" i="32"/>
  <c r="M92" i="32"/>
  <c r="L92" i="32"/>
  <c r="T90" i="32"/>
  <c r="T91" i="32" s="1"/>
  <c r="S90" i="32"/>
  <c r="R90" i="32"/>
  <c r="Q90" i="32"/>
  <c r="P90" i="32"/>
  <c r="O90" i="32"/>
  <c r="N90" i="32"/>
  <c r="M90" i="32"/>
  <c r="L90" i="32"/>
  <c r="T86" i="32"/>
  <c r="T87" i="32" s="1"/>
  <c r="T88" i="32" s="1"/>
  <c r="T89" i="32" s="1"/>
  <c r="S86" i="32"/>
  <c r="R86" i="32"/>
  <c r="Q86" i="32"/>
  <c r="P86" i="32"/>
  <c r="O86" i="32"/>
  <c r="N86" i="32"/>
  <c r="M86" i="32"/>
  <c r="L86" i="32"/>
  <c r="T82" i="32"/>
  <c r="T83" i="32" s="1"/>
  <c r="S82" i="32"/>
  <c r="R82" i="32"/>
  <c r="Q82" i="32"/>
  <c r="P82" i="32"/>
  <c r="O82" i="32"/>
  <c r="N82" i="32"/>
  <c r="M82" i="32"/>
  <c r="L82" i="32"/>
  <c r="T77" i="32"/>
  <c r="T78" i="32" s="1"/>
  <c r="T79" i="32" s="1"/>
  <c r="T80" i="32" s="1"/>
  <c r="T81" i="32" s="1"/>
  <c r="S77" i="32"/>
  <c r="R77" i="32"/>
  <c r="Q77" i="32"/>
  <c r="P77" i="32"/>
  <c r="O77" i="32"/>
  <c r="N77" i="32"/>
  <c r="M77" i="32"/>
  <c r="L77" i="32"/>
  <c r="T75" i="32"/>
  <c r="T76" i="32" s="1"/>
  <c r="S75" i="32"/>
  <c r="R75" i="32"/>
  <c r="Q75" i="32"/>
  <c r="P75" i="32"/>
  <c r="O75" i="32"/>
  <c r="N75" i="32"/>
  <c r="M75" i="32"/>
  <c r="L75" i="32"/>
  <c r="T70" i="32"/>
  <c r="T71" i="32" s="1"/>
  <c r="T72" i="32" s="1"/>
  <c r="T73" i="32" s="1"/>
  <c r="S70" i="32"/>
  <c r="R70" i="32"/>
  <c r="Q70" i="32"/>
  <c r="P70" i="32"/>
  <c r="O70" i="32"/>
  <c r="N70" i="32"/>
  <c r="M70" i="32"/>
  <c r="L70" i="32"/>
  <c r="T118" i="32"/>
  <c r="S118" i="32"/>
  <c r="R118" i="32"/>
  <c r="Q118" i="32"/>
  <c r="P118" i="32"/>
  <c r="O118" i="32"/>
  <c r="N118" i="32"/>
  <c r="M118" i="32"/>
  <c r="L118" i="32"/>
  <c r="T117" i="32"/>
  <c r="S117" i="32"/>
  <c r="R117" i="32"/>
  <c r="Q117" i="32"/>
  <c r="P117" i="32"/>
  <c r="O117" i="32"/>
  <c r="N117" i="32"/>
  <c r="M117" i="32"/>
  <c r="L117" i="32"/>
  <c r="T115" i="32"/>
  <c r="T116" i="32" s="1"/>
  <c r="T114" i="32"/>
  <c r="T110" i="32"/>
  <c r="T111" i="32" s="1"/>
  <c r="T112" i="32" s="1"/>
  <c r="T113" i="32" s="1"/>
  <c r="T107" i="32"/>
  <c r="T108" i="32" s="1"/>
  <c r="T109" i="32" s="1"/>
  <c r="T64" i="32"/>
  <c r="T65" i="32" s="1"/>
  <c r="T66" i="32" s="1"/>
  <c r="AC9" i="5" l="1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C12" i="5"/>
  <c r="AA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U105" i="32" l="1"/>
  <c r="U82" i="32"/>
  <c r="U83" i="32" s="1"/>
  <c r="U118" i="32"/>
  <c r="U110" i="32"/>
  <c r="U111" i="32" s="1"/>
  <c r="U112" i="32" s="1"/>
  <c r="U113" i="32" s="1"/>
  <c r="U92" i="32"/>
  <c r="U93" i="32" s="1"/>
  <c r="U94" i="32" s="1"/>
  <c r="U95" i="32" s="1"/>
  <c r="U98" i="32" s="1"/>
  <c r="U99" i="32" s="1"/>
  <c r="U100" i="32" s="1"/>
  <c r="U101" i="32" s="1"/>
  <c r="U102" i="32" s="1"/>
  <c r="U103" i="32" s="1"/>
  <c r="U77" i="32"/>
  <c r="U78" i="32" s="1"/>
  <c r="U79" i="32" s="1"/>
  <c r="U80" i="32" s="1"/>
  <c r="U81" i="32" s="1"/>
  <c r="U117" i="32"/>
  <c r="U107" i="32"/>
  <c r="U108" i="32" s="1"/>
  <c r="U109" i="32" s="1"/>
  <c r="U90" i="32"/>
  <c r="U91" i="32" s="1"/>
  <c r="U75" i="32"/>
  <c r="U76" i="32" s="1"/>
  <c r="U115" i="32"/>
  <c r="U116" i="32" s="1"/>
  <c r="U64" i="32"/>
  <c r="U65" i="32" s="1"/>
  <c r="U66" i="32" s="1"/>
  <c r="U106" i="32"/>
  <c r="U86" i="32"/>
  <c r="U87" i="32" s="1"/>
  <c r="U88" i="32" s="1"/>
  <c r="U89" i="32" s="1"/>
  <c r="U70" i="32"/>
  <c r="U71" i="32" s="1"/>
  <c r="U72" i="32" s="1"/>
  <c r="U73" i="32" s="1"/>
  <c r="U114" i="32"/>
  <c r="M111" i="32"/>
  <c r="M112" i="32" s="1"/>
  <c r="M113" i="32" s="1"/>
  <c r="M93" i="32"/>
  <c r="M94" i="32" s="1"/>
  <c r="M95" i="32" s="1"/>
  <c r="M98" i="32" s="1"/>
  <c r="M99" i="32" s="1"/>
  <c r="M100" i="32" s="1"/>
  <c r="M101" i="32" s="1"/>
  <c r="M102" i="32" s="1"/>
  <c r="M103" i="32" s="1"/>
  <c r="M78" i="32"/>
  <c r="M79" i="32" s="1"/>
  <c r="M80" i="32" s="1"/>
  <c r="M81" i="32" s="1"/>
  <c r="M108" i="32"/>
  <c r="M109" i="32" s="1"/>
  <c r="M91" i="32"/>
  <c r="M76" i="32"/>
  <c r="M116" i="32"/>
  <c r="M87" i="32"/>
  <c r="M88" i="32" s="1"/>
  <c r="M89" i="32" s="1"/>
  <c r="M71" i="32"/>
  <c r="M72" i="32" s="1"/>
  <c r="M73" i="32" s="1"/>
  <c r="M114" i="32"/>
  <c r="M83" i="32"/>
  <c r="M65" i="32"/>
  <c r="M66" i="32" s="1"/>
  <c r="N108" i="32" l="1"/>
  <c r="N109" i="32" s="1"/>
  <c r="N91" i="32"/>
  <c r="N76" i="32"/>
  <c r="N116" i="32"/>
  <c r="N87" i="32"/>
  <c r="N88" i="32" s="1"/>
  <c r="N89" i="32" s="1"/>
  <c r="N71" i="32"/>
  <c r="N72" i="32" s="1"/>
  <c r="N73" i="32" s="1"/>
  <c r="N114" i="32"/>
  <c r="N83" i="32"/>
  <c r="N65" i="32"/>
  <c r="N66" i="32" s="1"/>
  <c r="N111" i="32"/>
  <c r="N112" i="32" s="1"/>
  <c r="N113" i="32" s="1"/>
  <c r="N93" i="32"/>
  <c r="N94" i="32" s="1"/>
  <c r="N95" i="32" s="1"/>
  <c r="N98" i="32" s="1"/>
  <c r="N99" i="32" s="1"/>
  <c r="N100" i="32" s="1"/>
  <c r="N101" i="32" s="1"/>
  <c r="N102" i="32" s="1"/>
  <c r="N103" i="32" s="1"/>
  <c r="N78" i="32"/>
  <c r="N79" i="32" s="1"/>
  <c r="N80" i="32" s="1"/>
  <c r="N81" i="32" s="1"/>
  <c r="O108" i="32" l="1"/>
  <c r="O109" i="32" s="1"/>
  <c r="O91" i="32"/>
  <c r="O76" i="32"/>
  <c r="O116" i="32"/>
  <c r="O87" i="32"/>
  <c r="O88" i="32" s="1"/>
  <c r="O89" i="32" s="1"/>
  <c r="O71" i="32"/>
  <c r="O72" i="32" s="1"/>
  <c r="O73" i="32" s="1"/>
  <c r="O114" i="32"/>
  <c r="O83" i="32"/>
  <c r="O65" i="32"/>
  <c r="O66" i="32" s="1"/>
  <c r="O111" i="32"/>
  <c r="O112" i="32" s="1"/>
  <c r="O113" i="32" s="1"/>
  <c r="O93" i="32"/>
  <c r="O94" i="32" s="1"/>
  <c r="O95" i="32" s="1"/>
  <c r="O98" i="32" s="1"/>
  <c r="O99" i="32" s="1"/>
  <c r="O100" i="32" s="1"/>
  <c r="O101" i="32" s="1"/>
  <c r="O102" i="32" s="1"/>
  <c r="O103" i="32" s="1"/>
  <c r="O78" i="32"/>
  <c r="O79" i="32" s="1"/>
  <c r="O80" i="32" s="1"/>
  <c r="O81" i="32" s="1"/>
  <c r="Q2" i="32" l="1"/>
  <c r="P115" i="32"/>
  <c r="P116" i="32" s="1"/>
  <c r="P87" i="32"/>
  <c r="P88" i="32" s="1"/>
  <c r="P89" i="32" s="1"/>
  <c r="P71" i="32"/>
  <c r="P72" i="32" s="1"/>
  <c r="P73" i="32" s="1"/>
  <c r="P114" i="32"/>
  <c r="P83" i="32"/>
  <c r="P64" i="32"/>
  <c r="P65" i="32" s="1"/>
  <c r="P66" i="32" s="1"/>
  <c r="P110" i="32"/>
  <c r="P111" i="32" s="1"/>
  <c r="P112" i="32" s="1"/>
  <c r="P113" i="32" s="1"/>
  <c r="P93" i="32"/>
  <c r="P94" i="32" s="1"/>
  <c r="P95" i="32" s="1"/>
  <c r="P98" i="32" s="1"/>
  <c r="P99" i="32" s="1"/>
  <c r="P100" i="32" s="1"/>
  <c r="P101" i="32" s="1"/>
  <c r="P102" i="32" s="1"/>
  <c r="P103" i="32" s="1"/>
  <c r="P78" i="32"/>
  <c r="P79" i="32" s="1"/>
  <c r="P80" i="32" s="1"/>
  <c r="P81" i="32" s="1"/>
  <c r="P107" i="32"/>
  <c r="P108" i="32" s="1"/>
  <c r="P109" i="32" s="1"/>
  <c r="P91" i="32"/>
  <c r="P76" i="32"/>
  <c r="R2" i="32" l="1"/>
  <c r="Q115" i="32"/>
  <c r="Q116" i="32" s="1"/>
  <c r="Q87" i="32"/>
  <c r="Q88" i="32" s="1"/>
  <c r="Q89" i="32" s="1"/>
  <c r="Q71" i="32"/>
  <c r="Q72" i="32" s="1"/>
  <c r="Q73" i="32" s="1"/>
  <c r="Q114" i="32"/>
  <c r="Q83" i="32"/>
  <c r="Q64" i="32"/>
  <c r="Q65" i="32" s="1"/>
  <c r="Q66" i="32" s="1"/>
  <c r="Q110" i="32"/>
  <c r="Q111" i="32" s="1"/>
  <c r="Q112" i="32" s="1"/>
  <c r="Q113" i="32" s="1"/>
  <c r="Q93" i="32"/>
  <c r="Q94" i="32" s="1"/>
  <c r="Q95" i="32" s="1"/>
  <c r="Q98" i="32" s="1"/>
  <c r="Q99" i="32" s="1"/>
  <c r="Q100" i="32" s="1"/>
  <c r="Q101" i="32" s="1"/>
  <c r="Q102" i="32" s="1"/>
  <c r="Q103" i="32" s="1"/>
  <c r="Q78" i="32"/>
  <c r="Q79" i="32" s="1"/>
  <c r="Q80" i="32" s="1"/>
  <c r="Q81" i="32" s="1"/>
  <c r="Q107" i="32"/>
  <c r="Q108" i="32" s="1"/>
  <c r="Q109" i="32" s="1"/>
  <c r="Q91" i="32"/>
  <c r="Q76" i="32"/>
  <c r="R114" i="32" l="1"/>
  <c r="R83" i="32"/>
  <c r="R64" i="32"/>
  <c r="R65" i="32" s="1"/>
  <c r="R66" i="32" s="1"/>
  <c r="R110" i="32"/>
  <c r="R111" i="32" s="1"/>
  <c r="R112" i="32" s="1"/>
  <c r="R113" i="32" s="1"/>
  <c r="R93" i="32"/>
  <c r="R94" i="32" s="1"/>
  <c r="R95" i="32" s="1"/>
  <c r="R98" i="32" s="1"/>
  <c r="R99" i="32" s="1"/>
  <c r="R100" i="32" s="1"/>
  <c r="R101" i="32" s="1"/>
  <c r="R102" i="32" s="1"/>
  <c r="R103" i="32" s="1"/>
  <c r="R78" i="32"/>
  <c r="R79" i="32" s="1"/>
  <c r="R80" i="32" s="1"/>
  <c r="R81" i="32" s="1"/>
  <c r="R107" i="32"/>
  <c r="R108" i="32" s="1"/>
  <c r="R109" i="32" s="1"/>
  <c r="R91" i="32"/>
  <c r="R76" i="32"/>
  <c r="R115" i="32"/>
  <c r="R116" i="32" s="1"/>
  <c r="R87" i="32"/>
  <c r="R88" i="32" s="1"/>
  <c r="R89" i="32" s="1"/>
  <c r="R71" i="32"/>
  <c r="R72" i="32" s="1"/>
  <c r="R73" i="32" s="1"/>
  <c r="S114" i="32" l="1"/>
  <c r="S83" i="32"/>
  <c r="S64" i="32"/>
  <c r="S65" i="32" s="1"/>
  <c r="S66" i="32" s="1"/>
  <c r="S110" i="32"/>
  <c r="S111" i="32" s="1"/>
  <c r="S112" i="32" s="1"/>
  <c r="S113" i="32" s="1"/>
  <c r="S93" i="32"/>
  <c r="S94" i="32" s="1"/>
  <c r="S95" i="32" s="1"/>
  <c r="S98" i="32" s="1"/>
  <c r="S99" i="32" s="1"/>
  <c r="S100" i="32" s="1"/>
  <c r="S101" i="32" s="1"/>
  <c r="S102" i="32" s="1"/>
  <c r="S103" i="32" s="1"/>
  <c r="S78" i="32"/>
  <c r="S79" i="32" s="1"/>
  <c r="S80" i="32" s="1"/>
  <c r="S81" i="32" s="1"/>
  <c r="S107" i="32"/>
  <c r="S108" i="32" s="1"/>
  <c r="S109" i="32" s="1"/>
  <c r="S91" i="32"/>
  <c r="S76" i="32"/>
  <c r="S115" i="32"/>
  <c r="S116" i="32" s="1"/>
  <c r="S87" i="32"/>
  <c r="S88" i="32" s="1"/>
  <c r="S89" i="32" s="1"/>
  <c r="S71" i="32"/>
  <c r="S72" i="32" s="1"/>
  <c r="S73" i="32" s="1"/>
  <c r="J175" i="32" l="1"/>
  <c r="I175" i="32"/>
  <c r="H175" i="32"/>
  <c r="G175" i="32"/>
  <c r="F175" i="32"/>
  <c r="E175" i="32"/>
  <c r="D175" i="32"/>
  <c r="J174" i="32"/>
  <c r="I174" i="32"/>
  <c r="H174" i="32"/>
  <c r="G174" i="32"/>
  <c r="F174" i="32"/>
  <c r="E174" i="32"/>
  <c r="D174" i="32"/>
  <c r="J173" i="32"/>
  <c r="I173" i="32"/>
  <c r="H173" i="32"/>
  <c r="G173" i="32"/>
  <c r="F173" i="32"/>
  <c r="E173" i="32"/>
  <c r="D173" i="32"/>
  <c r="J171" i="32"/>
  <c r="I171" i="32"/>
  <c r="H171" i="32"/>
  <c r="G171" i="32"/>
  <c r="F171" i="32"/>
  <c r="E171" i="32"/>
  <c r="D171" i="32"/>
  <c r="J166" i="32"/>
  <c r="I166" i="32"/>
  <c r="H166" i="32"/>
  <c r="G166" i="32"/>
  <c r="F166" i="32"/>
  <c r="E166" i="32"/>
  <c r="D166" i="32"/>
  <c r="J163" i="32"/>
  <c r="I163" i="32"/>
  <c r="H163" i="32"/>
  <c r="G163" i="32"/>
  <c r="F163" i="32"/>
  <c r="E163" i="32"/>
  <c r="D163" i="32"/>
  <c r="J162" i="32"/>
  <c r="I162" i="32"/>
  <c r="H162" i="32"/>
  <c r="G162" i="32"/>
  <c r="F162" i="32"/>
  <c r="E162" i="32"/>
  <c r="D162" i="32"/>
  <c r="G161" i="32"/>
  <c r="E161" i="32"/>
  <c r="D161" i="32"/>
  <c r="J160" i="32"/>
  <c r="I160" i="32"/>
  <c r="H160" i="32"/>
  <c r="G160" i="32"/>
  <c r="F160" i="32"/>
  <c r="E160" i="32"/>
  <c r="D160" i="32"/>
  <c r="J131" i="32"/>
  <c r="I131" i="32"/>
  <c r="H131" i="32"/>
  <c r="G131" i="32"/>
  <c r="F131" i="32"/>
  <c r="E131" i="32"/>
  <c r="D131" i="32"/>
  <c r="J130" i="32"/>
  <c r="I130" i="32"/>
  <c r="H130" i="32"/>
  <c r="G130" i="32"/>
  <c r="F130" i="32"/>
  <c r="E130" i="32"/>
  <c r="D130" i="32"/>
  <c r="J126" i="32"/>
  <c r="I126" i="32"/>
  <c r="H126" i="32"/>
  <c r="G126" i="32"/>
  <c r="F126" i="32"/>
  <c r="E126" i="32"/>
  <c r="D126" i="32"/>
  <c r="J124" i="32"/>
  <c r="I124" i="32"/>
  <c r="H124" i="32"/>
  <c r="G124" i="32"/>
  <c r="F124" i="32"/>
  <c r="E124" i="32"/>
  <c r="D124" i="32"/>
  <c r="J123" i="32"/>
  <c r="I123" i="32"/>
  <c r="H123" i="32"/>
  <c r="G123" i="32"/>
  <c r="F123" i="32"/>
  <c r="E123" i="32"/>
  <c r="D123" i="32"/>
  <c r="J120" i="32"/>
  <c r="I120" i="32"/>
  <c r="H120" i="32"/>
  <c r="G120" i="32"/>
  <c r="F120" i="32"/>
  <c r="E120" i="32"/>
  <c r="D120" i="32"/>
  <c r="U62" i="32" l="1"/>
  <c r="T62" i="32"/>
  <c r="S62" i="32"/>
  <c r="R62" i="32"/>
  <c r="Q62" i="32"/>
  <c r="P62" i="32"/>
  <c r="O62" i="32"/>
  <c r="N62" i="32"/>
  <c r="M62" i="32"/>
  <c r="L62" i="32"/>
  <c r="U61" i="32"/>
  <c r="T61" i="32"/>
  <c r="S61" i="32"/>
  <c r="R61" i="32"/>
  <c r="Q61" i="32"/>
  <c r="P61" i="32"/>
  <c r="O61" i="32"/>
  <c r="N61" i="32"/>
  <c r="M61" i="32"/>
  <c r="L61" i="32"/>
  <c r="U59" i="32"/>
  <c r="U60" i="32" s="1"/>
  <c r="T59" i="32"/>
  <c r="T60" i="32" s="1"/>
  <c r="S59" i="32"/>
  <c r="S60" i="32" s="1"/>
  <c r="R59" i="32"/>
  <c r="R60" i="32" s="1"/>
  <c r="Q59" i="32"/>
  <c r="Q60" i="32" s="1"/>
  <c r="P59" i="32"/>
  <c r="P60" i="32" s="1"/>
  <c r="O59" i="32"/>
  <c r="N59" i="32"/>
  <c r="M59" i="32"/>
  <c r="M60" i="32" s="1"/>
  <c r="L59" i="32"/>
  <c r="L60" i="32" s="1"/>
  <c r="U58" i="32"/>
  <c r="T58" i="32"/>
  <c r="S58" i="32"/>
  <c r="R58" i="32"/>
  <c r="Q58" i="32"/>
  <c r="P58" i="32"/>
  <c r="O58" i="32"/>
  <c r="N58" i="32"/>
  <c r="M58" i="32"/>
  <c r="L58" i="32"/>
  <c r="U54" i="32"/>
  <c r="T54" i="32"/>
  <c r="T55" i="32" s="1"/>
  <c r="T56" i="32" s="1"/>
  <c r="T57" i="32" s="1"/>
  <c r="S54" i="32"/>
  <c r="S55" i="32" s="1"/>
  <c r="S56" i="32" s="1"/>
  <c r="S57" i="32" s="1"/>
  <c r="R54" i="32"/>
  <c r="R55" i="32" s="1"/>
  <c r="R56" i="32" s="1"/>
  <c r="R57" i="32" s="1"/>
  <c r="Q54" i="32"/>
  <c r="Q55" i="32" s="1"/>
  <c r="Q56" i="32" s="1"/>
  <c r="Q57" i="32" s="1"/>
  <c r="P54" i="32"/>
  <c r="P55" i="32" s="1"/>
  <c r="P56" i="32" s="1"/>
  <c r="P57" i="32" s="1"/>
  <c r="O54" i="32"/>
  <c r="O55" i="32" s="1"/>
  <c r="O56" i="32" s="1"/>
  <c r="O57" i="32" s="1"/>
  <c r="N54" i="32"/>
  <c r="N55" i="32" s="1"/>
  <c r="N56" i="32" s="1"/>
  <c r="N57" i="32" s="1"/>
  <c r="M54" i="32"/>
  <c r="M55" i="32" s="1"/>
  <c r="M56" i="32" s="1"/>
  <c r="M57" i="32" s="1"/>
  <c r="L54" i="32"/>
  <c r="L55" i="32" s="1"/>
  <c r="L56" i="32" s="1"/>
  <c r="L57" i="32" s="1"/>
  <c r="U51" i="32"/>
  <c r="U52" i="32" s="1"/>
  <c r="U53" i="32" s="1"/>
  <c r="T51" i="32"/>
  <c r="T52" i="32" s="1"/>
  <c r="T53" i="32" s="1"/>
  <c r="S51" i="32"/>
  <c r="S52" i="32" s="1"/>
  <c r="S53" i="32" s="1"/>
  <c r="R51" i="32"/>
  <c r="R52" i="32" s="1"/>
  <c r="R53" i="32" s="1"/>
  <c r="Q51" i="32"/>
  <c r="Q52" i="32" s="1"/>
  <c r="Q53" i="32" s="1"/>
  <c r="P51" i="32"/>
  <c r="P52" i="32" s="1"/>
  <c r="P53" i="32" s="1"/>
  <c r="O51" i="32"/>
  <c r="N51" i="32"/>
  <c r="N52" i="32" s="1"/>
  <c r="N53" i="32" s="1"/>
  <c r="M51" i="32"/>
  <c r="M52" i="32" s="1"/>
  <c r="M53" i="32" s="1"/>
  <c r="L51" i="32"/>
  <c r="L52" i="32" s="1"/>
  <c r="L53" i="32" s="1"/>
  <c r="U50" i="32"/>
  <c r="T50" i="32"/>
  <c r="S50" i="32"/>
  <c r="R50" i="32"/>
  <c r="Q50" i="32"/>
  <c r="P50" i="32"/>
  <c r="O50" i="32"/>
  <c r="N50" i="32"/>
  <c r="M50" i="32"/>
  <c r="L50" i="32"/>
  <c r="U49" i="32"/>
  <c r="T49" i="32"/>
  <c r="S49" i="32"/>
  <c r="R49" i="32"/>
  <c r="Q49" i="32"/>
  <c r="P49" i="32"/>
  <c r="O49" i="32"/>
  <c r="N49" i="32"/>
  <c r="M49" i="32"/>
  <c r="L49" i="32"/>
  <c r="U36" i="32"/>
  <c r="U37" i="32" s="1"/>
  <c r="U38" i="32" s="1"/>
  <c r="U39" i="32" s="1"/>
  <c r="U42" i="32" s="1"/>
  <c r="U43" i="32" s="1"/>
  <c r="U44" i="32" s="1"/>
  <c r="U45" i="32" s="1"/>
  <c r="U46" i="32" s="1"/>
  <c r="U47" i="32" s="1"/>
  <c r="T36" i="32"/>
  <c r="T37" i="32" s="1"/>
  <c r="T38" i="32" s="1"/>
  <c r="T39" i="32" s="1"/>
  <c r="T42" i="32" s="1"/>
  <c r="T43" i="32" s="1"/>
  <c r="T44" i="32" s="1"/>
  <c r="T45" i="32" s="1"/>
  <c r="T46" i="32" s="1"/>
  <c r="T47" i="32" s="1"/>
  <c r="S36" i="32"/>
  <c r="S37" i="32" s="1"/>
  <c r="S38" i="32" s="1"/>
  <c r="S39" i="32" s="1"/>
  <c r="S42" i="32" s="1"/>
  <c r="S43" i="32" s="1"/>
  <c r="S44" i="32" s="1"/>
  <c r="S45" i="32" s="1"/>
  <c r="S46" i="32" s="1"/>
  <c r="S47" i="32" s="1"/>
  <c r="R36" i="32"/>
  <c r="R37" i="32" s="1"/>
  <c r="R38" i="32" s="1"/>
  <c r="R39" i="32" s="1"/>
  <c r="R42" i="32" s="1"/>
  <c r="R43" i="32" s="1"/>
  <c r="R44" i="32" s="1"/>
  <c r="R45" i="32" s="1"/>
  <c r="R46" i="32" s="1"/>
  <c r="R47" i="32" s="1"/>
  <c r="Q36" i="32"/>
  <c r="Q37" i="32" s="1"/>
  <c r="Q38" i="32" s="1"/>
  <c r="Q39" i="32" s="1"/>
  <c r="Q42" i="32" s="1"/>
  <c r="Q43" i="32" s="1"/>
  <c r="Q44" i="32" s="1"/>
  <c r="Q45" i="32" s="1"/>
  <c r="Q46" i="32" s="1"/>
  <c r="Q47" i="32" s="1"/>
  <c r="P36" i="32"/>
  <c r="P37" i="32" s="1"/>
  <c r="P38" i="32" s="1"/>
  <c r="P39" i="32" s="1"/>
  <c r="P42" i="32" s="1"/>
  <c r="P43" i="32" s="1"/>
  <c r="P44" i="32" s="1"/>
  <c r="P45" i="32" s="1"/>
  <c r="P46" i="32" s="1"/>
  <c r="P47" i="32" s="1"/>
  <c r="O36" i="32"/>
  <c r="O37" i="32" s="1"/>
  <c r="O38" i="32" s="1"/>
  <c r="O39" i="32" s="1"/>
  <c r="O42" i="32" s="1"/>
  <c r="O43" i="32" s="1"/>
  <c r="O44" i="32" s="1"/>
  <c r="O45" i="32" s="1"/>
  <c r="O46" i="32" s="1"/>
  <c r="O47" i="32" s="1"/>
  <c r="N36" i="32"/>
  <c r="N37" i="32" s="1"/>
  <c r="N38" i="32" s="1"/>
  <c r="N39" i="32" s="1"/>
  <c r="N42" i="32" s="1"/>
  <c r="N43" i="32" s="1"/>
  <c r="N44" i="32" s="1"/>
  <c r="N45" i="32" s="1"/>
  <c r="N46" i="32" s="1"/>
  <c r="N47" i="32" s="1"/>
  <c r="M36" i="32"/>
  <c r="L36" i="32"/>
  <c r="L37" i="32" s="1"/>
  <c r="L38" i="32" s="1"/>
  <c r="L39" i="32" s="1"/>
  <c r="L42" i="32" s="1"/>
  <c r="L43" i="32" s="1"/>
  <c r="L44" i="32" s="1"/>
  <c r="L45" i="32" s="1"/>
  <c r="L46" i="32" s="1"/>
  <c r="L47" i="32" s="1"/>
  <c r="U34" i="32"/>
  <c r="U35" i="32" s="1"/>
  <c r="T34" i="32"/>
  <c r="T35" i="32" s="1"/>
  <c r="S34" i="32"/>
  <c r="S35" i="32" s="1"/>
  <c r="R34" i="32"/>
  <c r="R35" i="32" s="1"/>
  <c r="Q34" i="32"/>
  <c r="Q35" i="32" s="1"/>
  <c r="P34" i="32"/>
  <c r="P35" i="32" s="1"/>
  <c r="O34" i="32"/>
  <c r="O35" i="32" s="1"/>
  <c r="N34" i="32"/>
  <c r="N35" i="32" s="1"/>
  <c r="M34" i="32"/>
  <c r="M35" i="32" s="1"/>
  <c r="L34" i="32"/>
  <c r="L35" i="32" s="1"/>
  <c r="U30" i="32"/>
  <c r="U31" i="32" s="1"/>
  <c r="U32" i="32" s="1"/>
  <c r="U33" i="32" s="1"/>
  <c r="T30" i="32"/>
  <c r="T31" i="32" s="1"/>
  <c r="T32" i="32" s="1"/>
  <c r="T33" i="32" s="1"/>
  <c r="S30" i="32"/>
  <c r="S31" i="32" s="1"/>
  <c r="S32" i="32" s="1"/>
  <c r="S33" i="32" s="1"/>
  <c r="R30" i="32"/>
  <c r="R31" i="32" s="1"/>
  <c r="R32" i="32" s="1"/>
  <c r="R33" i="32" s="1"/>
  <c r="Q30" i="32"/>
  <c r="Q31" i="32" s="1"/>
  <c r="Q32" i="32" s="1"/>
  <c r="Q33" i="32" s="1"/>
  <c r="P30" i="32"/>
  <c r="P31" i="32" s="1"/>
  <c r="P32" i="32" s="1"/>
  <c r="P33" i="32" s="1"/>
  <c r="O30" i="32"/>
  <c r="O31" i="32" s="1"/>
  <c r="O32" i="32" s="1"/>
  <c r="O33" i="32" s="1"/>
  <c r="N30" i="32"/>
  <c r="N31" i="32" s="1"/>
  <c r="N32" i="32" s="1"/>
  <c r="N33" i="32" s="1"/>
  <c r="M30" i="32"/>
  <c r="M31" i="32" s="1"/>
  <c r="M32" i="32" s="1"/>
  <c r="M33" i="32" s="1"/>
  <c r="L30" i="32"/>
  <c r="L31" i="32" s="1"/>
  <c r="L32" i="32" s="1"/>
  <c r="L33" i="32" s="1"/>
  <c r="U26" i="32"/>
  <c r="U27" i="32" s="1"/>
  <c r="T26" i="32"/>
  <c r="T27" i="32" s="1"/>
  <c r="S26" i="32"/>
  <c r="R26" i="32"/>
  <c r="R27" i="32" s="1"/>
  <c r="Q26" i="32"/>
  <c r="Q27" i="32" s="1"/>
  <c r="P26" i="32"/>
  <c r="P27" i="32" s="1"/>
  <c r="O26" i="32"/>
  <c r="O27" i="32" s="1"/>
  <c r="N26" i="32"/>
  <c r="N27" i="32" s="1"/>
  <c r="M26" i="32"/>
  <c r="M27" i="32" s="1"/>
  <c r="L26" i="32"/>
  <c r="L27" i="32" s="1"/>
  <c r="U21" i="32"/>
  <c r="U22" i="32" s="1"/>
  <c r="U23" i="32" s="1"/>
  <c r="U24" i="32" s="1"/>
  <c r="U25" i="32" s="1"/>
  <c r="T21" i="32"/>
  <c r="T22" i="32" s="1"/>
  <c r="T23" i="32" s="1"/>
  <c r="T24" i="32" s="1"/>
  <c r="T25" i="32" s="1"/>
  <c r="S21" i="32"/>
  <c r="S22" i="32" s="1"/>
  <c r="S23" i="32" s="1"/>
  <c r="S24" i="32" s="1"/>
  <c r="S25" i="32" s="1"/>
  <c r="R21" i="32"/>
  <c r="R22" i="32" s="1"/>
  <c r="R23" i="32" s="1"/>
  <c r="R24" i="32" s="1"/>
  <c r="R25" i="32" s="1"/>
  <c r="Q21" i="32"/>
  <c r="Q22" i="32" s="1"/>
  <c r="Q23" i="32" s="1"/>
  <c r="Q24" i="32" s="1"/>
  <c r="Q25" i="32" s="1"/>
  <c r="P21" i="32"/>
  <c r="P22" i="32" s="1"/>
  <c r="P23" i="32" s="1"/>
  <c r="P24" i="32" s="1"/>
  <c r="P25" i="32" s="1"/>
  <c r="O21" i="32"/>
  <c r="O22" i="32" s="1"/>
  <c r="O23" i="32" s="1"/>
  <c r="O24" i="32" s="1"/>
  <c r="O25" i="32" s="1"/>
  <c r="N21" i="32"/>
  <c r="N22" i="32" s="1"/>
  <c r="N23" i="32" s="1"/>
  <c r="N24" i="32" s="1"/>
  <c r="N25" i="32" s="1"/>
  <c r="M21" i="32"/>
  <c r="M22" i="32" s="1"/>
  <c r="M23" i="32" s="1"/>
  <c r="M24" i="32" s="1"/>
  <c r="M25" i="32" s="1"/>
  <c r="L21" i="32"/>
  <c r="L22" i="32" s="1"/>
  <c r="L23" i="32" s="1"/>
  <c r="L24" i="32" s="1"/>
  <c r="L25" i="32" s="1"/>
  <c r="U19" i="32"/>
  <c r="U20" i="32" s="1"/>
  <c r="T19" i="32"/>
  <c r="T20" i="32" s="1"/>
  <c r="S19" i="32"/>
  <c r="S20" i="32" s="1"/>
  <c r="R19" i="32"/>
  <c r="R20" i="32" s="1"/>
  <c r="Q19" i="32"/>
  <c r="Q20" i="32" s="1"/>
  <c r="P19" i="32"/>
  <c r="P20" i="32" s="1"/>
  <c r="O19" i="32"/>
  <c r="O20" i="32" s="1"/>
  <c r="N19" i="32"/>
  <c r="N20" i="32" s="1"/>
  <c r="M19" i="32"/>
  <c r="M20" i="32" s="1"/>
  <c r="L19" i="32"/>
  <c r="L20" i="32" s="1"/>
  <c r="U14" i="32"/>
  <c r="U15" i="32" s="1"/>
  <c r="U16" i="32" s="1"/>
  <c r="U17" i="32" s="1"/>
  <c r="T14" i="32"/>
  <c r="T15" i="32" s="1"/>
  <c r="T16" i="32" s="1"/>
  <c r="T17" i="32" s="1"/>
  <c r="S14" i="32"/>
  <c r="S15" i="32" s="1"/>
  <c r="S16" i="32" s="1"/>
  <c r="S17" i="32" s="1"/>
  <c r="R14" i="32"/>
  <c r="R15" i="32" s="1"/>
  <c r="R16" i="32" s="1"/>
  <c r="R17" i="32" s="1"/>
  <c r="Q14" i="32"/>
  <c r="P14" i="32"/>
  <c r="P15" i="32" s="1"/>
  <c r="P16" i="32" s="1"/>
  <c r="P17" i="32" s="1"/>
  <c r="O14" i="32"/>
  <c r="O15" i="32" s="1"/>
  <c r="O16" i="32" s="1"/>
  <c r="O17" i="32" s="1"/>
  <c r="N14" i="32"/>
  <c r="N15" i="32" s="1"/>
  <c r="N16" i="32" s="1"/>
  <c r="N17" i="32" s="1"/>
  <c r="M14" i="32"/>
  <c r="M15" i="32" s="1"/>
  <c r="M16" i="32" s="1"/>
  <c r="M17" i="32" s="1"/>
  <c r="L14" i="32"/>
  <c r="L15" i="32" s="1"/>
  <c r="L16" i="32" s="1"/>
  <c r="L17" i="32" s="1"/>
  <c r="U8" i="32"/>
  <c r="U9" i="32" s="1"/>
  <c r="U10" i="32" s="1"/>
  <c r="T8" i="32"/>
  <c r="T9" i="32" s="1"/>
  <c r="T10" i="32" s="1"/>
  <c r="S8" i="32"/>
  <c r="R8" i="32"/>
  <c r="R9" i="32" s="1"/>
  <c r="R10" i="32" s="1"/>
  <c r="Q8" i="32"/>
  <c r="Q9" i="32" s="1"/>
  <c r="Q10" i="32" s="1"/>
  <c r="P8" i="32"/>
  <c r="P9" i="32" s="1"/>
  <c r="P10" i="32" s="1"/>
  <c r="O8" i="32"/>
  <c r="O9" i="32" s="1"/>
  <c r="O10" i="32" s="1"/>
  <c r="N8" i="32"/>
  <c r="N9" i="32" s="1"/>
  <c r="N10" i="32" s="1"/>
  <c r="M8" i="32"/>
  <c r="M9" i="32" s="1"/>
  <c r="M10" i="32" s="1"/>
  <c r="L8" i="32"/>
  <c r="L9" i="32" s="1"/>
  <c r="L10" i="32" s="1"/>
  <c r="O60" i="32"/>
  <c r="N60" i="32"/>
  <c r="U55" i="32"/>
  <c r="U56" i="32" s="1"/>
  <c r="U57" i="32" s="1"/>
  <c r="O52" i="32"/>
  <c r="O53" i="32" s="1"/>
  <c r="M37" i="32"/>
  <c r="M38" i="32" s="1"/>
  <c r="M39" i="32" s="1"/>
  <c r="M42" i="32" s="1"/>
  <c r="M43" i="32" s="1"/>
  <c r="M44" i="32" s="1"/>
  <c r="M45" i="32" s="1"/>
  <c r="M46" i="32" s="1"/>
  <c r="M47" i="32" s="1"/>
  <c r="S27" i="32"/>
  <c r="Q15" i="32"/>
  <c r="Q16" i="32" s="1"/>
  <c r="Q17" i="32" s="1"/>
  <c r="S9" i="32"/>
  <c r="S10" i="32" s="1"/>
  <c r="AK7" i="8" l="1"/>
  <c r="AJ7" i="8"/>
  <c r="AI7" i="8"/>
  <c r="AH7" i="8"/>
  <c r="AG7" i="8"/>
  <c r="AF7" i="8"/>
  <c r="AE7" i="8"/>
  <c r="AD7" i="8"/>
  <c r="AC7" i="8"/>
  <c r="AB7" i="8"/>
  <c r="U3" i="32" l="1"/>
  <c r="M4" i="32"/>
  <c r="U4" i="32"/>
  <c r="L121" i="32"/>
  <c r="L122" i="32" s="1"/>
  <c r="T120" i="32"/>
  <c r="T121" i="32" s="1"/>
  <c r="T122" i="32" s="1"/>
  <c r="AE120" i="32"/>
  <c r="AF121" i="32"/>
  <c r="AE121" i="32" s="1"/>
  <c r="AE123" i="32"/>
  <c r="AE124" i="32"/>
  <c r="L126" i="32"/>
  <c r="L127" i="32" s="1"/>
  <c r="L128" i="32" s="1"/>
  <c r="L129" i="32" s="1"/>
  <c r="M126" i="32"/>
  <c r="M127" i="32" s="1"/>
  <c r="M128" i="32" s="1"/>
  <c r="M129" i="32" s="1"/>
  <c r="N126" i="32"/>
  <c r="N127" i="32" s="1"/>
  <c r="N128" i="32" s="1"/>
  <c r="N129" i="32" s="1"/>
  <c r="O126" i="32"/>
  <c r="O127" i="32" s="1"/>
  <c r="O128" i="32" s="1"/>
  <c r="O129" i="32" s="1"/>
  <c r="P126" i="32"/>
  <c r="P127" i="32" s="1"/>
  <c r="P128" i="32" s="1"/>
  <c r="P129" i="32" s="1"/>
  <c r="Q126" i="32"/>
  <c r="Q127" i="32" s="1"/>
  <c r="Q128" i="32" s="1"/>
  <c r="Q129" i="32" s="1"/>
  <c r="R126" i="32"/>
  <c r="R127" i="32" s="1"/>
  <c r="R128" i="32" s="1"/>
  <c r="R129" i="32" s="1"/>
  <c r="S126" i="32"/>
  <c r="S127" i="32" s="1"/>
  <c r="S128" i="32" s="1"/>
  <c r="S129" i="32" s="1"/>
  <c r="T126" i="32"/>
  <c r="T127" i="32" s="1"/>
  <c r="T128" i="32" s="1"/>
  <c r="T129" i="32" s="1"/>
  <c r="AE126" i="32"/>
  <c r="AF127" i="32"/>
  <c r="AE127" i="32" s="1"/>
  <c r="AF130" i="32"/>
  <c r="AE130" i="32" s="1"/>
  <c r="L131" i="32"/>
  <c r="L132" i="32" s="1"/>
  <c r="T131" i="32"/>
  <c r="T132" i="32" s="1"/>
  <c r="AE131" i="32"/>
  <c r="AF132" i="32"/>
  <c r="AE132" i="32" s="1"/>
  <c r="L133" i="32"/>
  <c r="L134" i="32" s="1"/>
  <c r="L135" i="32" s="1"/>
  <c r="L136" i="32" s="1"/>
  <c r="L137" i="32" s="1"/>
  <c r="M133" i="32"/>
  <c r="M134" i="32" s="1"/>
  <c r="M135" i="32" s="1"/>
  <c r="M136" i="32" s="1"/>
  <c r="M137" i="32" s="1"/>
  <c r="N133" i="32"/>
  <c r="N134" i="32" s="1"/>
  <c r="N135" i="32" s="1"/>
  <c r="N136" i="32" s="1"/>
  <c r="N137" i="32" s="1"/>
  <c r="O133" i="32"/>
  <c r="O134" i="32" s="1"/>
  <c r="O135" i="32" s="1"/>
  <c r="O136" i="32" s="1"/>
  <c r="O137" i="32" s="1"/>
  <c r="P133" i="32"/>
  <c r="P134" i="32" s="1"/>
  <c r="P135" i="32" s="1"/>
  <c r="P136" i="32" s="1"/>
  <c r="P137" i="32" s="1"/>
  <c r="Q133" i="32"/>
  <c r="Q134" i="32" s="1"/>
  <c r="Q135" i="32" s="1"/>
  <c r="Q136" i="32" s="1"/>
  <c r="Q137" i="32" s="1"/>
  <c r="R133" i="32"/>
  <c r="R134" i="32" s="1"/>
  <c r="R135" i="32" s="1"/>
  <c r="R136" i="32" s="1"/>
  <c r="R137" i="32" s="1"/>
  <c r="S133" i="32"/>
  <c r="S134" i="32" s="1"/>
  <c r="S135" i="32" s="1"/>
  <c r="S136" i="32" s="1"/>
  <c r="S137" i="32" s="1"/>
  <c r="T133" i="32"/>
  <c r="T134" i="32" s="1"/>
  <c r="T135" i="32" s="1"/>
  <c r="T136" i="32" s="1"/>
  <c r="T137" i="32" s="1"/>
  <c r="AE133" i="32"/>
  <c r="AF134" i="32"/>
  <c r="AE134" i="32" s="1"/>
  <c r="L138" i="32"/>
  <c r="L139" i="32" s="1"/>
  <c r="M138" i="32"/>
  <c r="M139" i="32" s="1"/>
  <c r="N138" i="32"/>
  <c r="N139" i="32" s="1"/>
  <c r="O138" i="32"/>
  <c r="O139" i="32" s="1"/>
  <c r="P138" i="32"/>
  <c r="P139" i="32" s="1"/>
  <c r="Q138" i="32"/>
  <c r="Q139" i="32" s="1"/>
  <c r="R138" i="32"/>
  <c r="R139" i="32" s="1"/>
  <c r="S138" i="32"/>
  <c r="S139" i="32" s="1"/>
  <c r="T138" i="32"/>
  <c r="T139" i="32" s="1"/>
  <c r="AE138" i="32"/>
  <c r="AF139" i="32"/>
  <c r="AE139" i="32" s="1"/>
  <c r="AE140" i="32"/>
  <c r="L142" i="32"/>
  <c r="L143" i="32" s="1"/>
  <c r="L144" i="32" s="1"/>
  <c r="L145" i="32" s="1"/>
  <c r="M142" i="32"/>
  <c r="M143" i="32" s="1"/>
  <c r="M144" i="32" s="1"/>
  <c r="M145" i="32" s="1"/>
  <c r="N142" i="32"/>
  <c r="N143" i="32" s="1"/>
  <c r="N144" i="32" s="1"/>
  <c r="N145" i="32" s="1"/>
  <c r="O142" i="32"/>
  <c r="O143" i="32" s="1"/>
  <c r="O144" i="32" s="1"/>
  <c r="O145" i="32" s="1"/>
  <c r="P142" i="32"/>
  <c r="P143" i="32" s="1"/>
  <c r="P144" i="32" s="1"/>
  <c r="P145" i="32" s="1"/>
  <c r="Q142" i="32"/>
  <c r="Q143" i="32" s="1"/>
  <c r="Q144" i="32" s="1"/>
  <c r="Q145" i="32" s="1"/>
  <c r="R142" i="32"/>
  <c r="R143" i="32" s="1"/>
  <c r="R144" i="32" s="1"/>
  <c r="R145" i="32" s="1"/>
  <c r="S142" i="32"/>
  <c r="S143" i="32" s="1"/>
  <c r="S144" i="32" s="1"/>
  <c r="S145" i="32" s="1"/>
  <c r="T142" i="32"/>
  <c r="T143" i="32" s="1"/>
  <c r="T144" i="32" s="1"/>
  <c r="T145" i="32" s="1"/>
  <c r="AE142" i="32"/>
  <c r="AF143" i="32"/>
  <c r="AF144" i="32" s="1"/>
  <c r="L146" i="32"/>
  <c r="L147" i="32" s="1"/>
  <c r="M146" i="32"/>
  <c r="M147" i="32" s="1"/>
  <c r="N146" i="32"/>
  <c r="N147" i="32" s="1"/>
  <c r="O146" i="32"/>
  <c r="O147" i="32" s="1"/>
  <c r="P146" i="32"/>
  <c r="P147" i="32" s="1"/>
  <c r="Q146" i="32"/>
  <c r="Q147" i="32" s="1"/>
  <c r="R146" i="32"/>
  <c r="R147" i="32" s="1"/>
  <c r="S146" i="32"/>
  <c r="S147" i="32" s="1"/>
  <c r="T146" i="32"/>
  <c r="T147" i="32" s="1"/>
  <c r="AE146" i="32"/>
  <c r="AF147" i="32"/>
  <c r="AE147" i="32" s="1"/>
  <c r="L148" i="32"/>
  <c r="L149" i="32" s="1"/>
  <c r="L150" i="32" s="1"/>
  <c r="L151" i="32" s="1"/>
  <c r="L154" i="32" s="1"/>
  <c r="L155" i="32" s="1"/>
  <c r="L156" i="32" s="1"/>
  <c r="L157" i="32" s="1"/>
  <c r="L158" i="32" s="1"/>
  <c r="L159" i="32" s="1"/>
  <c r="M148" i="32"/>
  <c r="M149" i="32" s="1"/>
  <c r="M150" i="32" s="1"/>
  <c r="M151" i="32" s="1"/>
  <c r="M154" i="32" s="1"/>
  <c r="M155" i="32" s="1"/>
  <c r="M156" i="32" s="1"/>
  <c r="M157" i="32" s="1"/>
  <c r="M158" i="32" s="1"/>
  <c r="M159" i="32" s="1"/>
  <c r="N148" i="32"/>
  <c r="N149" i="32" s="1"/>
  <c r="N150" i="32" s="1"/>
  <c r="N151" i="32" s="1"/>
  <c r="N154" i="32" s="1"/>
  <c r="N155" i="32" s="1"/>
  <c r="N156" i="32" s="1"/>
  <c r="N157" i="32" s="1"/>
  <c r="N158" i="32" s="1"/>
  <c r="N159" i="32" s="1"/>
  <c r="O148" i="32"/>
  <c r="O149" i="32" s="1"/>
  <c r="O150" i="32" s="1"/>
  <c r="O151" i="32" s="1"/>
  <c r="O154" i="32" s="1"/>
  <c r="O155" i="32" s="1"/>
  <c r="O156" i="32" s="1"/>
  <c r="O157" i="32" s="1"/>
  <c r="O158" i="32" s="1"/>
  <c r="O159" i="32" s="1"/>
  <c r="P148" i="32"/>
  <c r="P149" i="32" s="1"/>
  <c r="P150" i="32" s="1"/>
  <c r="P151" i="32" s="1"/>
  <c r="P154" i="32" s="1"/>
  <c r="P155" i="32" s="1"/>
  <c r="P156" i="32" s="1"/>
  <c r="P157" i="32" s="1"/>
  <c r="P158" i="32" s="1"/>
  <c r="P159" i="32" s="1"/>
  <c r="Q148" i="32"/>
  <c r="Q149" i="32" s="1"/>
  <c r="Q150" i="32" s="1"/>
  <c r="Q151" i="32" s="1"/>
  <c r="Q154" i="32" s="1"/>
  <c r="Q155" i="32" s="1"/>
  <c r="Q156" i="32" s="1"/>
  <c r="Q157" i="32" s="1"/>
  <c r="Q158" i="32" s="1"/>
  <c r="Q159" i="32" s="1"/>
  <c r="R148" i="32"/>
  <c r="R149" i="32" s="1"/>
  <c r="R150" i="32" s="1"/>
  <c r="R151" i="32" s="1"/>
  <c r="R154" i="32" s="1"/>
  <c r="R155" i="32" s="1"/>
  <c r="R156" i="32" s="1"/>
  <c r="R157" i="32" s="1"/>
  <c r="R158" i="32" s="1"/>
  <c r="R159" i="32" s="1"/>
  <c r="S148" i="32"/>
  <c r="S149" i="32" s="1"/>
  <c r="S150" i="32" s="1"/>
  <c r="S151" i="32" s="1"/>
  <c r="S154" i="32" s="1"/>
  <c r="S155" i="32" s="1"/>
  <c r="S156" i="32" s="1"/>
  <c r="S157" i="32" s="1"/>
  <c r="S158" i="32" s="1"/>
  <c r="S159" i="32" s="1"/>
  <c r="T148" i="32"/>
  <c r="T149" i="32" s="1"/>
  <c r="T150" i="32" s="1"/>
  <c r="T151" i="32" s="1"/>
  <c r="T154" i="32" s="1"/>
  <c r="T155" i="32" s="1"/>
  <c r="T156" i="32" s="1"/>
  <c r="T157" i="32" s="1"/>
  <c r="T158" i="32" s="1"/>
  <c r="T159" i="32" s="1"/>
  <c r="U148" i="32"/>
  <c r="U149" i="32" s="1"/>
  <c r="U150" i="32" s="1"/>
  <c r="U151" i="32" s="1"/>
  <c r="U154" i="32" s="1"/>
  <c r="U155" i="32" s="1"/>
  <c r="U156" i="32" s="1"/>
  <c r="U157" i="32" s="1"/>
  <c r="U158" i="32" s="1"/>
  <c r="U159" i="32" s="1"/>
  <c r="AE148" i="32"/>
  <c r="AF149" i="32"/>
  <c r="AF150" i="32" s="1"/>
  <c r="AE160" i="32"/>
  <c r="L161" i="32"/>
  <c r="M161" i="32"/>
  <c r="N161" i="32"/>
  <c r="O161" i="32"/>
  <c r="P161" i="32"/>
  <c r="Q161" i="32"/>
  <c r="R161" i="32"/>
  <c r="S161" i="32"/>
  <c r="T161" i="32"/>
  <c r="AE161" i="32"/>
  <c r="L162" i="32"/>
  <c r="M162" i="32"/>
  <c r="N162" i="32"/>
  <c r="O162" i="32"/>
  <c r="P162" i="32"/>
  <c r="Q162" i="32"/>
  <c r="R162" i="32"/>
  <c r="S162" i="32"/>
  <c r="T162" i="32"/>
  <c r="U162" i="32"/>
  <c r="AE162" i="32"/>
  <c r="L163" i="32"/>
  <c r="L164" i="32" s="1"/>
  <c r="L165" i="32" s="1"/>
  <c r="M163" i="32"/>
  <c r="M164" i="32" s="1"/>
  <c r="M165" i="32" s="1"/>
  <c r="N163" i="32"/>
  <c r="N164" i="32" s="1"/>
  <c r="N165" i="32" s="1"/>
  <c r="O163" i="32"/>
  <c r="O164" i="32" s="1"/>
  <c r="O165" i="32" s="1"/>
  <c r="P163" i="32"/>
  <c r="P164" i="32" s="1"/>
  <c r="P165" i="32" s="1"/>
  <c r="Q163" i="32"/>
  <c r="Q164" i="32" s="1"/>
  <c r="Q165" i="32" s="1"/>
  <c r="R163" i="32"/>
  <c r="R164" i="32" s="1"/>
  <c r="R165" i="32" s="1"/>
  <c r="S163" i="32"/>
  <c r="S164" i="32" s="1"/>
  <c r="S165" i="32" s="1"/>
  <c r="T163" i="32"/>
  <c r="T164" i="32" s="1"/>
  <c r="T165" i="32" s="1"/>
  <c r="U163" i="32"/>
  <c r="U164" i="32" s="1"/>
  <c r="U165" i="32" s="1"/>
  <c r="AE163" i="32"/>
  <c r="AF164" i="32"/>
  <c r="AE164" i="32" s="1"/>
  <c r="AF165" i="32"/>
  <c r="AE165" i="32" s="1"/>
  <c r="L167" i="32"/>
  <c r="L168" i="32" s="1"/>
  <c r="L169" i="32" s="1"/>
  <c r="T166" i="32"/>
  <c r="T167" i="32" s="1"/>
  <c r="T168" i="32" s="1"/>
  <c r="T169" i="32" s="1"/>
  <c r="AE166" i="32"/>
  <c r="AF167" i="32"/>
  <c r="AF168" i="32" s="1"/>
  <c r="L170" i="32"/>
  <c r="T170" i="32"/>
  <c r="AE170" i="32"/>
  <c r="L172" i="32"/>
  <c r="M172" i="32"/>
  <c r="N172" i="32"/>
  <c r="O172" i="32"/>
  <c r="P172" i="32"/>
  <c r="Q172" i="32"/>
  <c r="R172" i="32"/>
  <c r="S172" i="32"/>
  <c r="T172" i="32"/>
  <c r="AE171" i="32"/>
  <c r="AF172" i="32"/>
  <c r="AE172" i="32" s="1"/>
  <c r="L173" i="32"/>
  <c r="M173" i="32"/>
  <c r="N173" i="32"/>
  <c r="O173" i="32"/>
  <c r="P173" i="32"/>
  <c r="Q173" i="32"/>
  <c r="R173" i="32"/>
  <c r="S173" i="32"/>
  <c r="T173" i="32"/>
  <c r="AE173" i="32"/>
  <c r="L174" i="32"/>
  <c r="M174" i="32"/>
  <c r="N174" i="32"/>
  <c r="O174" i="32"/>
  <c r="P174" i="32"/>
  <c r="Q174" i="32"/>
  <c r="R174" i="32"/>
  <c r="S174" i="32"/>
  <c r="T174" i="32"/>
  <c r="AE174" i="32"/>
  <c r="AE175" i="32"/>
  <c r="AE64" i="32"/>
  <c r="AF65" i="32"/>
  <c r="AE65" i="32" s="1"/>
  <c r="AE67" i="32"/>
  <c r="AE68" i="32"/>
  <c r="AE70" i="32"/>
  <c r="AF71" i="32"/>
  <c r="AE71" i="32" s="1"/>
  <c r="AF74" i="32"/>
  <c r="AE74" i="32" s="1"/>
  <c r="AE75" i="32"/>
  <c r="AF76" i="32"/>
  <c r="AE76" i="32" s="1"/>
  <c r="AE77" i="32"/>
  <c r="AF78" i="32"/>
  <c r="AE78" i="32" s="1"/>
  <c r="AE82" i="32"/>
  <c r="AF83" i="32"/>
  <c r="AE83" i="32" s="1"/>
  <c r="AE84" i="32"/>
  <c r="AE86" i="32"/>
  <c r="AF87" i="32"/>
  <c r="AF88" i="32" s="1"/>
  <c r="AE90" i="32"/>
  <c r="AF91" i="32"/>
  <c r="AE91" i="32" s="1"/>
  <c r="AE92" i="32"/>
  <c r="AF93" i="32"/>
  <c r="AE93" i="32" s="1"/>
  <c r="AE104" i="32"/>
  <c r="AE105" i="32"/>
  <c r="AE106" i="32"/>
  <c r="AE107" i="32"/>
  <c r="AF108" i="32"/>
  <c r="AE108" i="32" s="1"/>
  <c r="AF109" i="32"/>
  <c r="AE109" i="32" s="1"/>
  <c r="AE110" i="32"/>
  <c r="AF111" i="32"/>
  <c r="AE111" i="32" s="1"/>
  <c r="AE114" i="32"/>
  <c r="AE115" i="32"/>
  <c r="AF116" i="32"/>
  <c r="AE116" i="32" s="1"/>
  <c r="AE117" i="32"/>
  <c r="AE118" i="32"/>
  <c r="AE119" i="32"/>
  <c r="L65" i="32"/>
  <c r="L66" i="32" s="1"/>
  <c r="L71" i="32"/>
  <c r="L72" i="32" s="1"/>
  <c r="L73" i="32" s="1"/>
  <c r="L76" i="32"/>
  <c r="L78" i="32"/>
  <c r="L79" i="32" s="1"/>
  <c r="L80" i="32" s="1"/>
  <c r="L81" i="32" s="1"/>
  <c r="L83" i="32"/>
  <c r="L87" i="32"/>
  <c r="L88" i="32" s="1"/>
  <c r="L89" i="32" s="1"/>
  <c r="L91" i="32"/>
  <c r="L93" i="32"/>
  <c r="L94" i="32" s="1"/>
  <c r="L95" i="32" s="1"/>
  <c r="L98" i="32" s="1"/>
  <c r="L99" i="32" s="1"/>
  <c r="L100" i="32" s="1"/>
  <c r="L101" i="32" s="1"/>
  <c r="L102" i="32" s="1"/>
  <c r="L103" i="32" s="1"/>
  <c r="L108" i="32"/>
  <c r="L109" i="32" s="1"/>
  <c r="L111" i="32"/>
  <c r="L112" i="32" s="1"/>
  <c r="L113" i="32" s="1"/>
  <c r="L116" i="32"/>
  <c r="AF128" i="32" l="1"/>
  <c r="AE128" i="32" s="1"/>
  <c r="AF94" i="32"/>
  <c r="AE94" i="32" s="1"/>
  <c r="U131" i="32"/>
  <c r="U132" i="32" s="1"/>
  <c r="N4" i="32"/>
  <c r="N131" i="32" s="1"/>
  <c r="N132" i="32" s="1"/>
  <c r="M166" i="32"/>
  <c r="M167" i="32" s="1"/>
  <c r="M168" i="32" s="1"/>
  <c r="M169" i="32" s="1"/>
  <c r="M120" i="32"/>
  <c r="M121" i="32" s="1"/>
  <c r="M122" i="32" s="1"/>
  <c r="U138" i="32"/>
  <c r="U139" i="32" s="1"/>
  <c r="U171" i="32"/>
  <c r="U172" i="32" s="1"/>
  <c r="AF135" i="32"/>
  <c r="AF66" i="32"/>
  <c r="AE66" i="32" s="1"/>
  <c r="AF112" i="32"/>
  <c r="AE112" i="32" s="1"/>
  <c r="U166" i="32"/>
  <c r="U167" i="32" s="1"/>
  <c r="U168" i="32" s="1"/>
  <c r="U169" i="32" s="1"/>
  <c r="AF122" i="32"/>
  <c r="AE122" i="32" s="1"/>
  <c r="U170" i="32"/>
  <c r="AE143" i="32"/>
  <c r="AF129" i="32"/>
  <c r="AE129" i="32" s="1"/>
  <c r="AE150" i="32"/>
  <c r="AF151" i="32"/>
  <c r="AE144" i="32"/>
  <c r="AF145" i="32"/>
  <c r="AE145" i="32" s="1"/>
  <c r="AE168" i="32"/>
  <c r="AF169" i="32"/>
  <c r="AE169" i="32" s="1"/>
  <c r="M170" i="32"/>
  <c r="U161" i="32"/>
  <c r="U120" i="32"/>
  <c r="U121" i="32" s="1"/>
  <c r="U122" i="32" s="1"/>
  <c r="U133" i="32"/>
  <c r="U134" i="32" s="1"/>
  <c r="U135" i="32" s="1"/>
  <c r="U136" i="32" s="1"/>
  <c r="U137" i="32" s="1"/>
  <c r="U126" i="32"/>
  <c r="U127" i="32" s="1"/>
  <c r="U128" i="32" s="1"/>
  <c r="U129" i="32" s="1"/>
  <c r="AE167" i="32"/>
  <c r="AE149" i="32"/>
  <c r="M131" i="32"/>
  <c r="M132" i="32" s="1"/>
  <c r="U174" i="32"/>
  <c r="U173" i="32"/>
  <c r="U142" i="32"/>
  <c r="U143" i="32" s="1"/>
  <c r="U144" i="32" s="1"/>
  <c r="U145" i="32" s="1"/>
  <c r="U146" i="32"/>
  <c r="U147" i="32" s="1"/>
  <c r="AF89" i="32"/>
  <c r="AE89" i="32" s="1"/>
  <c r="AE88" i="32"/>
  <c r="AF79" i="32"/>
  <c r="AF72" i="32"/>
  <c r="AE87" i="32"/>
  <c r="N170" i="32" l="1"/>
  <c r="O4" i="32"/>
  <c r="P4" i="32" s="1"/>
  <c r="AF95" i="32"/>
  <c r="AF98" i="32" s="1"/>
  <c r="AF113" i="32"/>
  <c r="AE113" i="32" s="1"/>
  <c r="N120" i="32"/>
  <c r="N121" i="32" s="1"/>
  <c r="N122" i="32" s="1"/>
  <c r="N166" i="32"/>
  <c r="N167" i="32" s="1"/>
  <c r="N168" i="32" s="1"/>
  <c r="N169" i="32" s="1"/>
  <c r="AE135" i="32"/>
  <c r="AF136" i="32"/>
  <c r="AF154" i="32"/>
  <c r="AE151" i="32"/>
  <c r="AF73" i="32"/>
  <c r="AE73" i="32" s="1"/>
  <c r="AE72" i="32"/>
  <c r="AF80" i="32"/>
  <c r="AE79" i="32"/>
  <c r="O170" i="32" l="1"/>
  <c r="O166" i="32"/>
  <c r="O167" i="32" s="1"/>
  <c r="O168" i="32" s="1"/>
  <c r="O169" i="32" s="1"/>
  <c r="AE95" i="32"/>
  <c r="O131" i="32"/>
  <c r="O132" i="32" s="1"/>
  <c r="O120" i="32"/>
  <c r="O121" i="32" s="1"/>
  <c r="O122" i="32" s="1"/>
  <c r="AF137" i="32"/>
  <c r="AE137" i="32" s="1"/>
  <c r="AE136" i="32"/>
  <c r="AF155" i="32"/>
  <c r="AE154" i="32"/>
  <c r="P120" i="32"/>
  <c r="P121" i="32" s="1"/>
  <c r="P122" i="32" s="1"/>
  <c r="P170" i="32"/>
  <c r="P166" i="32"/>
  <c r="P167" i="32" s="1"/>
  <c r="P168" i="32" s="1"/>
  <c r="P169" i="32" s="1"/>
  <c r="Q4" i="32"/>
  <c r="P131" i="32"/>
  <c r="P132" i="32" s="1"/>
  <c r="AE98" i="32"/>
  <c r="AF99" i="32"/>
  <c r="AF81" i="32"/>
  <c r="AE81" i="32" s="1"/>
  <c r="AE80" i="32"/>
  <c r="AF156" i="32" l="1"/>
  <c r="AE155" i="32"/>
  <c r="Q120" i="32"/>
  <c r="Q121" i="32" s="1"/>
  <c r="Q122" i="32" s="1"/>
  <c r="Q170" i="32"/>
  <c r="Q166" i="32"/>
  <c r="Q167" i="32" s="1"/>
  <c r="Q168" i="32" s="1"/>
  <c r="Q169" i="32" s="1"/>
  <c r="R4" i="32"/>
  <c r="Q131" i="32"/>
  <c r="Q132" i="32" s="1"/>
  <c r="AF100" i="32"/>
  <c r="AE99" i="32"/>
  <c r="AE156" i="32" l="1"/>
  <c r="AF157" i="32"/>
  <c r="R120" i="32"/>
  <c r="R121" i="32" s="1"/>
  <c r="R122" i="32" s="1"/>
  <c r="R170" i="32"/>
  <c r="R166" i="32"/>
  <c r="R167" i="32" s="1"/>
  <c r="R168" i="32" s="1"/>
  <c r="R169" i="32" s="1"/>
  <c r="S4" i="32"/>
  <c r="R131" i="32"/>
  <c r="R132" i="32" s="1"/>
  <c r="AE100" i="32"/>
  <c r="AF101" i="32"/>
  <c r="S120" i="32" l="1"/>
  <c r="S121" i="32" s="1"/>
  <c r="S122" i="32" s="1"/>
  <c r="S170" i="32"/>
  <c r="S166" i="32"/>
  <c r="S167" i="32" s="1"/>
  <c r="S168" i="32" s="1"/>
  <c r="S169" i="32" s="1"/>
  <c r="S131" i="32"/>
  <c r="S132" i="32" s="1"/>
  <c r="AF158" i="32"/>
  <c r="AE157" i="32"/>
  <c r="AE101" i="32"/>
  <c r="AF102" i="32"/>
  <c r="AF159" i="32" l="1"/>
  <c r="AE159" i="32" s="1"/>
  <c r="AE158" i="32"/>
  <c r="AE102" i="32"/>
  <c r="AF103" i="32"/>
  <c r="AE103" i="32" s="1"/>
  <c r="D9" i="32" l="1"/>
  <c r="D10" i="32" s="1"/>
  <c r="E9" i="32"/>
  <c r="E65" i="32" s="1"/>
  <c r="F9" i="32"/>
  <c r="F65" i="32" s="1"/>
  <c r="G9" i="32"/>
  <c r="G65" i="32" s="1"/>
  <c r="H9" i="32"/>
  <c r="H65" i="32" s="1"/>
  <c r="I9" i="32"/>
  <c r="I65" i="32" s="1"/>
  <c r="J9" i="32"/>
  <c r="J65" i="32" s="1"/>
  <c r="D15" i="32"/>
  <c r="D71" i="32" s="1"/>
  <c r="E15" i="32"/>
  <c r="E71" i="32" s="1"/>
  <c r="F15" i="32"/>
  <c r="F71" i="32" s="1"/>
  <c r="G15" i="32"/>
  <c r="G71" i="32" s="1"/>
  <c r="H15" i="32"/>
  <c r="H71" i="32" s="1"/>
  <c r="I15" i="32"/>
  <c r="I71" i="32" s="1"/>
  <c r="J15" i="32"/>
  <c r="J16" i="32" s="1"/>
  <c r="J72" i="32" s="1"/>
  <c r="D20" i="32"/>
  <c r="D76" i="32" s="1"/>
  <c r="F20" i="32"/>
  <c r="F76" i="32" s="1"/>
  <c r="G20" i="32"/>
  <c r="G76" i="32" s="1"/>
  <c r="I20" i="32"/>
  <c r="I76" i="32" s="1"/>
  <c r="J20" i="32"/>
  <c r="J76" i="32" s="1"/>
  <c r="E20" i="32"/>
  <c r="E76" i="32" s="1"/>
  <c r="H20" i="32"/>
  <c r="H76" i="32" s="1"/>
  <c r="F49" i="32"/>
  <c r="H49" i="32"/>
  <c r="H105" i="32" s="1"/>
  <c r="D52" i="32"/>
  <c r="D108" i="32" s="1"/>
  <c r="E52" i="32"/>
  <c r="E108" i="32" s="1"/>
  <c r="F52" i="32"/>
  <c r="F108" i="32" s="1"/>
  <c r="G52" i="32"/>
  <c r="G108" i="32" s="1"/>
  <c r="H52" i="32"/>
  <c r="H108" i="32" s="1"/>
  <c r="I52" i="32"/>
  <c r="I108" i="32" s="1"/>
  <c r="J52" i="32"/>
  <c r="J108" i="32" s="1"/>
  <c r="D55" i="32"/>
  <c r="D111" i="32" s="1"/>
  <c r="E55" i="32"/>
  <c r="E111" i="32" s="1"/>
  <c r="F55" i="32"/>
  <c r="F111" i="32" s="1"/>
  <c r="G55" i="32"/>
  <c r="G111" i="32" s="1"/>
  <c r="H55" i="32"/>
  <c r="H111" i="32" s="1"/>
  <c r="I55" i="32"/>
  <c r="I111" i="32" s="1"/>
  <c r="J55" i="32"/>
  <c r="J111" i="32" s="1"/>
  <c r="D60" i="32"/>
  <c r="E60" i="32"/>
  <c r="F60" i="32"/>
  <c r="G60" i="32"/>
  <c r="H60" i="32"/>
  <c r="I60" i="32"/>
  <c r="J60" i="32"/>
  <c r="AE63" i="32"/>
  <c r="AE62" i="32"/>
  <c r="AE61" i="32"/>
  <c r="AE59" i="32"/>
  <c r="AE58" i="32"/>
  <c r="AE54" i="32"/>
  <c r="AE51" i="32"/>
  <c r="AE50" i="32"/>
  <c r="AE49" i="32"/>
  <c r="AE48" i="32"/>
  <c r="AE36" i="32"/>
  <c r="AE34" i="32"/>
  <c r="AE30" i="32"/>
  <c r="AE28" i="32"/>
  <c r="AE26" i="32"/>
  <c r="AE21" i="32"/>
  <c r="AE19" i="32"/>
  <c r="AE14" i="32"/>
  <c r="AE12" i="32"/>
  <c r="AE11" i="32"/>
  <c r="AE8" i="32"/>
  <c r="D66" i="32" l="1"/>
  <c r="D122" i="32" s="1"/>
  <c r="D116" i="32"/>
  <c r="D172" i="32" s="1"/>
  <c r="F105" i="32"/>
  <c r="F161" i="32" s="1"/>
  <c r="J71" i="32"/>
  <c r="J127" i="32" s="1"/>
  <c r="J116" i="32"/>
  <c r="J172" i="32" s="1"/>
  <c r="I116" i="32"/>
  <c r="I172" i="32" s="1"/>
  <c r="H116" i="32"/>
  <c r="H172" i="32" s="1"/>
  <c r="G116" i="32"/>
  <c r="G172" i="32" s="1"/>
  <c r="F116" i="32"/>
  <c r="F172" i="32" s="1"/>
  <c r="E116" i="32"/>
  <c r="E172" i="32" s="1"/>
  <c r="D65" i="32"/>
  <c r="D121" i="32" s="1"/>
  <c r="J17" i="32"/>
  <c r="J128" i="32"/>
  <c r="H21" i="32"/>
  <c r="H77" i="32" s="1"/>
  <c r="H132" i="32"/>
  <c r="J10" i="32"/>
  <c r="J121" i="32"/>
  <c r="J56" i="32"/>
  <c r="J112" i="32" s="1"/>
  <c r="J167" i="32"/>
  <c r="H53" i="32"/>
  <c r="H164" i="32"/>
  <c r="E21" i="32"/>
  <c r="E77" i="32" s="1"/>
  <c r="E132" i="32"/>
  <c r="I16" i="32"/>
  <c r="I72" i="32" s="1"/>
  <c r="I127" i="32"/>
  <c r="I10" i="32"/>
  <c r="I121" i="32"/>
  <c r="I53" i="32"/>
  <c r="I164" i="32"/>
  <c r="H56" i="32"/>
  <c r="H112" i="32" s="1"/>
  <c r="H167" i="32"/>
  <c r="J21" i="32"/>
  <c r="J77" i="32" s="1"/>
  <c r="J132" i="32"/>
  <c r="H16" i="32"/>
  <c r="H72" i="32" s="1"/>
  <c r="H127" i="32"/>
  <c r="H10" i="32"/>
  <c r="H121" i="32"/>
  <c r="G56" i="32"/>
  <c r="G112" i="32" s="1"/>
  <c r="G167" i="32"/>
  <c r="I21" i="32"/>
  <c r="I77" i="32" s="1"/>
  <c r="I132" i="32"/>
  <c r="G16" i="32"/>
  <c r="G72" i="32" s="1"/>
  <c r="G127" i="32"/>
  <c r="G10" i="32"/>
  <c r="G121" i="32"/>
  <c r="F56" i="32"/>
  <c r="F112" i="32" s="1"/>
  <c r="F167" i="32"/>
  <c r="E53" i="32"/>
  <c r="E164" i="32"/>
  <c r="G21" i="32"/>
  <c r="G77" i="32" s="1"/>
  <c r="G132" i="32"/>
  <c r="F16" i="32"/>
  <c r="F72" i="32" s="1"/>
  <c r="F127" i="32"/>
  <c r="F10" i="32"/>
  <c r="F121" i="32"/>
  <c r="E56" i="32"/>
  <c r="E112" i="32" s="1"/>
  <c r="E167" i="32"/>
  <c r="D53" i="32"/>
  <c r="D164" i="32"/>
  <c r="F21" i="32"/>
  <c r="F77" i="32" s="1"/>
  <c r="F132" i="32"/>
  <c r="E16" i="32"/>
  <c r="E72" i="32" s="1"/>
  <c r="E127" i="32"/>
  <c r="E10" i="32"/>
  <c r="E121" i="32"/>
  <c r="D56" i="32"/>
  <c r="D112" i="32" s="1"/>
  <c r="D167" i="32"/>
  <c r="I49" i="32"/>
  <c r="I105" i="32" s="1"/>
  <c r="H161" i="32"/>
  <c r="D21" i="32"/>
  <c r="D77" i="32" s="1"/>
  <c r="D132" i="32"/>
  <c r="D16" i="32"/>
  <c r="D72" i="32" s="1"/>
  <c r="D127" i="32"/>
  <c r="J53" i="32"/>
  <c r="J164" i="32"/>
  <c r="I56" i="32"/>
  <c r="I112" i="32" s="1"/>
  <c r="I167" i="32"/>
  <c r="G53" i="32"/>
  <c r="G164" i="32"/>
  <c r="F53" i="32"/>
  <c r="F164" i="32"/>
  <c r="K60" i="32"/>
  <c r="K58" i="32"/>
  <c r="K114" i="32" s="1"/>
  <c r="K170" i="32" s="1"/>
  <c r="K54" i="32"/>
  <c r="K110" i="32" s="1"/>
  <c r="K166" i="32" s="1"/>
  <c r="K52" i="32"/>
  <c r="K108" i="32" s="1"/>
  <c r="K164" i="32" s="1"/>
  <c r="K50" i="32"/>
  <c r="K106" i="32" s="1"/>
  <c r="K162" i="32" s="1"/>
  <c r="K36" i="32"/>
  <c r="K92" i="32" s="1"/>
  <c r="K148" i="32" s="1"/>
  <c r="K34" i="32"/>
  <c r="K90" i="32" s="1"/>
  <c r="K146" i="32" s="1"/>
  <c r="K30" i="32"/>
  <c r="K86" i="32" s="1"/>
  <c r="K142" i="32" s="1"/>
  <c r="K26" i="32"/>
  <c r="K82" i="32" s="1"/>
  <c r="K138" i="32" s="1"/>
  <c r="K21" i="32"/>
  <c r="K77" i="32" s="1"/>
  <c r="K133" i="32" s="1"/>
  <c r="K19" i="32"/>
  <c r="K75" i="32" s="1"/>
  <c r="K131" i="32" s="1"/>
  <c r="K14" i="32"/>
  <c r="K70" i="32" s="1"/>
  <c r="K126" i="32" s="1"/>
  <c r="K8" i="32"/>
  <c r="K64" i="32" s="1"/>
  <c r="K120" i="32" s="1"/>
  <c r="AF60" i="32"/>
  <c r="AE60" i="32" s="1"/>
  <c r="AF55" i="32"/>
  <c r="AF53" i="32"/>
  <c r="AE53" i="32" s="1"/>
  <c r="AF52" i="32"/>
  <c r="AE52" i="32" s="1"/>
  <c r="AF37" i="32"/>
  <c r="AF35" i="32"/>
  <c r="AE35" i="32" s="1"/>
  <c r="AF31" i="32"/>
  <c r="AF27" i="32"/>
  <c r="AE27" i="32" s="1"/>
  <c r="AF22" i="32"/>
  <c r="AE22" i="32" s="1"/>
  <c r="AF20" i="32"/>
  <c r="AE20" i="32" s="1"/>
  <c r="AF18" i="32"/>
  <c r="AE18" i="32" s="1"/>
  <c r="AF15" i="32"/>
  <c r="AF9" i="32"/>
  <c r="G109" i="32" l="1"/>
  <c r="G165" i="32" s="1"/>
  <c r="G66" i="32"/>
  <c r="G122" i="32" s="1"/>
  <c r="H66" i="32"/>
  <c r="H122" i="32" s="1"/>
  <c r="I109" i="32"/>
  <c r="I165" i="32" s="1"/>
  <c r="H109" i="32"/>
  <c r="H165" i="32" s="1"/>
  <c r="J73" i="32"/>
  <c r="J129" i="32" s="1"/>
  <c r="D109" i="32"/>
  <c r="D165" i="32" s="1"/>
  <c r="I66" i="32"/>
  <c r="I122" i="32" s="1"/>
  <c r="J109" i="32"/>
  <c r="J165" i="32" s="1"/>
  <c r="F109" i="32"/>
  <c r="F165" i="32" s="1"/>
  <c r="E66" i="32"/>
  <c r="E122" i="32" s="1"/>
  <c r="E109" i="32"/>
  <c r="E165" i="32" s="1"/>
  <c r="J66" i="32"/>
  <c r="J122" i="32" s="1"/>
  <c r="F66" i="32"/>
  <c r="F122" i="32" s="1"/>
  <c r="J57" i="32"/>
  <c r="J113" i="32" s="1"/>
  <c r="J168" i="32"/>
  <c r="K22" i="32"/>
  <c r="K78" i="32" s="1"/>
  <c r="K134" i="32" s="1"/>
  <c r="K35" i="32"/>
  <c r="K91" i="32" s="1"/>
  <c r="K147" i="32" s="1"/>
  <c r="D17" i="32"/>
  <c r="D128" i="32"/>
  <c r="E57" i="32"/>
  <c r="E113" i="32" s="1"/>
  <c r="E168" i="32"/>
  <c r="I22" i="32"/>
  <c r="I78" i="32" s="1"/>
  <c r="I133" i="32"/>
  <c r="J22" i="32"/>
  <c r="J78" i="32" s="1"/>
  <c r="J133" i="32"/>
  <c r="I17" i="32"/>
  <c r="I128" i="32"/>
  <c r="K27" i="32"/>
  <c r="K83" i="32" s="1"/>
  <c r="K139" i="32" s="1"/>
  <c r="G22" i="32"/>
  <c r="G78" i="32" s="1"/>
  <c r="G133" i="32"/>
  <c r="K9" i="32"/>
  <c r="K65" i="32" s="1"/>
  <c r="K121" i="32" s="1"/>
  <c r="D22" i="32"/>
  <c r="D78" i="32" s="1"/>
  <c r="D133" i="32"/>
  <c r="E17" i="32"/>
  <c r="E128" i="32"/>
  <c r="F57" i="32"/>
  <c r="F113" i="32" s="1"/>
  <c r="F168" i="32"/>
  <c r="G57" i="32"/>
  <c r="G113" i="32" s="1"/>
  <c r="G168" i="32"/>
  <c r="H57" i="32"/>
  <c r="H113" i="32" s="1"/>
  <c r="H168" i="32"/>
  <c r="E22" i="32"/>
  <c r="E78" i="32" s="1"/>
  <c r="E133" i="32"/>
  <c r="H22" i="32"/>
  <c r="H78" i="32" s="1"/>
  <c r="H133" i="32"/>
  <c r="D57" i="32"/>
  <c r="D113" i="32" s="1"/>
  <c r="D168" i="32"/>
  <c r="G17" i="32"/>
  <c r="G128" i="32"/>
  <c r="K37" i="32"/>
  <c r="K93" i="32" s="1"/>
  <c r="K149" i="32" s="1"/>
  <c r="K15" i="32"/>
  <c r="K71" i="32" s="1"/>
  <c r="K127" i="32" s="1"/>
  <c r="H17" i="32"/>
  <c r="H128" i="32"/>
  <c r="K31" i="32"/>
  <c r="K87" i="32" s="1"/>
  <c r="K143" i="32" s="1"/>
  <c r="K20" i="32"/>
  <c r="K76" i="32" s="1"/>
  <c r="K132" i="32" s="1"/>
  <c r="K55" i="32"/>
  <c r="K111" i="32" s="1"/>
  <c r="K167" i="32" s="1"/>
  <c r="J49" i="32"/>
  <c r="I161" i="32"/>
  <c r="F22" i="32"/>
  <c r="F78" i="32" s="1"/>
  <c r="F133" i="32"/>
  <c r="F17" i="32"/>
  <c r="F128" i="32"/>
  <c r="I57" i="32"/>
  <c r="I113" i="32" s="1"/>
  <c r="I168" i="32"/>
  <c r="AF32" i="32"/>
  <c r="AE31" i="32"/>
  <c r="AF38" i="32"/>
  <c r="AE37" i="32"/>
  <c r="AF56" i="32"/>
  <c r="AE55" i="32"/>
  <c r="AF16" i="32"/>
  <c r="AE15" i="32"/>
  <c r="AF23" i="32"/>
  <c r="AF10" i="32"/>
  <c r="AE10" i="32" s="1"/>
  <c r="AE9" i="32"/>
  <c r="K53" i="32"/>
  <c r="K109" i="32" s="1"/>
  <c r="K165" i="32" s="1"/>
  <c r="J105" i="32" l="1"/>
  <c r="J161" i="32" s="1"/>
  <c r="G73" i="32"/>
  <c r="G129" i="32" s="1"/>
  <c r="F73" i="32"/>
  <c r="F129" i="32" s="1"/>
  <c r="H73" i="32"/>
  <c r="H129" i="32" s="1"/>
  <c r="E73" i="32"/>
  <c r="E129" i="32" s="1"/>
  <c r="I73" i="32"/>
  <c r="I129" i="32" s="1"/>
  <c r="D73" i="32"/>
  <c r="D129" i="32" s="1"/>
  <c r="K32" i="32"/>
  <c r="K88" i="32" s="1"/>
  <c r="K144" i="32" s="1"/>
  <c r="D58" i="32"/>
  <c r="D169" i="32"/>
  <c r="G58" i="32"/>
  <c r="G169" i="32"/>
  <c r="K10" i="32"/>
  <c r="K66" i="32" s="1"/>
  <c r="K122" i="32" s="1"/>
  <c r="J23" i="32"/>
  <c r="J79" i="32" s="1"/>
  <c r="J134" i="32"/>
  <c r="F23" i="32"/>
  <c r="F79" i="32" s="1"/>
  <c r="F134" i="32"/>
  <c r="D23" i="32"/>
  <c r="D79" i="32" s="1"/>
  <c r="D134" i="32"/>
  <c r="K56" i="32"/>
  <c r="K112" i="32" s="1"/>
  <c r="K168" i="32" s="1"/>
  <c r="K16" i="32"/>
  <c r="K72" i="32" s="1"/>
  <c r="K128" i="32" s="1"/>
  <c r="H23" i="32"/>
  <c r="H79" i="32" s="1"/>
  <c r="H134" i="32"/>
  <c r="F58" i="32"/>
  <c r="F169" i="32"/>
  <c r="G23" i="32"/>
  <c r="G79" i="32" s="1"/>
  <c r="G134" i="32"/>
  <c r="I23" i="32"/>
  <c r="I79" i="32" s="1"/>
  <c r="I134" i="32"/>
  <c r="K23" i="32"/>
  <c r="K79" i="32" s="1"/>
  <c r="K135" i="32" s="1"/>
  <c r="H58" i="32"/>
  <c r="H169" i="32"/>
  <c r="K38" i="32"/>
  <c r="K94" i="32" s="1"/>
  <c r="K150" i="32" s="1"/>
  <c r="E23" i="32"/>
  <c r="E79" i="32" s="1"/>
  <c r="E134" i="32"/>
  <c r="E58" i="32"/>
  <c r="E169" i="32"/>
  <c r="J58" i="32"/>
  <c r="J169" i="32"/>
  <c r="I58" i="32"/>
  <c r="I169" i="32"/>
  <c r="AF17" i="32"/>
  <c r="AE17" i="32" s="1"/>
  <c r="AE16" i="32"/>
  <c r="AF57" i="32"/>
  <c r="AE57" i="32" s="1"/>
  <c r="AE56" i="32"/>
  <c r="AF33" i="32"/>
  <c r="AE33" i="32" s="1"/>
  <c r="AE32" i="32"/>
  <c r="AF24" i="32"/>
  <c r="AE23" i="32"/>
  <c r="AF39" i="32"/>
  <c r="AE38" i="32"/>
  <c r="B8" i="32"/>
  <c r="A8" i="32"/>
  <c r="J13" i="27"/>
  <c r="J14" i="27" s="1"/>
  <c r="J15" i="27" s="1"/>
  <c r="J16" i="27" s="1"/>
  <c r="J17" i="27" s="1"/>
  <c r="J9" i="27"/>
  <c r="J10" i="27" s="1"/>
  <c r="I20" i="27"/>
  <c r="J20" i="27"/>
  <c r="I9" i="27"/>
  <c r="I10" i="27" s="1"/>
  <c r="D114" i="32" l="1"/>
  <c r="D170" i="32" s="1"/>
  <c r="I114" i="32"/>
  <c r="I170" i="32" s="1"/>
  <c r="F114" i="32"/>
  <c r="F170" i="32" s="1"/>
  <c r="H114" i="32"/>
  <c r="H170" i="32" s="1"/>
  <c r="J114" i="32"/>
  <c r="J170" i="32" s="1"/>
  <c r="E114" i="32"/>
  <c r="E170" i="32" s="1"/>
  <c r="G114" i="32"/>
  <c r="G170" i="32" s="1"/>
  <c r="K39" i="32"/>
  <c r="K95" i="32" s="1"/>
  <c r="K151" i="32" s="1"/>
  <c r="G24" i="32"/>
  <c r="G80" i="32" s="1"/>
  <c r="G135" i="32"/>
  <c r="K57" i="32"/>
  <c r="K113" i="32" s="1"/>
  <c r="K169" i="32" s="1"/>
  <c r="D24" i="32"/>
  <c r="D80" i="32" s="1"/>
  <c r="D135" i="32"/>
  <c r="K24" i="32"/>
  <c r="K80" i="32" s="1"/>
  <c r="K136" i="32" s="1"/>
  <c r="H24" i="32"/>
  <c r="H80" i="32" s="1"/>
  <c r="H135" i="32"/>
  <c r="F24" i="32"/>
  <c r="F80" i="32" s="1"/>
  <c r="F135" i="32"/>
  <c r="E24" i="32"/>
  <c r="E80" i="32" s="1"/>
  <c r="E135" i="32"/>
  <c r="I24" i="32"/>
  <c r="I80" i="32" s="1"/>
  <c r="I135" i="32"/>
  <c r="K17" i="32"/>
  <c r="K73" i="32" s="1"/>
  <c r="K129" i="32" s="1"/>
  <c r="J24" i="32"/>
  <c r="J80" i="32" s="1"/>
  <c r="J135" i="32"/>
  <c r="K33" i="32"/>
  <c r="K89" i="32" s="1"/>
  <c r="K145" i="32" s="1"/>
  <c r="AF42" i="32"/>
  <c r="AE39" i="32"/>
  <c r="AF25" i="32"/>
  <c r="AE25" i="32" s="1"/>
  <c r="AE24" i="32"/>
  <c r="E25" i="32" l="1"/>
  <c r="E81" i="32" s="1"/>
  <c r="E136" i="32"/>
  <c r="D25" i="32"/>
  <c r="D81" i="32" s="1"/>
  <c r="D136" i="32"/>
  <c r="J25" i="32"/>
  <c r="J81" i="32" s="1"/>
  <c r="J136" i="32"/>
  <c r="G25" i="32"/>
  <c r="G81" i="32" s="1"/>
  <c r="G136" i="32"/>
  <c r="H25" i="32"/>
  <c r="H81" i="32" s="1"/>
  <c r="H136" i="32"/>
  <c r="F25" i="32"/>
  <c r="F81" i="32" s="1"/>
  <c r="F136" i="32"/>
  <c r="I25" i="32"/>
  <c r="I81" i="32" s="1"/>
  <c r="I136" i="32"/>
  <c r="K25" i="32"/>
  <c r="K81" i="32" s="1"/>
  <c r="K137" i="32" s="1"/>
  <c r="K42" i="32"/>
  <c r="K98" i="32" s="1"/>
  <c r="K154" i="32" s="1"/>
  <c r="AF43" i="32"/>
  <c r="AE42" i="32"/>
  <c r="G26" i="32" l="1"/>
  <c r="G82" i="32" s="1"/>
  <c r="G137" i="32"/>
  <c r="I26" i="32"/>
  <c r="I82" i="32" s="1"/>
  <c r="I137" i="32"/>
  <c r="F26" i="32"/>
  <c r="F82" i="32" s="1"/>
  <c r="F137" i="32"/>
  <c r="J26" i="32"/>
  <c r="J82" i="32" s="1"/>
  <c r="J137" i="32"/>
  <c r="D26" i="32"/>
  <c r="D82" i="32" s="1"/>
  <c r="D137" i="32"/>
  <c r="K43" i="32"/>
  <c r="K99" i="32" s="1"/>
  <c r="K155" i="32" s="1"/>
  <c r="H26" i="32"/>
  <c r="H82" i="32" s="1"/>
  <c r="H137" i="32"/>
  <c r="E26" i="32"/>
  <c r="E82" i="32" s="1"/>
  <c r="E137" i="32"/>
  <c r="AF44" i="32"/>
  <c r="AE43" i="32"/>
  <c r="J27" i="32" l="1"/>
  <c r="J83" i="32" s="1"/>
  <c r="J138" i="32"/>
  <c r="H27" i="32"/>
  <c r="H83" i="32" s="1"/>
  <c r="H138" i="32"/>
  <c r="F27" i="32"/>
  <c r="F83" i="32" s="1"/>
  <c r="F138" i="32"/>
  <c r="K44" i="32"/>
  <c r="K100" i="32" s="1"/>
  <c r="K156" i="32" s="1"/>
  <c r="I27" i="32"/>
  <c r="I83" i="32" s="1"/>
  <c r="I138" i="32"/>
  <c r="E27" i="32"/>
  <c r="E83" i="32" s="1"/>
  <c r="E138" i="32"/>
  <c r="D27" i="32"/>
  <c r="D83" i="32" s="1"/>
  <c r="D138" i="32"/>
  <c r="G27" i="32"/>
  <c r="G83" i="32" s="1"/>
  <c r="G138" i="32"/>
  <c r="AF45" i="32"/>
  <c r="AE44" i="32"/>
  <c r="K45" i="32" l="1"/>
  <c r="K101" i="32" s="1"/>
  <c r="K157" i="32" s="1"/>
  <c r="D28" i="32"/>
  <c r="D84" i="32" s="1"/>
  <c r="D139" i="32"/>
  <c r="F28" i="32"/>
  <c r="F84" i="32" s="1"/>
  <c r="F139" i="32"/>
  <c r="E28" i="32"/>
  <c r="E84" i="32" s="1"/>
  <c r="E139" i="32"/>
  <c r="H28" i="32"/>
  <c r="H84" i="32" s="1"/>
  <c r="H139" i="32"/>
  <c r="G28" i="32"/>
  <c r="G84" i="32" s="1"/>
  <c r="G139" i="32"/>
  <c r="I28" i="32"/>
  <c r="I84" i="32" s="1"/>
  <c r="I139" i="32"/>
  <c r="J28" i="32"/>
  <c r="J84" i="32" s="1"/>
  <c r="J139" i="32"/>
  <c r="AF46" i="32"/>
  <c r="AE45" i="32"/>
  <c r="J30" i="32" l="1"/>
  <c r="J86" i="32" s="1"/>
  <c r="J140" i="32"/>
  <c r="G30" i="32"/>
  <c r="G86" i="32" s="1"/>
  <c r="G140" i="32"/>
  <c r="E30" i="32"/>
  <c r="E86" i="32" s="1"/>
  <c r="E140" i="32"/>
  <c r="I30" i="32"/>
  <c r="I86" i="32" s="1"/>
  <c r="I140" i="32"/>
  <c r="F30" i="32"/>
  <c r="F86" i="32" s="1"/>
  <c r="F140" i="32"/>
  <c r="D30" i="32"/>
  <c r="D86" i="32" s="1"/>
  <c r="D140" i="32"/>
  <c r="H30" i="32"/>
  <c r="H86" i="32" s="1"/>
  <c r="H140" i="32"/>
  <c r="K46" i="32"/>
  <c r="K102" i="32" s="1"/>
  <c r="K158" i="32" s="1"/>
  <c r="AF47" i="32"/>
  <c r="AE47" i="32" s="1"/>
  <c r="AE46" i="32"/>
  <c r="K20" i="27"/>
  <c r="K21" i="27" s="1"/>
  <c r="K22" i="27" s="1"/>
  <c r="K23" i="27" s="1"/>
  <c r="K24" i="27" s="1"/>
  <c r="K25" i="27" s="1"/>
  <c r="K26" i="27" s="1"/>
  <c r="K27" i="27" s="1"/>
  <c r="K29" i="27" s="1"/>
  <c r="K30" i="27" s="1"/>
  <c r="K31" i="27" s="1"/>
  <c r="K32" i="27" s="1"/>
  <c r="L19" i="27"/>
  <c r="E21" i="27"/>
  <c r="F21" i="27" s="1"/>
  <c r="G21" i="27" s="1"/>
  <c r="H21" i="27" s="1"/>
  <c r="I21" i="27" s="1"/>
  <c r="L13" i="27"/>
  <c r="E19" i="27"/>
  <c r="E12" i="27"/>
  <c r="F12" i="27" s="1"/>
  <c r="G12" i="27" s="1"/>
  <c r="H12" i="27" s="1"/>
  <c r="M13" i="27" l="1"/>
  <c r="L14" i="27"/>
  <c r="L15" i="27" s="1"/>
  <c r="L16" i="27" s="1"/>
  <c r="L17" i="27" s="1"/>
  <c r="K47" i="32"/>
  <c r="K103" i="32" s="1"/>
  <c r="K159" i="32" s="1"/>
  <c r="I31" i="32"/>
  <c r="I87" i="32" s="1"/>
  <c r="I142" i="32"/>
  <c r="H31" i="32"/>
  <c r="H87" i="32" s="1"/>
  <c r="H142" i="32"/>
  <c r="E31" i="32"/>
  <c r="E87" i="32" s="1"/>
  <c r="E142" i="32"/>
  <c r="G31" i="32"/>
  <c r="G87" i="32" s="1"/>
  <c r="G142" i="32"/>
  <c r="D31" i="32"/>
  <c r="D87" i="32" s="1"/>
  <c r="D142" i="32"/>
  <c r="F31" i="32"/>
  <c r="F87" i="32" s="1"/>
  <c r="F142" i="32"/>
  <c r="J31" i="32"/>
  <c r="J87" i="32" s="1"/>
  <c r="J142" i="32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2" i="27"/>
  <c r="I23" i="27" s="1"/>
  <c r="I24" i="27" s="1"/>
  <c r="I25" i="27" s="1"/>
  <c r="I27" i="27" s="1"/>
  <c r="J21" i="27"/>
  <c r="J22" i="27" s="1"/>
  <c r="J23" i="27" s="1"/>
  <c r="J24" i="27" s="1"/>
  <c r="J25" i="27" s="1"/>
  <c r="J27" i="27" s="1"/>
  <c r="L20" i="27"/>
  <c r="L21" i="27" s="1"/>
  <c r="L22" i="27" s="1"/>
  <c r="L23" i="27" s="1"/>
  <c r="L24" i="27" s="1"/>
  <c r="L25" i="27" s="1"/>
  <c r="L26" i="27" s="1"/>
  <c r="L27" i="27" s="1"/>
  <c r="L29" i="27" s="1"/>
  <c r="L30" i="27" s="1"/>
  <c r="L31" i="27" s="1"/>
  <c r="L32" i="27" s="1"/>
  <c r="M19" i="27"/>
  <c r="E28" i="27"/>
  <c r="F28" i="27" s="1"/>
  <c r="G28" i="27" s="1"/>
  <c r="H28" i="27" s="1"/>
  <c r="I28" i="27" s="1"/>
  <c r="E11" i="27"/>
  <c r="F11" i="27" s="1"/>
  <c r="G11" i="27" s="1"/>
  <c r="H11" i="27" s="1"/>
  <c r="N13" i="27" l="1"/>
  <c r="M14" i="27"/>
  <c r="M15" i="27" s="1"/>
  <c r="M16" i="27" s="1"/>
  <c r="M17" i="27" s="1"/>
  <c r="J32" i="32"/>
  <c r="J88" i="32" s="1"/>
  <c r="J143" i="32"/>
  <c r="F32" i="32"/>
  <c r="F88" i="32" s="1"/>
  <c r="F143" i="32"/>
  <c r="I32" i="32"/>
  <c r="I88" i="32" s="1"/>
  <c r="I143" i="32"/>
  <c r="E32" i="32"/>
  <c r="E88" i="32" s="1"/>
  <c r="E143" i="32"/>
  <c r="H32" i="32"/>
  <c r="H88" i="32" s="1"/>
  <c r="H143" i="32"/>
  <c r="D32" i="32"/>
  <c r="D88" i="32" s="1"/>
  <c r="D143" i="32"/>
  <c r="G32" i="32"/>
  <c r="G88" i="32" s="1"/>
  <c r="G143" i="32"/>
  <c r="I11" i="27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J28" i="27"/>
  <c r="N19" i="27"/>
  <c r="M20" i="27"/>
  <c r="M21" i="27" s="1"/>
  <c r="M22" i="27" s="1"/>
  <c r="M23" i="27" s="1"/>
  <c r="M24" i="27" s="1"/>
  <c r="M25" i="27" s="1"/>
  <c r="M26" i="27" s="1"/>
  <c r="M27" i="27" s="1"/>
  <c r="M29" i="27" s="1"/>
  <c r="M30" i="27" s="1"/>
  <c r="M31" i="27" s="1"/>
  <c r="M32" i="27" s="1"/>
  <c r="D9" i="27"/>
  <c r="O13" i="27" l="1"/>
  <c r="N14" i="27"/>
  <c r="N15" i="27" s="1"/>
  <c r="N16" i="27" s="1"/>
  <c r="N17" i="27" s="1"/>
  <c r="F33" i="32"/>
  <c r="F89" i="32" s="1"/>
  <c r="F144" i="32"/>
  <c r="E33" i="32"/>
  <c r="E89" i="32" s="1"/>
  <c r="E144" i="32"/>
  <c r="I33" i="32"/>
  <c r="I89" i="32" s="1"/>
  <c r="I144" i="32"/>
  <c r="G33" i="32"/>
  <c r="G89" i="32" s="1"/>
  <c r="G144" i="32"/>
  <c r="D33" i="32"/>
  <c r="D89" i="32" s="1"/>
  <c r="D144" i="32"/>
  <c r="H33" i="32"/>
  <c r="H89" i="32" s="1"/>
  <c r="H144" i="32"/>
  <c r="J33" i="32"/>
  <c r="J89" i="32" s="1"/>
  <c r="J144" i="32"/>
  <c r="N20" i="27"/>
  <c r="N21" i="27" s="1"/>
  <c r="N22" i="27" s="1"/>
  <c r="N23" i="27" s="1"/>
  <c r="N24" i="27" s="1"/>
  <c r="N25" i="27" s="1"/>
  <c r="N26" i="27" s="1"/>
  <c r="N27" i="27" s="1"/>
  <c r="N29" i="27" s="1"/>
  <c r="N30" i="27" s="1"/>
  <c r="N31" i="27" s="1"/>
  <c r="N32" i="27" s="1"/>
  <c r="O19" i="27"/>
  <c r="P13" i="27" l="1"/>
  <c r="O14" i="27"/>
  <c r="O15" i="27" s="1"/>
  <c r="O16" i="27" s="1"/>
  <c r="O17" i="27" s="1"/>
  <c r="J34" i="32"/>
  <c r="J90" i="32" s="1"/>
  <c r="J145" i="32"/>
  <c r="G34" i="32"/>
  <c r="G90" i="32" s="1"/>
  <c r="G145" i="32"/>
  <c r="I34" i="32"/>
  <c r="I90" i="32" s="1"/>
  <c r="I145" i="32"/>
  <c r="E34" i="32"/>
  <c r="E90" i="32" s="1"/>
  <c r="E145" i="32"/>
  <c r="H34" i="32"/>
  <c r="H90" i="32" s="1"/>
  <c r="H145" i="32"/>
  <c r="D34" i="32"/>
  <c r="D90" i="32" s="1"/>
  <c r="D145" i="32"/>
  <c r="F34" i="32"/>
  <c r="F90" i="32" s="1"/>
  <c r="F145" i="32"/>
  <c r="O20" i="27"/>
  <c r="O21" i="27" s="1"/>
  <c r="O22" i="27" s="1"/>
  <c r="O23" i="27" s="1"/>
  <c r="O24" i="27" s="1"/>
  <c r="O25" i="27" s="1"/>
  <c r="O26" i="27" s="1"/>
  <c r="O27" i="27" s="1"/>
  <c r="O29" i="27" s="1"/>
  <c r="O30" i="27" s="1"/>
  <c r="O31" i="27" s="1"/>
  <c r="O32" i="27" s="1"/>
  <c r="P19" i="27"/>
  <c r="E29" i="27"/>
  <c r="F29" i="27" s="1"/>
  <c r="G29" i="27" s="1"/>
  <c r="H29" i="27" s="1"/>
  <c r="I29" i="27" s="1"/>
  <c r="H19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Q13" i="27" l="1"/>
  <c r="P14" i="27"/>
  <c r="P15" i="27" s="1"/>
  <c r="P16" i="27" s="1"/>
  <c r="P17" i="27" s="1"/>
  <c r="E35" i="32"/>
  <c r="E91" i="32" s="1"/>
  <c r="E146" i="32"/>
  <c r="G35" i="32"/>
  <c r="G91" i="32" s="1"/>
  <c r="G146" i="32"/>
  <c r="F35" i="32"/>
  <c r="F91" i="32" s="1"/>
  <c r="F146" i="32"/>
  <c r="I35" i="32"/>
  <c r="I91" i="32" s="1"/>
  <c r="I146" i="32"/>
  <c r="D35" i="32"/>
  <c r="D91" i="32" s="1"/>
  <c r="D146" i="32"/>
  <c r="H35" i="32"/>
  <c r="H91" i="32" s="1"/>
  <c r="H146" i="32"/>
  <c r="J35" i="32"/>
  <c r="J91" i="32" s="1"/>
  <c r="J146" i="32"/>
  <c r="J29" i="27"/>
  <c r="I30" i="27"/>
  <c r="P20" i="27"/>
  <c r="P21" i="27" s="1"/>
  <c r="P22" i="27" s="1"/>
  <c r="P23" i="27" s="1"/>
  <c r="P24" i="27" s="1"/>
  <c r="P25" i="27" s="1"/>
  <c r="P26" i="27" s="1"/>
  <c r="P27" i="27" s="1"/>
  <c r="P29" i="27" s="1"/>
  <c r="P30" i="27" s="1"/>
  <c r="P31" i="27" s="1"/>
  <c r="P32" i="27" s="1"/>
  <c r="Q19" i="27"/>
  <c r="H30" i="27"/>
  <c r="H31" i="27" s="1"/>
  <c r="G30" i="27"/>
  <c r="F30" i="27"/>
  <c r="E30" i="27"/>
  <c r="H22" i="27"/>
  <c r="H23" i="27" s="1"/>
  <c r="H24" i="27" s="1"/>
  <c r="H25" i="27" s="1"/>
  <c r="H27" i="27" s="1"/>
  <c r="G22" i="27"/>
  <c r="G23" i="27" s="1"/>
  <c r="G24" i="27" s="1"/>
  <c r="G25" i="27" s="1"/>
  <c r="G27" i="27" s="1"/>
  <c r="F22" i="27"/>
  <c r="F23" i="27" s="1"/>
  <c r="F24" i="27" s="1"/>
  <c r="F25" i="27" s="1"/>
  <c r="F27" i="27" s="1"/>
  <c r="E22" i="27"/>
  <c r="E23" i="27" s="1"/>
  <c r="E24" i="27" s="1"/>
  <c r="E25" i="27" s="1"/>
  <c r="E27" i="27" s="1"/>
  <c r="H20" i="27"/>
  <c r="G20" i="27"/>
  <c r="F20" i="27"/>
  <c r="E20" i="27"/>
  <c r="H9" i="27"/>
  <c r="H10" i="27" s="1"/>
  <c r="G9" i="27"/>
  <c r="G10" i="27" s="1"/>
  <c r="F9" i="27"/>
  <c r="F10" i="27" s="1"/>
  <c r="E9" i="27"/>
  <c r="E10" i="27" s="1"/>
  <c r="D14" i="27"/>
  <c r="D15" i="27" s="1"/>
  <c r="D16" i="27" s="1"/>
  <c r="D17" i="27" s="1"/>
  <c r="D30" i="27"/>
  <c r="D20" i="27"/>
  <c r="R13" i="27" l="1"/>
  <c r="Q14" i="27"/>
  <c r="Q15" i="27" s="1"/>
  <c r="Q16" i="27" s="1"/>
  <c r="Q17" i="27" s="1"/>
  <c r="I36" i="32"/>
  <c r="I92" i="32" s="1"/>
  <c r="I147" i="32"/>
  <c r="F36" i="32"/>
  <c r="F92" i="32" s="1"/>
  <c r="F147" i="32"/>
  <c r="G36" i="32"/>
  <c r="G92" i="32" s="1"/>
  <c r="G147" i="32"/>
  <c r="J36" i="32"/>
  <c r="J92" i="32" s="1"/>
  <c r="J147" i="32"/>
  <c r="H36" i="32"/>
  <c r="H92" i="32" s="1"/>
  <c r="H147" i="32"/>
  <c r="D36" i="32"/>
  <c r="D92" i="32" s="1"/>
  <c r="D147" i="32"/>
  <c r="E36" i="32"/>
  <c r="E92" i="32" s="1"/>
  <c r="E147" i="32"/>
  <c r="I31" i="27"/>
  <c r="J30" i="27"/>
  <c r="R19" i="27"/>
  <c r="Q20" i="27"/>
  <c r="Q21" i="27" s="1"/>
  <c r="Q22" i="27" s="1"/>
  <c r="Q23" i="27" s="1"/>
  <c r="Q24" i="27" s="1"/>
  <c r="Q25" i="27" s="1"/>
  <c r="Q26" i="27" s="1"/>
  <c r="Q27" i="27" s="1"/>
  <c r="Q29" i="27" s="1"/>
  <c r="Q30" i="27" s="1"/>
  <c r="Q31" i="27" s="1"/>
  <c r="Q32" i="27" s="1"/>
  <c r="E31" i="27"/>
  <c r="F31" i="27"/>
  <c r="F32" i="27" s="1"/>
  <c r="H32" i="27"/>
  <c r="G31" i="27"/>
  <c r="D31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S13" i="27" l="1"/>
  <c r="R14" i="27"/>
  <c r="R15" i="27" s="1"/>
  <c r="R16" i="27" s="1"/>
  <c r="R17" i="27" s="1"/>
  <c r="J37" i="32"/>
  <c r="J93" i="32" s="1"/>
  <c r="J148" i="32"/>
  <c r="E37" i="32"/>
  <c r="E93" i="32" s="1"/>
  <c r="E148" i="32"/>
  <c r="F37" i="32"/>
  <c r="F93" i="32" s="1"/>
  <c r="F148" i="32"/>
  <c r="G37" i="32"/>
  <c r="G93" i="32" s="1"/>
  <c r="G148" i="32"/>
  <c r="D37" i="32"/>
  <c r="D93" i="32" s="1"/>
  <c r="D148" i="32"/>
  <c r="H37" i="32"/>
  <c r="H93" i="32" s="1"/>
  <c r="H148" i="32"/>
  <c r="I37" i="32"/>
  <c r="I93" i="32" s="1"/>
  <c r="I148" i="32"/>
  <c r="J31" i="27"/>
  <c r="I32" i="27"/>
  <c r="S19" i="27"/>
  <c r="R20" i="27"/>
  <c r="R21" i="27" s="1"/>
  <c r="R22" i="27" s="1"/>
  <c r="R23" i="27" s="1"/>
  <c r="R24" i="27" s="1"/>
  <c r="R25" i="27" s="1"/>
  <c r="R26" i="27" s="1"/>
  <c r="R27" i="27" s="1"/>
  <c r="R29" i="27" s="1"/>
  <c r="R30" i="27" s="1"/>
  <c r="R31" i="27" s="1"/>
  <c r="R32" i="27" s="1"/>
  <c r="E32" i="27"/>
  <c r="G32" i="27"/>
  <c r="D32" i="27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2" i="27" s="1"/>
  <c r="D23" i="27" s="1"/>
  <c r="D24" i="27" s="1"/>
  <c r="D25" i="27" s="1"/>
  <c r="D27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AP56" i="4"/>
  <c r="AQ56" i="4" s="1"/>
  <c r="AM56" i="4" s="1"/>
  <c r="AP55" i="4"/>
  <c r="AQ55" i="4" s="1"/>
  <c r="AM55" i="4" s="1"/>
  <c r="AP54" i="4"/>
  <c r="AQ54" i="4" s="1"/>
  <c r="AM54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AP44" i="4"/>
  <c r="AQ44" i="4" s="1"/>
  <c r="AM44" i="4" s="1"/>
  <c r="D46" i="4" s="1"/>
  <c r="E46" i="4" s="1"/>
  <c r="F46" i="4" s="1"/>
  <c r="G46" i="4" s="1"/>
  <c r="H46" i="4" s="1"/>
  <c r="I46" i="4" s="1"/>
  <c r="J46" i="4" s="1"/>
  <c r="K46" i="4" s="1"/>
  <c r="L46" i="4" s="1"/>
  <c r="AP43" i="4"/>
  <c r="AQ43" i="4" s="1"/>
  <c r="AM43" i="4" s="1"/>
  <c r="D45" i="4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D42" i="4" s="1"/>
  <c r="AP39" i="4"/>
  <c r="AQ39" i="4" s="1"/>
  <c r="AM39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AP34" i="4"/>
  <c r="AQ34" i="4" s="1"/>
  <c r="AM34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AP22" i="4"/>
  <c r="AQ22" i="4"/>
  <c r="AM22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D24" i="4" s="1"/>
  <c r="AP20" i="4"/>
  <c r="AQ20" i="4" s="1"/>
  <c r="AM20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AP12" i="4"/>
  <c r="AQ12" i="4" s="1"/>
  <c r="AM12" i="4" s="1"/>
  <c r="D12" i="4" s="1"/>
  <c r="E12" i="4" s="1"/>
  <c r="F12" i="4" s="1"/>
  <c r="G12" i="4" s="1"/>
  <c r="H12" i="4" s="1"/>
  <c r="I12" i="4" s="1"/>
  <c r="J12" i="4" s="1"/>
  <c r="K12" i="4" s="1"/>
  <c r="L12" i="4" s="1"/>
  <c r="AP11" i="4"/>
  <c r="AQ11" i="4" s="1"/>
  <c r="AM11" i="4" s="1"/>
  <c r="D11" i="4" s="1"/>
  <c r="E11" i="4" s="1"/>
  <c r="F11" i="4" s="1"/>
  <c r="G11" i="4" s="1"/>
  <c r="H11" i="4" s="1"/>
  <c r="I11" i="4" s="1"/>
  <c r="J11" i="4" s="1"/>
  <c r="K11" i="4" s="1"/>
  <c r="L11" i="4" s="1"/>
  <c r="AP10" i="4"/>
  <c r="AQ10" i="4" s="1"/>
  <c r="AM10" i="4" s="1"/>
  <c r="D10" i="4" s="1"/>
  <c r="E10" i="4" s="1"/>
  <c r="F10" i="4" s="1"/>
  <c r="G10" i="4" s="1"/>
  <c r="H10" i="4" s="1"/>
  <c r="I10" i="4" s="1"/>
  <c r="J10" i="4" s="1"/>
  <c r="K10" i="4" s="1"/>
  <c r="L10" i="4" s="1"/>
  <c r="AP9" i="4"/>
  <c r="AQ9" i="4" s="1"/>
  <c r="AM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D20" i="4"/>
  <c r="E20" i="4" s="1"/>
  <c r="F20" i="4" s="1"/>
  <c r="G20" i="4" s="1"/>
  <c r="H20" i="4" s="1"/>
  <c r="I20" i="4" s="1"/>
  <c r="J20" i="4" s="1"/>
  <c r="K20" i="4" s="1"/>
  <c r="L2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33" i="4"/>
  <c r="E33" i="4" s="1"/>
  <c r="F33" i="4" s="1"/>
  <c r="G33" i="4" s="1"/>
  <c r="H33" i="4" s="1"/>
  <c r="I33" i="4" s="1"/>
  <c r="J33" i="4" s="1"/>
  <c r="K33" i="4" s="1"/>
  <c r="L33" i="4" s="1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D44" i="4"/>
  <c r="E44" i="4" s="1"/>
  <c r="F44" i="4" s="1"/>
  <c r="G44" i="4" s="1"/>
  <c r="H44" i="4" s="1"/>
  <c r="I44" i="4" s="1"/>
  <c r="J44" i="4" s="1"/>
  <c r="K44" i="4" s="1"/>
  <c r="L44" i="4" s="1"/>
  <c r="E42" i="4"/>
  <c r="F42" i="4" s="1"/>
  <c r="G42" i="4" s="1"/>
  <c r="H42" i="4" s="1"/>
  <c r="I42" i="4" s="1"/>
  <c r="J42" i="4" s="1"/>
  <c r="K42" i="4" s="1"/>
  <c r="L42" i="4" s="1"/>
  <c r="D47" i="4"/>
  <c r="E47" i="4" s="1"/>
  <c r="F47" i="4" s="1"/>
  <c r="G47" i="4" s="1"/>
  <c r="H47" i="4" s="1"/>
  <c r="I47" i="4" s="1"/>
  <c r="J47" i="4" s="1"/>
  <c r="K47" i="4" s="1"/>
  <c r="L47" i="4" s="1"/>
  <c r="D57" i="4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 s="1"/>
  <c r="G56" i="4" s="1"/>
  <c r="H56" i="4" s="1"/>
  <c r="I56" i="4" s="1"/>
  <c r="J56" i="4" s="1"/>
  <c r="K56" i="4" s="1"/>
  <c r="L56" i="4" s="1"/>
  <c r="D54" i="4"/>
  <c r="E54" i="4" s="1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T13" i="27" l="1"/>
  <c r="T14" i="27" s="1"/>
  <c r="T15" i="27" s="1"/>
  <c r="T16" i="27" s="1"/>
  <c r="T17" i="27" s="1"/>
  <c r="S14" i="27"/>
  <c r="S15" i="27" s="1"/>
  <c r="S16" i="27" s="1"/>
  <c r="S17" i="27" s="1"/>
  <c r="G38" i="32"/>
  <c r="G94" i="32" s="1"/>
  <c r="G149" i="32"/>
  <c r="I38" i="32"/>
  <c r="I94" i="32" s="1"/>
  <c r="I149" i="32"/>
  <c r="F38" i="32"/>
  <c r="F94" i="32" s="1"/>
  <c r="F149" i="32"/>
  <c r="H38" i="32"/>
  <c r="H94" i="32" s="1"/>
  <c r="H149" i="32"/>
  <c r="E38" i="32"/>
  <c r="E94" i="32" s="1"/>
  <c r="E149" i="32"/>
  <c r="D38" i="32"/>
  <c r="D94" i="32" s="1"/>
  <c r="D149" i="32"/>
  <c r="J38" i="32"/>
  <c r="J94" i="32" s="1"/>
  <c r="J149" i="32"/>
  <c r="D23" i="17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32" i="27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T19" i="27"/>
  <c r="S20" i="27"/>
  <c r="S21" i="27" s="1"/>
  <c r="S22" i="27" s="1"/>
  <c r="S23" i="27" s="1"/>
  <c r="S24" i="27" s="1"/>
  <c r="S25" i="27" s="1"/>
  <c r="S26" i="27" s="1"/>
  <c r="S27" i="27" s="1"/>
  <c r="S29" i="27" s="1"/>
  <c r="S30" i="27" s="1"/>
  <c r="S31" i="27" s="1"/>
  <c r="S32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H39" i="32" l="1"/>
  <c r="H95" i="32" s="1"/>
  <c r="H150" i="32"/>
  <c r="J39" i="32"/>
  <c r="J95" i="32" s="1"/>
  <c r="J150" i="32"/>
  <c r="F39" i="32"/>
  <c r="F95" i="32" s="1"/>
  <c r="F150" i="32"/>
  <c r="D39" i="32"/>
  <c r="D95" i="32" s="1"/>
  <c r="D150" i="32"/>
  <c r="I39" i="32"/>
  <c r="I95" i="32" s="1"/>
  <c r="I150" i="32"/>
  <c r="E39" i="32"/>
  <c r="E95" i="32" s="1"/>
  <c r="E150" i="32"/>
  <c r="G39" i="32"/>
  <c r="G95" i="32" s="1"/>
  <c r="G150" i="32"/>
  <c r="AD33" i="26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D50" i="4"/>
  <c r="E50" i="4" s="1"/>
  <c r="F50" i="4" s="1"/>
  <c r="G50" i="4" s="1"/>
  <c r="H50" i="4" s="1"/>
  <c r="I50" i="4" s="1"/>
  <c r="J50" i="4" s="1"/>
  <c r="K50" i="4" s="1"/>
  <c r="L50" i="4" s="1"/>
  <c r="T20" i="27"/>
  <c r="T21" i="27" s="1"/>
  <c r="T22" i="27" s="1"/>
  <c r="T23" i="27" s="1"/>
  <c r="T24" i="27" s="1"/>
  <c r="T25" i="27" s="1"/>
  <c r="T26" i="27" s="1"/>
  <c r="T27" i="27" s="1"/>
  <c r="T29" i="27" s="1"/>
  <c r="T30" i="27" s="1"/>
  <c r="T31" i="27" s="1"/>
  <c r="T32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D42" i="32" l="1"/>
  <c r="D98" i="32" s="1"/>
  <c r="D151" i="32"/>
  <c r="G42" i="32"/>
  <c r="G98" i="32" s="1"/>
  <c r="G151" i="32"/>
  <c r="F42" i="32"/>
  <c r="F98" i="32" s="1"/>
  <c r="F151" i="32"/>
  <c r="E42" i="32"/>
  <c r="E98" i="32" s="1"/>
  <c r="E151" i="32"/>
  <c r="J42" i="32"/>
  <c r="J98" i="32" s="1"/>
  <c r="J151" i="32"/>
  <c r="I42" i="32"/>
  <c r="I98" i="32" s="1"/>
  <c r="I151" i="32"/>
  <c r="H42" i="32"/>
  <c r="H98" i="32" s="1"/>
  <c r="H151" i="32"/>
  <c r="F38" i="17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D51" i="4"/>
  <c r="E51" i="4" s="1"/>
  <c r="F51" i="4" s="1"/>
  <c r="G51" i="4" s="1"/>
  <c r="H51" i="4" s="1"/>
  <c r="I51" i="4" s="1"/>
  <c r="J51" i="4" s="1"/>
  <c r="K51" i="4" s="1"/>
  <c r="L51" i="4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D16" i="4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E43" i="32" l="1"/>
  <c r="E99" i="32" s="1"/>
  <c r="E154" i="32"/>
  <c r="H43" i="32"/>
  <c r="H99" i="32" s="1"/>
  <c r="H154" i="32"/>
  <c r="F43" i="32"/>
  <c r="F99" i="32" s="1"/>
  <c r="F154" i="32"/>
  <c r="I43" i="32"/>
  <c r="I99" i="32" s="1"/>
  <c r="I154" i="32"/>
  <c r="G43" i="32"/>
  <c r="G99" i="32" s="1"/>
  <c r="G154" i="32"/>
  <c r="J43" i="32"/>
  <c r="J99" i="32" s="1"/>
  <c r="J154" i="32"/>
  <c r="D43" i="32"/>
  <c r="D99" i="32" s="1"/>
  <c r="D154" i="32"/>
  <c r="I10" i="19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C48" i="17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I44" i="32" l="1"/>
  <c r="I100" i="32" s="1"/>
  <c r="I155" i="32"/>
  <c r="D44" i="32"/>
  <c r="D100" i="32" s="1"/>
  <c r="D155" i="32"/>
  <c r="F44" i="32"/>
  <c r="F100" i="32" s="1"/>
  <c r="F155" i="32"/>
  <c r="J44" i="32"/>
  <c r="J100" i="32" s="1"/>
  <c r="J155" i="32"/>
  <c r="H44" i="32"/>
  <c r="H100" i="32" s="1"/>
  <c r="H155" i="32"/>
  <c r="G44" i="32"/>
  <c r="G100" i="32" s="1"/>
  <c r="G155" i="32"/>
  <c r="E44" i="32"/>
  <c r="E100" i="32" s="1"/>
  <c r="E155" i="32"/>
  <c r="J17" i="19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J45" i="32" l="1"/>
  <c r="J101" i="32" s="1"/>
  <c r="J156" i="32"/>
  <c r="E45" i="32"/>
  <c r="E101" i="32" s="1"/>
  <c r="E156" i="32"/>
  <c r="F45" i="32"/>
  <c r="F101" i="32" s="1"/>
  <c r="F156" i="32"/>
  <c r="G45" i="32"/>
  <c r="G101" i="32" s="1"/>
  <c r="G156" i="32"/>
  <c r="D45" i="32"/>
  <c r="D101" i="32" s="1"/>
  <c r="D156" i="32"/>
  <c r="H45" i="32"/>
  <c r="H101" i="32" s="1"/>
  <c r="H156" i="32"/>
  <c r="I45" i="32"/>
  <c r="I101" i="32" s="1"/>
  <c r="I156" i="32"/>
  <c r="L5" i="19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G46" i="32" l="1"/>
  <c r="G102" i="32" s="1"/>
  <c r="G157" i="32"/>
  <c r="I46" i="32"/>
  <c r="I102" i="32" s="1"/>
  <c r="I157" i="32"/>
  <c r="F46" i="32"/>
  <c r="F102" i="32" s="1"/>
  <c r="F157" i="32"/>
  <c r="H46" i="32"/>
  <c r="H102" i="32" s="1"/>
  <c r="H157" i="32"/>
  <c r="E46" i="32"/>
  <c r="E102" i="32" s="1"/>
  <c r="E157" i="32"/>
  <c r="D46" i="32"/>
  <c r="D102" i="32" s="1"/>
  <c r="D157" i="32"/>
  <c r="J46" i="32"/>
  <c r="J102" i="32" s="1"/>
  <c r="J157" i="32"/>
  <c r="Q27" i="4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H47" i="32" l="1"/>
  <c r="H158" i="32"/>
  <c r="J47" i="32"/>
  <c r="J158" i="32"/>
  <c r="F47" i="32"/>
  <c r="F158" i="32"/>
  <c r="D47" i="32"/>
  <c r="D158" i="32"/>
  <c r="I47" i="32"/>
  <c r="I158" i="32"/>
  <c r="E47" i="32"/>
  <c r="E158" i="32"/>
  <c r="G47" i="32"/>
  <c r="G158" i="32"/>
  <c r="M16" i="19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D103" i="32" l="1"/>
  <c r="D159" i="32" s="1"/>
  <c r="G103" i="32"/>
  <c r="G159" i="32" s="1"/>
  <c r="F103" i="32"/>
  <c r="F159" i="32" s="1"/>
  <c r="E103" i="32"/>
  <c r="E159" i="32" s="1"/>
  <c r="J103" i="32"/>
  <c r="J159" i="32" s="1"/>
  <c r="I103" i="32"/>
  <c r="I159" i="32" s="1"/>
  <c r="H103" i="32"/>
  <c r="H159" i="32" s="1"/>
  <c r="Q29" i="4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G30" i="17"/>
  <c r="AG34" i="17"/>
  <c r="AG20" i="17"/>
  <c r="AG27" i="17"/>
  <c r="AG18" i="17"/>
  <c r="AG19" i="17"/>
  <c r="AG26" i="17"/>
  <c r="AG33" i="17"/>
  <c r="AG35" i="17"/>
  <c r="A42" i="2"/>
  <c r="B34" i="2"/>
  <c r="AL3" i="17" l="1"/>
  <c r="Q49" i="4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3" i="17" l="1"/>
  <c r="AI12" i="19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3" i="17" l="1"/>
  <c r="R50" i="4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K10" i="19" l="1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<sst xmlns="http://schemas.openxmlformats.org/spreadsheetml/2006/main" count="1646" uniqueCount="402">
  <si>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</si>
  <si>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</si>
  <si>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</si>
  <si>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</si>
  <si>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</si>
  <si>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</si>
  <si>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</si>
  <si>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</si>
  <si>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</si>
  <si>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</si>
  <si>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</si>
  <si>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</si>
  <si>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</si>
  <si>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</si>
  <si>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</si>
  <si>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</si>
  <si>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</si>
  <si>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</si>
  <si>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</si>
  <si>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</si>
  <si>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</si>
  <si>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</si>
  <si>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</si>
  <si>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</si>
  <si>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</si>
  <si>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</si>
  <si>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</si>
  <si>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</si>
  <si>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</si>
  <si>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</si>
  <si>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</si>
  <si>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</si>
  <si>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</si>
  <si>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</si>
  <si>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</si>
  <si>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</si>
  <si>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</si>
  <si>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</si>
  <si>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</si>
  <si>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</si>
  <si>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</si>
  <si>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</si>
  <si>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</si>
  <si>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</si>
  <si>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</si>
  <si>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</si>
  <si>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</si>
  <si>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</si>
  <si>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</si>
  <si>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</si>
  <si>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</si>
  <si>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</si>
  <si>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</si>
  <si>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</si>
  <si>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</si>
  <si>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</si>
  <si>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</si>
  <si>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</si>
  <si>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</si>
  <si>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</si>
  <si>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</si>
  <si>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</si>
  <si>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</si>
  <si>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</si>
  <si>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</si>
  <si>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</si>
  <si>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</si>
  <si>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</si>
  <si>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</si>
  <si>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</si>
  <si>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</si>
  <si>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</si>
  <si>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</si>
  <si>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</si>
  <si>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</si>
  <si>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</si>
  <si>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</si>
  <si>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</si>
  <si>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</si>
  <si>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</si>
  <si>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</si>
  <si>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</si>
  <si>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</si>
  <si>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</si>
  <si>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</si>
  <si>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</si>
  <si>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</si>
  <si>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</si>
  <si>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</si>
  <si>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</si>
  <si>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</si>
  <si>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</si>
  <si>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</si>
  <si>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</si>
  <si>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</si>
  <si>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</si>
  <si>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</si>
  <si>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</si>
  <si>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</si>
  <si>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</si>
  <si>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</si>
  <si>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</si>
  <si>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</si>
  <si>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</si>
  <si>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</si>
  <si>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</si>
  <si>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</si>
  <si>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</si>
  <si>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</si>
  <si>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</si>
  <si>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</si>
  <si>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</si>
  <si>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</si>
  <si>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</si>
  <si>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</si>
  <si>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</si>
  <si>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</si>
  <si>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</si>
  <si>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</si>
  <si>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</si>
  <si>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</si>
  <si>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</si>
  <si>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</si>
  <si>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</si>
  <si>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</si>
  <si>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</si>
  <si>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</si>
  <si>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</si>
  <si>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</si>
  <si>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</si>
  <si>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</si>
  <si>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</si>
  <si>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</si>
  <si>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</si>
  <si>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</si>
  <si>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</si>
  <si>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</si>
  <si>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</si>
  <si>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</si>
  <si>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</si>
  <si>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</si>
  <si>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</si>
  <si>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</si>
  <si>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</si>
  <si>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</si>
  <si>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</si>
  <si>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</si>
  <si>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</si>
  <si>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</si>
  <si>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</si>
  <si>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</si>
  <si>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</si>
  <si>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</si>
  <si>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</si>
  <si>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</si>
  <si>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</si>
  <si>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</si>
  <si>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</si>
  <si>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</si>
  <si>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</si>
  <si>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</si>
  <si>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</si>
  <si>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</si>
  <si>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</si>
  <si>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</si>
  <si>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</si>
  <si>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</si>
  <si>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</si>
  <si>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</si>
  <si>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</si>
  <si>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</si>
  <si>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</si>
  <si>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</si>
  <si>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</si>
  <si>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</si>
  <si>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</si>
  <si>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</si>
  <si>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</si>
  <si>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</si>
  <si>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</si>
  <si>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</si>
  <si>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</si>
  <si>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</si>
  <si>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</si>
  <si>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</si>
  <si>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</si>
  <si>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</si>
  <si>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</si>
  <si>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</si>
  <si>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</si>
  <si>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</si>
  <si>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</si>
  <si>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</si>
  <si>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</si>
  <si>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</si>
  <si>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</si>
  <si>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</si>
  <si>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</si>
  <si>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</si>
  <si>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</si>
  <si>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</si>
  <si>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</si>
  <si>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</si>
  <si>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</si>
  <si>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</si>
  <si>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</si>
  <si>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</si>
  <si>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</si>
  <si>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</si>
  <si>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</si>
  <si>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</si>
  <si>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</si>
  <si>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</si>
  <si>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</si>
  <si>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</si>
  <si>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</si>
  <si>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</si>
  <si>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</si>
  <si>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</si>
  <si>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</si>
  <si>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</si>
  <si>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</si>
  <si>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</si>
  <si>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</si>
  <si>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</si>
  <si>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</si>
  <si>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</si>
  <si>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</si>
  <si>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</si>
  <si>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</si>
  <si>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</si>
  <si>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</si>
  <si>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</si>
  <si>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</si>
  <si>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</si>
  <si>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</si>
  <si>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</si>
  <si>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</si>
  <si>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</si>
  <si>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</si>
  <si>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</si>
  <si>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</si>
  <si>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</si>
  <si>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</si>
  <si>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</si>
  <si>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</si>
  <si>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</si>
  <si>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</si>
  <si>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</si>
  <si>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</si>
  <si>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</si>
  <si>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</si>
  <si>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</si>
  <si>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</si>
  <si>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</si>
  <si>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</si>
  <si>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</si>
  <si>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</si>
  <si>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</si>
  <si>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</si>
  <si>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</si>
  <si>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</si>
  <si>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</si>
  <si>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</si>
  <si>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</si>
  <si>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</si>
  <si>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</si>
  <si>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</si>
  <si>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</si>
  <si>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</si>
  <si>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</si>
  <si>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</si>
  <si>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</si>
  <si>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</si>
  <si>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</si>
  <si>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</si>
  <si>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</si>
  <si>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</si>
  <si>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</si>
  <si>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</si>
  <si>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</si>
  <si>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</si>
  <si>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</si>
  <si>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</si>
  <si>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</si>
  <si>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</si>
  <si>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</si>
  <si>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</si>
  <si>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</si>
  <si>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</si>
  <si>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</si>
  <si>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</si>
  <si>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</si>
  <si>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</si>
  <si>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</si>
  <si>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</si>
  <si>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</si>
  <si>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</si>
  <si>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</si>
  <si>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</si>
  <si>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</si>
  <si>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</si>
  <si>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</si>
  <si>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</si>
  <si>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</si>
  <si>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</si>
  <si>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</si>
  <si>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</si>
  <si>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</si>
  <si>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</si>
  <si>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</si>
  <si>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</si>
  <si>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</si>
  <si>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</si>
  <si>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</si>
  <si>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</si>
  <si>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</si>
  <si>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</si>
  <si>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</si>
  <si>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</si>
  <si>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</si>
  <si>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</si>
  <si>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</si>
  <si>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</si>
  <si>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</si>
  <si>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</si>
  <si>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</si>
  <si>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</si>
  <si>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</si>
  <si>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</si>
  <si>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</si>
  <si>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</si>
  <si>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</si>
  <si>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</si>
  <si>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</si>
  <si>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</si>
  <si>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</si>
  <si>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</si>
  <si>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</si>
  <si>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</si>
  <si>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</si>
  <si>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</si>
  <si>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</si>
  <si>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</si>
  <si>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</si>
  <si>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</si>
  <si>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</si>
  <si>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</si>
  <si>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</si>
  <si>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</si>
  <si>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</si>
  <si>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</si>
  <si>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</si>
  <si>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</si>
  <si>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</si>
  <si>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</si>
  <si>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</si>
  <si>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</si>
  <si>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</si>
  <si>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</si>
  <si>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</si>
  <si>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</si>
  <si>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</si>
  <si>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</si>
  <si>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</si>
  <si>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</si>
  <si>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</si>
  <si>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</si>
  <si>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</si>
  <si>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</si>
  <si>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</si>
  <si>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</si>
  <si>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</si>
  <si>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</si>
  <si>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</si>
  <si>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</si>
  <si>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</si>
  <si>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</si>
  <si>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</si>
  <si>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</si>
  <si>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</si>
  <si>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</si>
  <si>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</si>
  <si>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</si>
  <si>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</si>
  <si>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</si>
  <si>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</si>
  <si>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</si>
  <si>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</si>
  <si>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</si>
  <si>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</si>
  <si>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</si>
  <si>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</si>
  <si>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</si>
  <si>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</si>
  <si>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</si>
  <si>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</si>
  <si>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</si>
  <si>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apgm</t>
  </si>
  <si>
    <t>aammo</t>
  </si>
  <si>
    <t>aelct</t>
  </si>
  <si>
    <t>afcel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</si>
</sst>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22" borderId="0" xfId="0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0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0" borderId="0" xfId="0" applyNumberFormat="1" applyFont="1" applyFill="1" applyBorder="1" applyAlignment="1">
      <alignment horizontal="right"/>
    </xf>
    <xf numFmtId="1" fontId="0" fillId="10" borderId="0" xfId="0" applyNumberFormat="1" applyFill="1" applyBorder="1" applyAlignment="1">
      <alignment horizontal="right"/>
    </xf>
    <xf numFmtId="0" fontId="1" fillId="13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1" fillId="25" borderId="0" xfId="0" applyFont="1" applyFill="1" applyBorder="1"/>
    <xf numFmtId="0" fontId="1" fillId="7" borderId="0" xfId="0" applyFont="1" applyFill="1" applyBorder="1"/>
    <xf numFmtId="0" fontId="1" fillId="17" borderId="0" xfId="0" applyFont="1" applyFill="1" applyBorder="1"/>
    <xf numFmtId="0" fontId="1" fillId="8" borderId="0" xfId="0" applyFont="1" applyFill="1" applyBorder="1"/>
    <xf numFmtId="0" fontId="4" fillId="18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" borderId="0" xfId="0" applyFont="1" applyFill="1" applyBorder="1"/>
    <xf numFmtId="0" fontId="1" fillId="2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0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6" borderId="0" xfId="0" applyNumberFormat="1" applyFill="1" applyBorder="1" applyAlignment="1">
      <alignment horizontal="right"/>
    </xf>
    <xf numFmtId="0" fontId="0" fillId="26" borderId="0" xfId="0" applyFill="1" applyBorder="1"/>
    <xf numFmtId="2" fontId="31" fillId="26" borderId="0" xfId="0" applyNumberFormat="1" applyFont="1" applyFill="1" applyBorder="1" applyAlignment="1">
      <alignment horizontal="right"/>
    </xf>
    <xf numFmtId="2" fontId="30" fillId="26" borderId="0" xfId="0" applyNumberFormat="1" applyFont="1" applyFill="1" applyBorder="1" applyAlignment="1">
      <alignment horizontal="right"/>
    </xf>
    <xf numFmtId="2" fontId="32" fillId="26" borderId="0" xfId="0" applyNumberFormat="1" applyFont="1" applyFill="1" applyBorder="1" applyAlignment="1">
      <alignment horizontal="right"/>
    </xf>
    <xf numFmtId="2" fontId="36" fillId="26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6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6" borderId="0" xfId="0" applyNumberFormat="1" applyFont="1" applyFill="1" applyAlignment="1">
      <alignment horizontal="right"/>
    </xf>
    <xf numFmtId="2" fontId="36" fillId="26" borderId="0" xfId="0" applyNumberFormat="1" applyFont="1" applyFill="1" applyAlignment="1">
      <alignment horizontal="right"/>
    </xf>
    <xf numFmtId="2" fontId="32" fillId="26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2" fontId="31" fillId="10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3" fillId="0" borderId="0" xfId="0" applyNumberFormat="1" applyFont="1" applyBorder="1" applyAlignment="1">
      <alignment horizontal="right"/>
    </xf>
    <xf numFmtId="2" fontId="34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29" fillId="0" borderId="1" xfId="0" applyFont="1" applyBorder="1"/>
    <xf numFmtId="2" fontId="5" fillId="9" borderId="1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26" borderId="1" xfId="0" applyNumberFormat="1" applyFont="1" applyFill="1" applyBorder="1" applyAlignment="1">
      <alignment horizontal="right"/>
    </xf>
    <xf numFmtId="2" fontId="31" fillId="10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4" xfId="0" applyFont="1" applyBorder="1"/>
    <xf numFmtId="2" fontId="31" fillId="9" borderId="4" xfId="0" applyNumberFormat="1" applyFont="1" applyFill="1" applyBorder="1" applyAlignment="1">
      <alignment horizontal="right"/>
    </xf>
    <xf numFmtId="2" fontId="31" fillId="0" borderId="7" xfId="0" applyNumberFormat="1" applyFont="1" applyBorder="1" applyAlignment="1">
      <alignment horizontal="right"/>
    </xf>
    <xf numFmtId="2" fontId="31" fillId="26" borderId="4" xfId="0" applyNumberFormat="1" applyFont="1" applyFill="1" applyBorder="1" applyAlignment="1">
      <alignment horizontal="right"/>
    </xf>
    <xf numFmtId="2" fontId="31" fillId="10" borderId="4" xfId="0" applyNumberFormat="1" applyFont="1" applyFill="1" applyBorder="1" applyAlignment="1">
      <alignment horizontal="right"/>
    </xf>
    <xf numFmtId="2" fontId="31" fillId="0" borderId="4" xfId="0" applyNumberFormat="1" applyFont="1" applyBorder="1" applyAlignment="1">
      <alignment horizontal="right"/>
    </xf>
    <xf numFmtId="0" fontId="0" fillId="0" borderId="8" xfId="0" applyBorder="1"/>
    <xf numFmtId="0" fontId="18" fillId="0" borderId="8" xfId="0" applyFont="1" applyBorder="1"/>
    <xf numFmtId="1" fontId="0" fillId="26" borderId="8" xfId="0" applyNumberFormat="1" applyFill="1" applyBorder="1" applyAlignment="1">
      <alignment horizontal="right"/>
    </xf>
    <xf numFmtId="2" fontId="31" fillId="26" borderId="8" xfId="0" applyNumberFormat="1" applyFont="1" applyFill="1" applyBorder="1" applyAlignment="1">
      <alignment horizontal="right"/>
    </xf>
    <xf numFmtId="2" fontId="30" fillId="26" borderId="8" xfId="0" applyNumberFormat="1" applyFont="1" applyFill="1" applyBorder="1" applyAlignment="1">
      <alignment horizontal="right"/>
    </xf>
    <xf numFmtId="2" fontId="36" fillId="26" borderId="8" xfId="0" applyNumberFormat="1" applyFont="1" applyFill="1" applyBorder="1" applyAlignment="1">
      <alignment horizontal="right"/>
    </xf>
    <xf numFmtId="2" fontId="32" fillId="26" borderId="8" xfId="0" applyNumberFormat="1" applyFont="1" applyFill="1" applyBorder="1" applyAlignment="1">
      <alignment horizontal="right"/>
    </xf>
    <xf numFmtId="2" fontId="5" fillId="26" borderId="8" xfId="0" applyNumberFormat="1" applyFont="1" applyFill="1" applyBorder="1" applyAlignment="1">
      <alignment horizontal="right"/>
    </xf>
    <xf numFmtId="166" fontId="0" fillId="0" borderId="0" xfId="1" applyNumberFormat="1" applyFont="1" applyBorder="1"/>
    <xf numFmtId="2" fontId="31" fillId="26" borderId="9" xfId="0" applyNumberFormat="1" applyFont="1" applyFill="1" applyBorder="1" applyAlignment="1">
      <alignment horizontal="right"/>
    </xf>
    <xf numFmtId="2" fontId="31" fillId="26" borderId="1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56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6" zoomScale="85" zoomScaleNormal="85" workbookViewId="0">
      <selection activeCell="D39" sqref="D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5" t="s">
        <v>3</v>
      </c>
      <c r="B37" s="75" t="s">
        <v>375</v>
      </c>
      <c r="C37" s="75" t="s">
        <v>376</v>
      </c>
      <c r="D37" s="75">
        <v>3</v>
      </c>
      <c r="E37" s="75">
        <v>1</v>
      </c>
    </row>
    <row r="38" spans="1:5" x14ac:dyDescent="0.25">
      <c r="A38" s="75" t="s">
        <v>3</v>
      </c>
      <c r="B38" s="75" t="s">
        <v>377</v>
      </c>
      <c r="C38" s="75" t="s">
        <v>378</v>
      </c>
      <c r="D38" s="75">
        <v>3</v>
      </c>
      <c r="E38" s="75">
        <v>1</v>
      </c>
    </row>
    <row r="39" spans="1:5" x14ac:dyDescent="0.25">
      <c r="A39" s="75" t="s">
        <v>130</v>
      </c>
      <c r="B39" s="75" t="s">
        <v>388</v>
      </c>
      <c r="C39" s="75" t="s">
        <v>389</v>
      </c>
      <c r="D39" s="75">
        <v>1</v>
      </c>
      <c r="E39" s="75"/>
    </row>
    <row r="40" spans="1:5" x14ac:dyDescent="0.25">
      <c r="A40" s="75" t="s">
        <v>3</v>
      </c>
      <c r="B40" s="75" t="s">
        <v>390</v>
      </c>
      <c r="C40" s="75" t="s">
        <v>391</v>
      </c>
      <c r="D40" s="75">
        <v>1</v>
      </c>
      <c r="E40" s="75">
        <v>1</v>
      </c>
    </row>
    <row r="41" spans="1:5" x14ac:dyDescent="0.25">
      <c r="A41" s="75" t="s">
        <v>3</v>
      </c>
      <c r="B41" s="75" t="s">
        <v>392</v>
      </c>
      <c r="C41" s="75" t="s">
        <v>393</v>
      </c>
      <c r="D41" s="75">
        <v>1</v>
      </c>
      <c r="E41" s="75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B21" sqref="B21"/>
    </sheetView>
  </sheetViews>
  <sheetFormatPr defaultColWidth="9.28515625" defaultRowHeight="12.75" x14ac:dyDescent="0.2"/>
  <cols>
    <col min="1" max="1" width="11.7109375" style="76" customWidth="1"/>
    <col min="2" max="2" width="10" style="76" bestFit="1" customWidth="1"/>
    <col min="3" max="16384" width="9.28515625" style="76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76" t="s">
        <v>388</v>
      </c>
    </row>
    <row r="7" spans="1:2" x14ac:dyDescent="0.2">
      <c r="A7" s="76">
        <v>2030</v>
      </c>
    </row>
    <row r="8" spans="1:2" x14ac:dyDescent="0.2">
      <c r="A8" s="76">
        <f>A7+1</f>
        <v>2031</v>
      </c>
    </row>
    <row r="9" spans="1:2" x14ac:dyDescent="0.2">
      <c r="A9" s="76">
        <f>A8+1</f>
        <v>2032</v>
      </c>
    </row>
    <row r="10" spans="1:2" x14ac:dyDescent="0.2">
      <c r="A10" s="76">
        <f>A9+1</f>
        <v>2033</v>
      </c>
    </row>
    <row r="11" spans="1:2" x14ac:dyDescent="0.2">
      <c r="A11" s="76">
        <f>A10+1</f>
        <v>2034</v>
      </c>
    </row>
    <row r="12" spans="1:2" x14ac:dyDescent="0.2">
      <c r="A12" s="76">
        <f>A11+1</f>
        <v>2035</v>
      </c>
    </row>
    <row r="13" spans="1:2" x14ac:dyDescent="0.2">
      <c r="A13" s="76">
        <f t="shared" ref="A13:A27" si="0">A12+1</f>
        <v>2036</v>
      </c>
    </row>
    <row r="14" spans="1:2" x14ac:dyDescent="0.2">
      <c r="A14" s="76">
        <f t="shared" si="0"/>
        <v>2037</v>
      </c>
    </row>
    <row r="15" spans="1:2" x14ac:dyDescent="0.2">
      <c r="A15" s="76">
        <f t="shared" si="0"/>
        <v>2038</v>
      </c>
    </row>
    <row r="16" spans="1:2" x14ac:dyDescent="0.2">
      <c r="A16" s="76">
        <f t="shared" si="0"/>
        <v>2039</v>
      </c>
    </row>
    <row r="17" spans="1:1" x14ac:dyDescent="0.2">
      <c r="A17" s="76">
        <f t="shared" si="0"/>
        <v>2040</v>
      </c>
    </row>
    <row r="18" spans="1:1" x14ac:dyDescent="0.2">
      <c r="A18" s="76">
        <f t="shared" si="0"/>
        <v>2041</v>
      </c>
    </row>
    <row r="19" spans="1:1" x14ac:dyDescent="0.2">
      <c r="A19" s="76">
        <f t="shared" si="0"/>
        <v>2042</v>
      </c>
    </row>
    <row r="20" spans="1:1" x14ac:dyDescent="0.2">
      <c r="A20" s="76">
        <f t="shared" si="0"/>
        <v>2043</v>
      </c>
    </row>
    <row r="21" spans="1:1" x14ac:dyDescent="0.2">
      <c r="A21" s="76">
        <f t="shared" si="0"/>
        <v>2044</v>
      </c>
    </row>
    <row r="22" spans="1:1" x14ac:dyDescent="0.2">
      <c r="A22" s="76">
        <f t="shared" si="0"/>
        <v>2045</v>
      </c>
    </row>
    <row r="23" spans="1:1" x14ac:dyDescent="0.2">
      <c r="A23" s="76">
        <f t="shared" si="0"/>
        <v>2046</v>
      </c>
    </row>
    <row r="24" spans="1:1" x14ac:dyDescent="0.2">
      <c r="A24" s="76">
        <f t="shared" si="0"/>
        <v>2047</v>
      </c>
    </row>
    <row r="25" spans="1:1" x14ac:dyDescent="0.2">
      <c r="A25" s="76">
        <f t="shared" si="0"/>
        <v>2048</v>
      </c>
    </row>
    <row r="26" spans="1:1" x14ac:dyDescent="0.2">
      <c r="A26" s="76">
        <f t="shared" si="0"/>
        <v>2049</v>
      </c>
    </row>
    <row r="27" spans="1:1" x14ac:dyDescent="0.2">
      <c r="A27" s="76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G9" sqref="G9"/>
    </sheetView>
  </sheetViews>
  <sheetFormatPr defaultColWidth="9.28515625" defaultRowHeight="12.75" x14ac:dyDescent="0.2"/>
  <cols>
    <col min="1" max="1" width="11.7109375" style="19" customWidth="1"/>
    <col min="2" max="2" width="10" style="19" bestFit="1" customWidth="1"/>
    <col min="3" max="3" width="11.5703125" style="19" bestFit="1" customWidth="1"/>
    <col min="4" max="4" width="7.42578125" style="19" bestFit="1" customWidth="1"/>
    <col min="5" max="5" width="3.28515625" style="19" customWidth="1"/>
    <col min="6" max="6" width="10.28515625" style="19" bestFit="1" customWidth="1"/>
    <col min="7" max="7" width="11.5703125" style="19" bestFit="1" customWidth="1"/>
    <col min="8" max="8" width="3.28515625" style="19" customWidth="1"/>
    <col min="9" max="9" width="13.5703125" style="19" bestFit="1" customWidth="1"/>
    <col min="10" max="10" width="9.28515625" style="19"/>
    <col min="11" max="12" width="11.5703125" style="19" bestFit="1" customWidth="1"/>
    <col min="13" max="14" width="9.28515625" style="19"/>
    <col min="15" max="15" width="21.7109375" style="19" bestFit="1" customWidth="1"/>
    <col min="16" max="16" width="9.28515625" style="19"/>
    <col min="17" max="17" width="39" style="19" bestFit="1" customWidth="1"/>
    <col min="18" max="19" width="9.28515625" style="19"/>
    <col min="20" max="20" width="13.42578125" style="19" bestFit="1" customWidth="1"/>
    <col min="21" max="22" width="9.28515625" style="19"/>
    <col min="23" max="23" width="11.42578125" style="19" customWidth="1"/>
    <col min="24" max="40" width="9.28515625" style="19"/>
    <col min="41" max="41" width="5" style="19" bestFit="1" customWidth="1"/>
    <col min="42" max="42" width="9.28515625" style="19"/>
    <col min="43" max="43" width="5" style="19" bestFit="1" customWidth="1"/>
    <col min="44" max="16384" width="9.28515625" style="19"/>
  </cols>
  <sheetData>
    <row r="1" spans="1:43" x14ac:dyDescent="0.2">
      <c r="A1" s="18" t="s">
        <v>215</v>
      </c>
      <c r="K1" s="62" t="s">
        <v>354</v>
      </c>
    </row>
    <row r="4" spans="1:43" x14ac:dyDescent="0.2">
      <c r="A4" s="18" t="s">
        <v>12</v>
      </c>
      <c r="F4" s="18" t="s">
        <v>13</v>
      </c>
      <c r="I4" s="18" t="s">
        <v>205</v>
      </c>
      <c r="K4" s="20" t="s">
        <v>15</v>
      </c>
    </row>
    <row r="5" spans="1:43" x14ac:dyDescent="0.2">
      <c r="A5" s="20" t="s">
        <v>14</v>
      </c>
      <c r="B5" s="20" t="s">
        <v>197</v>
      </c>
      <c r="C5" s="20" t="s">
        <v>198</v>
      </c>
      <c r="D5" s="20" t="s">
        <v>195</v>
      </c>
      <c r="F5" s="20" t="s">
        <v>14</v>
      </c>
      <c r="G5" s="20" t="s">
        <v>15</v>
      </c>
      <c r="I5" s="20" t="s">
        <v>14</v>
      </c>
      <c r="K5" s="21" t="s">
        <v>208</v>
      </c>
      <c r="O5" s="19" t="s">
        <v>214</v>
      </c>
      <c r="S5" s="19" t="s">
        <v>209</v>
      </c>
    </row>
    <row r="6" spans="1:43" ht="15" x14ac:dyDescent="0.25">
      <c r="A6" s="19" t="s">
        <v>5</v>
      </c>
      <c r="B6" s="19" t="s">
        <v>6</v>
      </c>
      <c r="C6" s="19" t="s">
        <v>193</v>
      </c>
      <c r="D6" s="19" t="s">
        <v>194</v>
      </c>
      <c r="F6" s="19" t="s">
        <v>7</v>
      </c>
      <c r="G6" s="19" t="s">
        <v>8</v>
      </c>
      <c r="I6" s="19" t="s">
        <v>206</v>
      </c>
      <c r="K6" s="19" t="s">
        <v>8</v>
      </c>
      <c r="L6" s="19" t="s">
        <v>206</v>
      </c>
      <c r="O6" s="19" t="s">
        <v>210</v>
      </c>
      <c r="Q6" s="19" t="s">
        <v>212</v>
      </c>
      <c r="S6" s="19" t="s">
        <v>5</v>
      </c>
      <c r="T6" s="19" t="s">
        <v>212</v>
      </c>
      <c r="W6" s="3"/>
      <c r="X6" s="3" t="s">
        <v>343</v>
      </c>
    </row>
    <row r="7" spans="1:43" ht="15" x14ac:dyDescent="0.25">
      <c r="A7" s="19">
        <v>2005</v>
      </c>
      <c r="B7" s="19">
        <f>A14</f>
        <v>2012</v>
      </c>
      <c r="C7" s="76">
        <v>2048</v>
      </c>
      <c r="F7" s="19" t="s">
        <v>100</v>
      </c>
      <c r="G7" s="19" t="s">
        <v>16</v>
      </c>
      <c r="I7" s="19" t="s">
        <v>218</v>
      </c>
      <c r="K7" s="61"/>
      <c r="L7" s="61"/>
      <c r="O7" s="61"/>
      <c r="Q7" s="19" t="s">
        <v>216</v>
      </c>
      <c r="S7" s="19">
        <v>2007</v>
      </c>
      <c r="T7" s="19" t="str">
        <f>Q8</f>
        <v>C:\SATMGE_1.0</v>
      </c>
      <c r="W7" s="15" t="str">
        <f>F8</f>
        <v>base</v>
      </c>
      <c r="X7" s="58" t="s">
        <v>306</v>
      </c>
      <c r="Y7" s="15">
        <f>MATCH(X7,[1]WPData!$B$6:$E$6,0)</f>
        <v>1</v>
      </c>
    </row>
    <row r="8" spans="1:43" ht="15" x14ac:dyDescent="0.25">
      <c r="A8" s="19">
        <f>A7+1</f>
        <v>2006</v>
      </c>
      <c r="B8" s="19">
        <f t="shared" ref="B8:B45" si="0">A15</f>
        <v>2013</v>
      </c>
      <c r="C8" s="76">
        <v>2049</v>
      </c>
      <c r="F8" s="19" t="s">
        <v>16</v>
      </c>
      <c r="G8" s="19" t="s">
        <v>386</v>
      </c>
      <c r="K8" s="61"/>
      <c r="L8" s="61"/>
      <c r="O8" s="61"/>
      <c r="Q8" s="19" t="s">
        <v>217</v>
      </c>
      <c r="W8" s="15" t="str">
        <f t="shared" ref="W8:W16" si="1">F9</f>
        <v>sim1</v>
      </c>
      <c r="X8" s="58" t="s">
        <v>306</v>
      </c>
      <c r="Y8" s="15">
        <f>MATCH(X8,[1]WPData!$B$6:$E$6,0)</f>
        <v>1</v>
      </c>
      <c r="AO8" s="19">
        <v>2006</v>
      </c>
    </row>
    <row r="9" spans="1:43" ht="15" x14ac:dyDescent="0.25">
      <c r="A9" s="19">
        <f t="shared" ref="A9:A65" si="2">A8+1</f>
        <v>2007</v>
      </c>
      <c r="B9" s="19">
        <f t="shared" si="0"/>
        <v>2014</v>
      </c>
      <c r="C9" s="76">
        <v>2050</v>
      </c>
      <c r="F9" s="76" t="s">
        <v>386</v>
      </c>
      <c r="K9" s="61"/>
      <c r="L9" s="61"/>
      <c r="O9" s="61"/>
      <c r="W9" s="15" t="str">
        <f t="shared" si="1"/>
        <v>sim2</v>
      </c>
      <c r="X9" s="58" t="s">
        <v>306</v>
      </c>
      <c r="Y9" s="15">
        <f>MATCH(X9,[1]WPData!$B$6:$E$6,0)</f>
        <v>1</v>
      </c>
      <c r="AO9" s="19">
        <v>2008</v>
      </c>
    </row>
    <row r="10" spans="1:43" ht="15" x14ac:dyDescent="0.25">
      <c r="A10" s="19">
        <f t="shared" si="2"/>
        <v>2008</v>
      </c>
      <c r="B10" s="19">
        <f t="shared" si="0"/>
        <v>2015</v>
      </c>
      <c r="C10" s="76"/>
      <c r="F10" s="76" t="s">
        <v>387</v>
      </c>
      <c r="K10" s="61"/>
      <c r="L10" s="61"/>
      <c r="O10" s="61"/>
      <c r="W10" s="15" t="str">
        <f t="shared" si="1"/>
        <v>sim3</v>
      </c>
      <c r="X10" s="58" t="s">
        <v>306</v>
      </c>
      <c r="Y10" s="15">
        <f>MATCH(X10,[1]WPData!$B$6:$E$6,0)</f>
        <v>1</v>
      </c>
      <c r="AO10" s="19">
        <v>2010</v>
      </c>
    </row>
    <row r="11" spans="1:43" ht="15" x14ac:dyDescent="0.25">
      <c r="A11" s="19">
        <f t="shared" si="2"/>
        <v>2009</v>
      </c>
      <c r="B11" s="19">
        <f t="shared" si="0"/>
        <v>2016</v>
      </c>
      <c r="C11" s="76"/>
      <c r="F11" s="19" t="s">
        <v>181</v>
      </c>
      <c r="W11" s="15" t="str">
        <f t="shared" si="1"/>
        <v>sim4</v>
      </c>
      <c r="X11" s="58" t="s">
        <v>306</v>
      </c>
      <c r="Y11" s="15">
        <f>MATCH(X11,[1]WPData!$B$6:$E$6,0)</f>
        <v>1</v>
      </c>
      <c r="AO11" s="19">
        <f>AO10+5</f>
        <v>2015</v>
      </c>
    </row>
    <row r="12" spans="1:43" ht="15" x14ac:dyDescent="0.25">
      <c r="A12" s="19">
        <f t="shared" si="2"/>
        <v>2010</v>
      </c>
      <c r="B12" s="19">
        <f t="shared" si="0"/>
        <v>2017</v>
      </c>
      <c r="C12" s="76"/>
      <c r="F12" s="19" t="s">
        <v>182</v>
      </c>
      <c r="W12" s="15" t="str">
        <f t="shared" si="1"/>
        <v>sim5</v>
      </c>
      <c r="X12" s="58" t="s">
        <v>306</v>
      </c>
      <c r="Y12" s="15">
        <f>MATCH(X12,[1]WPData!$B$6:$E$6,0)</f>
        <v>1</v>
      </c>
      <c r="AO12" s="19">
        <f>AO11+5</f>
        <v>2020</v>
      </c>
      <c r="AQ12" s="19">
        <v>2010</v>
      </c>
    </row>
    <row r="13" spans="1:43" ht="15" x14ac:dyDescent="0.25">
      <c r="A13" s="19">
        <f t="shared" si="2"/>
        <v>2011</v>
      </c>
      <c r="B13" s="19">
        <f t="shared" si="0"/>
        <v>2018</v>
      </c>
      <c r="C13" s="76"/>
      <c r="F13" s="19" t="s">
        <v>183</v>
      </c>
      <c r="W13" s="15" t="str">
        <f t="shared" si="1"/>
        <v>sim6</v>
      </c>
      <c r="X13" s="58" t="s">
        <v>306</v>
      </c>
      <c r="Y13" s="15">
        <f>MATCH(X13,[1]WPData!$B$6:$E$6,0)</f>
        <v>1</v>
      </c>
      <c r="AO13" s="19">
        <f>AO12+5</f>
        <v>2025</v>
      </c>
    </row>
    <row r="14" spans="1:43" ht="15" x14ac:dyDescent="0.25">
      <c r="A14" s="19">
        <f t="shared" si="2"/>
        <v>2012</v>
      </c>
      <c r="B14" s="19">
        <f t="shared" si="0"/>
        <v>2019</v>
      </c>
      <c r="F14" s="19" t="s">
        <v>177</v>
      </c>
      <c r="W14" s="15" t="str">
        <f t="shared" si="1"/>
        <v>sim7</v>
      </c>
      <c r="X14" s="58" t="s">
        <v>306</v>
      </c>
      <c r="Y14" s="15">
        <f>MATCH(X14,[1]WPData!$B$6:$E$6,0)</f>
        <v>1</v>
      </c>
      <c r="AO14" s="19">
        <f>AO13+5</f>
        <v>2030</v>
      </c>
    </row>
    <row r="15" spans="1:43" ht="15" x14ac:dyDescent="0.25">
      <c r="A15" s="19">
        <f t="shared" si="2"/>
        <v>2013</v>
      </c>
      <c r="B15" s="19">
        <f t="shared" si="0"/>
        <v>2020</v>
      </c>
      <c r="F15" s="19" t="s">
        <v>178</v>
      </c>
      <c r="W15" s="15" t="str">
        <f t="shared" si="1"/>
        <v>sim8</v>
      </c>
      <c r="X15" s="58" t="s">
        <v>306</v>
      </c>
      <c r="Y15" s="15">
        <f>MATCH(X15,[1]WPData!$B$6:$E$6,0)</f>
        <v>1</v>
      </c>
      <c r="AO15" s="19">
        <f>AO14+5</f>
        <v>2035</v>
      </c>
    </row>
    <row r="16" spans="1:43" ht="15" x14ac:dyDescent="0.25">
      <c r="A16" s="19">
        <f t="shared" si="2"/>
        <v>2014</v>
      </c>
      <c r="B16" s="19">
        <f t="shared" si="0"/>
        <v>2021</v>
      </c>
      <c r="F16" s="19" t="s">
        <v>179</v>
      </c>
      <c r="W16" s="15" t="str">
        <f t="shared" si="1"/>
        <v>sim9</v>
      </c>
      <c r="X16" s="58" t="s">
        <v>306</v>
      </c>
      <c r="Y16" s="15">
        <f>MATCH(X16,[1]WPData!$B$6:$E$6,0)</f>
        <v>1</v>
      </c>
    </row>
    <row r="17" spans="1:41" x14ac:dyDescent="0.2">
      <c r="A17" s="19">
        <f t="shared" si="2"/>
        <v>2015</v>
      </c>
      <c r="B17" s="19">
        <f t="shared" si="0"/>
        <v>2022</v>
      </c>
      <c r="F17" s="19" t="s">
        <v>180</v>
      </c>
    </row>
    <row r="18" spans="1:41" x14ac:dyDescent="0.2">
      <c r="A18" s="19">
        <f t="shared" si="2"/>
        <v>2016</v>
      </c>
      <c r="B18" s="19">
        <f t="shared" si="0"/>
        <v>2023</v>
      </c>
    </row>
    <row r="19" spans="1:41" x14ac:dyDescent="0.2">
      <c r="A19" s="19">
        <f t="shared" si="2"/>
        <v>2017</v>
      </c>
      <c r="B19" s="19">
        <f t="shared" si="0"/>
        <v>2024</v>
      </c>
      <c r="AO19" s="19">
        <f>B20+1</f>
        <v>2026</v>
      </c>
    </row>
    <row r="20" spans="1:41" x14ac:dyDescent="0.2">
      <c r="A20" s="19">
        <f t="shared" si="2"/>
        <v>2018</v>
      </c>
      <c r="B20" s="19">
        <f t="shared" si="0"/>
        <v>2025</v>
      </c>
      <c r="AO20" s="19">
        <f t="shared" ref="AO20:AO37" si="3">AO19+1</f>
        <v>2027</v>
      </c>
    </row>
    <row r="21" spans="1:41" x14ac:dyDescent="0.2">
      <c r="A21" s="19">
        <f t="shared" si="2"/>
        <v>2019</v>
      </c>
      <c r="B21" s="19">
        <f t="shared" si="0"/>
        <v>2026</v>
      </c>
      <c r="AO21" s="19">
        <f t="shared" si="3"/>
        <v>2028</v>
      </c>
    </row>
    <row r="22" spans="1:41" x14ac:dyDescent="0.2">
      <c r="A22" s="19">
        <f t="shared" si="2"/>
        <v>2020</v>
      </c>
      <c r="B22" s="19">
        <f t="shared" si="0"/>
        <v>2027</v>
      </c>
      <c r="AO22" s="19">
        <f t="shared" si="3"/>
        <v>2029</v>
      </c>
    </row>
    <row r="23" spans="1:41" x14ac:dyDescent="0.2">
      <c r="A23" s="19">
        <f t="shared" si="2"/>
        <v>2021</v>
      </c>
      <c r="B23" s="19">
        <f t="shared" si="0"/>
        <v>2028</v>
      </c>
      <c r="AO23" s="19">
        <f t="shared" si="3"/>
        <v>2030</v>
      </c>
    </row>
    <row r="24" spans="1:41" x14ac:dyDescent="0.2">
      <c r="A24" s="19">
        <f t="shared" si="2"/>
        <v>2022</v>
      </c>
      <c r="B24" s="19">
        <f t="shared" si="0"/>
        <v>2029</v>
      </c>
      <c r="AO24" s="19">
        <f t="shared" si="3"/>
        <v>2031</v>
      </c>
    </row>
    <row r="25" spans="1:41" x14ac:dyDescent="0.2">
      <c r="A25" s="19">
        <f t="shared" si="2"/>
        <v>2023</v>
      </c>
      <c r="B25" s="19">
        <f t="shared" si="0"/>
        <v>2030</v>
      </c>
      <c r="AO25" s="19">
        <f t="shared" si="3"/>
        <v>2032</v>
      </c>
    </row>
    <row r="26" spans="1:41" x14ac:dyDescent="0.2">
      <c r="A26" s="19">
        <f t="shared" si="2"/>
        <v>2024</v>
      </c>
      <c r="B26" s="19">
        <f t="shared" si="0"/>
        <v>2031</v>
      </c>
      <c r="AO26" s="19">
        <f t="shared" si="3"/>
        <v>2033</v>
      </c>
    </row>
    <row r="27" spans="1:41" x14ac:dyDescent="0.2">
      <c r="A27" s="19">
        <f t="shared" si="2"/>
        <v>2025</v>
      </c>
      <c r="B27" s="19">
        <f t="shared" si="0"/>
        <v>2032</v>
      </c>
      <c r="AO27" s="19">
        <f t="shared" si="3"/>
        <v>2034</v>
      </c>
    </row>
    <row r="28" spans="1:41" x14ac:dyDescent="0.2">
      <c r="A28" s="19">
        <f t="shared" si="2"/>
        <v>2026</v>
      </c>
      <c r="B28" s="19">
        <f t="shared" si="0"/>
        <v>2033</v>
      </c>
      <c r="AO28" s="19">
        <f t="shared" si="3"/>
        <v>2035</v>
      </c>
    </row>
    <row r="29" spans="1:41" x14ac:dyDescent="0.2">
      <c r="A29" s="19">
        <f t="shared" si="2"/>
        <v>2027</v>
      </c>
      <c r="B29" s="19">
        <f t="shared" si="0"/>
        <v>2034</v>
      </c>
      <c r="AO29" s="19">
        <f t="shared" si="3"/>
        <v>2036</v>
      </c>
    </row>
    <row r="30" spans="1:41" x14ac:dyDescent="0.2">
      <c r="A30" s="19">
        <f t="shared" si="2"/>
        <v>2028</v>
      </c>
      <c r="B30" s="19">
        <f t="shared" si="0"/>
        <v>2035</v>
      </c>
      <c r="AO30" s="19">
        <f t="shared" si="3"/>
        <v>2037</v>
      </c>
    </row>
    <row r="31" spans="1:41" x14ac:dyDescent="0.2">
      <c r="A31" s="19">
        <f t="shared" si="2"/>
        <v>2029</v>
      </c>
      <c r="B31" s="19">
        <f t="shared" si="0"/>
        <v>2036</v>
      </c>
      <c r="AO31" s="19">
        <f t="shared" si="3"/>
        <v>2038</v>
      </c>
    </row>
    <row r="32" spans="1:41" x14ac:dyDescent="0.2">
      <c r="A32" s="19">
        <f t="shared" si="2"/>
        <v>2030</v>
      </c>
      <c r="B32" s="19">
        <f t="shared" si="0"/>
        <v>2037</v>
      </c>
      <c r="AO32" s="19">
        <f t="shared" si="3"/>
        <v>2039</v>
      </c>
    </row>
    <row r="33" spans="1:41" x14ac:dyDescent="0.2">
      <c r="A33" s="19">
        <f t="shared" si="2"/>
        <v>2031</v>
      </c>
      <c r="B33" s="19">
        <f t="shared" si="0"/>
        <v>2038</v>
      </c>
      <c r="AO33" s="19">
        <f t="shared" si="3"/>
        <v>2040</v>
      </c>
    </row>
    <row r="34" spans="1:41" x14ac:dyDescent="0.2">
      <c r="A34" s="19">
        <f t="shared" si="2"/>
        <v>2032</v>
      </c>
      <c r="B34" s="19">
        <f t="shared" si="0"/>
        <v>2039</v>
      </c>
      <c r="AO34" s="19">
        <f t="shared" si="3"/>
        <v>2041</v>
      </c>
    </row>
    <row r="35" spans="1:41" x14ac:dyDescent="0.2">
      <c r="A35" s="19">
        <f t="shared" si="2"/>
        <v>2033</v>
      </c>
      <c r="B35" s="19">
        <f t="shared" si="0"/>
        <v>2040</v>
      </c>
      <c r="AO35" s="19">
        <f t="shared" si="3"/>
        <v>2042</v>
      </c>
    </row>
    <row r="36" spans="1:41" x14ac:dyDescent="0.2">
      <c r="A36" s="19">
        <f t="shared" si="2"/>
        <v>2034</v>
      </c>
      <c r="B36" s="19">
        <f t="shared" si="0"/>
        <v>2041</v>
      </c>
      <c r="AO36" s="19">
        <f t="shared" si="3"/>
        <v>2043</v>
      </c>
    </row>
    <row r="37" spans="1:41" x14ac:dyDescent="0.2">
      <c r="A37" s="19">
        <f t="shared" si="2"/>
        <v>2035</v>
      </c>
      <c r="B37" s="19">
        <f t="shared" si="0"/>
        <v>2042</v>
      </c>
      <c r="AO37" s="19">
        <f t="shared" si="3"/>
        <v>2044</v>
      </c>
    </row>
    <row r="38" spans="1:41" x14ac:dyDescent="0.2">
      <c r="A38" s="19">
        <f t="shared" si="2"/>
        <v>2036</v>
      </c>
      <c r="B38" s="19">
        <f t="shared" si="0"/>
        <v>2043</v>
      </c>
      <c r="C38" s="76"/>
      <c r="AO38" s="19">
        <f t="shared" ref="AO38:AO48" si="4">AO37+1</f>
        <v>2045</v>
      </c>
    </row>
    <row r="39" spans="1:41" x14ac:dyDescent="0.2">
      <c r="A39" s="19">
        <f t="shared" si="2"/>
        <v>2037</v>
      </c>
      <c r="B39" s="19">
        <f t="shared" si="0"/>
        <v>2044</v>
      </c>
      <c r="C39" s="76"/>
      <c r="AO39" s="19">
        <f t="shared" si="4"/>
        <v>2046</v>
      </c>
    </row>
    <row r="40" spans="1:41" x14ac:dyDescent="0.2">
      <c r="A40" s="19">
        <f t="shared" si="2"/>
        <v>2038</v>
      </c>
      <c r="B40" s="76">
        <f t="shared" si="0"/>
        <v>2045</v>
      </c>
      <c r="C40" s="76"/>
      <c r="AO40" s="19">
        <f t="shared" si="4"/>
        <v>2047</v>
      </c>
    </row>
    <row r="41" spans="1:41" x14ac:dyDescent="0.2">
      <c r="A41" s="19">
        <f t="shared" si="2"/>
        <v>2039</v>
      </c>
      <c r="B41" s="76">
        <f t="shared" si="0"/>
        <v>2046</v>
      </c>
      <c r="C41" s="76"/>
      <c r="AO41" s="19">
        <f t="shared" si="4"/>
        <v>2048</v>
      </c>
    </row>
    <row r="42" spans="1:41" x14ac:dyDescent="0.2">
      <c r="A42" s="19">
        <f t="shared" si="2"/>
        <v>2040</v>
      </c>
      <c r="B42" s="76">
        <f t="shared" si="0"/>
        <v>2047</v>
      </c>
      <c r="C42" s="76"/>
      <c r="AO42" s="19">
        <f t="shared" si="4"/>
        <v>2049</v>
      </c>
    </row>
    <row r="43" spans="1:41" x14ac:dyDescent="0.2">
      <c r="A43" s="19">
        <f t="shared" si="2"/>
        <v>2041</v>
      </c>
      <c r="B43" s="76">
        <f t="shared" si="0"/>
        <v>2048</v>
      </c>
      <c r="C43" s="76"/>
      <c r="AO43" s="19">
        <f t="shared" si="4"/>
        <v>2050</v>
      </c>
    </row>
    <row r="44" spans="1:41" x14ac:dyDescent="0.2">
      <c r="A44" s="19">
        <f t="shared" si="2"/>
        <v>2042</v>
      </c>
      <c r="B44" s="76">
        <f t="shared" si="0"/>
        <v>2049</v>
      </c>
      <c r="C44" s="76"/>
      <c r="AO44" s="19">
        <f t="shared" si="4"/>
        <v>2051</v>
      </c>
    </row>
    <row r="45" spans="1:41" x14ac:dyDescent="0.2">
      <c r="A45" s="19">
        <f t="shared" si="2"/>
        <v>2043</v>
      </c>
      <c r="B45" s="76">
        <f t="shared" si="0"/>
        <v>2050</v>
      </c>
      <c r="AO45" s="19">
        <f t="shared" si="4"/>
        <v>2052</v>
      </c>
    </row>
    <row r="46" spans="1:41" x14ac:dyDescent="0.2">
      <c r="A46" s="19">
        <f t="shared" si="2"/>
        <v>2044</v>
      </c>
      <c r="AO46" s="19">
        <f t="shared" si="4"/>
        <v>2053</v>
      </c>
    </row>
    <row r="47" spans="1:41" x14ac:dyDescent="0.2">
      <c r="A47" s="19">
        <f t="shared" si="2"/>
        <v>2045</v>
      </c>
      <c r="AO47" s="19">
        <f t="shared" si="4"/>
        <v>2054</v>
      </c>
    </row>
    <row r="48" spans="1:41" x14ac:dyDescent="0.2">
      <c r="A48" s="19">
        <f t="shared" si="2"/>
        <v>2046</v>
      </c>
      <c r="AO48" s="19">
        <f t="shared" si="4"/>
        <v>2055</v>
      </c>
    </row>
    <row r="49" spans="1:1" x14ac:dyDescent="0.2">
      <c r="A49" s="19">
        <f t="shared" si="2"/>
        <v>2047</v>
      </c>
    </row>
    <row r="50" spans="1:1" x14ac:dyDescent="0.2">
      <c r="A50" s="19">
        <f t="shared" si="2"/>
        <v>2048</v>
      </c>
    </row>
    <row r="51" spans="1:1" x14ac:dyDescent="0.2">
      <c r="A51" s="19">
        <f t="shared" si="2"/>
        <v>2049</v>
      </c>
    </row>
    <row r="52" spans="1:1" x14ac:dyDescent="0.2">
      <c r="A52" s="19">
        <f t="shared" si="2"/>
        <v>2050</v>
      </c>
    </row>
    <row r="53" spans="1:1" x14ac:dyDescent="0.2">
      <c r="A53" s="19">
        <f t="shared" si="2"/>
        <v>2051</v>
      </c>
    </row>
    <row r="54" spans="1:1" x14ac:dyDescent="0.2">
      <c r="A54" s="19">
        <f t="shared" si="2"/>
        <v>2052</v>
      </c>
    </row>
    <row r="55" spans="1:1" x14ac:dyDescent="0.2">
      <c r="A55" s="19">
        <f t="shared" si="2"/>
        <v>2053</v>
      </c>
    </row>
    <row r="56" spans="1:1" x14ac:dyDescent="0.2">
      <c r="A56" s="19">
        <f t="shared" si="2"/>
        <v>2054</v>
      </c>
    </row>
    <row r="57" spans="1:1" x14ac:dyDescent="0.2">
      <c r="A57" s="19">
        <f t="shared" si="2"/>
        <v>2055</v>
      </c>
    </row>
    <row r="58" spans="1:1" x14ac:dyDescent="0.2">
      <c r="A58" s="19">
        <f t="shared" si="2"/>
        <v>2056</v>
      </c>
    </row>
    <row r="59" spans="1:1" x14ac:dyDescent="0.2">
      <c r="A59" s="19">
        <f t="shared" si="2"/>
        <v>2057</v>
      </c>
    </row>
    <row r="60" spans="1:1" x14ac:dyDescent="0.2">
      <c r="A60" s="19">
        <f t="shared" si="2"/>
        <v>2058</v>
      </c>
    </row>
    <row r="61" spans="1:1" x14ac:dyDescent="0.2">
      <c r="A61" s="19">
        <f t="shared" si="2"/>
        <v>2059</v>
      </c>
    </row>
    <row r="62" spans="1:1" x14ac:dyDescent="0.2">
      <c r="A62" s="19">
        <f t="shared" si="2"/>
        <v>2060</v>
      </c>
    </row>
    <row r="63" spans="1:1" x14ac:dyDescent="0.2">
      <c r="A63" s="19">
        <f t="shared" si="2"/>
        <v>2061</v>
      </c>
    </row>
    <row r="64" spans="1:1" x14ac:dyDescent="0.2">
      <c r="A64" s="19">
        <f t="shared" si="2"/>
        <v>2062</v>
      </c>
    </row>
    <row r="65" spans="1:1" x14ac:dyDescent="0.2">
      <c r="A65" s="19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abSelected="1" zoomScale="90" zoomScaleNormal="90" workbookViewId="0">
      <pane ySplit="6" topLeftCell="A7" activePane="bottomLeft" state="frozen"/>
      <selection activeCell="F8" sqref="F8"/>
      <selection pane="bottomLeft" activeCell="E54" sqref="E54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67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102</v>
      </c>
      <c r="H11" s="67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103</v>
      </c>
      <c r="H12" s="67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104</v>
      </c>
      <c r="H13" s="67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105</v>
      </c>
      <c r="H14" s="67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203</v>
      </c>
      <c r="G16" s="24" t="s">
        <v>167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202</v>
      </c>
      <c r="G17" s="24" t="s">
        <v>199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204</v>
      </c>
      <c r="G18" s="24" t="s">
        <v>200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132</v>
      </c>
      <c r="H19" s="19">
        <v>1</v>
      </c>
      <c r="I19" s="19">
        <f t="shared" si="1"/>
        <v>1</v>
      </c>
      <c r="J19" s="19">
        <f t="shared" si="1"/>
        <v>1</v>
      </c>
      <c r="K19" s="19">
        <f t="shared" si="0"/>
        <v>1</v>
      </c>
      <c r="L19" s="19">
        <f t="shared" si="0"/>
        <v>1</v>
      </c>
      <c r="M19" s="19">
        <f t="shared" si="0"/>
        <v>1</v>
      </c>
      <c r="N19" s="19">
        <f t="shared" si="0"/>
        <v>1</v>
      </c>
      <c r="O19" s="19">
        <f t="shared" si="0"/>
        <v>1</v>
      </c>
      <c r="P19" s="19">
        <f t="shared" si="0"/>
        <v>1</v>
      </c>
      <c r="Q19" s="19">
        <f t="shared" si="0"/>
        <v>1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O175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8" sqref="A8:A175"/>
    </sheetView>
  </sheetViews>
  <sheetFormatPr defaultColWidth="8.85546875" defaultRowHeight="15" x14ac:dyDescent="0.25"/>
  <cols>
    <col min="1" max="3" width="8.85546875" style="34"/>
    <col min="4" max="10" width="9.28515625" style="34" customWidth="1"/>
    <col min="11" max="11" width="11" style="161" bestFit="1" customWidth="1"/>
    <col min="12" max="12" width="9.28515625" style="34" customWidth="1"/>
    <col min="13" max="13" width="9.28515625" style="204" customWidth="1"/>
    <col min="14" max="16384" width="8.85546875" style="34"/>
  </cols>
  <sheetData>
    <row r="1" spans="1:93" ht="18.75" x14ac:dyDescent="0.3">
      <c r="A1" s="130" t="s">
        <v>75</v>
      </c>
      <c r="H1" s="121"/>
      <c r="J1" s="34" t="s">
        <v>386</v>
      </c>
      <c r="K1" s="161" t="s">
        <v>394</v>
      </c>
      <c r="L1" s="75">
        <v>-8</v>
      </c>
      <c r="M1" s="204">
        <v>0.5</v>
      </c>
      <c r="N1" s="75">
        <v>0.1</v>
      </c>
      <c r="O1" s="75">
        <v>0.3</v>
      </c>
      <c r="P1" s="75">
        <v>9</v>
      </c>
      <c r="Q1" s="75">
        <v>12</v>
      </c>
      <c r="R1" s="75">
        <v>1.5</v>
      </c>
      <c r="S1" s="75">
        <v>1.5</v>
      </c>
      <c r="T1" s="75">
        <v>1.5</v>
      </c>
      <c r="U1" s="75">
        <v>1.5</v>
      </c>
      <c r="Y1" s="169">
        <v>2021</v>
      </c>
      <c r="Z1" s="169">
        <v>2022</v>
      </c>
      <c r="AA1" s="170">
        <v>2023</v>
      </c>
      <c r="AB1" s="170">
        <v>2024</v>
      </c>
      <c r="AC1" s="170">
        <v>2025</v>
      </c>
      <c r="AD1" s="170">
        <v>2029</v>
      </c>
      <c r="AE1" s="170">
        <v>2031</v>
      </c>
      <c r="AF1" s="170">
        <v>2035</v>
      </c>
      <c r="AG1" s="170">
        <v>2040</v>
      </c>
      <c r="AH1" s="170">
        <v>2045</v>
      </c>
    </row>
    <row r="2" spans="1:93" x14ac:dyDescent="0.25">
      <c r="L2" s="74">
        <v>1.7</v>
      </c>
      <c r="M2" s="205">
        <v>1</v>
      </c>
      <c r="N2" s="74">
        <v>1.2</v>
      </c>
      <c r="O2" s="74">
        <v>1.2</v>
      </c>
      <c r="P2" s="74">
        <v>3</v>
      </c>
      <c r="Q2" s="74">
        <f t="shared" ref="Q2" si="0">P2</f>
        <v>3</v>
      </c>
      <c r="R2" s="74">
        <f t="shared" ref="R2" si="1">Q2</f>
        <v>3</v>
      </c>
      <c r="S2" s="74">
        <v>2</v>
      </c>
      <c r="T2" s="74">
        <v>2</v>
      </c>
      <c r="U2" s="74">
        <v>2</v>
      </c>
      <c r="X2" s="34" t="s">
        <v>397</v>
      </c>
      <c r="Y2" s="75">
        <v>2</v>
      </c>
      <c r="Z2" s="75">
        <v>4</v>
      </c>
      <c r="AA2" s="75">
        <v>-4</v>
      </c>
      <c r="AB2" s="75">
        <v>-4</v>
      </c>
      <c r="AC2" s="75">
        <v>-4</v>
      </c>
      <c r="AD2" s="75">
        <v>3</v>
      </c>
      <c r="AE2" s="75">
        <v>2</v>
      </c>
      <c r="AF2" s="75">
        <v>4</v>
      </c>
      <c r="AG2" s="75">
        <v>2.65</v>
      </c>
      <c r="AH2" s="75">
        <v>2.25</v>
      </c>
    </row>
    <row r="3" spans="1:93" x14ac:dyDescent="0.25">
      <c r="D3" s="131"/>
      <c r="F3" s="121"/>
      <c r="G3" s="121"/>
      <c r="J3" s="34" t="s">
        <v>387</v>
      </c>
      <c r="K3" s="161" t="s">
        <v>395</v>
      </c>
      <c r="L3" s="75">
        <v>-8</v>
      </c>
      <c r="M3" s="204">
        <v>-2</v>
      </c>
      <c r="N3" s="75">
        <v>4</v>
      </c>
      <c r="O3" s="75">
        <v>8</v>
      </c>
      <c r="P3" s="75">
        <v>10</v>
      </c>
      <c r="Q3" s="75">
        <v>14</v>
      </c>
      <c r="R3" s="75">
        <v>1.5</v>
      </c>
      <c r="S3" s="75">
        <v>-1</v>
      </c>
      <c r="T3" s="75">
        <v>-1</v>
      </c>
      <c r="U3" s="75">
        <f>T3</f>
        <v>-1</v>
      </c>
      <c r="Y3" s="74">
        <v>1</v>
      </c>
      <c r="Z3" s="74">
        <v>1</v>
      </c>
      <c r="AA3" s="74">
        <v>1</v>
      </c>
      <c r="AB3" s="74">
        <v>1</v>
      </c>
      <c r="AC3" s="74">
        <v>1</v>
      </c>
      <c r="AD3" s="74">
        <v>1</v>
      </c>
      <c r="AE3" s="74">
        <v>1</v>
      </c>
      <c r="AF3" s="74">
        <v>1</v>
      </c>
      <c r="AG3" s="74">
        <v>1</v>
      </c>
      <c r="AH3" s="74">
        <v>1</v>
      </c>
    </row>
    <row r="4" spans="1:93" x14ac:dyDescent="0.25">
      <c r="L4" s="74">
        <v>1.5</v>
      </c>
      <c r="M4" s="205">
        <f t="shared" ref="M4:S4" si="2">L4</f>
        <v>1.5</v>
      </c>
      <c r="N4" s="74">
        <f t="shared" si="2"/>
        <v>1.5</v>
      </c>
      <c r="O4" s="74">
        <f t="shared" si="2"/>
        <v>1.5</v>
      </c>
      <c r="P4" s="74">
        <f t="shared" si="2"/>
        <v>1.5</v>
      </c>
      <c r="Q4" s="74">
        <f t="shared" si="2"/>
        <v>1.5</v>
      </c>
      <c r="R4" s="74">
        <f t="shared" si="2"/>
        <v>1.5</v>
      </c>
      <c r="S4" s="74">
        <f t="shared" si="2"/>
        <v>1.5</v>
      </c>
      <c r="T4" s="74">
        <v>1</v>
      </c>
      <c r="U4" s="74">
        <f>T4</f>
        <v>1</v>
      </c>
    </row>
    <row r="5" spans="1:93" x14ac:dyDescent="0.25">
      <c r="A5" s="132" t="s">
        <v>162</v>
      </c>
      <c r="D5" s="215" t="s">
        <v>362</v>
      </c>
      <c r="E5" s="215"/>
      <c r="F5" s="215"/>
      <c r="G5" s="215"/>
      <c r="H5" s="215"/>
      <c r="Y5" s="75">
        <v>-1.5</v>
      </c>
      <c r="Z5" s="75">
        <v>-1.5</v>
      </c>
      <c r="AA5" s="75">
        <v>1.5</v>
      </c>
      <c r="AB5" s="75">
        <v>2</v>
      </c>
      <c r="AC5" s="75">
        <v>4</v>
      </c>
      <c r="AD5" s="75">
        <v>7</v>
      </c>
      <c r="AE5" s="75">
        <v>3</v>
      </c>
      <c r="AF5" s="75">
        <v>2</v>
      </c>
      <c r="AG5" s="75">
        <v>1</v>
      </c>
      <c r="AH5" s="75">
        <v>1</v>
      </c>
    </row>
    <row r="6" spans="1:93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  <c r="Y6" s="74">
        <v>1</v>
      </c>
      <c r="Z6" s="74">
        <v>1</v>
      </c>
      <c r="AA6" s="74">
        <v>1</v>
      </c>
      <c r="AB6" s="74">
        <v>1</v>
      </c>
      <c r="AC6" s="74">
        <v>1</v>
      </c>
      <c r="AD6" s="74">
        <v>1</v>
      </c>
      <c r="AE6" s="74">
        <v>1</v>
      </c>
      <c r="AF6" s="74">
        <v>1</v>
      </c>
      <c r="AG6" s="74">
        <v>1</v>
      </c>
      <c r="AH6" s="74">
        <v>1</v>
      </c>
    </row>
    <row r="7" spans="1:93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62">
        <v>2020</v>
      </c>
      <c r="L7" s="169">
        <v>2021</v>
      </c>
      <c r="M7" s="206">
        <v>2022</v>
      </c>
      <c r="N7" s="170">
        <v>2023</v>
      </c>
      <c r="O7" s="170">
        <v>2024</v>
      </c>
      <c r="P7" s="170">
        <v>2025</v>
      </c>
      <c r="Q7" s="170">
        <v>2029</v>
      </c>
      <c r="R7" s="170">
        <v>2031</v>
      </c>
      <c r="S7" s="170">
        <v>2035</v>
      </c>
      <c r="T7" s="170">
        <v>2040</v>
      </c>
      <c r="U7" s="170">
        <v>2045</v>
      </c>
      <c r="AE7" s="34">
        <v>0.5</v>
      </c>
    </row>
    <row r="8" spans="1:93" x14ac:dyDescent="0.25">
      <c r="A8" s="160" t="str">
        <f>TFP!A8</f>
        <v>aagri</v>
      </c>
      <c r="B8" s="160" t="str">
        <f>TFP!B8</f>
        <v>nat</v>
      </c>
      <c r="C8" s="160" t="str">
        <f>Closures!H6</f>
        <v>base</v>
      </c>
      <c r="D8" s="139">
        <v>1.5</v>
      </c>
      <c r="E8" s="139">
        <v>2</v>
      </c>
      <c r="F8" s="139">
        <v>-5.2</v>
      </c>
      <c r="G8" s="139">
        <v>-5.5</v>
      </c>
      <c r="H8" s="139">
        <v>2</v>
      </c>
      <c r="I8" s="139">
        <v>-5.5</v>
      </c>
      <c r="J8" s="139">
        <v>-5.5</v>
      </c>
      <c r="K8" s="163">
        <f>AE8</f>
        <v>-0.7</v>
      </c>
      <c r="L8" s="176">
        <f t="shared" ref="L8:U8" si="3">AI8*Y$2*Y$3</f>
        <v>-0.2</v>
      </c>
      <c r="M8" s="207">
        <f t="shared" si="3"/>
        <v>-0.2</v>
      </c>
      <c r="N8" s="176">
        <f t="shared" si="3"/>
        <v>-0.2</v>
      </c>
      <c r="O8" s="176">
        <f t="shared" si="3"/>
        <v>-0.2</v>
      </c>
      <c r="P8" s="176">
        <f t="shared" si="3"/>
        <v>-0.2</v>
      </c>
      <c r="Q8" s="176">
        <f t="shared" si="3"/>
        <v>0.15000000000000002</v>
      </c>
      <c r="R8" s="176">
        <f t="shared" si="3"/>
        <v>0.4</v>
      </c>
      <c r="S8" s="176">
        <f t="shared" si="3"/>
        <v>0.4</v>
      </c>
      <c r="T8" s="176">
        <f t="shared" si="3"/>
        <v>0.39749999999999996</v>
      </c>
      <c r="U8" s="176">
        <f t="shared" si="3"/>
        <v>0.45</v>
      </c>
      <c r="AE8" s="140">
        <f>IF(ISERROR(AF8*$AE$7),"eps",(AF8*$AE$7))</f>
        <v>-0.7</v>
      </c>
      <c r="AF8" s="163">
        <v>-1.4</v>
      </c>
      <c r="AG8" s="187"/>
      <c r="AH8" s="187"/>
      <c r="AI8" s="176">
        <v>-0.1</v>
      </c>
      <c r="AJ8" s="176">
        <v>-0.05</v>
      </c>
      <c r="AK8" s="176">
        <v>0.05</v>
      </c>
      <c r="AL8" s="176">
        <v>0.05</v>
      </c>
      <c r="AM8" s="176">
        <v>0.05</v>
      </c>
      <c r="AN8" s="176">
        <v>0.05</v>
      </c>
      <c r="AO8" s="176">
        <v>0.2</v>
      </c>
      <c r="AP8" s="176">
        <v>0.1</v>
      </c>
      <c r="AQ8" s="176">
        <v>0.15</v>
      </c>
      <c r="AR8" s="176">
        <v>0.2</v>
      </c>
      <c r="AS8" s="187"/>
      <c r="AT8" s="187"/>
      <c r="AU8" s="187"/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I8" s="34">
        <v>1.5</v>
      </c>
      <c r="CJ8" s="34">
        <v>2</v>
      </c>
      <c r="CK8" s="34">
        <v>-5.2</v>
      </c>
      <c r="CL8" s="34">
        <v>-5.5</v>
      </c>
      <c r="CM8" s="34">
        <v>2</v>
      </c>
      <c r="CN8" s="34">
        <v>-5.5</v>
      </c>
      <c r="CO8" s="34">
        <v>-5.5</v>
      </c>
    </row>
    <row r="9" spans="1:93" x14ac:dyDescent="0.25">
      <c r="A9" s="160" t="str">
        <f>TFP!A9</f>
        <v>afore</v>
      </c>
      <c r="B9" s="160" t="str">
        <f>TFP!B9</f>
        <v>nat</v>
      </c>
      <c r="C9" s="160" t="str">
        <f>C8</f>
        <v>base</v>
      </c>
      <c r="D9" s="135">
        <f>D8</f>
        <v>1.5</v>
      </c>
      <c r="E9" s="135">
        <f t="shared" ref="E9:J9" si="4">E8</f>
        <v>2</v>
      </c>
      <c r="F9" s="135">
        <f t="shared" si="4"/>
        <v>-5.2</v>
      </c>
      <c r="G9" s="135">
        <f t="shared" si="4"/>
        <v>-5.5</v>
      </c>
      <c r="H9" s="135">
        <f t="shared" si="4"/>
        <v>2</v>
      </c>
      <c r="I9" s="135">
        <f t="shared" si="4"/>
        <v>-5.5</v>
      </c>
      <c r="J9" s="135">
        <f t="shared" si="4"/>
        <v>-5.5</v>
      </c>
      <c r="K9" s="164">
        <f>K8</f>
        <v>-0.7</v>
      </c>
      <c r="L9" s="178">
        <f>L8</f>
        <v>-0.2</v>
      </c>
      <c r="M9" s="208">
        <f t="shared" ref="M9:U10" si="5">M8</f>
        <v>-0.2</v>
      </c>
      <c r="N9" s="178">
        <f t="shared" si="5"/>
        <v>-0.2</v>
      </c>
      <c r="O9" s="178">
        <f t="shared" si="5"/>
        <v>-0.2</v>
      </c>
      <c r="P9" s="178">
        <f t="shared" si="5"/>
        <v>-0.2</v>
      </c>
      <c r="Q9" s="178">
        <f t="shared" si="5"/>
        <v>0.15000000000000002</v>
      </c>
      <c r="R9" s="178">
        <f t="shared" si="5"/>
        <v>0.4</v>
      </c>
      <c r="S9" s="178">
        <f t="shared" si="5"/>
        <v>0.4</v>
      </c>
      <c r="T9" s="178">
        <f t="shared" si="5"/>
        <v>0.39749999999999996</v>
      </c>
      <c r="U9" s="178">
        <f t="shared" si="5"/>
        <v>0.45</v>
      </c>
      <c r="AE9" s="140">
        <f t="shared" ref="AE9:AE63" si="6">IF(ISERROR(AF9*$AE$7),"eps",(AF9*$AE$7))</f>
        <v>-0.7</v>
      </c>
      <c r="AF9" s="164">
        <f>AF8</f>
        <v>-1.4</v>
      </c>
      <c r="AG9" s="188"/>
      <c r="AH9" s="18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88"/>
      <c r="BR9" s="188"/>
      <c r="BS9" s="188"/>
      <c r="BT9" s="188"/>
      <c r="BU9" s="188"/>
      <c r="BV9" s="188"/>
      <c r="BW9" s="188"/>
      <c r="BX9" s="188"/>
      <c r="BY9" s="188"/>
      <c r="BZ9" s="188"/>
      <c r="CA9" s="188"/>
      <c r="CB9" s="188"/>
      <c r="CC9" s="188"/>
      <c r="CD9" s="188"/>
      <c r="CE9" s="188"/>
      <c r="CI9" s="34">
        <v>1.5</v>
      </c>
      <c r="CJ9" s="34">
        <v>2</v>
      </c>
      <c r="CK9" s="34">
        <v>-5.2</v>
      </c>
      <c r="CL9" s="34">
        <v>-5.5</v>
      </c>
      <c r="CM9" s="34">
        <v>2</v>
      </c>
      <c r="CN9" s="34">
        <v>-5.5</v>
      </c>
      <c r="CO9" s="34">
        <v>-5.5</v>
      </c>
    </row>
    <row r="10" spans="1:93" x14ac:dyDescent="0.25">
      <c r="A10" s="160" t="str">
        <f>TFP!A10</f>
        <v>afish</v>
      </c>
      <c r="B10" s="160" t="str">
        <f>TFP!B10</f>
        <v>nat</v>
      </c>
      <c r="C10" s="160" t="str">
        <f t="shared" ref="C10:C63" si="7">C9</f>
        <v>base</v>
      </c>
      <c r="D10" s="135">
        <f>D9</f>
        <v>1.5</v>
      </c>
      <c r="E10" s="135">
        <f t="shared" ref="E10" si="8">E9</f>
        <v>2</v>
      </c>
      <c r="F10" s="135">
        <f t="shared" ref="F10" si="9">F9</f>
        <v>-5.2</v>
      </c>
      <c r="G10" s="135">
        <f t="shared" ref="G10" si="10">G9</f>
        <v>-5.5</v>
      </c>
      <c r="H10" s="135">
        <f t="shared" ref="H10" si="11">H9</f>
        <v>2</v>
      </c>
      <c r="I10" s="135">
        <f t="shared" ref="I10" si="12">I9</f>
        <v>-5.5</v>
      </c>
      <c r="J10" s="135">
        <f t="shared" ref="J10" si="13">J9</f>
        <v>-5.5</v>
      </c>
      <c r="K10" s="164">
        <f>K9</f>
        <v>-0.7</v>
      </c>
      <c r="L10" s="178">
        <f>L9</f>
        <v>-0.2</v>
      </c>
      <c r="M10" s="208">
        <f t="shared" si="5"/>
        <v>-0.2</v>
      </c>
      <c r="N10" s="178">
        <f t="shared" si="5"/>
        <v>-0.2</v>
      </c>
      <c r="O10" s="178">
        <f t="shared" si="5"/>
        <v>-0.2</v>
      </c>
      <c r="P10" s="178">
        <f t="shared" si="5"/>
        <v>-0.2</v>
      </c>
      <c r="Q10" s="178">
        <f t="shared" si="5"/>
        <v>0.15000000000000002</v>
      </c>
      <c r="R10" s="178">
        <f t="shared" si="5"/>
        <v>0.4</v>
      </c>
      <c r="S10" s="178">
        <f t="shared" si="5"/>
        <v>0.4</v>
      </c>
      <c r="T10" s="178">
        <f t="shared" si="5"/>
        <v>0.39749999999999996</v>
      </c>
      <c r="U10" s="178">
        <f t="shared" si="5"/>
        <v>0.45</v>
      </c>
      <c r="AE10" s="140">
        <f t="shared" si="6"/>
        <v>-0.7</v>
      </c>
      <c r="AF10" s="164">
        <f>AF9</f>
        <v>-1.4</v>
      </c>
      <c r="AG10" s="188"/>
      <c r="AH10" s="18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I10" s="34">
        <v>1.5</v>
      </c>
      <c r="CJ10" s="34">
        <v>2</v>
      </c>
      <c r="CK10" s="34">
        <v>-5.2</v>
      </c>
      <c r="CL10" s="34">
        <v>-5.5</v>
      </c>
      <c r="CM10" s="34">
        <v>2</v>
      </c>
      <c r="CN10" s="34">
        <v>-5.5</v>
      </c>
      <c r="CO10" s="34">
        <v>-5.5</v>
      </c>
    </row>
    <row r="11" spans="1:93" x14ac:dyDescent="0.25">
      <c r="A11" s="160" t="str">
        <f>TFP!A11</f>
        <v>acoal</v>
      </c>
      <c r="B11" s="160" t="str">
        <f>TFP!B11</f>
        <v>nat</v>
      </c>
      <c r="C11" s="160" t="str">
        <f t="shared" si="7"/>
        <v>base</v>
      </c>
      <c r="D11" s="139" t="s">
        <v>77</v>
      </c>
      <c r="E11" s="139" t="s">
        <v>77</v>
      </c>
      <c r="F11" s="139" t="s">
        <v>77</v>
      </c>
      <c r="G11" s="139" t="s">
        <v>77</v>
      </c>
      <c r="H11" s="139" t="s">
        <v>77</v>
      </c>
      <c r="I11" s="139" t="s">
        <v>77</v>
      </c>
      <c r="J11" s="139" t="s">
        <v>77</v>
      </c>
      <c r="K11" s="163" t="s">
        <v>77</v>
      </c>
      <c r="L11" s="176" t="s">
        <v>77</v>
      </c>
      <c r="M11" s="207" t="s">
        <v>77</v>
      </c>
      <c r="N11" s="176" t="s">
        <v>77</v>
      </c>
      <c r="O11" s="176" t="s">
        <v>77</v>
      </c>
      <c r="P11" s="176" t="s">
        <v>77</v>
      </c>
      <c r="Q11" s="176" t="s">
        <v>77</v>
      </c>
      <c r="R11" s="176" t="s">
        <v>77</v>
      </c>
      <c r="S11" s="176" t="s">
        <v>77</v>
      </c>
      <c r="T11" s="176" t="s">
        <v>77</v>
      </c>
      <c r="U11" s="176" t="s">
        <v>77</v>
      </c>
      <c r="AE11" s="140" t="str">
        <f t="shared" si="6"/>
        <v>eps</v>
      </c>
      <c r="AF11" s="163" t="s">
        <v>77</v>
      </c>
      <c r="AG11" s="187"/>
      <c r="AH11" s="187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I11" s="34" t="s">
        <v>77</v>
      </c>
      <c r="CJ11" s="34" t="s">
        <v>77</v>
      </c>
      <c r="CK11" s="34" t="s">
        <v>77</v>
      </c>
      <c r="CL11" s="34" t="s">
        <v>77</v>
      </c>
      <c r="CM11" s="34" t="s">
        <v>77</v>
      </c>
      <c r="CN11" s="34" t="s">
        <v>77</v>
      </c>
      <c r="CO11" s="34" t="s">
        <v>77</v>
      </c>
    </row>
    <row r="12" spans="1:93" x14ac:dyDescent="0.25">
      <c r="A12" s="160" t="str">
        <f>TFP!A12</f>
        <v>agold</v>
      </c>
      <c r="B12" s="160" t="str">
        <f>TFP!B12</f>
        <v>nat</v>
      </c>
      <c r="C12" s="160" t="str">
        <f t="shared" si="7"/>
        <v>base</v>
      </c>
      <c r="D12" s="139" t="s">
        <v>77</v>
      </c>
      <c r="E12" s="139" t="s">
        <v>77</v>
      </c>
      <c r="F12" s="139" t="s">
        <v>77</v>
      </c>
      <c r="G12" s="139" t="s">
        <v>77</v>
      </c>
      <c r="H12" s="139" t="s">
        <v>77</v>
      </c>
      <c r="I12" s="139" t="s">
        <v>77</v>
      </c>
      <c r="J12" s="139" t="s">
        <v>77</v>
      </c>
      <c r="K12" s="163" t="s">
        <v>77</v>
      </c>
      <c r="L12" s="176" t="s">
        <v>77</v>
      </c>
      <c r="M12" s="207" t="s">
        <v>77</v>
      </c>
      <c r="N12" s="176" t="s">
        <v>77</v>
      </c>
      <c r="O12" s="176" t="s">
        <v>77</v>
      </c>
      <c r="P12" s="176" t="s">
        <v>77</v>
      </c>
      <c r="Q12" s="176" t="s">
        <v>77</v>
      </c>
      <c r="R12" s="176" t="s">
        <v>77</v>
      </c>
      <c r="S12" s="176" t="s">
        <v>77</v>
      </c>
      <c r="T12" s="176" t="s">
        <v>77</v>
      </c>
      <c r="U12" s="176" t="s">
        <v>77</v>
      </c>
      <c r="AE12" s="140" t="str">
        <f t="shared" si="6"/>
        <v>eps</v>
      </c>
      <c r="AF12" s="163" t="s">
        <v>77</v>
      </c>
      <c r="AG12" s="187"/>
      <c r="AH12" s="187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87"/>
      <c r="AT12" s="187"/>
      <c r="AU12" s="187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187"/>
      <c r="BK12" s="187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7"/>
      <c r="BY12" s="187"/>
      <c r="BZ12" s="187"/>
      <c r="CA12" s="187"/>
      <c r="CB12" s="187"/>
      <c r="CC12" s="187"/>
      <c r="CD12" s="187"/>
      <c r="CE12" s="187"/>
      <c r="CI12" s="34" t="s">
        <v>77</v>
      </c>
      <c r="CJ12" s="34" t="s">
        <v>77</v>
      </c>
      <c r="CK12" s="34" t="s">
        <v>77</v>
      </c>
      <c r="CL12" s="34" t="s">
        <v>77</v>
      </c>
      <c r="CM12" s="34" t="s">
        <v>77</v>
      </c>
      <c r="CN12" s="34" t="s">
        <v>77</v>
      </c>
      <c r="CO12" s="34" t="s">
        <v>77</v>
      </c>
    </row>
    <row r="13" spans="1:93" x14ac:dyDescent="0.25">
      <c r="A13" s="160" t="str">
        <f>TFP!A13</f>
        <v>apgm</v>
      </c>
      <c r="B13" s="160" t="str">
        <f>TFP!B13</f>
        <v>nat</v>
      </c>
      <c r="C13" s="160" t="str">
        <f t="shared" si="7"/>
        <v>base</v>
      </c>
      <c r="D13" s="139">
        <f>D14</f>
        <v>0.3</v>
      </c>
      <c r="E13" s="139">
        <f t="shared" ref="E13:U13" si="14">E14</f>
        <v>-3</v>
      </c>
      <c r="F13" s="139">
        <f t="shared" si="14"/>
        <v>0.3</v>
      </c>
      <c r="G13" s="139">
        <f t="shared" si="14"/>
        <v>-5</v>
      </c>
      <c r="H13" s="139">
        <f t="shared" si="14"/>
        <v>2</v>
      </c>
      <c r="I13" s="139">
        <f t="shared" si="14"/>
        <v>-3</v>
      </c>
      <c r="J13" s="139">
        <f t="shared" si="14"/>
        <v>-4</v>
      </c>
      <c r="K13" s="163">
        <f t="shared" si="14"/>
        <v>-6</v>
      </c>
      <c r="L13" s="176">
        <f t="shared" si="14"/>
        <v>-0.2</v>
      </c>
      <c r="M13" s="207">
        <f t="shared" si="14"/>
        <v>-0.2</v>
      </c>
      <c r="N13" s="176">
        <f t="shared" si="14"/>
        <v>-0.2</v>
      </c>
      <c r="O13" s="176">
        <f t="shared" si="14"/>
        <v>-0.2</v>
      </c>
      <c r="P13" s="176">
        <f t="shared" si="14"/>
        <v>-0.2</v>
      </c>
      <c r="Q13" s="176">
        <f t="shared" si="14"/>
        <v>0.15000000000000002</v>
      </c>
      <c r="R13" s="176">
        <f t="shared" si="14"/>
        <v>0.4</v>
      </c>
      <c r="S13" s="176">
        <f t="shared" si="14"/>
        <v>0.4</v>
      </c>
      <c r="T13" s="176">
        <f t="shared" si="14"/>
        <v>0.39749999999999996</v>
      </c>
      <c r="U13" s="176">
        <f t="shared" si="14"/>
        <v>0.45</v>
      </c>
      <c r="AE13" s="140">
        <f>AE14</f>
        <v>-6</v>
      </c>
      <c r="AF13" s="163">
        <f>AF14</f>
        <v>-12</v>
      </c>
      <c r="AG13" s="187"/>
      <c r="AH13" s="187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</row>
    <row r="14" spans="1:93" x14ac:dyDescent="0.25">
      <c r="A14" s="160" t="str">
        <f>TFP!A14</f>
        <v>amore</v>
      </c>
      <c r="B14" s="160" t="str">
        <f>TFP!B14</f>
        <v>nat</v>
      </c>
      <c r="C14" s="160" t="str">
        <f t="shared" si="7"/>
        <v>base</v>
      </c>
      <c r="D14" s="139">
        <v>0.3</v>
      </c>
      <c r="E14" s="139">
        <v>-3</v>
      </c>
      <c r="F14" s="139">
        <v>0.3</v>
      </c>
      <c r="G14" s="139">
        <v>-5</v>
      </c>
      <c r="H14" s="139">
        <v>2</v>
      </c>
      <c r="I14" s="139">
        <v>-3</v>
      </c>
      <c r="J14" s="139">
        <v>-4</v>
      </c>
      <c r="K14" s="163">
        <f>AE14</f>
        <v>-6</v>
      </c>
      <c r="L14" s="176">
        <f t="shared" ref="L14:U14" si="15">AI14*Y$2*Y$3</f>
        <v>-0.2</v>
      </c>
      <c r="M14" s="207">
        <f t="shared" si="15"/>
        <v>-0.2</v>
      </c>
      <c r="N14" s="176">
        <f t="shared" si="15"/>
        <v>-0.2</v>
      </c>
      <c r="O14" s="176">
        <f t="shared" si="15"/>
        <v>-0.2</v>
      </c>
      <c r="P14" s="176">
        <f t="shared" si="15"/>
        <v>-0.2</v>
      </c>
      <c r="Q14" s="176">
        <f t="shared" si="15"/>
        <v>0.15000000000000002</v>
      </c>
      <c r="R14" s="176">
        <f t="shared" si="15"/>
        <v>0.4</v>
      </c>
      <c r="S14" s="176">
        <f t="shared" si="15"/>
        <v>0.4</v>
      </c>
      <c r="T14" s="176">
        <f t="shared" si="15"/>
        <v>0.39749999999999996</v>
      </c>
      <c r="U14" s="176">
        <f t="shared" si="15"/>
        <v>0.45</v>
      </c>
      <c r="AE14" s="140">
        <f t="shared" si="6"/>
        <v>-6</v>
      </c>
      <c r="AF14" s="163">
        <v>-12</v>
      </c>
      <c r="AG14" s="187"/>
      <c r="AH14" s="187"/>
      <c r="AI14" s="176">
        <v>-0.1</v>
      </c>
      <c r="AJ14" s="176">
        <v>-0.05</v>
      </c>
      <c r="AK14" s="176">
        <v>0.05</v>
      </c>
      <c r="AL14" s="176">
        <v>0.05</v>
      </c>
      <c r="AM14" s="176">
        <v>0.05</v>
      </c>
      <c r="AN14" s="176">
        <v>0.05</v>
      </c>
      <c r="AO14" s="176">
        <v>0.2</v>
      </c>
      <c r="AP14" s="176">
        <v>0.1</v>
      </c>
      <c r="AQ14" s="176">
        <v>0.15</v>
      </c>
      <c r="AR14" s="176">
        <v>0.2</v>
      </c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I14" s="34">
        <v>0.3</v>
      </c>
      <c r="CJ14" s="34">
        <v>-3</v>
      </c>
      <c r="CK14" s="34">
        <v>0.3</v>
      </c>
      <c r="CL14" s="34">
        <v>-5</v>
      </c>
      <c r="CM14" s="34">
        <v>2</v>
      </c>
      <c r="CN14" s="34">
        <v>-3</v>
      </c>
      <c r="CO14" s="34">
        <v>-4</v>
      </c>
    </row>
    <row r="15" spans="1:93" x14ac:dyDescent="0.25">
      <c r="A15" s="160" t="str">
        <f>TFP!A15</f>
        <v>amine</v>
      </c>
      <c r="B15" s="160" t="str">
        <f>TFP!B15</f>
        <v>nat</v>
      </c>
      <c r="C15" s="160" t="str">
        <f t="shared" si="7"/>
        <v>base</v>
      </c>
      <c r="D15" s="135">
        <f>D14</f>
        <v>0.3</v>
      </c>
      <c r="E15" s="135">
        <f t="shared" ref="E15:J15" si="16">E14</f>
        <v>-3</v>
      </c>
      <c r="F15" s="135">
        <f t="shared" si="16"/>
        <v>0.3</v>
      </c>
      <c r="G15" s="135">
        <f t="shared" si="16"/>
        <v>-5</v>
      </c>
      <c r="H15" s="135">
        <f t="shared" si="16"/>
        <v>2</v>
      </c>
      <c r="I15" s="135">
        <f t="shared" si="16"/>
        <v>-3</v>
      </c>
      <c r="J15" s="135">
        <f t="shared" si="16"/>
        <v>-4</v>
      </c>
      <c r="K15" s="164">
        <f>K14</f>
        <v>-6</v>
      </c>
      <c r="L15" s="178">
        <f>L14</f>
        <v>-0.2</v>
      </c>
      <c r="M15" s="208">
        <f t="shared" ref="M15:U17" si="17">M14</f>
        <v>-0.2</v>
      </c>
      <c r="N15" s="178">
        <f t="shared" si="17"/>
        <v>-0.2</v>
      </c>
      <c r="O15" s="178">
        <f t="shared" si="17"/>
        <v>-0.2</v>
      </c>
      <c r="P15" s="178">
        <f t="shared" si="17"/>
        <v>-0.2</v>
      </c>
      <c r="Q15" s="178">
        <f t="shared" si="17"/>
        <v>0.15000000000000002</v>
      </c>
      <c r="R15" s="178">
        <f t="shared" si="17"/>
        <v>0.4</v>
      </c>
      <c r="S15" s="178">
        <f t="shared" si="17"/>
        <v>0.4</v>
      </c>
      <c r="T15" s="178">
        <f t="shared" si="17"/>
        <v>0.39749999999999996</v>
      </c>
      <c r="U15" s="178">
        <f t="shared" si="17"/>
        <v>0.45</v>
      </c>
      <c r="AE15" s="140">
        <f t="shared" si="6"/>
        <v>-6</v>
      </c>
      <c r="AF15" s="164">
        <f>AF14</f>
        <v>-12</v>
      </c>
      <c r="AG15" s="188"/>
      <c r="AH15" s="18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I15" s="34">
        <v>0.3</v>
      </c>
      <c r="CJ15" s="34">
        <v>-3</v>
      </c>
      <c r="CK15" s="34">
        <v>0.3</v>
      </c>
      <c r="CL15" s="34">
        <v>-5</v>
      </c>
      <c r="CM15" s="34">
        <v>2</v>
      </c>
      <c r="CN15" s="34">
        <v>-3</v>
      </c>
      <c r="CO15" s="34">
        <v>-4</v>
      </c>
    </row>
    <row r="16" spans="1:93" x14ac:dyDescent="0.25">
      <c r="A16" s="160" t="str">
        <f>TFP!A16</f>
        <v>acoil</v>
      </c>
      <c r="B16" s="160" t="str">
        <f>TFP!B16</f>
        <v>nat</v>
      </c>
      <c r="C16" s="160" t="str">
        <f t="shared" si="7"/>
        <v>base</v>
      </c>
      <c r="D16" s="135">
        <f t="shared" ref="D16:D25" si="18">D15</f>
        <v>0.3</v>
      </c>
      <c r="E16" s="135">
        <f t="shared" ref="E16:L17" si="19">E15</f>
        <v>-3</v>
      </c>
      <c r="F16" s="135">
        <f t="shared" si="19"/>
        <v>0.3</v>
      </c>
      <c r="G16" s="135">
        <f t="shared" si="19"/>
        <v>-5</v>
      </c>
      <c r="H16" s="135">
        <f t="shared" si="19"/>
        <v>2</v>
      </c>
      <c r="I16" s="135">
        <f t="shared" si="19"/>
        <v>-3</v>
      </c>
      <c r="J16" s="135">
        <f t="shared" si="19"/>
        <v>-4</v>
      </c>
      <c r="K16" s="164">
        <f t="shared" si="19"/>
        <v>-6</v>
      </c>
      <c r="L16" s="178">
        <f t="shared" si="19"/>
        <v>-0.2</v>
      </c>
      <c r="M16" s="208">
        <f t="shared" si="17"/>
        <v>-0.2</v>
      </c>
      <c r="N16" s="178">
        <f t="shared" si="17"/>
        <v>-0.2</v>
      </c>
      <c r="O16" s="178">
        <f t="shared" si="17"/>
        <v>-0.2</v>
      </c>
      <c r="P16" s="178">
        <f t="shared" si="17"/>
        <v>-0.2</v>
      </c>
      <c r="Q16" s="178">
        <f t="shared" si="17"/>
        <v>0.15000000000000002</v>
      </c>
      <c r="R16" s="178">
        <f t="shared" si="17"/>
        <v>0.4</v>
      </c>
      <c r="S16" s="178">
        <f t="shared" si="17"/>
        <v>0.4</v>
      </c>
      <c r="T16" s="178">
        <f t="shared" si="17"/>
        <v>0.39749999999999996</v>
      </c>
      <c r="U16" s="178">
        <f t="shared" si="17"/>
        <v>0.45</v>
      </c>
      <c r="AE16" s="140">
        <f t="shared" si="6"/>
        <v>-6</v>
      </c>
      <c r="AF16" s="164">
        <f t="shared" ref="AF16:AF17" si="20">AF15</f>
        <v>-12</v>
      </c>
      <c r="AG16" s="188"/>
      <c r="AH16" s="18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  <c r="BY16" s="188"/>
      <c r="BZ16" s="188"/>
      <c r="CA16" s="188"/>
      <c r="CB16" s="188"/>
      <c r="CC16" s="188"/>
      <c r="CD16" s="188"/>
      <c r="CE16" s="188"/>
      <c r="CI16" s="34">
        <v>0.3</v>
      </c>
      <c r="CJ16" s="34">
        <v>-3</v>
      </c>
      <c r="CK16" s="34">
        <v>0.3</v>
      </c>
      <c r="CL16" s="34">
        <v>-5</v>
      </c>
      <c r="CM16" s="34">
        <v>2</v>
      </c>
      <c r="CN16" s="34">
        <v>-3</v>
      </c>
      <c r="CO16" s="34">
        <v>-4</v>
      </c>
    </row>
    <row r="17" spans="1:93" x14ac:dyDescent="0.25">
      <c r="A17" s="160" t="str">
        <f>TFP!A17</f>
        <v>angas</v>
      </c>
      <c r="B17" s="160" t="str">
        <f>TFP!B17</f>
        <v>nat</v>
      </c>
      <c r="C17" s="160" t="str">
        <f t="shared" si="7"/>
        <v>base</v>
      </c>
      <c r="D17" s="135">
        <f t="shared" si="18"/>
        <v>0.3</v>
      </c>
      <c r="E17" s="135">
        <f t="shared" ref="E17:J17" si="21">E16</f>
        <v>-3</v>
      </c>
      <c r="F17" s="135">
        <f t="shared" si="21"/>
        <v>0.3</v>
      </c>
      <c r="G17" s="135">
        <f t="shared" si="21"/>
        <v>-5</v>
      </c>
      <c r="H17" s="135">
        <f t="shared" si="21"/>
        <v>2</v>
      </c>
      <c r="I17" s="135">
        <f t="shared" si="21"/>
        <v>-3</v>
      </c>
      <c r="J17" s="135">
        <f t="shared" si="21"/>
        <v>-4</v>
      </c>
      <c r="K17" s="164">
        <f t="shared" si="19"/>
        <v>-6</v>
      </c>
      <c r="L17" s="178">
        <f t="shared" si="19"/>
        <v>-0.2</v>
      </c>
      <c r="M17" s="208">
        <f t="shared" si="17"/>
        <v>-0.2</v>
      </c>
      <c r="N17" s="178">
        <f t="shared" si="17"/>
        <v>-0.2</v>
      </c>
      <c r="O17" s="178">
        <f t="shared" si="17"/>
        <v>-0.2</v>
      </c>
      <c r="P17" s="178">
        <f t="shared" si="17"/>
        <v>-0.2</v>
      </c>
      <c r="Q17" s="178">
        <f t="shared" si="17"/>
        <v>0.15000000000000002</v>
      </c>
      <c r="R17" s="178">
        <f t="shared" si="17"/>
        <v>0.4</v>
      </c>
      <c r="S17" s="178">
        <f t="shared" si="17"/>
        <v>0.4</v>
      </c>
      <c r="T17" s="178">
        <f t="shared" si="17"/>
        <v>0.39749999999999996</v>
      </c>
      <c r="U17" s="178">
        <f t="shared" si="17"/>
        <v>0.45</v>
      </c>
      <c r="AE17" s="140">
        <f t="shared" si="6"/>
        <v>-6</v>
      </c>
      <c r="AF17" s="164">
        <f t="shared" si="20"/>
        <v>-12</v>
      </c>
      <c r="AG17" s="188"/>
      <c r="AH17" s="18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I17" s="34">
        <v>0.3</v>
      </c>
      <c r="CJ17" s="34">
        <v>-3</v>
      </c>
      <c r="CK17" s="34">
        <v>0.3</v>
      </c>
      <c r="CL17" s="34">
        <v>-5</v>
      </c>
      <c r="CM17" s="34">
        <v>2</v>
      </c>
      <c r="CN17" s="34">
        <v>-3</v>
      </c>
      <c r="CO17" s="34">
        <v>-4</v>
      </c>
    </row>
    <row r="18" spans="1:93" x14ac:dyDescent="0.25">
      <c r="A18" s="160" t="str">
        <f>TFP!A18</f>
        <v>ahydr</v>
      </c>
      <c r="B18" s="160" t="str">
        <f>TFP!B18</f>
        <v>nat</v>
      </c>
      <c r="C18" s="160" t="str">
        <f t="shared" si="7"/>
        <v>base</v>
      </c>
      <c r="D18" s="139" t="s">
        <v>77</v>
      </c>
      <c r="E18" s="139" t="s">
        <v>77</v>
      </c>
      <c r="F18" s="139" t="s">
        <v>77</v>
      </c>
      <c r="G18" s="139" t="s">
        <v>77</v>
      </c>
      <c r="H18" s="139" t="s">
        <v>77</v>
      </c>
      <c r="I18" s="139" t="s">
        <v>77</v>
      </c>
      <c r="J18" s="139" t="s">
        <v>77</v>
      </c>
      <c r="K18" s="163" t="s">
        <v>77</v>
      </c>
      <c r="L18" s="176" t="s">
        <v>77</v>
      </c>
      <c r="M18" s="207" t="s">
        <v>77</v>
      </c>
      <c r="N18" s="176" t="s">
        <v>77</v>
      </c>
      <c r="O18" s="176" t="s">
        <v>77</v>
      </c>
      <c r="P18" s="176" t="s">
        <v>77</v>
      </c>
      <c r="Q18" s="176" t="s">
        <v>77</v>
      </c>
      <c r="R18" s="176" t="s">
        <v>77</v>
      </c>
      <c r="S18" s="176" t="s">
        <v>77</v>
      </c>
      <c r="T18" s="176" t="s">
        <v>77</v>
      </c>
      <c r="U18" s="176" t="s">
        <v>77</v>
      </c>
      <c r="AE18" s="140">
        <f t="shared" si="6"/>
        <v>-1.25</v>
      </c>
      <c r="AF18" s="164">
        <f>AF30</f>
        <v>-2.5</v>
      </c>
      <c r="AG18" s="188"/>
      <c r="AH18" s="188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  <c r="BQ18" s="188"/>
      <c r="BR18" s="188"/>
      <c r="BS18" s="188"/>
      <c r="BT18" s="188"/>
      <c r="BU18" s="188"/>
      <c r="BV18" s="188"/>
      <c r="BW18" s="188"/>
      <c r="BX18" s="188"/>
      <c r="BY18" s="188"/>
      <c r="BZ18" s="188"/>
      <c r="CA18" s="188"/>
      <c r="CB18" s="188"/>
      <c r="CC18" s="188"/>
      <c r="CD18" s="188"/>
      <c r="CE18" s="188"/>
      <c r="CI18" s="34">
        <v>-4.5</v>
      </c>
      <c r="CJ18" s="34">
        <v>-5</v>
      </c>
      <c r="CK18" s="34">
        <v>-5.5</v>
      </c>
      <c r="CL18" s="34">
        <v>-2.5</v>
      </c>
      <c r="CM18" s="34">
        <v>-4</v>
      </c>
      <c r="CN18" s="34">
        <v>-2</v>
      </c>
      <c r="CO18" s="34">
        <v>-5</v>
      </c>
    </row>
    <row r="19" spans="1:93" x14ac:dyDescent="0.25">
      <c r="A19" s="160" t="str">
        <f>TFP!A19</f>
        <v>afood</v>
      </c>
      <c r="B19" s="160" t="str">
        <f>TFP!B19</f>
        <v>nat</v>
      </c>
      <c r="C19" s="160" t="str">
        <f t="shared" si="7"/>
        <v>base</v>
      </c>
      <c r="D19" s="139">
        <v>-4.5</v>
      </c>
      <c r="E19" s="139">
        <v>-5</v>
      </c>
      <c r="F19" s="139">
        <v>-5.5</v>
      </c>
      <c r="G19" s="139">
        <v>-2.5</v>
      </c>
      <c r="H19" s="139">
        <v>-4</v>
      </c>
      <c r="I19" s="139">
        <v>-2</v>
      </c>
      <c r="J19" s="139">
        <v>-5</v>
      </c>
      <c r="K19" s="163">
        <f>AE19</f>
        <v>-1</v>
      </c>
      <c r="L19" s="176">
        <f t="shared" ref="L19:U19" si="22">AI19*Y$2*Y$3</f>
        <v>-0.2</v>
      </c>
      <c r="M19" s="207">
        <f t="shared" si="22"/>
        <v>-0.2</v>
      </c>
      <c r="N19" s="176">
        <f t="shared" si="22"/>
        <v>-0.2</v>
      </c>
      <c r="O19" s="176">
        <f t="shared" si="22"/>
        <v>-0.2</v>
      </c>
      <c r="P19" s="176">
        <f t="shared" si="22"/>
        <v>-0.2</v>
      </c>
      <c r="Q19" s="176">
        <f t="shared" si="22"/>
        <v>0.15000000000000002</v>
      </c>
      <c r="R19" s="176">
        <f t="shared" si="22"/>
        <v>0.4</v>
      </c>
      <c r="S19" s="176">
        <f t="shared" si="22"/>
        <v>0.4</v>
      </c>
      <c r="T19" s="176">
        <f t="shared" si="22"/>
        <v>0.39749999999999996</v>
      </c>
      <c r="U19" s="176">
        <f t="shared" si="22"/>
        <v>0.45</v>
      </c>
      <c r="AE19" s="140">
        <f t="shared" si="6"/>
        <v>-1</v>
      </c>
      <c r="AF19" s="163">
        <v>-2</v>
      </c>
      <c r="AG19" s="187"/>
      <c r="AH19" s="187"/>
      <c r="AI19" s="176">
        <v>-0.1</v>
      </c>
      <c r="AJ19" s="176">
        <v>-0.05</v>
      </c>
      <c r="AK19" s="176">
        <v>0.05</v>
      </c>
      <c r="AL19" s="176">
        <v>0.05</v>
      </c>
      <c r="AM19" s="176">
        <v>0.05</v>
      </c>
      <c r="AN19" s="176">
        <v>0.05</v>
      </c>
      <c r="AO19" s="176">
        <v>0.2</v>
      </c>
      <c r="AP19" s="176">
        <v>0.1</v>
      </c>
      <c r="AQ19" s="176">
        <v>0.15</v>
      </c>
      <c r="AR19" s="176">
        <v>0.2</v>
      </c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I19" s="34">
        <v>-4.5</v>
      </c>
      <c r="CJ19" s="34">
        <v>-5</v>
      </c>
      <c r="CK19" s="34">
        <v>-5.5</v>
      </c>
      <c r="CL19" s="34">
        <v>-2.5</v>
      </c>
      <c r="CM19" s="34">
        <v>-4</v>
      </c>
      <c r="CN19" s="34">
        <v>-2</v>
      </c>
      <c r="CO19" s="34">
        <v>-5</v>
      </c>
    </row>
    <row r="20" spans="1:93" x14ac:dyDescent="0.25">
      <c r="A20" s="160" t="str">
        <f>TFP!A20</f>
        <v>abevt</v>
      </c>
      <c r="B20" s="160" t="str">
        <f>TFP!B20</f>
        <v>nat</v>
      </c>
      <c r="C20" s="160" t="str">
        <f t="shared" si="7"/>
        <v>base</v>
      </c>
      <c r="D20" s="135">
        <f t="shared" si="18"/>
        <v>-4.5</v>
      </c>
      <c r="E20" s="135">
        <f t="shared" ref="E20:E47" si="23">E19</f>
        <v>-5</v>
      </c>
      <c r="F20" s="135">
        <f t="shared" ref="F20:F47" si="24">F19</f>
        <v>-5.5</v>
      </c>
      <c r="G20" s="135">
        <f t="shared" ref="G20:G47" si="25">G19</f>
        <v>-2.5</v>
      </c>
      <c r="H20" s="135">
        <f t="shared" ref="H20:H47" si="26">H19</f>
        <v>-4</v>
      </c>
      <c r="I20" s="135">
        <f t="shared" ref="I20:I47" si="27">I19</f>
        <v>-2</v>
      </c>
      <c r="J20" s="135">
        <f t="shared" ref="J20:L47" si="28">J19</f>
        <v>-5</v>
      </c>
      <c r="K20" s="164">
        <f>K19</f>
        <v>-1</v>
      </c>
      <c r="L20" s="178">
        <f>L19</f>
        <v>-0.2</v>
      </c>
      <c r="M20" s="208">
        <f t="shared" ref="M20:U20" si="29">M19</f>
        <v>-0.2</v>
      </c>
      <c r="N20" s="178">
        <f t="shared" si="29"/>
        <v>-0.2</v>
      </c>
      <c r="O20" s="178">
        <f t="shared" si="29"/>
        <v>-0.2</v>
      </c>
      <c r="P20" s="178">
        <f t="shared" si="29"/>
        <v>-0.2</v>
      </c>
      <c r="Q20" s="178">
        <f t="shared" si="29"/>
        <v>0.15000000000000002</v>
      </c>
      <c r="R20" s="178">
        <f t="shared" si="29"/>
        <v>0.4</v>
      </c>
      <c r="S20" s="178">
        <f t="shared" si="29"/>
        <v>0.4</v>
      </c>
      <c r="T20" s="178">
        <f t="shared" si="29"/>
        <v>0.39749999999999996</v>
      </c>
      <c r="U20" s="178">
        <f t="shared" si="29"/>
        <v>0.45</v>
      </c>
      <c r="AE20" s="140">
        <f t="shared" si="6"/>
        <v>-1</v>
      </c>
      <c r="AF20" s="164">
        <f>AF19</f>
        <v>-2</v>
      </c>
      <c r="AG20" s="188"/>
      <c r="AH20" s="18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  <c r="BY20" s="188"/>
      <c r="BZ20" s="188"/>
      <c r="CA20" s="188"/>
      <c r="CB20" s="188"/>
      <c r="CC20" s="188"/>
      <c r="CD20" s="188"/>
      <c r="CE20" s="188"/>
      <c r="CI20" s="34">
        <v>-4.5</v>
      </c>
      <c r="CJ20" s="34">
        <v>-5</v>
      </c>
      <c r="CK20" s="34">
        <v>-5.5</v>
      </c>
      <c r="CL20" s="34">
        <v>-2.5</v>
      </c>
      <c r="CM20" s="34">
        <v>-4</v>
      </c>
      <c r="CN20" s="34">
        <v>-2</v>
      </c>
      <c r="CO20" s="34">
        <v>-5</v>
      </c>
    </row>
    <row r="21" spans="1:93" x14ac:dyDescent="0.25">
      <c r="A21" s="160" t="str">
        <f>TFP!A21</f>
        <v>atext</v>
      </c>
      <c r="B21" s="160" t="str">
        <f>TFP!B21</f>
        <v>nat</v>
      </c>
      <c r="C21" s="160" t="str">
        <f t="shared" si="7"/>
        <v>base</v>
      </c>
      <c r="D21" s="135">
        <f t="shared" si="18"/>
        <v>-4.5</v>
      </c>
      <c r="E21" s="135">
        <f t="shared" si="23"/>
        <v>-5</v>
      </c>
      <c r="F21" s="135">
        <f t="shared" si="24"/>
        <v>-5.5</v>
      </c>
      <c r="G21" s="135">
        <f t="shared" si="25"/>
        <v>-2.5</v>
      </c>
      <c r="H21" s="135">
        <f t="shared" si="26"/>
        <v>-4</v>
      </c>
      <c r="I21" s="135">
        <f t="shared" si="27"/>
        <v>-2</v>
      </c>
      <c r="J21" s="135">
        <f t="shared" si="28"/>
        <v>-5</v>
      </c>
      <c r="K21" s="163">
        <f>AE21</f>
        <v>-4</v>
      </c>
      <c r="L21" s="176">
        <f t="shared" ref="L21:U21" si="30">AI21*Y$2*Y$3</f>
        <v>-0.2</v>
      </c>
      <c r="M21" s="207">
        <f t="shared" si="30"/>
        <v>-0.2</v>
      </c>
      <c r="N21" s="176">
        <f t="shared" si="30"/>
        <v>-0.2</v>
      </c>
      <c r="O21" s="176">
        <f t="shared" si="30"/>
        <v>-0.2</v>
      </c>
      <c r="P21" s="176">
        <f t="shared" si="30"/>
        <v>-0.2</v>
      </c>
      <c r="Q21" s="176">
        <f t="shared" si="30"/>
        <v>0.15000000000000002</v>
      </c>
      <c r="R21" s="176">
        <f t="shared" si="30"/>
        <v>0.4</v>
      </c>
      <c r="S21" s="176">
        <f t="shared" si="30"/>
        <v>0.4</v>
      </c>
      <c r="T21" s="176">
        <f t="shared" si="30"/>
        <v>0.39749999999999996</v>
      </c>
      <c r="U21" s="176">
        <f t="shared" si="30"/>
        <v>0.45</v>
      </c>
      <c r="AE21" s="140">
        <f t="shared" si="6"/>
        <v>-4</v>
      </c>
      <c r="AF21" s="163">
        <v>-8</v>
      </c>
      <c r="AG21" s="187"/>
      <c r="AH21" s="187"/>
      <c r="AI21" s="176">
        <v>-0.1</v>
      </c>
      <c r="AJ21" s="176">
        <v>-0.05</v>
      </c>
      <c r="AK21" s="176">
        <v>0.05</v>
      </c>
      <c r="AL21" s="176">
        <v>0.05</v>
      </c>
      <c r="AM21" s="176">
        <v>0.05</v>
      </c>
      <c r="AN21" s="176">
        <v>0.05</v>
      </c>
      <c r="AO21" s="176">
        <v>0.2</v>
      </c>
      <c r="AP21" s="176">
        <v>0.1</v>
      </c>
      <c r="AQ21" s="176">
        <v>0.15</v>
      </c>
      <c r="AR21" s="176">
        <v>0.2</v>
      </c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I21" s="34">
        <v>-4.5</v>
      </c>
      <c r="CJ21" s="34">
        <v>-5</v>
      </c>
      <c r="CK21" s="34">
        <v>-5.5</v>
      </c>
      <c r="CL21" s="34">
        <v>-2.5</v>
      </c>
      <c r="CM21" s="34">
        <v>-4</v>
      </c>
      <c r="CN21" s="34">
        <v>-2</v>
      </c>
      <c r="CO21" s="34">
        <v>-5</v>
      </c>
    </row>
    <row r="22" spans="1:93" x14ac:dyDescent="0.25">
      <c r="A22" s="160" t="str">
        <f>TFP!A22</f>
        <v>aclth</v>
      </c>
      <c r="B22" s="160" t="str">
        <f>TFP!B22</f>
        <v>nat</v>
      </c>
      <c r="C22" s="160" t="str">
        <f t="shared" si="7"/>
        <v>base</v>
      </c>
      <c r="D22" s="135">
        <f t="shared" si="18"/>
        <v>-4.5</v>
      </c>
      <c r="E22" s="135">
        <f t="shared" si="23"/>
        <v>-5</v>
      </c>
      <c r="F22" s="135">
        <f t="shared" si="24"/>
        <v>-5.5</v>
      </c>
      <c r="G22" s="135">
        <f t="shared" si="25"/>
        <v>-2.5</v>
      </c>
      <c r="H22" s="135">
        <f t="shared" si="26"/>
        <v>-4</v>
      </c>
      <c r="I22" s="135">
        <f t="shared" si="27"/>
        <v>-2</v>
      </c>
      <c r="J22" s="135">
        <f t="shared" si="28"/>
        <v>-5</v>
      </c>
      <c r="K22" s="165">
        <f t="shared" si="28"/>
        <v>-4</v>
      </c>
      <c r="L22" s="179">
        <f>L21</f>
        <v>-0.2</v>
      </c>
      <c r="M22" s="209">
        <f t="shared" ref="M22:U25" si="31">M21</f>
        <v>-0.2</v>
      </c>
      <c r="N22" s="179">
        <f t="shared" si="31"/>
        <v>-0.2</v>
      </c>
      <c r="O22" s="179">
        <f t="shared" si="31"/>
        <v>-0.2</v>
      </c>
      <c r="P22" s="179">
        <f t="shared" si="31"/>
        <v>-0.2</v>
      </c>
      <c r="Q22" s="179">
        <f t="shared" si="31"/>
        <v>0.15000000000000002</v>
      </c>
      <c r="R22" s="179">
        <f t="shared" si="31"/>
        <v>0.4</v>
      </c>
      <c r="S22" s="179">
        <f t="shared" si="31"/>
        <v>0.4</v>
      </c>
      <c r="T22" s="179">
        <f t="shared" si="31"/>
        <v>0.39749999999999996</v>
      </c>
      <c r="U22" s="179">
        <f t="shared" si="31"/>
        <v>0.45</v>
      </c>
      <c r="AE22" s="140">
        <f t="shared" si="6"/>
        <v>-4</v>
      </c>
      <c r="AF22" s="165">
        <f t="shared" ref="AF22:AF33" si="32">AF21</f>
        <v>-8</v>
      </c>
      <c r="AG22" s="189"/>
      <c r="AH22" s="18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89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89"/>
      <c r="CB22" s="189"/>
      <c r="CC22" s="189"/>
      <c r="CD22" s="189"/>
      <c r="CE22" s="189"/>
      <c r="CI22" s="34">
        <v>-4.5</v>
      </c>
      <c r="CJ22" s="34">
        <v>-5</v>
      </c>
      <c r="CK22" s="34">
        <v>-5.5</v>
      </c>
      <c r="CL22" s="34">
        <v>-2.5</v>
      </c>
      <c r="CM22" s="34">
        <v>-4</v>
      </c>
      <c r="CN22" s="34">
        <v>-2</v>
      </c>
      <c r="CO22" s="34">
        <v>-5</v>
      </c>
    </row>
    <row r="23" spans="1:93" x14ac:dyDescent="0.25">
      <c r="A23" s="160" t="str">
        <f>TFP!A23</f>
        <v>aleat</v>
      </c>
      <c r="B23" s="160" t="str">
        <f>TFP!B23</f>
        <v>nat</v>
      </c>
      <c r="C23" s="160" t="str">
        <f t="shared" si="7"/>
        <v>base</v>
      </c>
      <c r="D23" s="135">
        <f t="shared" si="18"/>
        <v>-4.5</v>
      </c>
      <c r="E23" s="135">
        <f t="shared" si="23"/>
        <v>-5</v>
      </c>
      <c r="F23" s="135">
        <f t="shared" si="24"/>
        <v>-5.5</v>
      </c>
      <c r="G23" s="135">
        <f t="shared" si="25"/>
        <v>-2.5</v>
      </c>
      <c r="H23" s="135">
        <f t="shared" si="26"/>
        <v>-4</v>
      </c>
      <c r="I23" s="135">
        <f t="shared" si="27"/>
        <v>-2</v>
      </c>
      <c r="J23" s="135">
        <f t="shared" si="28"/>
        <v>-5</v>
      </c>
      <c r="K23" s="165">
        <f t="shared" si="28"/>
        <v>-4</v>
      </c>
      <c r="L23" s="179">
        <f t="shared" si="28"/>
        <v>-0.2</v>
      </c>
      <c r="M23" s="209">
        <f t="shared" si="31"/>
        <v>-0.2</v>
      </c>
      <c r="N23" s="179">
        <f t="shared" si="31"/>
        <v>-0.2</v>
      </c>
      <c r="O23" s="179">
        <f t="shared" si="31"/>
        <v>-0.2</v>
      </c>
      <c r="P23" s="179">
        <f t="shared" si="31"/>
        <v>-0.2</v>
      </c>
      <c r="Q23" s="179">
        <f t="shared" si="31"/>
        <v>0.15000000000000002</v>
      </c>
      <c r="R23" s="179">
        <f t="shared" si="31"/>
        <v>0.4</v>
      </c>
      <c r="S23" s="179">
        <f t="shared" si="31"/>
        <v>0.4</v>
      </c>
      <c r="T23" s="179">
        <f t="shared" si="31"/>
        <v>0.39749999999999996</v>
      </c>
      <c r="U23" s="179">
        <f t="shared" si="31"/>
        <v>0.45</v>
      </c>
      <c r="AE23" s="140">
        <f t="shared" si="6"/>
        <v>-4</v>
      </c>
      <c r="AF23" s="165">
        <f t="shared" si="32"/>
        <v>-8</v>
      </c>
      <c r="AG23" s="189"/>
      <c r="AH23" s="18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89"/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  <c r="BY23" s="189"/>
      <c r="BZ23" s="189"/>
      <c r="CA23" s="189"/>
      <c r="CB23" s="189"/>
      <c r="CC23" s="189"/>
      <c r="CD23" s="189"/>
      <c r="CE23" s="189"/>
      <c r="CI23" s="34">
        <v>-4.5</v>
      </c>
      <c r="CJ23" s="34">
        <v>-5</v>
      </c>
      <c r="CK23" s="34">
        <v>-5.5</v>
      </c>
      <c r="CL23" s="34">
        <v>-2.5</v>
      </c>
      <c r="CM23" s="34">
        <v>-4</v>
      </c>
      <c r="CN23" s="34">
        <v>-2</v>
      </c>
      <c r="CO23" s="34">
        <v>-5</v>
      </c>
    </row>
    <row r="24" spans="1:93" x14ac:dyDescent="0.25">
      <c r="A24" s="160" t="str">
        <f>TFP!A24</f>
        <v>afoot</v>
      </c>
      <c r="B24" s="160" t="str">
        <f>TFP!B24</f>
        <v>nat</v>
      </c>
      <c r="C24" s="160" t="str">
        <f t="shared" si="7"/>
        <v>base</v>
      </c>
      <c r="D24" s="135">
        <f t="shared" si="18"/>
        <v>-4.5</v>
      </c>
      <c r="E24" s="135">
        <f t="shared" si="23"/>
        <v>-5</v>
      </c>
      <c r="F24" s="135">
        <f t="shared" si="24"/>
        <v>-5.5</v>
      </c>
      <c r="G24" s="135">
        <f t="shared" si="25"/>
        <v>-2.5</v>
      </c>
      <c r="H24" s="135">
        <f t="shared" si="26"/>
        <v>-4</v>
      </c>
      <c r="I24" s="135">
        <f t="shared" si="27"/>
        <v>-2</v>
      </c>
      <c r="J24" s="135">
        <f t="shared" si="28"/>
        <v>-5</v>
      </c>
      <c r="K24" s="165">
        <f t="shared" si="28"/>
        <v>-4</v>
      </c>
      <c r="L24" s="179">
        <f t="shared" si="28"/>
        <v>-0.2</v>
      </c>
      <c r="M24" s="209">
        <f t="shared" si="31"/>
        <v>-0.2</v>
      </c>
      <c r="N24" s="179">
        <f t="shared" si="31"/>
        <v>-0.2</v>
      </c>
      <c r="O24" s="179">
        <f t="shared" si="31"/>
        <v>-0.2</v>
      </c>
      <c r="P24" s="179">
        <f t="shared" si="31"/>
        <v>-0.2</v>
      </c>
      <c r="Q24" s="179">
        <f t="shared" si="31"/>
        <v>0.15000000000000002</v>
      </c>
      <c r="R24" s="179">
        <f t="shared" si="31"/>
        <v>0.4</v>
      </c>
      <c r="S24" s="179">
        <f t="shared" si="31"/>
        <v>0.4</v>
      </c>
      <c r="T24" s="179">
        <f t="shared" si="31"/>
        <v>0.39749999999999996</v>
      </c>
      <c r="U24" s="179">
        <f t="shared" si="31"/>
        <v>0.45</v>
      </c>
      <c r="AE24" s="140">
        <f t="shared" si="6"/>
        <v>-4</v>
      </c>
      <c r="AF24" s="165">
        <f t="shared" si="32"/>
        <v>-8</v>
      </c>
      <c r="AG24" s="189"/>
      <c r="AH24" s="18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  <c r="BY24" s="189"/>
      <c r="BZ24" s="189"/>
      <c r="CA24" s="189"/>
      <c r="CB24" s="189"/>
      <c r="CC24" s="189"/>
      <c r="CD24" s="189"/>
      <c r="CE24" s="189"/>
      <c r="CI24" s="34">
        <v>-4.5</v>
      </c>
      <c r="CJ24" s="34">
        <v>-5</v>
      </c>
      <c r="CK24" s="34">
        <v>-5.5</v>
      </c>
      <c r="CL24" s="34">
        <v>-2.5</v>
      </c>
      <c r="CM24" s="34">
        <v>-4</v>
      </c>
      <c r="CN24" s="34">
        <v>-2</v>
      </c>
      <c r="CO24" s="34">
        <v>-5</v>
      </c>
    </row>
    <row r="25" spans="1:93" x14ac:dyDescent="0.25">
      <c r="A25" s="160" t="str">
        <f>TFP!A25</f>
        <v>awood</v>
      </c>
      <c r="B25" s="160" t="str">
        <f>TFP!B25</f>
        <v>nat</v>
      </c>
      <c r="C25" s="160" t="str">
        <f t="shared" si="7"/>
        <v>base</v>
      </c>
      <c r="D25" s="135">
        <f t="shared" si="18"/>
        <v>-4.5</v>
      </c>
      <c r="E25" s="135">
        <f t="shared" si="23"/>
        <v>-5</v>
      </c>
      <c r="F25" s="135">
        <f t="shared" si="24"/>
        <v>-5.5</v>
      </c>
      <c r="G25" s="135">
        <f t="shared" si="25"/>
        <v>-2.5</v>
      </c>
      <c r="H25" s="135">
        <f t="shared" si="26"/>
        <v>-4</v>
      </c>
      <c r="I25" s="135">
        <f t="shared" si="27"/>
        <v>-2</v>
      </c>
      <c r="J25" s="135">
        <f t="shared" si="28"/>
        <v>-5</v>
      </c>
      <c r="K25" s="165">
        <f>K24</f>
        <v>-4</v>
      </c>
      <c r="L25" s="179">
        <f t="shared" si="28"/>
        <v>-0.2</v>
      </c>
      <c r="M25" s="209">
        <f t="shared" si="31"/>
        <v>-0.2</v>
      </c>
      <c r="N25" s="179">
        <f t="shared" si="31"/>
        <v>-0.2</v>
      </c>
      <c r="O25" s="179">
        <f t="shared" si="31"/>
        <v>-0.2</v>
      </c>
      <c r="P25" s="179">
        <f t="shared" si="31"/>
        <v>-0.2</v>
      </c>
      <c r="Q25" s="179">
        <f t="shared" si="31"/>
        <v>0.15000000000000002</v>
      </c>
      <c r="R25" s="179">
        <f t="shared" si="31"/>
        <v>0.4</v>
      </c>
      <c r="S25" s="179">
        <f t="shared" si="31"/>
        <v>0.4</v>
      </c>
      <c r="T25" s="179">
        <f t="shared" si="31"/>
        <v>0.39749999999999996</v>
      </c>
      <c r="U25" s="179">
        <f t="shared" si="31"/>
        <v>0.45</v>
      </c>
      <c r="AE25" s="140">
        <f t="shared" si="6"/>
        <v>-4</v>
      </c>
      <c r="AF25" s="165">
        <f>AF24</f>
        <v>-8</v>
      </c>
      <c r="AG25" s="189"/>
      <c r="AH25" s="18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  <c r="BT25" s="189"/>
      <c r="BU25" s="189"/>
      <c r="BV25" s="189"/>
      <c r="BW25" s="189"/>
      <c r="BX25" s="189"/>
      <c r="BY25" s="189"/>
      <c r="BZ25" s="189"/>
      <c r="CA25" s="189"/>
      <c r="CB25" s="189"/>
      <c r="CC25" s="189"/>
      <c r="CD25" s="189"/>
      <c r="CE25" s="189"/>
      <c r="CI25" s="34">
        <v>-4.5</v>
      </c>
      <c r="CJ25" s="34">
        <v>-5</v>
      </c>
      <c r="CK25" s="34">
        <v>-5.5</v>
      </c>
      <c r="CL25" s="34">
        <v>-2.5</v>
      </c>
      <c r="CM25" s="34">
        <v>-4</v>
      </c>
      <c r="CN25" s="34">
        <v>-2</v>
      </c>
      <c r="CO25" s="34">
        <v>-5</v>
      </c>
    </row>
    <row r="26" spans="1:93" x14ac:dyDescent="0.25">
      <c r="A26" s="160" t="str">
        <f>TFP!A26</f>
        <v>apapr</v>
      </c>
      <c r="B26" s="160" t="str">
        <f>TFP!B26</f>
        <v>nat</v>
      </c>
      <c r="C26" s="160" t="str">
        <f t="shared" si="7"/>
        <v>base</v>
      </c>
      <c r="D26" s="135">
        <f t="shared" ref="D26:D44" si="33">D25</f>
        <v>-4.5</v>
      </c>
      <c r="E26" s="135">
        <f t="shared" si="23"/>
        <v>-5</v>
      </c>
      <c r="F26" s="135">
        <f t="shared" si="24"/>
        <v>-5.5</v>
      </c>
      <c r="G26" s="135">
        <f t="shared" si="25"/>
        <v>-2.5</v>
      </c>
      <c r="H26" s="135">
        <f t="shared" si="26"/>
        <v>-4</v>
      </c>
      <c r="I26" s="135">
        <f t="shared" si="27"/>
        <v>-2</v>
      </c>
      <c r="J26" s="135">
        <f t="shared" si="28"/>
        <v>-5</v>
      </c>
      <c r="K26" s="163">
        <f>AE26</f>
        <v>-4</v>
      </c>
      <c r="L26" s="176">
        <f t="shared" ref="L26:U26" si="34">AI26*Y$2*Y$3</f>
        <v>-0.2</v>
      </c>
      <c r="M26" s="207">
        <f t="shared" si="34"/>
        <v>-0.2</v>
      </c>
      <c r="N26" s="176">
        <f t="shared" si="34"/>
        <v>-0.2</v>
      </c>
      <c r="O26" s="176">
        <f t="shared" si="34"/>
        <v>-0.2</v>
      </c>
      <c r="P26" s="176">
        <f t="shared" si="34"/>
        <v>-0.2</v>
      </c>
      <c r="Q26" s="176">
        <f t="shared" si="34"/>
        <v>0.15000000000000002</v>
      </c>
      <c r="R26" s="176">
        <f t="shared" si="34"/>
        <v>0.4</v>
      </c>
      <c r="S26" s="176">
        <f t="shared" si="34"/>
        <v>0.4</v>
      </c>
      <c r="T26" s="176">
        <f t="shared" si="34"/>
        <v>0.39749999999999996</v>
      </c>
      <c r="U26" s="176">
        <f t="shared" si="34"/>
        <v>0.45</v>
      </c>
      <c r="AE26" s="140">
        <f t="shared" si="6"/>
        <v>-4</v>
      </c>
      <c r="AF26" s="163">
        <v>-8</v>
      </c>
      <c r="AG26" s="187"/>
      <c r="AH26" s="187"/>
      <c r="AI26" s="176">
        <v>-0.1</v>
      </c>
      <c r="AJ26" s="176">
        <v>-0.05</v>
      </c>
      <c r="AK26" s="176">
        <v>0.05</v>
      </c>
      <c r="AL26" s="176">
        <v>0.05</v>
      </c>
      <c r="AM26" s="176">
        <v>0.05</v>
      </c>
      <c r="AN26" s="176">
        <v>0.05</v>
      </c>
      <c r="AO26" s="176">
        <v>0.2</v>
      </c>
      <c r="AP26" s="176">
        <v>0.1</v>
      </c>
      <c r="AQ26" s="176">
        <v>0.15</v>
      </c>
      <c r="AR26" s="176">
        <v>0.2</v>
      </c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I26" s="34">
        <v>-4.5</v>
      </c>
      <c r="CJ26" s="34">
        <v>-5</v>
      </c>
      <c r="CK26" s="34">
        <v>-5.5</v>
      </c>
      <c r="CL26" s="34">
        <v>-2.5</v>
      </c>
      <c r="CM26" s="34">
        <v>-4</v>
      </c>
      <c r="CN26" s="34">
        <v>-2</v>
      </c>
      <c r="CO26" s="34">
        <v>-5</v>
      </c>
    </row>
    <row r="27" spans="1:93" x14ac:dyDescent="0.25">
      <c r="A27" s="160" t="str">
        <f>TFP!A27</f>
        <v>aprnt</v>
      </c>
      <c r="B27" s="160" t="str">
        <f>TFP!B27</f>
        <v>nat</v>
      </c>
      <c r="C27" s="160" t="str">
        <f t="shared" si="7"/>
        <v>base</v>
      </c>
      <c r="D27" s="135">
        <f t="shared" si="33"/>
        <v>-4.5</v>
      </c>
      <c r="E27" s="135">
        <f t="shared" si="23"/>
        <v>-5</v>
      </c>
      <c r="F27" s="135">
        <f t="shared" si="24"/>
        <v>-5.5</v>
      </c>
      <c r="G27" s="135">
        <f t="shared" si="25"/>
        <v>-2.5</v>
      </c>
      <c r="H27" s="135">
        <f t="shared" si="26"/>
        <v>-4</v>
      </c>
      <c r="I27" s="135">
        <f t="shared" si="27"/>
        <v>-2</v>
      </c>
      <c r="J27" s="135">
        <f t="shared" si="28"/>
        <v>-5</v>
      </c>
      <c r="K27" s="165">
        <f t="shared" si="28"/>
        <v>-4</v>
      </c>
      <c r="L27" s="179">
        <f>L26</f>
        <v>-0.2</v>
      </c>
      <c r="M27" s="209">
        <f t="shared" ref="M27:U27" si="35">M26</f>
        <v>-0.2</v>
      </c>
      <c r="N27" s="179">
        <f t="shared" si="35"/>
        <v>-0.2</v>
      </c>
      <c r="O27" s="179">
        <f t="shared" si="35"/>
        <v>-0.2</v>
      </c>
      <c r="P27" s="179">
        <f t="shared" si="35"/>
        <v>-0.2</v>
      </c>
      <c r="Q27" s="179">
        <f t="shared" si="35"/>
        <v>0.15000000000000002</v>
      </c>
      <c r="R27" s="179">
        <f t="shared" si="35"/>
        <v>0.4</v>
      </c>
      <c r="S27" s="179">
        <f t="shared" si="35"/>
        <v>0.4</v>
      </c>
      <c r="T27" s="179">
        <f t="shared" si="35"/>
        <v>0.39749999999999996</v>
      </c>
      <c r="U27" s="179">
        <f t="shared" si="35"/>
        <v>0.45</v>
      </c>
      <c r="AE27" s="140">
        <f t="shared" si="6"/>
        <v>-4</v>
      </c>
      <c r="AF27" s="165">
        <f t="shared" ref="AF27" si="36">AF26</f>
        <v>-8</v>
      </c>
      <c r="AG27" s="189"/>
      <c r="AH27" s="18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89"/>
      <c r="AT27" s="189"/>
      <c r="AU27" s="18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I27" s="34">
        <v>-4.5</v>
      </c>
      <c r="CJ27" s="34">
        <v>-5</v>
      </c>
      <c r="CK27" s="34">
        <v>-5.5</v>
      </c>
      <c r="CL27" s="34">
        <v>-2.5</v>
      </c>
      <c r="CM27" s="34">
        <v>-4</v>
      </c>
      <c r="CN27" s="34">
        <v>-2</v>
      </c>
      <c r="CO27" s="34">
        <v>-5</v>
      </c>
    </row>
    <row r="28" spans="1:93" x14ac:dyDescent="0.25">
      <c r="A28" s="160" t="str">
        <f>TFP!A28</f>
        <v>apetr</v>
      </c>
      <c r="B28" s="160" t="str">
        <f>TFP!B28</f>
        <v>nat</v>
      </c>
      <c r="C28" s="160" t="str">
        <f t="shared" si="7"/>
        <v>base</v>
      </c>
      <c r="D28" s="135">
        <f t="shared" si="33"/>
        <v>-4.5</v>
      </c>
      <c r="E28" s="135">
        <f t="shared" si="23"/>
        <v>-5</v>
      </c>
      <c r="F28" s="135">
        <f t="shared" si="24"/>
        <v>-5.5</v>
      </c>
      <c r="G28" s="135">
        <f t="shared" si="25"/>
        <v>-2.5</v>
      </c>
      <c r="H28" s="135">
        <f t="shared" si="26"/>
        <v>-4</v>
      </c>
      <c r="I28" s="135">
        <f t="shared" si="27"/>
        <v>-2</v>
      </c>
      <c r="J28" s="135">
        <f t="shared" si="28"/>
        <v>-5</v>
      </c>
      <c r="K28" s="163" t="s">
        <v>77</v>
      </c>
      <c r="L28" s="180" t="s">
        <v>77</v>
      </c>
      <c r="M28" s="210" t="s">
        <v>77</v>
      </c>
      <c r="N28" s="180" t="s">
        <v>77</v>
      </c>
      <c r="O28" s="180" t="s">
        <v>77</v>
      </c>
      <c r="P28" s="180" t="s">
        <v>77</v>
      </c>
      <c r="Q28" s="180" t="s">
        <v>77</v>
      </c>
      <c r="R28" s="180" t="s">
        <v>77</v>
      </c>
      <c r="S28" s="180" t="s">
        <v>77</v>
      </c>
      <c r="T28" s="180" t="s">
        <v>77</v>
      </c>
      <c r="U28" s="180" t="s">
        <v>77</v>
      </c>
      <c r="AE28" s="140" t="str">
        <f t="shared" si="6"/>
        <v>eps</v>
      </c>
      <c r="AF28" s="163" t="s">
        <v>77</v>
      </c>
      <c r="AG28" s="187"/>
      <c r="AH28" s="187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7"/>
      <c r="AT28" s="187"/>
      <c r="AU28" s="187"/>
      <c r="AV28" s="187"/>
      <c r="AW28" s="187"/>
      <c r="AX28" s="187"/>
      <c r="AY28" s="187"/>
      <c r="AZ28" s="187"/>
      <c r="BA28" s="187"/>
      <c r="BB28" s="187"/>
      <c r="BC28" s="187"/>
      <c r="BD28" s="187"/>
      <c r="BE28" s="187"/>
      <c r="BF28" s="187"/>
      <c r="BG28" s="187"/>
      <c r="BH28" s="187"/>
      <c r="BI28" s="187"/>
      <c r="BJ28" s="187"/>
      <c r="BK28" s="187"/>
      <c r="BL28" s="187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I28" s="34">
        <v>-4.5</v>
      </c>
      <c r="CJ28" s="34">
        <v>-5</v>
      </c>
      <c r="CK28" s="34">
        <v>-5.5</v>
      </c>
      <c r="CL28" s="34">
        <v>-2.5</v>
      </c>
      <c r="CM28" s="34">
        <v>-4</v>
      </c>
      <c r="CN28" s="34">
        <v>-2</v>
      </c>
      <c r="CO28" s="34">
        <v>-5</v>
      </c>
    </row>
    <row r="29" spans="1:93" x14ac:dyDescent="0.25">
      <c r="A29" s="160" t="str">
        <f>TFP!A29</f>
        <v>aammo</v>
      </c>
      <c r="B29" s="160" t="str">
        <f>TFP!B29</f>
        <v>nat</v>
      </c>
      <c r="C29" s="160" t="str">
        <f t="shared" si="7"/>
        <v>base</v>
      </c>
      <c r="D29" s="135">
        <f>D30</f>
        <v>-4.5</v>
      </c>
      <c r="E29" s="135">
        <f t="shared" ref="E29:U29" si="37">E30</f>
        <v>-5</v>
      </c>
      <c r="F29" s="135">
        <f t="shared" si="37"/>
        <v>-5.5</v>
      </c>
      <c r="G29" s="135">
        <f t="shared" si="37"/>
        <v>-2.5</v>
      </c>
      <c r="H29" s="135">
        <f t="shared" si="37"/>
        <v>-4</v>
      </c>
      <c r="I29" s="135">
        <f t="shared" si="37"/>
        <v>-2</v>
      </c>
      <c r="J29" s="135">
        <f t="shared" si="37"/>
        <v>-5</v>
      </c>
      <c r="K29" s="163">
        <f t="shared" si="37"/>
        <v>-1.25</v>
      </c>
      <c r="L29" s="179">
        <f t="shared" si="37"/>
        <v>-0.2</v>
      </c>
      <c r="M29" s="209">
        <f t="shared" si="37"/>
        <v>-0.2</v>
      </c>
      <c r="N29" s="179">
        <f t="shared" si="37"/>
        <v>-0.2</v>
      </c>
      <c r="O29" s="179">
        <f t="shared" si="37"/>
        <v>-0.2</v>
      </c>
      <c r="P29" s="179">
        <f t="shared" si="37"/>
        <v>-0.2</v>
      </c>
      <c r="Q29" s="179">
        <f t="shared" si="37"/>
        <v>0.15000000000000002</v>
      </c>
      <c r="R29" s="179">
        <f t="shared" si="37"/>
        <v>0.4</v>
      </c>
      <c r="S29" s="179">
        <f t="shared" si="37"/>
        <v>0.4</v>
      </c>
      <c r="T29" s="179">
        <f t="shared" si="37"/>
        <v>0.39749999999999996</v>
      </c>
      <c r="U29" s="179">
        <f t="shared" si="37"/>
        <v>0.45</v>
      </c>
      <c r="AE29" s="140">
        <f>AE30</f>
        <v>-1.25</v>
      </c>
      <c r="AF29" s="163">
        <f>AF30</f>
        <v>-2.5</v>
      </c>
      <c r="AG29" s="187"/>
      <c r="AH29" s="187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7"/>
      <c r="AT29" s="187"/>
      <c r="AU29" s="187"/>
      <c r="AV29" s="187"/>
      <c r="AW29" s="187"/>
      <c r="AX29" s="187"/>
      <c r="AY29" s="187"/>
      <c r="AZ29" s="187"/>
      <c r="BA29" s="187"/>
      <c r="BB29" s="187"/>
      <c r="BC29" s="187"/>
      <c r="BD29" s="187"/>
      <c r="BE29" s="187"/>
      <c r="BF29" s="187"/>
      <c r="BG29" s="187"/>
      <c r="BH29" s="187"/>
      <c r="BI29" s="187"/>
      <c r="BJ29" s="187"/>
      <c r="BK29" s="187"/>
      <c r="BL29" s="187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</row>
    <row r="30" spans="1:93" x14ac:dyDescent="0.25">
      <c r="A30" s="160" t="str">
        <f>TFP!A30</f>
        <v>abchm</v>
      </c>
      <c r="B30" s="160" t="str">
        <f>TFP!B30</f>
        <v>nat</v>
      </c>
      <c r="C30" s="160" t="str">
        <f t="shared" si="7"/>
        <v>base</v>
      </c>
      <c r="D30" s="135">
        <f t="shared" ref="D30:J30" si="38">D28</f>
        <v>-4.5</v>
      </c>
      <c r="E30" s="135">
        <f t="shared" si="38"/>
        <v>-5</v>
      </c>
      <c r="F30" s="135">
        <f t="shared" si="38"/>
        <v>-5.5</v>
      </c>
      <c r="G30" s="135">
        <f t="shared" si="38"/>
        <v>-2.5</v>
      </c>
      <c r="H30" s="135">
        <f t="shared" si="38"/>
        <v>-4</v>
      </c>
      <c r="I30" s="135">
        <f t="shared" si="38"/>
        <v>-2</v>
      </c>
      <c r="J30" s="135">
        <f t="shared" si="38"/>
        <v>-5</v>
      </c>
      <c r="K30" s="163">
        <f>AE30</f>
        <v>-1.25</v>
      </c>
      <c r="L30" s="176">
        <f t="shared" ref="L30:U30" si="39">AI30*Y$2*Y$3</f>
        <v>-0.2</v>
      </c>
      <c r="M30" s="207">
        <f t="shared" si="39"/>
        <v>-0.2</v>
      </c>
      <c r="N30" s="176">
        <f t="shared" si="39"/>
        <v>-0.2</v>
      </c>
      <c r="O30" s="176">
        <f t="shared" si="39"/>
        <v>-0.2</v>
      </c>
      <c r="P30" s="176">
        <f t="shared" si="39"/>
        <v>-0.2</v>
      </c>
      <c r="Q30" s="176">
        <f t="shared" si="39"/>
        <v>0.15000000000000002</v>
      </c>
      <c r="R30" s="176">
        <f t="shared" si="39"/>
        <v>0.4</v>
      </c>
      <c r="S30" s="176">
        <f t="shared" si="39"/>
        <v>0.4</v>
      </c>
      <c r="T30" s="176">
        <f t="shared" si="39"/>
        <v>0.39749999999999996</v>
      </c>
      <c r="U30" s="176">
        <f t="shared" si="39"/>
        <v>0.45</v>
      </c>
      <c r="AE30" s="140">
        <f t="shared" si="6"/>
        <v>-1.25</v>
      </c>
      <c r="AF30" s="163">
        <v>-2.5</v>
      </c>
      <c r="AG30" s="187"/>
      <c r="AH30" s="187"/>
      <c r="AI30" s="176">
        <v>-0.1</v>
      </c>
      <c r="AJ30" s="176">
        <v>-0.05</v>
      </c>
      <c r="AK30" s="176">
        <v>0.05</v>
      </c>
      <c r="AL30" s="176">
        <v>0.05</v>
      </c>
      <c r="AM30" s="176">
        <v>0.05</v>
      </c>
      <c r="AN30" s="176">
        <v>0.05</v>
      </c>
      <c r="AO30" s="176">
        <v>0.2</v>
      </c>
      <c r="AP30" s="176">
        <v>0.1</v>
      </c>
      <c r="AQ30" s="176">
        <v>0.15</v>
      </c>
      <c r="AR30" s="176">
        <v>0.2</v>
      </c>
      <c r="AS30" s="187"/>
      <c r="AT30" s="187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I30" s="34">
        <v>-4.5</v>
      </c>
      <c r="CJ30" s="34">
        <v>-5</v>
      </c>
      <c r="CK30" s="34">
        <v>-5.5</v>
      </c>
      <c r="CL30" s="34">
        <v>-2.5</v>
      </c>
      <c r="CM30" s="34">
        <v>-4</v>
      </c>
      <c r="CN30" s="34">
        <v>-2</v>
      </c>
      <c r="CO30" s="34">
        <v>-5</v>
      </c>
    </row>
    <row r="31" spans="1:93" x14ac:dyDescent="0.25">
      <c r="A31" s="160" t="str">
        <f>TFP!A31</f>
        <v>aochm</v>
      </c>
      <c r="B31" s="160" t="str">
        <f>TFP!B31</f>
        <v>nat</v>
      </c>
      <c r="C31" s="160" t="str">
        <f t="shared" si="7"/>
        <v>base</v>
      </c>
      <c r="D31" s="135">
        <f t="shared" si="33"/>
        <v>-4.5</v>
      </c>
      <c r="E31" s="135">
        <f t="shared" si="23"/>
        <v>-5</v>
      </c>
      <c r="F31" s="135">
        <f t="shared" si="24"/>
        <v>-5.5</v>
      </c>
      <c r="G31" s="135">
        <f t="shared" si="25"/>
        <v>-2.5</v>
      </c>
      <c r="H31" s="135">
        <f t="shared" si="26"/>
        <v>-4</v>
      </c>
      <c r="I31" s="135">
        <f t="shared" si="27"/>
        <v>-2</v>
      </c>
      <c r="J31" s="135">
        <f t="shared" si="28"/>
        <v>-5</v>
      </c>
      <c r="K31" s="165">
        <f t="shared" si="28"/>
        <v>-1.25</v>
      </c>
      <c r="L31" s="179">
        <f>L30</f>
        <v>-0.2</v>
      </c>
      <c r="M31" s="209">
        <f t="shared" ref="M31:U33" si="40">M30</f>
        <v>-0.2</v>
      </c>
      <c r="N31" s="179">
        <f t="shared" si="40"/>
        <v>-0.2</v>
      </c>
      <c r="O31" s="179">
        <f t="shared" si="40"/>
        <v>-0.2</v>
      </c>
      <c r="P31" s="179">
        <f t="shared" si="40"/>
        <v>-0.2</v>
      </c>
      <c r="Q31" s="179">
        <f t="shared" si="40"/>
        <v>0.15000000000000002</v>
      </c>
      <c r="R31" s="179">
        <f t="shared" si="40"/>
        <v>0.4</v>
      </c>
      <c r="S31" s="179">
        <f t="shared" si="40"/>
        <v>0.4</v>
      </c>
      <c r="T31" s="179">
        <f t="shared" si="40"/>
        <v>0.39749999999999996</v>
      </c>
      <c r="U31" s="179">
        <f t="shared" si="40"/>
        <v>0.45</v>
      </c>
      <c r="AE31" s="140">
        <f t="shared" si="6"/>
        <v>-1.25</v>
      </c>
      <c r="AF31" s="165">
        <f t="shared" si="32"/>
        <v>-2.5</v>
      </c>
      <c r="AG31" s="189"/>
      <c r="AH31" s="18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89"/>
      <c r="BQ31" s="189"/>
      <c r="BR31" s="189"/>
      <c r="BS31" s="189"/>
      <c r="BT31" s="189"/>
      <c r="BU31" s="189"/>
      <c r="BV31" s="189"/>
      <c r="BW31" s="189"/>
      <c r="BX31" s="189"/>
      <c r="BY31" s="189"/>
      <c r="BZ31" s="189"/>
      <c r="CA31" s="189"/>
      <c r="CB31" s="189"/>
      <c r="CC31" s="189"/>
      <c r="CD31" s="189"/>
      <c r="CE31" s="189"/>
      <c r="CI31" s="34">
        <v>-4.5</v>
      </c>
      <c r="CJ31" s="34">
        <v>-5</v>
      </c>
      <c r="CK31" s="34">
        <v>-5.5</v>
      </c>
      <c r="CL31" s="34">
        <v>-2.5</v>
      </c>
      <c r="CM31" s="34">
        <v>-4</v>
      </c>
      <c r="CN31" s="34">
        <v>-2</v>
      </c>
      <c r="CO31" s="34">
        <v>-5</v>
      </c>
    </row>
    <row r="32" spans="1:93" x14ac:dyDescent="0.25">
      <c r="A32" s="160" t="str">
        <f>TFP!A32</f>
        <v>arubb</v>
      </c>
      <c r="B32" s="160" t="str">
        <f>TFP!B32</f>
        <v>nat</v>
      </c>
      <c r="C32" s="160" t="str">
        <f t="shared" si="7"/>
        <v>base</v>
      </c>
      <c r="D32" s="135">
        <f t="shared" si="33"/>
        <v>-4.5</v>
      </c>
      <c r="E32" s="135">
        <f t="shared" si="23"/>
        <v>-5</v>
      </c>
      <c r="F32" s="135">
        <f t="shared" si="24"/>
        <v>-5.5</v>
      </c>
      <c r="G32" s="135">
        <f t="shared" si="25"/>
        <v>-2.5</v>
      </c>
      <c r="H32" s="135">
        <f t="shared" si="26"/>
        <v>-4</v>
      </c>
      <c r="I32" s="135">
        <f t="shared" si="27"/>
        <v>-2</v>
      </c>
      <c r="J32" s="135">
        <f t="shared" si="28"/>
        <v>-5</v>
      </c>
      <c r="K32" s="165">
        <f t="shared" si="28"/>
        <v>-1.25</v>
      </c>
      <c r="L32" s="179">
        <f t="shared" si="28"/>
        <v>-0.2</v>
      </c>
      <c r="M32" s="209">
        <f t="shared" si="40"/>
        <v>-0.2</v>
      </c>
      <c r="N32" s="179">
        <f t="shared" si="40"/>
        <v>-0.2</v>
      </c>
      <c r="O32" s="179">
        <f t="shared" si="40"/>
        <v>-0.2</v>
      </c>
      <c r="P32" s="179">
        <f t="shared" si="40"/>
        <v>-0.2</v>
      </c>
      <c r="Q32" s="179">
        <f t="shared" si="40"/>
        <v>0.15000000000000002</v>
      </c>
      <c r="R32" s="179">
        <f t="shared" si="40"/>
        <v>0.4</v>
      </c>
      <c r="S32" s="179">
        <f t="shared" si="40"/>
        <v>0.4</v>
      </c>
      <c r="T32" s="179">
        <f t="shared" si="40"/>
        <v>0.39749999999999996</v>
      </c>
      <c r="U32" s="179">
        <f t="shared" si="40"/>
        <v>0.45</v>
      </c>
      <c r="AE32" s="140">
        <f t="shared" si="6"/>
        <v>-1.25</v>
      </c>
      <c r="AF32" s="165">
        <f t="shared" si="32"/>
        <v>-2.5</v>
      </c>
      <c r="AG32" s="189"/>
      <c r="AH32" s="18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89"/>
      <c r="BQ32" s="189"/>
      <c r="BR32" s="189"/>
      <c r="BS32" s="189"/>
      <c r="BT32" s="189"/>
      <c r="BU32" s="189"/>
      <c r="BV32" s="189"/>
      <c r="BW32" s="189"/>
      <c r="BX32" s="189"/>
      <c r="BY32" s="189"/>
      <c r="BZ32" s="189"/>
      <c r="CA32" s="189"/>
      <c r="CB32" s="189"/>
      <c r="CC32" s="189"/>
      <c r="CD32" s="189"/>
      <c r="CE32" s="189"/>
      <c r="CI32" s="34">
        <v>-4.5</v>
      </c>
      <c r="CJ32" s="34">
        <v>-5</v>
      </c>
      <c r="CK32" s="34">
        <v>-5.5</v>
      </c>
      <c r="CL32" s="34">
        <v>-2.5</v>
      </c>
      <c r="CM32" s="34">
        <v>-4</v>
      </c>
      <c r="CN32" s="34">
        <v>-2</v>
      </c>
      <c r="CO32" s="34">
        <v>-5</v>
      </c>
    </row>
    <row r="33" spans="1:93" x14ac:dyDescent="0.25">
      <c r="A33" s="160" t="str">
        <f>TFP!A33</f>
        <v>aplas</v>
      </c>
      <c r="B33" s="160" t="str">
        <f>TFP!B33</f>
        <v>nat</v>
      </c>
      <c r="C33" s="160" t="str">
        <f t="shared" si="7"/>
        <v>base</v>
      </c>
      <c r="D33" s="135">
        <f t="shared" si="33"/>
        <v>-4.5</v>
      </c>
      <c r="E33" s="135">
        <f t="shared" si="23"/>
        <v>-5</v>
      </c>
      <c r="F33" s="135">
        <f t="shared" si="24"/>
        <v>-5.5</v>
      </c>
      <c r="G33" s="135">
        <f t="shared" si="25"/>
        <v>-2.5</v>
      </c>
      <c r="H33" s="135">
        <f t="shared" si="26"/>
        <v>-4</v>
      </c>
      <c r="I33" s="135">
        <f t="shared" si="27"/>
        <v>-2</v>
      </c>
      <c r="J33" s="135">
        <f t="shared" si="28"/>
        <v>-5</v>
      </c>
      <c r="K33" s="165">
        <f t="shared" si="28"/>
        <v>-1.25</v>
      </c>
      <c r="L33" s="179">
        <f t="shared" si="28"/>
        <v>-0.2</v>
      </c>
      <c r="M33" s="209">
        <f t="shared" si="40"/>
        <v>-0.2</v>
      </c>
      <c r="N33" s="179">
        <f t="shared" si="40"/>
        <v>-0.2</v>
      </c>
      <c r="O33" s="179">
        <f t="shared" si="40"/>
        <v>-0.2</v>
      </c>
      <c r="P33" s="179">
        <f t="shared" si="40"/>
        <v>-0.2</v>
      </c>
      <c r="Q33" s="179">
        <f t="shared" si="40"/>
        <v>0.15000000000000002</v>
      </c>
      <c r="R33" s="179">
        <f t="shared" si="40"/>
        <v>0.4</v>
      </c>
      <c r="S33" s="179">
        <f t="shared" si="40"/>
        <v>0.4</v>
      </c>
      <c r="T33" s="179">
        <f t="shared" si="40"/>
        <v>0.39749999999999996</v>
      </c>
      <c r="U33" s="179">
        <f t="shared" si="40"/>
        <v>0.45</v>
      </c>
      <c r="AE33" s="140">
        <f t="shared" si="6"/>
        <v>-1.25</v>
      </c>
      <c r="AF33" s="165">
        <f t="shared" si="32"/>
        <v>-2.5</v>
      </c>
      <c r="AG33" s="189"/>
      <c r="AH33" s="18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89"/>
      <c r="BQ33" s="189"/>
      <c r="BR33" s="189"/>
      <c r="BS33" s="189"/>
      <c r="BT33" s="189"/>
      <c r="BU33" s="189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I33" s="34">
        <v>-4.5</v>
      </c>
      <c r="CJ33" s="34">
        <v>-5</v>
      </c>
      <c r="CK33" s="34">
        <v>-5.5</v>
      </c>
      <c r="CL33" s="34">
        <v>-2.5</v>
      </c>
      <c r="CM33" s="34">
        <v>-4</v>
      </c>
      <c r="CN33" s="34">
        <v>-2</v>
      </c>
      <c r="CO33" s="34">
        <v>-5</v>
      </c>
    </row>
    <row r="34" spans="1:93" x14ac:dyDescent="0.25">
      <c r="A34" s="160" t="str">
        <f>TFP!A34</f>
        <v>aglas</v>
      </c>
      <c r="B34" s="160" t="str">
        <f>TFP!B34</f>
        <v>nat</v>
      </c>
      <c r="C34" s="160" t="str">
        <f t="shared" si="7"/>
        <v>base</v>
      </c>
      <c r="D34" s="135">
        <f t="shared" si="33"/>
        <v>-4.5</v>
      </c>
      <c r="E34" s="135">
        <f t="shared" si="23"/>
        <v>-5</v>
      </c>
      <c r="F34" s="135">
        <f t="shared" si="24"/>
        <v>-5.5</v>
      </c>
      <c r="G34" s="135">
        <f t="shared" si="25"/>
        <v>-2.5</v>
      </c>
      <c r="H34" s="135">
        <f t="shared" si="26"/>
        <v>-4</v>
      </c>
      <c r="I34" s="135">
        <f t="shared" si="27"/>
        <v>-2</v>
      </c>
      <c r="J34" s="135">
        <f t="shared" si="28"/>
        <v>-5</v>
      </c>
      <c r="K34" s="163">
        <f>AE34</f>
        <v>-5.5</v>
      </c>
      <c r="L34" s="176">
        <f t="shared" ref="L34:U34" si="41">AI34*Y$2*Y$3</f>
        <v>-0.2</v>
      </c>
      <c r="M34" s="207">
        <f t="shared" si="41"/>
        <v>-0.2</v>
      </c>
      <c r="N34" s="176">
        <f t="shared" si="41"/>
        <v>-0.2</v>
      </c>
      <c r="O34" s="176">
        <f t="shared" si="41"/>
        <v>-0.2</v>
      </c>
      <c r="P34" s="176">
        <f t="shared" si="41"/>
        <v>-0.2</v>
      </c>
      <c r="Q34" s="176">
        <f t="shared" si="41"/>
        <v>0.15000000000000002</v>
      </c>
      <c r="R34" s="176">
        <f t="shared" si="41"/>
        <v>0.4</v>
      </c>
      <c r="S34" s="176">
        <f t="shared" si="41"/>
        <v>0.4</v>
      </c>
      <c r="T34" s="176">
        <f t="shared" si="41"/>
        <v>0.39749999999999996</v>
      </c>
      <c r="U34" s="176">
        <f t="shared" si="41"/>
        <v>0.45</v>
      </c>
      <c r="AE34" s="140">
        <f t="shared" si="6"/>
        <v>-5.5</v>
      </c>
      <c r="AF34" s="163">
        <v>-11</v>
      </c>
      <c r="AG34" s="187"/>
      <c r="AH34" s="187"/>
      <c r="AI34" s="176">
        <v>-0.1</v>
      </c>
      <c r="AJ34" s="176">
        <v>-0.05</v>
      </c>
      <c r="AK34" s="176">
        <v>0.05</v>
      </c>
      <c r="AL34" s="176">
        <v>0.05</v>
      </c>
      <c r="AM34" s="176">
        <v>0.05</v>
      </c>
      <c r="AN34" s="176">
        <v>0.05</v>
      </c>
      <c r="AO34" s="176">
        <v>0.2</v>
      </c>
      <c r="AP34" s="176">
        <v>0.1</v>
      </c>
      <c r="AQ34" s="176">
        <v>0.15</v>
      </c>
      <c r="AR34" s="176">
        <v>0.2</v>
      </c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I34" s="34">
        <v>-4.5</v>
      </c>
      <c r="CJ34" s="34">
        <v>-5</v>
      </c>
      <c r="CK34" s="34">
        <v>-5.5</v>
      </c>
      <c r="CL34" s="34">
        <v>-2.5</v>
      </c>
      <c r="CM34" s="34">
        <v>-4</v>
      </c>
      <c r="CN34" s="34">
        <v>-2</v>
      </c>
      <c r="CO34" s="34">
        <v>-5</v>
      </c>
    </row>
    <row r="35" spans="1:93" x14ac:dyDescent="0.25">
      <c r="A35" s="160" t="str">
        <f>TFP!A35</f>
        <v>anmet</v>
      </c>
      <c r="B35" s="160" t="str">
        <f>TFP!B35</f>
        <v>nat</v>
      </c>
      <c r="C35" s="160" t="str">
        <f t="shared" si="7"/>
        <v>base</v>
      </c>
      <c r="D35" s="135">
        <f t="shared" si="33"/>
        <v>-4.5</v>
      </c>
      <c r="E35" s="135">
        <f t="shared" si="23"/>
        <v>-5</v>
      </c>
      <c r="F35" s="135">
        <f t="shared" si="24"/>
        <v>-5.5</v>
      </c>
      <c r="G35" s="135">
        <f t="shared" si="25"/>
        <v>-2.5</v>
      </c>
      <c r="H35" s="135">
        <f t="shared" si="26"/>
        <v>-4</v>
      </c>
      <c r="I35" s="135">
        <f t="shared" si="27"/>
        <v>-2</v>
      </c>
      <c r="J35" s="135">
        <f t="shared" si="28"/>
        <v>-5</v>
      </c>
      <c r="K35" s="165">
        <f t="shared" si="28"/>
        <v>-5.5</v>
      </c>
      <c r="L35" s="179">
        <f>L34</f>
        <v>-0.2</v>
      </c>
      <c r="M35" s="209">
        <f t="shared" ref="M35:U35" si="42">M34</f>
        <v>-0.2</v>
      </c>
      <c r="N35" s="179">
        <f t="shared" si="42"/>
        <v>-0.2</v>
      </c>
      <c r="O35" s="179">
        <f t="shared" si="42"/>
        <v>-0.2</v>
      </c>
      <c r="P35" s="179">
        <f t="shared" si="42"/>
        <v>-0.2</v>
      </c>
      <c r="Q35" s="179">
        <f t="shared" si="42"/>
        <v>0.15000000000000002</v>
      </c>
      <c r="R35" s="179">
        <f t="shared" si="42"/>
        <v>0.4</v>
      </c>
      <c r="S35" s="179">
        <f t="shared" si="42"/>
        <v>0.4</v>
      </c>
      <c r="T35" s="179">
        <f t="shared" si="42"/>
        <v>0.39749999999999996</v>
      </c>
      <c r="U35" s="179">
        <f t="shared" si="42"/>
        <v>0.45</v>
      </c>
      <c r="AE35" s="140">
        <f t="shared" si="6"/>
        <v>-5.5</v>
      </c>
      <c r="AF35" s="165">
        <f t="shared" ref="AF35:AF47" si="43">AF34</f>
        <v>-11</v>
      </c>
      <c r="AG35" s="189"/>
      <c r="AH35" s="18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  <c r="BO35" s="189"/>
      <c r="BP35" s="189"/>
      <c r="BQ35" s="189"/>
      <c r="BR35" s="189"/>
      <c r="BS35" s="189"/>
      <c r="BT35" s="189"/>
      <c r="BU35" s="189"/>
      <c r="BV35" s="189"/>
      <c r="BW35" s="189"/>
      <c r="BX35" s="189"/>
      <c r="BY35" s="189"/>
      <c r="BZ35" s="189"/>
      <c r="CA35" s="189"/>
      <c r="CB35" s="189"/>
      <c r="CC35" s="189"/>
      <c r="CD35" s="189"/>
      <c r="CE35" s="189"/>
      <c r="CI35" s="34">
        <v>-4.5</v>
      </c>
      <c r="CJ35" s="34">
        <v>-5</v>
      </c>
      <c r="CK35" s="34">
        <v>-5.5</v>
      </c>
      <c r="CL35" s="34">
        <v>-2.5</v>
      </c>
      <c r="CM35" s="34">
        <v>-4</v>
      </c>
      <c r="CN35" s="34">
        <v>-2</v>
      </c>
      <c r="CO35" s="34">
        <v>-5</v>
      </c>
    </row>
    <row r="36" spans="1:93" x14ac:dyDescent="0.25">
      <c r="A36" s="160" t="str">
        <f>TFP!A36</f>
        <v>airon</v>
      </c>
      <c r="B36" s="160" t="str">
        <f>TFP!B36</f>
        <v>nat</v>
      </c>
      <c r="C36" s="160" t="str">
        <f t="shared" si="7"/>
        <v>base</v>
      </c>
      <c r="D36" s="135">
        <f t="shared" si="33"/>
        <v>-4.5</v>
      </c>
      <c r="E36" s="135">
        <f t="shared" si="23"/>
        <v>-5</v>
      </c>
      <c r="F36" s="135">
        <f t="shared" si="24"/>
        <v>-5.5</v>
      </c>
      <c r="G36" s="135">
        <f t="shared" si="25"/>
        <v>-2.5</v>
      </c>
      <c r="H36" s="135">
        <f t="shared" si="26"/>
        <v>-4</v>
      </c>
      <c r="I36" s="135">
        <f t="shared" si="27"/>
        <v>-2</v>
      </c>
      <c r="J36" s="135">
        <f t="shared" si="28"/>
        <v>-5</v>
      </c>
      <c r="K36" s="168">
        <f>AE36</f>
        <v>-10</v>
      </c>
      <c r="L36" s="176">
        <f t="shared" ref="L36:U36" si="44">AI36*Y$2*Y$3</f>
        <v>-0.2</v>
      </c>
      <c r="M36" s="207">
        <f t="shared" si="44"/>
        <v>-0.2</v>
      </c>
      <c r="N36" s="176">
        <f t="shared" si="44"/>
        <v>-0.2</v>
      </c>
      <c r="O36" s="176">
        <f t="shared" si="44"/>
        <v>-0.2</v>
      </c>
      <c r="P36" s="176">
        <f t="shared" si="44"/>
        <v>-0.2</v>
      </c>
      <c r="Q36" s="176">
        <f t="shared" si="44"/>
        <v>0.15000000000000002</v>
      </c>
      <c r="R36" s="176">
        <f t="shared" si="44"/>
        <v>0.4</v>
      </c>
      <c r="S36" s="176">
        <f t="shared" si="44"/>
        <v>0.4</v>
      </c>
      <c r="T36" s="176">
        <f t="shared" si="44"/>
        <v>0.39749999999999996</v>
      </c>
      <c r="U36" s="176">
        <f t="shared" si="44"/>
        <v>0.45</v>
      </c>
      <c r="AE36" s="140">
        <f t="shared" si="6"/>
        <v>-10</v>
      </c>
      <c r="AF36" s="163">
        <v>-20</v>
      </c>
      <c r="AG36" s="187"/>
      <c r="AH36" s="187"/>
      <c r="AI36" s="176">
        <v>-0.1</v>
      </c>
      <c r="AJ36" s="176">
        <v>-0.05</v>
      </c>
      <c r="AK36" s="176">
        <v>0.05</v>
      </c>
      <c r="AL36" s="176">
        <v>0.05</v>
      </c>
      <c r="AM36" s="176">
        <v>0.05</v>
      </c>
      <c r="AN36" s="176">
        <v>0.05</v>
      </c>
      <c r="AO36" s="176">
        <v>0.2</v>
      </c>
      <c r="AP36" s="176">
        <v>0.1</v>
      </c>
      <c r="AQ36" s="176">
        <v>0.15</v>
      </c>
      <c r="AR36" s="176">
        <v>0.2</v>
      </c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I36" s="34">
        <v>-4.5</v>
      </c>
      <c r="CJ36" s="34">
        <v>-5</v>
      </c>
      <c r="CK36" s="34">
        <v>-5.5</v>
      </c>
      <c r="CL36" s="34">
        <v>-2.5</v>
      </c>
      <c r="CM36" s="34">
        <v>-4</v>
      </c>
      <c r="CN36" s="34">
        <v>-2</v>
      </c>
      <c r="CO36" s="34">
        <v>-5</v>
      </c>
    </row>
    <row r="37" spans="1:93" x14ac:dyDescent="0.25">
      <c r="A37" s="160" t="str">
        <f>TFP!A37</f>
        <v>anfrm</v>
      </c>
      <c r="B37" s="160" t="str">
        <f>TFP!B37</f>
        <v>nat</v>
      </c>
      <c r="C37" s="160" t="str">
        <f t="shared" si="7"/>
        <v>base</v>
      </c>
      <c r="D37" s="135">
        <f t="shared" si="33"/>
        <v>-4.5</v>
      </c>
      <c r="E37" s="135">
        <f t="shared" si="23"/>
        <v>-5</v>
      </c>
      <c r="F37" s="135">
        <f t="shared" si="24"/>
        <v>-5.5</v>
      </c>
      <c r="G37" s="135">
        <f t="shared" si="25"/>
        <v>-2.5</v>
      </c>
      <c r="H37" s="135">
        <f t="shared" si="26"/>
        <v>-4</v>
      </c>
      <c r="I37" s="135">
        <f t="shared" si="27"/>
        <v>-2</v>
      </c>
      <c r="J37" s="135">
        <f t="shared" si="28"/>
        <v>-5</v>
      </c>
      <c r="K37" s="165">
        <f t="shared" si="28"/>
        <v>-10</v>
      </c>
      <c r="L37" s="179">
        <f>L36</f>
        <v>-0.2</v>
      </c>
      <c r="M37" s="209">
        <f t="shared" ref="M37:U47" si="45">M36</f>
        <v>-0.2</v>
      </c>
      <c r="N37" s="179">
        <f t="shared" si="45"/>
        <v>-0.2</v>
      </c>
      <c r="O37" s="179">
        <f t="shared" si="45"/>
        <v>-0.2</v>
      </c>
      <c r="P37" s="179">
        <f t="shared" si="45"/>
        <v>-0.2</v>
      </c>
      <c r="Q37" s="179">
        <f t="shared" si="45"/>
        <v>0.15000000000000002</v>
      </c>
      <c r="R37" s="179">
        <f t="shared" si="45"/>
        <v>0.4</v>
      </c>
      <c r="S37" s="179">
        <f t="shared" si="45"/>
        <v>0.4</v>
      </c>
      <c r="T37" s="179">
        <f t="shared" si="45"/>
        <v>0.39749999999999996</v>
      </c>
      <c r="U37" s="179">
        <f t="shared" si="45"/>
        <v>0.45</v>
      </c>
      <c r="AE37" s="140">
        <f t="shared" si="6"/>
        <v>-10</v>
      </c>
      <c r="AF37" s="165">
        <f t="shared" si="43"/>
        <v>-20</v>
      </c>
      <c r="AG37" s="189"/>
      <c r="AH37" s="18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I37" s="34">
        <v>-4.5</v>
      </c>
      <c r="CJ37" s="34">
        <v>-5</v>
      </c>
      <c r="CK37" s="34">
        <v>-5.5</v>
      </c>
      <c r="CL37" s="34">
        <v>-2.5</v>
      </c>
      <c r="CM37" s="34">
        <v>-4</v>
      </c>
      <c r="CN37" s="34">
        <v>-2</v>
      </c>
      <c r="CO37" s="34">
        <v>-5</v>
      </c>
    </row>
    <row r="38" spans="1:93" x14ac:dyDescent="0.25">
      <c r="A38" s="160" t="str">
        <f>TFP!A38</f>
        <v>ametp</v>
      </c>
      <c r="B38" s="160" t="str">
        <f>TFP!B38</f>
        <v>nat</v>
      </c>
      <c r="C38" s="160" t="str">
        <f t="shared" si="7"/>
        <v>base</v>
      </c>
      <c r="D38" s="135">
        <f t="shared" si="33"/>
        <v>-4.5</v>
      </c>
      <c r="E38" s="135">
        <f t="shared" si="23"/>
        <v>-5</v>
      </c>
      <c r="F38" s="135">
        <f t="shared" si="24"/>
        <v>-5.5</v>
      </c>
      <c r="G38" s="135">
        <f t="shared" si="25"/>
        <v>-2.5</v>
      </c>
      <c r="H38" s="135">
        <f t="shared" si="26"/>
        <v>-4</v>
      </c>
      <c r="I38" s="135">
        <f t="shared" si="27"/>
        <v>-2</v>
      </c>
      <c r="J38" s="135">
        <f t="shared" si="28"/>
        <v>-5</v>
      </c>
      <c r="K38" s="165">
        <f t="shared" si="28"/>
        <v>-10</v>
      </c>
      <c r="L38" s="179">
        <f t="shared" si="28"/>
        <v>-0.2</v>
      </c>
      <c r="M38" s="209">
        <f t="shared" si="45"/>
        <v>-0.2</v>
      </c>
      <c r="N38" s="179">
        <f t="shared" si="45"/>
        <v>-0.2</v>
      </c>
      <c r="O38" s="179">
        <f t="shared" si="45"/>
        <v>-0.2</v>
      </c>
      <c r="P38" s="179">
        <f t="shared" si="45"/>
        <v>-0.2</v>
      </c>
      <c r="Q38" s="179">
        <f t="shared" si="45"/>
        <v>0.15000000000000002</v>
      </c>
      <c r="R38" s="179">
        <f t="shared" si="45"/>
        <v>0.4</v>
      </c>
      <c r="S38" s="179">
        <f t="shared" si="45"/>
        <v>0.4</v>
      </c>
      <c r="T38" s="179">
        <f t="shared" si="45"/>
        <v>0.39749999999999996</v>
      </c>
      <c r="U38" s="179">
        <f t="shared" si="45"/>
        <v>0.45</v>
      </c>
      <c r="AE38" s="140">
        <f t="shared" si="6"/>
        <v>-10</v>
      </c>
      <c r="AF38" s="165">
        <f t="shared" si="43"/>
        <v>-20</v>
      </c>
      <c r="AG38" s="189"/>
      <c r="AH38" s="18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9"/>
      <c r="AT38" s="189"/>
      <c r="AU38" s="18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89"/>
      <c r="BP38" s="189"/>
      <c r="BQ38" s="189"/>
      <c r="BR38" s="189"/>
      <c r="BS38" s="189"/>
      <c r="BT38" s="189"/>
      <c r="BU38" s="189"/>
      <c r="BV38" s="189"/>
      <c r="BW38" s="189"/>
      <c r="BX38" s="189"/>
      <c r="BY38" s="189"/>
      <c r="BZ38" s="189"/>
      <c r="CA38" s="189"/>
      <c r="CB38" s="189"/>
      <c r="CC38" s="189"/>
      <c r="CD38" s="189"/>
      <c r="CE38" s="189"/>
      <c r="CI38" s="34">
        <v>-4.5</v>
      </c>
      <c r="CJ38" s="34">
        <v>-5</v>
      </c>
      <c r="CK38" s="34">
        <v>-5.5</v>
      </c>
      <c r="CL38" s="34">
        <v>-2.5</v>
      </c>
      <c r="CM38" s="34">
        <v>-4</v>
      </c>
      <c r="CN38" s="34">
        <v>-2</v>
      </c>
      <c r="CO38" s="34">
        <v>-5</v>
      </c>
    </row>
    <row r="39" spans="1:93" x14ac:dyDescent="0.25">
      <c r="A39" s="160" t="str">
        <f>TFP!A39</f>
        <v>amach</v>
      </c>
      <c r="B39" s="160" t="str">
        <f>TFP!B39</f>
        <v>nat</v>
      </c>
      <c r="C39" s="160" t="str">
        <f t="shared" si="7"/>
        <v>base</v>
      </c>
      <c r="D39" s="135">
        <f t="shared" si="33"/>
        <v>-4.5</v>
      </c>
      <c r="E39" s="135">
        <f t="shared" si="23"/>
        <v>-5</v>
      </c>
      <c r="F39" s="135">
        <f t="shared" si="24"/>
        <v>-5.5</v>
      </c>
      <c r="G39" s="135">
        <f t="shared" si="25"/>
        <v>-2.5</v>
      </c>
      <c r="H39" s="135">
        <f t="shared" si="26"/>
        <v>-4</v>
      </c>
      <c r="I39" s="135">
        <f t="shared" si="27"/>
        <v>-2</v>
      </c>
      <c r="J39" s="135">
        <f t="shared" si="28"/>
        <v>-5</v>
      </c>
      <c r="K39" s="165">
        <f t="shared" si="28"/>
        <v>-10</v>
      </c>
      <c r="L39" s="179">
        <f t="shared" si="28"/>
        <v>-0.2</v>
      </c>
      <c r="M39" s="209">
        <f t="shared" si="45"/>
        <v>-0.2</v>
      </c>
      <c r="N39" s="179">
        <f t="shared" si="45"/>
        <v>-0.2</v>
      </c>
      <c r="O39" s="179">
        <f t="shared" si="45"/>
        <v>-0.2</v>
      </c>
      <c r="P39" s="179">
        <f t="shared" si="45"/>
        <v>-0.2</v>
      </c>
      <c r="Q39" s="179">
        <f t="shared" si="45"/>
        <v>0.15000000000000002</v>
      </c>
      <c r="R39" s="179">
        <f t="shared" si="45"/>
        <v>0.4</v>
      </c>
      <c r="S39" s="179">
        <f t="shared" si="45"/>
        <v>0.4</v>
      </c>
      <c r="T39" s="179">
        <f t="shared" si="45"/>
        <v>0.39749999999999996</v>
      </c>
      <c r="U39" s="179">
        <f t="shared" si="45"/>
        <v>0.45</v>
      </c>
      <c r="AE39" s="140">
        <f t="shared" si="6"/>
        <v>-10</v>
      </c>
      <c r="AF39" s="165">
        <f t="shared" si="43"/>
        <v>-20</v>
      </c>
      <c r="AG39" s="189"/>
      <c r="AH39" s="18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89"/>
      <c r="AT39" s="189"/>
      <c r="AU39" s="18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89"/>
      <c r="BP39" s="189"/>
      <c r="BQ39" s="189"/>
      <c r="BR39" s="189"/>
      <c r="BS39" s="189"/>
      <c r="BT39" s="189"/>
      <c r="BU39" s="189"/>
      <c r="BV39" s="189"/>
      <c r="BW39" s="189"/>
      <c r="BX39" s="189"/>
      <c r="BY39" s="189"/>
      <c r="BZ39" s="189"/>
      <c r="CA39" s="189"/>
      <c r="CB39" s="189"/>
      <c r="CC39" s="189"/>
      <c r="CD39" s="189"/>
      <c r="CE39" s="189"/>
      <c r="CI39" s="34">
        <v>-4.5</v>
      </c>
      <c r="CJ39" s="34">
        <v>-5</v>
      </c>
      <c r="CK39" s="34">
        <v>-5.5</v>
      </c>
      <c r="CL39" s="34">
        <v>-2.5</v>
      </c>
      <c r="CM39" s="34">
        <v>-4</v>
      </c>
      <c r="CN39" s="34">
        <v>-2</v>
      </c>
      <c r="CO39" s="34">
        <v>-5</v>
      </c>
    </row>
    <row r="40" spans="1:93" x14ac:dyDescent="0.25">
      <c r="A40" s="160" t="str">
        <f>TFP!A40</f>
        <v>aelct</v>
      </c>
      <c r="B40" s="160" t="str">
        <f>TFP!B40</f>
        <v>nat</v>
      </c>
      <c r="C40" s="160" t="str">
        <f t="shared" si="7"/>
        <v>base</v>
      </c>
      <c r="D40" s="135">
        <f>D41</f>
        <v>-4.5</v>
      </c>
      <c r="E40" s="135">
        <f t="shared" ref="E40:U41" si="46">E41</f>
        <v>-5</v>
      </c>
      <c r="F40" s="135">
        <f t="shared" si="46"/>
        <v>-5.5</v>
      </c>
      <c r="G40" s="135">
        <f t="shared" si="46"/>
        <v>-2.5</v>
      </c>
      <c r="H40" s="135">
        <f t="shared" si="46"/>
        <v>-4</v>
      </c>
      <c r="I40" s="135">
        <f t="shared" si="46"/>
        <v>-2</v>
      </c>
      <c r="J40" s="135">
        <f t="shared" si="46"/>
        <v>-5</v>
      </c>
      <c r="K40" s="165">
        <f t="shared" si="46"/>
        <v>-10</v>
      </c>
      <c r="L40" s="179">
        <f t="shared" si="46"/>
        <v>-0.2</v>
      </c>
      <c r="M40" s="209">
        <f t="shared" si="46"/>
        <v>-0.2</v>
      </c>
      <c r="N40" s="179">
        <f t="shared" si="46"/>
        <v>-0.2</v>
      </c>
      <c r="O40" s="179">
        <f t="shared" si="46"/>
        <v>-0.2</v>
      </c>
      <c r="P40" s="179">
        <f t="shared" si="46"/>
        <v>-0.2</v>
      </c>
      <c r="Q40" s="179">
        <f t="shared" si="46"/>
        <v>0.15000000000000002</v>
      </c>
      <c r="R40" s="179">
        <f t="shared" si="46"/>
        <v>0.4</v>
      </c>
      <c r="S40" s="179">
        <f t="shared" si="46"/>
        <v>0.4</v>
      </c>
      <c r="T40" s="179">
        <f t="shared" si="46"/>
        <v>0.39749999999999996</v>
      </c>
      <c r="U40" s="179">
        <f t="shared" si="46"/>
        <v>0.45</v>
      </c>
      <c r="AE40" s="140">
        <f>AE41</f>
        <v>-10</v>
      </c>
      <c r="AF40" s="165">
        <f>AF41</f>
        <v>-20</v>
      </c>
      <c r="AG40" s="189"/>
      <c r="AH40" s="18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  <c r="BY40" s="189"/>
      <c r="BZ40" s="189"/>
      <c r="CA40" s="189"/>
      <c r="CB40" s="189"/>
      <c r="CC40" s="189"/>
      <c r="CD40" s="189"/>
      <c r="CE40" s="189"/>
    </row>
    <row r="41" spans="1:93" x14ac:dyDescent="0.25">
      <c r="A41" s="160" t="str">
        <f>TFP!A41</f>
        <v>afcel</v>
      </c>
      <c r="B41" s="160" t="str">
        <f>TFP!B41</f>
        <v>nat</v>
      </c>
      <c r="C41" s="160" t="str">
        <f t="shared" si="7"/>
        <v>base</v>
      </c>
      <c r="D41" s="135">
        <f>D42</f>
        <v>-4.5</v>
      </c>
      <c r="E41" s="135">
        <f t="shared" si="46"/>
        <v>-5</v>
      </c>
      <c r="F41" s="135">
        <f t="shared" si="46"/>
        <v>-5.5</v>
      </c>
      <c r="G41" s="135">
        <f t="shared" si="46"/>
        <v>-2.5</v>
      </c>
      <c r="H41" s="135">
        <f t="shared" si="46"/>
        <v>-4</v>
      </c>
      <c r="I41" s="135">
        <f t="shared" si="46"/>
        <v>-2</v>
      </c>
      <c r="J41" s="135">
        <f t="shared" si="46"/>
        <v>-5</v>
      </c>
      <c r="K41" s="165">
        <f t="shared" si="46"/>
        <v>-10</v>
      </c>
      <c r="L41" s="179">
        <f t="shared" si="46"/>
        <v>-0.2</v>
      </c>
      <c r="M41" s="209">
        <f t="shared" si="46"/>
        <v>-0.2</v>
      </c>
      <c r="N41" s="179">
        <f t="shared" si="46"/>
        <v>-0.2</v>
      </c>
      <c r="O41" s="179">
        <f t="shared" si="46"/>
        <v>-0.2</v>
      </c>
      <c r="P41" s="179">
        <f t="shared" si="46"/>
        <v>-0.2</v>
      </c>
      <c r="Q41" s="179">
        <f t="shared" si="46"/>
        <v>0.15000000000000002</v>
      </c>
      <c r="R41" s="179">
        <f t="shared" si="46"/>
        <v>0.4</v>
      </c>
      <c r="S41" s="179">
        <f t="shared" si="46"/>
        <v>0.4</v>
      </c>
      <c r="T41" s="179">
        <f t="shared" si="46"/>
        <v>0.39749999999999996</v>
      </c>
      <c r="U41" s="179">
        <f t="shared" si="46"/>
        <v>0.45</v>
      </c>
      <c r="AE41" s="140">
        <f>AE42</f>
        <v>-10</v>
      </c>
      <c r="AF41" s="165">
        <f>AF42</f>
        <v>-20</v>
      </c>
      <c r="AG41" s="189"/>
      <c r="AH41" s="18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  <c r="BS41" s="189"/>
      <c r="BT41" s="189"/>
      <c r="BU41" s="189"/>
      <c r="BV41" s="189"/>
      <c r="BW41" s="189"/>
      <c r="BX41" s="189"/>
      <c r="BY41" s="189"/>
      <c r="BZ41" s="189"/>
      <c r="CA41" s="189"/>
      <c r="CB41" s="189"/>
      <c r="CC41" s="189"/>
      <c r="CD41" s="189"/>
      <c r="CE41" s="189"/>
    </row>
    <row r="42" spans="1:93" x14ac:dyDescent="0.25">
      <c r="A42" s="160" t="str">
        <f>TFP!A42</f>
        <v>aemch</v>
      </c>
      <c r="B42" s="160" t="str">
        <f>TFP!B42</f>
        <v>nat</v>
      </c>
      <c r="C42" s="160" t="str">
        <f t="shared" si="7"/>
        <v>base</v>
      </c>
      <c r="D42" s="135">
        <f t="shared" ref="D42:U42" si="47">D39</f>
        <v>-4.5</v>
      </c>
      <c r="E42" s="135">
        <f t="shared" si="47"/>
        <v>-5</v>
      </c>
      <c r="F42" s="135">
        <f t="shared" si="47"/>
        <v>-5.5</v>
      </c>
      <c r="G42" s="135">
        <f t="shared" si="47"/>
        <v>-2.5</v>
      </c>
      <c r="H42" s="135">
        <f t="shared" si="47"/>
        <v>-4</v>
      </c>
      <c r="I42" s="135">
        <f t="shared" si="47"/>
        <v>-2</v>
      </c>
      <c r="J42" s="135">
        <f t="shared" si="47"/>
        <v>-5</v>
      </c>
      <c r="K42" s="165">
        <f t="shared" si="47"/>
        <v>-10</v>
      </c>
      <c r="L42" s="179">
        <f t="shared" si="47"/>
        <v>-0.2</v>
      </c>
      <c r="M42" s="209">
        <f t="shared" si="47"/>
        <v>-0.2</v>
      </c>
      <c r="N42" s="179">
        <f t="shared" si="47"/>
        <v>-0.2</v>
      </c>
      <c r="O42" s="179">
        <f t="shared" si="47"/>
        <v>-0.2</v>
      </c>
      <c r="P42" s="179">
        <f t="shared" si="47"/>
        <v>-0.2</v>
      </c>
      <c r="Q42" s="179">
        <f t="shared" si="47"/>
        <v>0.15000000000000002</v>
      </c>
      <c r="R42" s="179">
        <f t="shared" si="47"/>
        <v>0.4</v>
      </c>
      <c r="S42" s="179">
        <f t="shared" si="47"/>
        <v>0.4</v>
      </c>
      <c r="T42" s="179">
        <f t="shared" si="47"/>
        <v>0.39749999999999996</v>
      </c>
      <c r="U42" s="179">
        <f t="shared" si="47"/>
        <v>0.45</v>
      </c>
      <c r="AE42" s="140">
        <f t="shared" si="6"/>
        <v>-10</v>
      </c>
      <c r="AF42" s="165">
        <f>AF39</f>
        <v>-20</v>
      </c>
      <c r="AG42" s="189"/>
      <c r="AH42" s="18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89"/>
      <c r="AT42" s="189"/>
      <c r="AU42" s="18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89"/>
      <c r="BV42" s="189"/>
      <c r="BW42" s="189"/>
      <c r="BX42" s="189"/>
      <c r="BY42" s="189"/>
      <c r="BZ42" s="189"/>
      <c r="CA42" s="189"/>
      <c r="CB42" s="189"/>
      <c r="CC42" s="189"/>
      <c r="CD42" s="189"/>
      <c r="CE42" s="189"/>
      <c r="CI42" s="34">
        <v>-4.5</v>
      </c>
      <c r="CJ42" s="34">
        <v>-5</v>
      </c>
      <c r="CK42" s="34">
        <v>-5.5</v>
      </c>
      <c r="CL42" s="34">
        <v>-2.5</v>
      </c>
      <c r="CM42" s="34">
        <v>-4</v>
      </c>
      <c r="CN42" s="34">
        <v>-2</v>
      </c>
      <c r="CO42" s="34">
        <v>-5</v>
      </c>
    </row>
    <row r="43" spans="1:93" x14ac:dyDescent="0.25">
      <c r="A43" s="160" t="str">
        <f>TFP!A43</f>
        <v>asequ</v>
      </c>
      <c r="B43" s="160" t="str">
        <f>TFP!B43</f>
        <v>nat</v>
      </c>
      <c r="C43" s="160" t="str">
        <f t="shared" si="7"/>
        <v>base</v>
      </c>
      <c r="D43" s="135">
        <f t="shared" si="33"/>
        <v>-4.5</v>
      </c>
      <c r="E43" s="135">
        <f t="shared" si="23"/>
        <v>-5</v>
      </c>
      <c r="F43" s="135">
        <f t="shared" si="24"/>
        <v>-5.5</v>
      </c>
      <c r="G43" s="135">
        <f t="shared" si="25"/>
        <v>-2.5</v>
      </c>
      <c r="H43" s="135">
        <f t="shared" si="26"/>
        <v>-4</v>
      </c>
      <c r="I43" s="135">
        <f t="shared" si="27"/>
        <v>-2</v>
      </c>
      <c r="J43" s="135">
        <f t="shared" si="28"/>
        <v>-5</v>
      </c>
      <c r="K43" s="165">
        <f t="shared" si="28"/>
        <v>-10</v>
      </c>
      <c r="L43" s="179">
        <f t="shared" si="28"/>
        <v>-0.2</v>
      </c>
      <c r="M43" s="209">
        <f t="shared" si="45"/>
        <v>-0.2</v>
      </c>
      <c r="N43" s="179">
        <f t="shared" si="45"/>
        <v>-0.2</v>
      </c>
      <c r="O43" s="179">
        <f t="shared" si="45"/>
        <v>-0.2</v>
      </c>
      <c r="P43" s="179">
        <f t="shared" si="45"/>
        <v>-0.2</v>
      </c>
      <c r="Q43" s="179">
        <f t="shared" si="45"/>
        <v>0.15000000000000002</v>
      </c>
      <c r="R43" s="179">
        <f t="shared" si="45"/>
        <v>0.4</v>
      </c>
      <c r="S43" s="179">
        <f t="shared" si="45"/>
        <v>0.4</v>
      </c>
      <c r="T43" s="179">
        <f t="shared" si="45"/>
        <v>0.39749999999999996</v>
      </c>
      <c r="U43" s="179">
        <f t="shared" si="45"/>
        <v>0.45</v>
      </c>
      <c r="AE43" s="140">
        <f t="shared" si="6"/>
        <v>-10</v>
      </c>
      <c r="AF43" s="165">
        <f t="shared" si="43"/>
        <v>-20</v>
      </c>
      <c r="AG43" s="189"/>
      <c r="AH43" s="18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89"/>
      <c r="AT43" s="189"/>
      <c r="AU43" s="189"/>
      <c r="AV43" s="189"/>
      <c r="AW43" s="189"/>
      <c r="AX43" s="189"/>
      <c r="AY43" s="189"/>
      <c r="AZ43" s="189"/>
      <c r="BA43" s="189"/>
      <c r="BB43" s="189"/>
      <c r="BC43" s="189"/>
      <c r="BD43" s="189"/>
      <c r="BE43" s="189"/>
      <c r="BF43" s="189"/>
      <c r="BG43" s="189"/>
      <c r="BH43" s="189"/>
      <c r="BI43" s="189"/>
      <c r="BJ43" s="189"/>
      <c r="BK43" s="189"/>
      <c r="BL43" s="189"/>
      <c r="BM43" s="189"/>
      <c r="BN43" s="189"/>
      <c r="BO43" s="189"/>
      <c r="BP43" s="189"/>
      <c r="BQ43" s="189"/>
      <c r="BR43" s="189"/>
      <c r="BS43" s="189"/>
      <c r="BT43" s="189"/>
      <c r="BU43" s="189"/>
      <c r="BV43" s="189"/>
      <c r="BW43" s="189"/>
      <c r="BX43" s="189"/>
      <c r="BY43" s="189"/>
      <c r="BZ43" s="189"/>
      <c r="CA43" s="189"/>
      <c r="CB43" s="189"/>
      <c r="CC43" s="189"/>
      <c r="CD43" s="189"/>
      <c r="CE43" s="189"/>
      <c r="CI43" s="34">
        <v>-4.5</v>
      </c>
      <c r="CJ43" s="34">
        <v>-5</v>
      </c>
      <c r="CK43" s="34">
        <v>-5.5</v>
      </c>
      <c r="CL43" s="34">
        <v>-2.5</v>
      </c>
      <c r="CM43" s="34">
        <v>-4</v>
      </c>
      <c r="CN43" s="34">
        <v>-2</v>
      </c>
      <c r="CO43" s="34">
        <v>-5</v>
      </c>
    </row>
    <row r="44" spans="1:93" x14ac:dyDescent="0.25">
      <c r="A44" s="160" t="str">
        <f>TFP!A44</f>
        <v>avehi</v>
      </c>
      <c r="B44" s="160" t="str">
        <f>TFP!B44</f>
        <v>nat</v>
      </c>
      <c r="C44" s="160" t="str">
        <f t="shared" si="7"/>
        <v>base</v>
      </c>
      <c r="D44" s="135">
        <f t="shared" si="33"/>
        <v>-4.5</v>
      </c>
      <c r="E44" s="135">
        <f t="shared" si="23"/>
        <v>-5</v>
      </c>
      <c r="F44" s="135">
        <f t="shared" si="24"/>
        <v>-5.5</v>
      </c>
      <c r="G44" s="135">
        <f t="shared" si="25"/>
        <v>-2.5</v>
      </c>
      <c r="H44" s="135">
        <f t="shared" si="26"/>
        <v>-4</v>
      </c>
      <c r="I44" s="135">
        <f t="shared" si="27"/>
        <v>-2</v>
      </c>
      <c r="J44" s="135">
        <f t="shared" si="28"/>
        <v>-5</v>
      </c>
      <c r="K44" s="165">
        <f t="shared" si="28"/>
        <v>-10</v>
      </c>
      <c r="L44" s="179">
        <f t="shared" si="28"/>
        <v>-0.2</v>
      </c>
      <c r="M44" s="209">
        <f t="shared" si="45"/>
        <v>-0.2</v>
      </c>
      <c r="N44" s="179">
        <f t="shared" si="45"/>
        <v>-0.2</v>
      </c>
      <c r="O44" s="179">
        <f t="shared" si="45"/>
        <v>-0.2</v>
      </c>
      <c r="P44" s="179">
        <f t="shared" si="45"/>
        <v>-0.2</v>
      </c>
      <c r="Q44" s="179">
        <f t="shared" si="45"/>
        <v>0.15000000000000002</v>
      </c>
      <c r="R44" s="179">
        <f t="shared" si="45"/>
        <v>0.4</v>
      </c>
      <c r="S44" s="179">
        <f t="shared" si="45"/>
        <v>0.4</v>
      </c>
      <c r="T44" s="179">
        <f t="shared" si="45"/>
        <v>0.39749999999999996</v>
      </c>
      <c r="U44" s="179">
        <f t="shared" si="45"/>
        <v>0.45</v>
      </c>
      <c r="AE44" s="140">
        <f t="shared" si="6"/>
        <v>-10</v>
      </c>
      <c r="AF44" s="165">
        <f t="shared" si="43"/>
        <v>-20</v>
      </c>
      <c r="AG44" s="189"/>
      <c r="AH44" s="18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89"/>
      <c r="AT44" s="189"/>
      <c r="AU44" s="18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89"/>
      <c r="BK44" s="189"/>
      <c r="BL44" s="189"/>
      <c r="BM44" s="189"/>
      <c r="BN44" s="189"/>
      <c r="BO44" s="189"/>
      <c r="BP44" s="189"/>
      <c r="BQ44" s="189"/>
      <c r="BR44" s="189"/>
      <c r="BS44" s="189"/>
      <c r="BT44" s="189"/>
      <c r="BU44" s="189"/>
      <c r="BV44" s="189"/>
      <c r="BW44" s="189"/>
      <c r="BX44" s="189"/>
      <c r="BY44" s="189"/>
      <c r="BZ44" s="189"/>
      <c r="CA44" s="189"/>
      <c r="CB44" s="189"/>
      <c r="CC44" s="189"/>
      <c r="CD44" s="189"/>
      <c r="CE44" s="189"/>
      <c r="CI44" s="34">
        <v>-4.5</v>
      </c>
      <c r="CJ44" s="34">
        <v>-5</v>
      </c>
      <c r="CK44" s="34">
        <v>-5.5</v>
      </c>
      <c r="CL44" s="34">
        <v>-2.5</v>
      </c>
      <c r="CM44" s="34">
        <v>-4</v>
      </c>
      <c r="CN44" s="34">
        <v>-2</v>
      </c>
      <c r="CO44" s="34">
        <v>-5</v>
      </c>
    </row>
    <row r="45" spans="1:93" x14ac:dyDescent="0.25">
      <c r="A45" s="160" t="str">
        <f>TFP!A45</f>
        <v>atequ</v>
      </c>
      <c r="B45" s="160" t="str">
        <f>TFP!B45</f>
        <v>nat</v>
      </c>
      <c r="C45" s="160" t="str">
        <f t="shared" si="7"/>
        <v>base</v>
      </c>
      <c r="D45" s="135">
        <f t="shared" ref="D45:D56" si="48">D44</f>
        <v>-4.5</v>
      </c>
      <c r="E45" s="135">
        <f t="shared" si="23"/>
        <v>-5</v>
      </c>
      <c r="F45" s="135">
        <f t="shared" si="24"/>
        <v>-5.5</v>
      </c>
      <c r="G45" s="135">
        <f t="shared" si="25"/>
        <v>-2.5</v>
      </c>
      <c r="H45" s="135">
        <f t="shared" si="26"/>
        <v>-4</v>
      </c>
      <c r="I45" s="135">
        <f t="shared" si="27"/>
        <v>-2</v>
      </c>
      <c r="J45" s="135">
        <f t="shared" si="28"/>
        <v>-5</v>
      </c>
      <c r="K45" s="165">
        <f t="shared" si="28"/>
        <v>-10</v>
      </c>
      <c r="L45" s="179">
        <f t="shared" si="28"/>
        <v>-0.2</v>
      </c>
      <c r="M45" s="209">
        <f t="shared" si="45"/>
        <v>-0.2</v>
      </c>
      <c r="N45" s="179">
        <f t="shared" si="45"/>
        <v>-0.2</v>
      </c>
      <c r="O45" s="179">
        <f t="shared" si="45"/>
        <v>-0.2</v>
      </c>
      <c r="P45" s="179">
        <f t="shared" si="45"/>
        <v>-0.2</v>
      </c>
      <c r="Q45" s="179">
        <f t="shared" si="45"/>
        <v>0.15000000000000002</v>
      </c>
      <c r="R45" s="179">
        <f t="shared" si="45"/>
        <v>0.4</v>
      </c>
      <c r="S45" s="179">
        <f t="shared" si="45"/>
        <v>0.4</v>
      </c>
      <c r="T45" s="179">
        <f t="shared" si="45"/>
        <v>0.39749999999999996</v>
      </c>
      <c r="U45" s="179">
        <f t="shared" si="45"/>
        <v>0.45</v>
      </c>
      <c r="AE45" s="140">
        <f t="shared" si="6"/>
        <v>-10</v>
      </c>
      <c r="AF45" s="165">
        <f t="shared" si="43"/>
        <v>-20</v>
      </c>
      <c r="AG45" s="189"/>
      <c r="AH45" s="18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  <c r="BY45" s="189"/>
      <c r="BZ45" s="189"/>
      <c r="CA45" s="189"/>
      <c r="CB45" s="189"/>
      <c r="CC45" s="189"/>
      <c r="CD45" s="189"/>
      <c r="CE45" s="189"/>
      <c r="CI45" s="34">
        <v>-4.5</v>
      </c>
      <c r="CJ45" s="34">
        <v>-5</v>
      </c>
      <c r="CK45" s="34">
        <v>-5.5</v>
      </c>
      <c r="CL45" s="34">
        <v>-2.5</v>
      </c>
      <c r="CM45" s="34">
        <v>-4</v>
      </c>
      <c r="CN45" s="34">
        <v>-2</v>
      </c>
      <c r="CO45" s="34">
        <v>-5</v>
      </c>
    </row>
    <row r="46" spans="1:93" x14ac:dyDescent="0.25">
      <c r="A46" s="160" t="str">
        <f>TFP!A46</f>
        <v>afurn</v>
      </c>
      <c r="B46" s="160" t="str">
        <f>TFP!B46</f>
        <v>nat</v>
      </c>
      <c r="C46" s="160" t="str">
        <f t="shared" si="7"/>
        <v>base</v>
      </c>
      <c r="D46" s="135">
        <f t="shared" si="48"/>
        <v>-4.5</v>
      </c>
      <c r="E46" s="135">
        <f t="shared" si="23"/>
        <v>-5</v>
      </c>
      <c r="F46" s="135">
        <f t="shared" si="24"/>
        <v>-5.5</v>
      </c>
      <c r="G46" s="135">
        <f t="shared" si="25"/>
        <v>-2.5</v>
      </c>
      <c r="H46" s="135">
        <f>H45</f>
        <v>-4</v>
      </c>
      <c r="I46" s="135">
        <f t="shared" si="27"/>
        <v>-2</v>
      </c>
      <c r="J46" s="135">
        <f t="shared" si="28"/>
        <v>-5</v>
      </c>
      <c r="K46" s="165">
        <f t="shared" si="28"/>
        <v>-10</v>
      </c>
      <c r="L46" s="179">
        <f t="shared" si="28"/>
        <v>-0.2</v>
      </c>
      <c r="M46" s="209">
        <f t="shared" si="45"/>
        <v>-0.2</v>
      </c>
      <c r="N46" s="179">
        <f t="shared" si="45"/>
        <v>-0.2</v>
      </c>
      <c r="O46" s="179">
        <f t="shared" si="45"/>
        <v>-0.2</v>
      </c>
      <c r="P46" s="179">
        <f t="shared" si="45"/>
        <v>-0.2</v>
      </c>
      <c r="Q46" s="179">
        <f t="shared" si="45"/>
        <v>0.15000000000000002</v>
      </c>
      <c r="R46" s="179">
        <f t="shared" si="45"/>
        <v>0.4</v>
      </c>
      <c r="S46" s="179">
        <f t="shared" si="45"/>
        <v>0.4</v>
      </c>
      <c r="T46" s="179">
        <f t="shared" si="45"/>
        <v>0.39749999999999996</v>
      </c>
      <c r="U46" s="179">
        <f t="shared" si="45"/>
        <v>0.45</v>
      </c>
      <c r="AE46" s="140">
        <f t="shared" si="6"/>
        <v>-10</v>
      </c>
      <c r="AF46" s="165">
        <f t="shared" si="43"/>
        <v>-20</v>
      </c>
      <c r="AG46" s="189"/>
      <c r="AH46" s="18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89"/>
      <c r="AT46" s="189"/>
      <c r="AU46" s="18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  <c r="BT46" s="189"/>
      <c r="BU46" s="189"/>
      <c r="BV46" s="189"/>
      <c r="BW46" s="189"/>
      <c r="BX46" s="189"/>
      <c r="BY46" s="189"/>
      <c r="BZ46" s="189"/>
      <c r="CA46" s="189"/>
      <c r="CB46" s="189"/>
      <c r="CC46" s="189"/>
      <c r="CD46" s="189"/>
      <c r="CE46" s="189"/>
      <c r="CI46" s="34">
        <v>-4.5</v>
      </c>
      <c r="CJ46" s="34">
        <v>-5</v>
      </c>
      <c r="CK46" s="34">
        <v>-5.5</v>
      </c>
      <c r="CL46" s="34">
        <v>-2.5</v>
      </c>
      <c r="CM46" s="34">
        <v>-4</v>
      </c>
      <c r="CN46" s="34">
        <v>-2</v>
      </c>
      <c r="CO46" s="34">
        <v>-5</v>
      </c>
    </row>
    <row r="47" spans="1:93" x14ac:dyDescent="0.25">
      <c r="A47" s="160" t="str">
        <f>TFP!A47</f>
        <v>aoman</v>
      </c>
      <c r="B47" s="160" t="str">
        <f>TFP!B47</f>
        <v>nat</v>
      </c>
      <c r="C47" s="160" t="str">
        <f t="shared" si="7"/>
        <v>base</v>
      </c>
      <c r="D47" s="135">
        <f t="shared" si="48"/>
        <v>-4.5</v>
      </c>
      <c r="E47" s="135">
        <f t="shared" si="23"/>
        <v>-5</v>
      </c>
      <c r="F47" s="135">
        <f t="shared" si="24"/>
        <v>-5.5</v>
      </c>
      <c r="G47" s="135">
        <f t="shared" si="25"/>
        <v>-2.5</v>
      </c>
      <c r="H47" s="135">
        <f t="shared" si="26"/>
        <v>-4</v>
      </c>
      <c r="I47" s="135">
        <f t="shared" si="27"/>
        <v>-2</v>
      </c>
      <c r="J47" s="135">
        <f t="shared" si="28"/>
        <v>-5</v>
      </c>
      <c r="K47" s="165">
        <f t="shared" si="28"/>
        <v>-10</v>
      </c>
      <c r="L47" s="179">
        <f t="shared" si="28"/>
        <v>-0.2</v>
      </c>
      <c r="M47" s="209">
        <f t="shared" si="45"/>
        <v>-0.2</v>
      </c>
      <c r="N47" s="179">
        <f t="shared" si="45"/>
        <v>-0.2</v>
      </c>
      <c r="O47" s="179">
        <f t="shared" si="45"/>
        <v>-0.2</v>
      </c>
      <c r="P47" s="179">
        <f t="shared" si="45"/>
        <v>-0.2</v>
      </c>
      <c r="Q47" s="179">
        <f t="shared" si="45"/>
        <v>0.15000000000000002</v>
      </c>
      <c r="R47" s="179">
        <f t="shared" si="45"/>
        <v>0.4</v>
      </c>
      <c r="S47" s="179">
        <f t="shared" si="45"/>
        <v>0.4</v>
      </c>
      <c r="T47" s="179">
        <f t="shared" si="45"/>
        <v>0.39749999999999996</v>
      </c>
      <c r="U47" s="179">
        <f t="shared" si="45"/>
        <v>0.45</v>
      </c>
      <c r="AE47" s="140">
        <f t="shared" si="6"/>
        <v>-10</v>
      </c>
      <c r="AF47" s="165">
        <f t="shared" si="43"/>
        <v>-20</v>
      </c>
      <c r="AG47" s="189"/>
      <c r="AH47" s="18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89"/>
      <c r="AT47" s="189"/>
      <c r="AU47" s="18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89"/>
      <c r="BK47" s="189"/>
      <c r="BL47" s="189"/>
      <c r="BM47" s="189"/>
      <c r="BN47" s="189"/>
      <c r="BO47" s="189"/>
      <c r="BP47" s="189"/>
      <c r="BQ47" s="189"/>
      <c r="BR47" s="189"/>
      <c r="BS47" s="189"/>
      <c r="BT47" s="189"/>
      <c r="BU47" s="189"/>
      <c r="BV47" s="189"/>
      <c r="BW47" s="189"/>
      <c r="BX47" s="189"/>
      <c r="BY47" s="189"/>
      <c r="BZ47" s="189"/>
      <c r="CA47" s="189"/>
      <c r="CB47" s="189"/>
      <c r="CC47" s="189"/>
      <c r="CD47" s="189"/>
      <c r="CE47" s="189"/>
      <c r="CI47" s="34">
        <v>-4.5</v>
      </c>
      <c r="CJ47" s="34">
        <v>-5</v>
      </c>
      <c r="CK47" s="34">
        <v>-5.5</v>
      </c>
      <c r="CL47" s="34">
        <v>-2.5</v>
      </c>
      <c r="CM47" s="34">
        <v>-4</v>
      </c>
      <c r="CN47" s="34">
        <v>-2</v>
      </c>
      <c r="CO47" s="34">
        <v>-5</v>
      </c>
    </row>
    <row r="48" spans="1:93" x14ac:dyDescent="0.25">
      <c r="A48" s="160" t="str">
        <f>TFP!A48</f>
        <v>aelec</v>
      </c>
      <c r="B48" s="160" t="str">
        <f>TFP!B48</f>
        <v>nat</v>
      </c>
      <c r="C48" s="160" t="str">
        <f t="shared" si="7"/>
        <v>base</v>
      </c>
      <c r="D48" s="139" t="s">
        <v>77</v>
      </c>
      <c r="E48" s="139" t="s">
        <v>77</v>
      </c>
      <c r="F48" s="139" t="s">
        <v>77</v>
      </c>
      <c r="G48" s="139" t="s">
        <v>77</v>
      </c>
      <c r="H48" s="139" t="s">
        <v>77</v>
      </c>
      <c r="I48" s="139" t="s">
        <v>77</v>
      </c>
      <c r="J48" s="139" t="s">
        <v>77</v>
      </c>
      <c r="K48" s="163" t="s">
        <v>77</v>
      </c>
      <c r="L48" s="176" t="s">
        <v>77</v>
      </c>
      <c r="M48" s="207" t="s">
        <v>77</v>
      </c>
      <c r="N48" s="176" t="s">
        <v>77</v>
      </c>
      <c r="O48" s="176" t="s">
        <v>77</v>
      </c>
      <c r="P48" s="176" t="s">
        <v>77</v>
      </c>
      <c r="Q48" s="176" t="s">
        <v>77</v>
      </c>
      <c r="R48" s="176" t="s">
        <v>77</v>
      </c>
      <c r="S48" s="176" t="s">
        <v>77</v>
      </c>
      <c r="T48" s="176" t="s">
        <v>77</v>
      </c>
      <c r="U48" s="176" t="s">
        <v>77</v>
      </c>
      <c r="AE48" s="140" t="str">
        <f t="shared" si="6"/>
        <v>eps</v>
      </c>
      <c r="AF48" s="163" t="s">
        <v>77</v>
      </c>
      <c r="AG48" s="187"/>
      <c r="AH48" s="187"/>
      <c r="AI48" s="176"/>
      <c r="AJ48" s="176"/>
      <c r="AK48" s="176"/>
      <c r="AL48" s="176"/>
      <c r="AM48" s="176"/>
      <c r="AN48" s="176"/>
      <c r="AO48" s="176"/>
      <c r="AP48" s="176"/>
      <c r="AQ48" s="176"/>
      <c r="AR48" s="176"/>
      <c r="AS48" s="187"/>
      <c r="AT48" s="187"/>
      <c r="AU48" s="187"/>
      <c r="AV48" s="187"/>
      <c r="AW48" s="187"/>
      <c r="AX48" s="187"/>
      <c r="AY48" s="187"/>
      <c r="AZ48" s="187"/>
      <c r="BA48" s="187"/>
      <c r="BB48" s="187"/>
      <c r="BC48" s="187"/>
      <c r="BD48" s="187"/>
      <c r="BE48" s="187"/>
      <c r="BF48" s="187"/>
      <c r="BG48" s="187"/>
      <c r="BH48" s="187"/>
      <c r="BI48" s="187"/>
      <c r="BJ48" s="187"/>
      <c r="BK48" s="187"/>
      <c r="BL48" s="187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I48" s="34" t="s">
        <v>77</v>
      </c>
      <c r="CJ48" s="34" t="s">
        <v>77</v>
      </c>
      <c r="CK48" s="34" t="s">
        <v>77</v>
      </c>
      <c r="CL48" s="34" t="s">
        <v>77</v>
      </c>
      <c r="CM48" s="34" t="s">
        <v>77</v>
      </c>
      <c r="CN48" s="34" t="s">
        <v>77</v>
      </c>
      <c r="CO48" s="34" t="s">
        <v>77</v>
      </c>
    </row>
    <row r="49" spans="1:93" x14ac:dyDescent="0.25">
      <c r="A49" s="160" t="str">
        <f>TFP!A49</f>
        <v>awatr</v>
      </c>
      <c r="B49" s="160" t="str">
        <f>TFP!B49</f>
        <v>nat</v>
      </c>
      <c r="C49" s="160" t="str">
        <f t="shared" si="7"/>
        <v>base</v>
      </c>
      <c r="D49" s="139">
        <v>-1.5</v>
      </c>
      <c r="E49" s="139">
        <v>-2</v>
      </c>
      <c r="F49" s="139">
        <f t="shared" ref="F49:J49" si="49">E49</f>
        <v>-2</v>
      </c>
      <c r="G49" s="139">
        <v>-2.5</v>
      </c>
      <c r="H49" s="139">
        <f t="shared" si="49"/>
        <v>-2.5</v>
      </c>
      <c r="I49" s="139">
        <f t="shared" si="49"/>
        <v>-2.5</v>
      </c>
      <c r="J49" s="139">
        <f t="shared" si="49"/>
        <v>-2.5</v>
      </c>
      <c r="K49" s="163">
        <v>0.1</v>
      </c>
      <c r="L49" s="176">
        <f t="shared" ref="L49:U51" si="50">AI49*Y$2*Y$3</f>
        <v>-0.2</v>
      </c>
      <c r="M49" s="207">
        <f t="shared" si="50"/>
        <v>-0.2</v>
      </c>
      <c r="N49" s="176">
        <f t="shared" si="50"/>
        <v>-0.2</v>
      </c>
      <c r="O49" s="176">
        <f t="shared" si="50"/>
        <v>-0.2</v>
      </c>
      <c r="P49" s="176">
        <f t="shared" si="50"/>
        <v>-0.2</v>
      </c>
      <c r="Q49" s="176">
        <f t="shared" si="50"/>
        <v>0.15000000000000002</v>
      </c>
      <c r="R49" s="176">
        <f t="shared" si="50"/>
        <v>0.4</v>
      </c>
      <c r="S49" s="176">
        <f t="shared" si="50"/>
        <v>0.4</v>
      </c>
      <c r="T49" s="176">
        <f t="shared" si="50"/>
        <v>0.39749999999999996</v>
      </c>
      <c r="U49" s="176">
        <f t="shared" si="50"/>
        <v>0.45</v>
      </c>
      <c r="AE49" s="140" t="str">
        <f t="shared" si="6"/>
        <v>eps</v>
      </c>
      <c r="AF49" s="163" t="s">
        <v>77</v>
      </c>
      <c r="AG49" s="187"/>
      <c r="AH49" s="187"/>
      <c r="AI49" s="176">
        <v>-0.1</v>
      </c>
      <c r="AJ49" s="176">
        <v>-0.05</v>
      </c>
      <c r="AK49" s="176">
        <v>0.05</v>
      </c>
      <c r="AL49" s="176">
        <v>0.05</v>
      </c>
      <c r="AM49" s="176">
        <v>0.05</v>
      </c>
      <c r="AN49" s="176">
        <v>0.05</v>
      </c>
      <c r="AO49" s="176">
        <v>0.2</v>
      </c>
      <c r="AP49" s="176">
        <v>0.1</v>
      </c>
      <c r="AQ49" s="176">
        <v>0.15</v>
      </c>
      <c r="AR49" s="176">
        <v>0.2</v>
      </c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I49" s="34">
        <v>-1.5</v>
      </c>
      <c r="CJ49" s="34">
        <v>-2</v>
      </c>
      <c r="CK49" s="34">
        <v>-2</v>
      </c>
      <c r="CL49" s="34">
        <v>-2.5</v>
      </c>
      <c r="CM49" s="34">
        <v>-2.5</v>
      </c>
      <c r="CN49" s="34">
        <v>-2.5</v>
      </c>
      <c r="CO49" s="34">
        <v>-2.5</v>
      </c>
    </row>
    <row r="50" spans="1:93" x14ac:dyDescent="0.25">
      <c r="A50" s="160" t="str">
        <f>TFP!A50</f>
        <v>acons</v>
      </c>
      <c r="B50" s="160" t="str">
        <f>TFP!B50</f>
        <v>nat</v>
      </c>
      <c r="C50" s="160" t="str">
        <f t="shared" si="7"/>
        <v>base</v>
      </c>
      <c r="D50" s="139">
        <v>4</v>
      </c>
      <c r="E50" s="139">
        <v>2.5</v>
      </c>
      <c r="F50" s="139">
        <v>-1.5</v>
      </c>
      <c r="G50" s="139">
        <v>-3</v>
      </c>
      <c r="H50" s="139">
        <v>-5.5</v>
      </c>
      <c r="I50" s="139">
        <v>-5.5</v>
      </c>
      <c r="J50" s="139">
        <v>-5.5</v>
      </c>
      <c r="K50" s="163">
        <f>AE50</f>
        <v>-9.5</v>
      </c>
      <c r="L50" s="176">
        <f t="shared" si="50"/>
        <v>-0.2</v>
      </c>
      <c r="M50" s="207">
        <f t="shared" si="50"/>
        <v>-0.2</v>
      </c>
      <c r="N50" s="176">
        <f t="shared" si="50"/>
        <v>-0.2</v>
      </c>
      <c r="O50" s="176">
        <f t="shared" si="50"/>
        <v>-0.2</v>
      </c>
      <c r="P50" s="176">
        <f t="shared" si="50"/>
        <v>-0.2</v>
      </c>
      <c r="Q50" s="176">
        <f t="shared" si="50"/>
        <v>0.15000000000000002</v>
      </c>
      <c r="R50" s="176">
        <f t="shared" si="50"/>
        <v>0.4</v>
      </c>
      <c r="S50" s="176">
        <f t="shared" si="50"/>
        <v>0.4</v>
      </c>
      <c r="T50" s="176">
        <f t="shared" si="50"/>
        <v>0.39749999999999996</v>
      </c>
      <c r="U50" s="176">
        <f t="shared" si="50"/>
        <v>0.45</v>
      </c>
      <c r="AE50" s="140">
        <f t="shared" si="6"/>
        <v>-9.5</v>
      </c>
      <c r="AF50" s="163">
        <v>-19</v>
      </c>
      <c r="AG50" s="187"/>
      <c r="AH50" s="187"/>
      <c r="AI50" s="176">
        <v>-0.1</v>
      </c>
      <c r="AJ50" s="176">
        <v>-0.05</v>
      </c>
      <c r="AK50" s="176">
        <v>0.05</v>
      </c>
      <c r="AL50" s="176">
        <v>0.05</v>
      </c>
      <c r="AM50" s="176">
        <v>0.05</v>
      </c>
      <c r="AN50" s="176">
        <v>0.05</v>
      </c>
      <c r="AO50" s="176">
        <v>0.2</v>
      </c>
      <c r="AP50" s="176">
        <v>0.1</v>
      </c>
      <c r="AQ50" s="176">
        <v>0.15</v>
      </c>
      <c r="AR50" s="176">
        <v>0.2</v>
      </c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I50" s="34">
        <v>4</v>
      </c>
      <c r="CJ50" s="34">
        <v>2.5</v>
      </c>
      <c r="CK50" s="34">
        <v>-1.5</v>
      </c>
      <c r="CL50" s="34">
        <v>-3</v>
      </c>
      <c r="CM50" s="34">
        <v>-5.5</v>
      </c>
      <c r="CN50" s="34">
        <v>-5.5</v>
      </c>
      <c r="CO50" s="34">
        <v>-5.5</v>
      </c>
    </row>
    <row r="51" spans="1:93" x14ac:dyDescent="0.25">
      <c r="A51" s="160" t="str">
        <f>TFP!A51</f>
        <v>atrad</v>
      </c>
      <c r="B51" s="160" t="str">
        <f>TFP!B51</f>
        <v>nat</v>
      </c>
      <c r="C51" s="160" t="str">
        <f t="shared" si="7"/>
        <v>base</v>
      </c>
      <c r="D51" s="139">
        <v>-0.9</v>
      </c>
      <c r="E51" s="139">
        <v>-1.3</v>
      </c>
      <c r="F51" s="139">
        <v>0.2</v>
      </c>
      <c r="G51" s="139">
        <v>0.3</v>
      </c>
      <c r="H51" s="139">
        <v>-2.2999999999999998</v>
      </c>
      <c r="I51" s="139">
        <v>-1.3</v>
      </c>
      <c r="J51" s="139">
        <v>-1.5</v>
      </c>
      <c r="K51" s="163">
        <v>-5</v>
      </c>
      <c r="L51" s="176">
        <f t="shared" si="50"/>
        <v>-0.2</v>
      </c>
      <c r="M51" s="207">
        <f t="shared" si="50"/>
        <v>-0.2</v>
      </c>
      <c r="N51" s="176">
        <f t="shared" si="50"/>
        <v>-0.2</v>
      </c>
      <c r="O51" s="176">
        <f t="shared" si="50"/>
        <v>-0.2</v>
      </c>
      <c r="P51" s="176">
        <f t="shared" si="50"/>
        <v>-0.2</v>
      </c>
      <c r="Q51" s="176">
        <f t="shared" si="50"/>
        <v>0.15000000000000002</v>
      </c>
      <c r="R51" s="176">
        <f t="shared" si="50"/>
        <v>0.4</v>
      </c>
      <c r="S51" s="176">
        <f t="shared" si="50"/>
        <v>0.4</v>
      </c>
      <c r="T51" s="176">
        <f t="shared" si="50"/>
        <v>0.39749999999999996</v>
      </c>
      <c r="U51" s="176">
        <f t="shared" si="50"/>
        <v>0.45</v>
      </c>
      <c r="AE51" s="140">
        <f t="shared" si="6"/>
        <v>-5.5</v>
      </c>
      <c r="AF51" s="163">
        <v>-11</v>
      </c>
      <c r="AG51" s="187"/>
      <c r="AH51" s="187"/>
      <c r="AI51" s="176">
        <v>-0.1</v>
      </c>
      <c r="AJ51" s="176">
        <v>-0.05</v>
      </c>
      <c r="AK51" s="176">
        <v>0.05</v>
      </c>
      <c r="AL51" s="176">
        <v>0.05</v>
      </c>
      <c r="AM51" s="176">
        <v>0.05</v>
      </c>
      <c r="AN51" s="176">
        <v>0.05</v>
      </c>
      <c r="AO51" s="176">
        <v>0.2</v>
      </c>
      <c r="AP51" s="176">
        <v>0.1</v>
      </c>
      <c r="AQ51" s="176">
        <v>0.15</v>
      </c>
      <c r="AR51" s="176">
        <v>0.2</v>
      </c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I51" s="34">
        <v>-0.9</v>
      </c>
      <c r="CJ51" s="34">
        <v>-1.3</v>
      </c>
      <c r="CK51" s="34">
        <v>0.5</v>
      </c>
      <c r="CL51" s="34">
        <v>0.5</v>
      </c>
      <c r="CM51" s="34">
        <v>-2.2999999999999998</v>
      </c>
      <c r="CN51" s="34">
        <v>-1.3</v>
      </c>
      <c r="CO51" s="34">
        <v>-1</v>
      </c>
    </row>
    <row r="52" spans="1:93" x14ac:dyDescent="0.25">
      <c r="A52" s="160" t="str">
        <f>TFP!A52</f>
        <v>ahotl</v>
      </c>
      <c r="B52" s="160" t="str">
        <f>TFP!B52</f>
        <v>nat</v>
      </c>
      <c r="C52" s="160" t="str">
        <f t="shared" si="7"/>
        <v>base</v>
      </c>
      <c r="D52" s="135">
        <f>D51</f>
        <v>-0.9</v>
      </c>
      <c r="E52" s="135">
        <f t="shared" ref="E52:J52" si="51">E51</f>
        <v>-1.3</v>
      </c>
      <c r="F52" s="135">
        <f t="shared" si="51"/>
        <v>0.2</v>
      </c>
      <c r="G52" s="135">
        <f t="shared" si="51"/>
        <v>0.3</v>
      </c>
      <c r="H52" s="135">
        <f t="shared" si="51"/>
        <v>-2.2999999999999998</v>
      </c>
      <c r="I52" s="135">
        <f t="shared" si="51"/>
        <v>-1.3</v>
      </c>
      <c r="J52" s="135">
        <f t="shared" si="51"/>
        <v>-1.5</v>
      </c>
      <c r="K52" s="166">
        <f>K51</f>
        <v>-5</v>
      </c>
      <c r="L52" s="178">
        <f>L51</f>
        <v>-0.2</v>
      </c>
      <c r="M52" s="208">
        <f t="shared" ref="M52:U53" si="52">M51</f>
        <v>-0.2</v>
      </c>
      <c r="N52" s="178">
        <f t="shared" si="52"/>
        <v>-0.2</v>
      </c>
      <c r="O52" s="178">
        <f t="shared" si="52"/>
        <v>-0.2</v>
      </c>
      <c r="P52" s="178">
        <f t="shared" si="52"/>
        <v>-0.2</v>
      </c>
      <c r="Q52" s="178">
        <f t="shared" si="52"/>
        <v>0.15000000000000002</v>
      </c>
      <c r="R52" s="178">
        <f t="shared" si="52"/>
        <v>0.4</v>
      </c>
      <c r="S52" s="178">
        <f t="shared" si="52"/>
        <v>0.4</v>
      </c>
      <c r="T52" s="178">
        <f t="shared" si="52"/>
        <v>0.39749999999999996</v>
      </c>
      <c r="U52" s="178">
        <f t="shared" si="52"/>
        <v>0.45</v>
      </c>
      <c r="AE52" s="140">
        <f t="shared" si="6"/>
        <v>-5.5</v>
      </c>
      <c r="AF52" s="166">
        <f>AF51</f>
        <v>-11</v>
      </c>
      <c r="AG52" s="190"/>
      <c r="AH52" s="190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0"/>
      <c r="BG52" s="190"/>
      <c r="BH52" s="190"/>
      <c r="BI52" s="190"/>
      <c r="BJ52" s="190"/>
      <c r="BK52" s="190"/>
      <c r="BL52" s="190"/>
      <c r="BM52" s="190"/>
      <c r="BN52" s="190"/>
      <c r="BO52" s="190"/>
      <c r="BP52" s="190"/>
      <c r="BQ52" s="190"/>
      <c r="BR52" s="190"/>
      <c r="BS52" s="190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I52" s="34">
        <v>-0.9</v>
      </c>
      <c r="CJ52" s="34">
        <v>-1.3</v>
      </c>
      <c r="CK52" s="34">
        <v>0.5</v>
      </c>
      <c r="CL52" s="34">
        <v>0.5</v>
      </c>
      <c r="CM52" s="34">
        <v>-2.2999999999999998</v>
      </c>
      <c r="CN52" s="34">
        <v>-1.3</v>
      </c>
      <c r="CO52" s="34">
        <v>-1</v>
      </c>
    </row>
    <row r="53" spans="1:93" x14ac:dyDescent="0.25">
      <c r="A53" s="160" t="str">
        <f>TFP!A53</f>
        <v>atrps</v>
      </c>
      <c r="B53" s="160" t="str">
        <f>TFP!B53</f>
        <v>nat</v>
      </c>
      <c r="C53" s="160" t="str">
        <f t="shared" si="7"/>
        <v>base</v>
      </c>
      <c r="D53" s="135">
        <f>D52</f>
        <v>-0.9</v>
      </c>
      <c r="E53" s="135">
        <f t="shared" ref="E53" si="53">E52</f>
        <v>-1.3</v>
      </c>
      <c r="F53" s="135">
        <f t="shared" ref="F53" si="54">F52</f>
        <v>0.2</v>
      </c>
      <c r="G53" s="135">
        <f t="shared" ref="G53" si="55">G52</f>
        <v>0.3</v>
      </c>
      <c r="H53" s="135">
        <f t="shared" ref="H53" si="56">H52</f>
        <v>-2.2999999999999998</v>
      </c>
      <c r="I53" s="135">
        <f t="shared" ref="I53" si="57">I52</f>
        <v>-1.3</v>
      </c>
      <c r="J53" s="135">
        <f t="shared" ref="J53" si="58">J52</f>
        <v>-1.5</v>
      </c>
      <c r="K53" s="166">
        <f>K54</f>
        <v>-4.5</v>
      </c>
      <c r="L53" s="178">
        <f>L52</f>
        <v>-0.2</v>
      </c>
      <c r="M53" s="208">
        <f t="shared" si="52"/>
        <v>-0.2</v>
      </c>
      <c r="N53" s="178">
        <f t="shared" si="52"/>
        <v>-0.2</v>
      </c>
      <c r="O53" s="178">
        <f t="shared" si="52"/>
        <v>-0.2</v>
      </c>
      <c r="P53" s="178">
        <f t="shared" si="52"/>
        <v>-0.2</v>
      </c>
      <c r="Q53" s="178">
        <f t="shared" si="52"/>
        <v>0.15000000000000002</v>
      </c>
      <c r="R53" s="178">
        <f t="shared" si="52"/>
        <v>0.4</v>
      </c>
      <c r="S53" s="178">
        <f t="shared" si="52"/>
        <v>0.4</v>
      </c>
      <c r="T53" s="178">
        <f t="shared" si="52"/>
        <v>0.39749999999999996</v>
      </c>
      <c r="U53" s="178">
        <f t="shared" si="52"/>
        <v>0.45</v>
      </c>
      <c r="AE53" s="140">
        <f t="shared" si="6"/>
        <v>-4.5</v>
      </c>
      <c r="AF53" s="166">
        <f>AF54</f>
        <v>-9</v>
      </c>
      <c r="AG53" s="190"/>
      <c r="AH53" s="190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I53" s="34">
        <v>-0.9</v>
      </c>
      <c r="CJ53" s="34">
        <v>-1.3</v>
      </c>
      <c r="CK53" s="34">
        <v>0.5</v>
      </c>
      <c r="CL53" s="34">
        <v>0.5</v>
      </c>
      <c r="CM53" s="34">
        <v>-2.2999999999999998</v>
      </c>
      <c r="CN53" s="34">
        <v>-1.3</v>
      </c>
      <c r="CO53" s="34">
        <v>-1</v>
      </c>
    </row>
    <row r="54" spans="1:93" x14ac:dyDescent="0.25">
      <c r="A54" s="160" t="str">
        <f>TFP!A54</f>
        <v>altrp-p</v>
      </c>
      <c r="B54" s="160" t="str">
        <f>TFP!B54</f>
        <v>nat</v>
      </c>
      <c r="C54" s="160" t="str">
        <f t="shared" si="7"/>
        <v>base</v>
      </c>
      <c r="D54" s="139">
        <v>0.8</v>
      </c>
      <c r="E54" s="139">
        <v>1</v>
      </c>
      <c r="F54" s="139">
        <v>-1.8</v>
      </c>
      <c r="G54" s="139">
        <v>-3</v>
      </c>
      <c r="H54" s="139">
        <v>0.5</v>
      </c>
      <c r="I54" s="139">
        <v>0.5</v>
      </c>
      <c r="J54" s="139">
        <v>-1.8</v>
      </c>
      <c r="K54" s="163">
        <f>AE54</f>
        <v>-4.5</v>
      </c>
      <c r="L54" s="176">
        <f t="shared" ref="L54:U54" si="59">AI54*Y$2*Y$3</f>
        <v>-0.2</v>
      </c>
      <c r="M54" s="207">
        <f t="shared" si="59"/>
        <v>-0.2</v>
      </c>
      <c r="N54" s="176">
        <f t="shared" si="59"/>
        <v>-0.2</v>
      </c>
      <c r="O54" s="176">
        <f t="shared" si="59"/>
        <v>-0.2</v>
      </c>
      <c r="P54" s="176">
        <f t="shared" si="59"/>
        <v>-0.2</v>
      </c>
      <c r="Q54" s="176">
        <f t="shared" si="59"/>
        <v>0.15000000000000002</v>
      </c>
      <c r="R54" s="176">
        <f t="shared" si="59"/>
        <v>0.4</v>
      </c>
      <c r="S54" s="176">
        <f t="shared" si="59"/>
        <v>0.4</v>
      </c>
      <c r="T54" s="176">
        <f t="shared" si="59"/>
        <v>0.39749999999999996</v>
      </c>
      <c r="U54" s="176">
        <f t="shared" si="59"/>
        <v>0.45</v>
      </c>
      <c r="AE54" s="140">
        <f t="shared" si="6"/>
        <v>-4.5</v>
      </c>
      <c r="AF54" s="163">
        <v>-9</v>
      </c>
      <c r="AG54" s="187"/>
      <c r="AH54" s="187"/>
      <c r="AI54" s="176">
        <v>-0.1</v>
      </c>
      <c r="AJ54" s="176">
        <v>-0.05</v>
      </c>
      <c r="AK54" s="176">
        <v>0.05</v>
      </c>
      <c r="AL54" s="176">
        <v>0.05</v>
      </c>
      <c r="AM54" s="176">
        <v>0.05</v>
      </c>
      <c r="AN54" s="176">
        <v>0.05</v>
      </c>
      <c r="AO54" s="176">
        <v>0.2</v>
      </c>
      <c r="AP54" s="176">
        <v>0.1</v>
      </c>
      <c r="AQ54" s="176">
        <v>0.15</v>
      </c>
      <c r="AR54" s="176">
        <v>0.2</v>
      </c>
      <c r="AS54" s="187"/>
      <c r="AT54" s="187"/>
      <c r="AU54" s="187"/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I54" s="34">
        <v>0.8</v>
      </c>
      <c r="CJ54" s="34">
        <v>1</v>
      </c>
      <c r="CK54" s="34">
        <v>-1.8</v>
      </c>
      <c r="CL54" s="34">
        <v>-3</v>
      </c>
      <c r="CM54" s="34">
        <v>0.5</v>
      </c>
      <c r="CN54" s="34">
        <v>0.8</v>
      </c>
      <c r="CO54" s="34">
        <v>-1.8</v>
      </c>
    </row>
    <row r="55" spans="1:93" x14ac:dyDescent="0.25">
      <c r="A55" s="160" t="str">
        <f>TFP!A55</f>
        <v>altrp-f</v>
      </c>
      <c r="B55" s="160" t="str">
        <f>TFP!B55</f>
        <v>nat</v>
      </c>
      <c r="C55" s="160" t="str">
        <f t="shared" si="7"/>
        <v>base</v>
      </c>
      <c r="D55" s="135">
        <f>D54</f>
        <v>0.8</v>
      </c>
      <c r="E55" s="135">
        <f t="shared" ref="E55:E57" si="60">E54</f>
        <v>1</v>
      </c>
      <c r="F55" s="135">
        <f t="shared" ref="F55:F57" si="61">F54</f>
        <v>-1.8</v>
      </c>
      <c r="G55" s="135">
        <f t="shared" ref="G55:G57" si="62">G54</f>
        <v>-3</v>
      </c>
      <c r="H55" s="135">
        <f t="shared" ref="H55:H57" si="63">H54</f>
        <v>0.5</v>
      </c>
      <c r="I55" s="135">
        <f t="shared" ref="I55:I57" si="64">I54</f>
        <v>0.5</v>
      </c>
      <c r="J55" s="135">
        <f t="shared" ref="J55:J57" si="65">J54</f>
        <v>-1.8</v>
      </c>
      <c r="K55" s="165">
        <f>K54</f>
        <v>-4.5</v>
      </c>
      <c r="L55" s="178">
        <f>L54</f>
        <v>-0.2</v>
      </c>
      <c r="M55" s="208">
        <f t="shared" ref="M55:U57" si="66">M54</f>
        <v>-0.2</v>
      </c>
      <c r="N55" s="178">
        <f t="shared" si="66"/>
        <v>-0.2</v>
      </c>
      <c r="O55" s="178">
        <f t="shared" si="66"/>
        <v>-0.2</v>
      </c>
      <c r="P55" s="178">
        <f t="shared" si="66"/>
        <v>-0.2</v>
      </c>
      <c r="Q55" s="178">
        <f t="shared" si="66"/>
        <v>0.15000000000000002</v>
      </c>
      <c r="R55" s="178">
        <f t="shared" si="66"/>
        <v>0.4</v>
      </c>
      <c r="S55" s="178">
        <f t="shared" si="66"/>
        <v>0.4</v>
      </c>
      <c r="T55" s="178">
        <f t="shared" si="66"/>
        <v>0.39749999999999996</v>
      </c>
      <c r="U55" s="178">
        <f t="shared" si="66"/>
        <v>0.45</v>
      </c>
      <c r="AE55" s="140">
        <f t="shared" si="6"/>
        <v>-4.5</v>
      </c>
      <c r="AF55" s="163">
        <f>AF54</f>
        <v>-9</v>
      </c>
      <c r="AG55" s="187"/>
      <c r="AH55" s="187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I55" s="34">
        <v>0.8</v>
      </c>
      <c r="CJ55" s="34">
        <v>1</v>
      </c>
      <c r="CK55" s="34">
        <v>-1.8</v>
      </c>
      <c r="CL55" s="34">
        <v>-3</v>
      </c>
      <c r="CM55" s="34">
        <v>0.5</v>
      </c>
      <c r="CN55" s="34">
        <v>0.8</v>
      </c>
      <c r="CO55" s="34">
        <v>-1.8</v>
      </c>
    </row>
    <row r="56" spans="1:93" x14ac:dyDescent="0.25">
      <c r="A56" s="160" t="str">
        <f>TFP!A56</f>
        <v>awtrp</v>
      </c>
      <c r="B56" s="160" t="str">
        <f>TFP!B56</f>
        <v>nat</v>
      </c>
      <c r="C56" s="160" t="str">
        <f t="shared" si="7"/>
        <v>base</v>
      </c>
      <c r="D56" s="135">
        <f t="shared" si="48"/>
        <v>0.8</v>
      </c>
      <c r="E56" s="135">
        <f t="shared" si="60"/>
        <v>1</v>
      </c>
      <c r="F56" s="135">
        <f t="shared" si="61"/>
        <v>-1.8</v>
      </c>
      <c r="G56" s="135">
        <f t="shared" si="62"/>
        <v>-3</v>
      </c>
      <c r="H56" s="135">
        <f t="shared" si="63"/>
        <v>0.5</v>
      </c>
      <c r="I56" s="135">
        <f t="shared" si="64"/>
        <v>0.5</v>
      </c>
      <c r="J56" s="135">
        <f t="shared" si="65"/>
        <v>-1.8</v>
      </c>
      <c r="K56" s="165">
        <f>K55</f>
        <v>-4.5</v>
      </c>
      <c r="L56" s="178">
        <f t="shared" ref="L56:L57" si="67">L55</f>
        <v>-0.2</v>
      </c>
      <c r="M56" s="208">
        <f t="shared" si="66"/>
        <v>-0.2</v>
      </c>
      <c r="N56" s="178">
        <f t="shared" si="66"/>
        <v>-0.2</v>
      </c>
      <c r="O56" s="178">
        <f t="shared" si="66"/>
        <v>-0.2</v>
      </c>
      <c r="P56" s="178">
        <f t="shared" si="66"/>
        <v>-0.2</v>
      </c>
      <c r="Q56" s="178">
        <f t="shared" si="66"/>
        <v>0.15000000000000002</v>
      </c>
      <c r="R56" s="178">
        <f t="shared" si="66"/>
        <v>0.4</v>
      </c>
      <c r="S56" s="178">
        <f t="shared" si="66"/>
        <v>0.4</v>
      </c>
      <c r="T56" s="178">
        <f t="shared" si="66"/>
        <v>0.39749999999999996</v>
      </c>
      <c r="U56" s="178">
        <f t="shared" si="66"/>
        <v>0.45</v>
      </c>
      <c r="AE56" s="140">
        <f t="shared" si="6"/>
        <v>-4.5</v>
      </c>
      <c r="AF56" s="163">
        <f>AF55</f>
        <v>-9</v>
      </c>
      <c r="AG56" s="187"/>
      <c r="AH56" s="187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I56" s="34">
        <v>0.8</v>
      </c>
      <c r="CJ56" s="34">
        <v>1</v>
      </c>
      <c r="CK56" s="34">
        <v>-1.8</v>
      </c>
      <c r="CL56" s="34">
        <v>-3</v>
      </c>
      <c r="CM56" s="34">
        <v>0.5</v>
      </c>
      <c r="CN56" s="34">
        <v>0.8</v>
      </c>
      <c r="CO56" s="34">
        <v>-1.8</v>
      </c>
    </row>
    <row r="57" spans="1:93" x14ac:dyDescent="0.25">
      <c r="A57" s="160" t="str">
        <f>TFP!A57</f>
        <v>aatrp</v>
      </c>
      <c r="B57" s="160" t="str">
        <f>TFP!B57</f>
        <v>nat</v>
      </c>
      <c r="C57" s="160" t="str">
        <f t="shared" si="7"/>
        <v>base</v>
      </c>
      <c r="D57" s="135">
        <f t="shared" ref="D57" si="68">D56</f>
        <v>0.8</v>
      </c>
      <c r="E57" s="135">
        <f t="shared" si="60"/>
        <v>1</v>
      </c>
      <c r="F57" s="135">
        <f t="shared" si="61"/>
        <v>-1.8</v>
      </c>
      <c r="G57" s="135">
        <f t="shared" si="62"/>
        <v>-3</v>
      </c>
      <c r="H57" s="135">
        <f t="shared" si="63"/>
        <v>0.5</v>
      </c>
      <c r="I57" s="135">
        <f t="shared" si="64"/>
        <v>0.5</v>
      </c>
      <c r="J57" s="135">
        <f t="shared" si="65"/>
        <v>-1.8</v>
      </c>
      <c r="K57" s="165">
        <f>K56</f>
        <v>-4.5</v>
      </c>
      <c r="L57" s="178">
        <f t="shared" si="67"/>
        <v>-0.2</v>
      </c>
      <c r="M57" s="208">
        <f t="shared" si="66"/>
        <v>-0.2</v>
      </c>
      <c r="N57" s="178">
        <f t="shared" si="66"/>
        <v>-0.2</v>
      </c>
      <c r="O57" s="178">
        <f t="shared" si="66"/>
        <v>-0.2</v>
      </c>
      <c r="P57" s="178">
        <f t="shared" si="66"/>
        <v>-0.2</v>
      </c>
      <c r="Q57" s="178">
        <f t="shared" si="66"/>
        <v>0.15000000000000002</v>
      </c>
      <c r="R57" s="178">
        <f t="shared" si="66"/>
        <v>0.4</v>
      </c>
      <c r="S57" s="178">
        <f t="shared" si="66"/>
        <v>0.4</v>
      </c>
      <c r="T57" s="178">
        <f t="shared" si="66"/>
        <v>0.39749999999999996</v>
      </c>
      <c r="U57" s="178">
        <f t="shared" si="66"/>
        <v>0.45</v>
      </c>
      <c r="AE57" s="140">
        <f t="shared" si="6"/>
        <v>-4.5</v>
      </c>
      <c r="AF57" s="163">
        <f>AF56</f>
        <v>-9</v>
      </c>
      <c r="AG57" s="187"/>
      <c r="AH57" s="187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I57" s="34">
        <v>0.8</v>
      </c>
      <c r="CJ57" s="34">
        <v>1</v>
      </c>
      <c r="CK57" s="34">
        <v>-1.8</v>
      </c>
      <c r="CL57" s="34">
        <v>-3</v>
      </c>
      <c r="CM57" s="34">
        <v>0.5</v>
      </c>
      <c r="CN57" s="34">
        <v>0.8</v>
      </c>
      <c r="CO57" s="34">
        <v>-1.8</v>
      </c>
    </row>
    <row r="58" spans="1:93" x14ac:dyDescent="0.25">
      <c r="A58" s="160" t="str">
        <f>TFP!A58</f>
        <v>acomm</v>
      </c>
      <c r="B58" s="160" t="str">
        <f>TFP!B58</f>
        <v>nat</v>
      </c>
      <c r="C58" s="160" t="str">
        <f t="shared" si="7"/>
        <v>base</v>
      </c>
      <c r="D58" s="135">
        <f t="shared" ref="D58" si="69">D57</f>
        <v>0.8</v>
      </c>
      <c r="E58" s="135">
        <f t="shared" ref="E58" si="70">E57</f>
        <v>1</v>
      </c>
      <c r="F58" s="135">
        <f t="shared" ref="F58" si="71">F57</f>
        <v>-1.8</v>
      </c>
      <c r="G58" s="135">
        <f t="shared" ref="G58" si="72">G57</f>
        <v>-3</v>
      </c>
      <c r="H58" s="135">
        <f t="shared" ref="H58" si="73">H57</f>
        <v>0.5</v>
      </c>
      <c r="I58" s="135">
        <f t="shared" ref="I58" si="74">I57</f>
        <v>0.5</v>
      </c>
      <c r="J58" s="135">
        <f t="shared" ref="J58" si="75">J57</f>
        <v>-1.8</v>
      </c>
      <c r="K58" s="163">
        <f>AE58</f>
        <v>-0.75</v>
      </c>
      <c r="L58" s="176">
        <f t="shared" ref="L58:U59" si="76">AI58*Y$2*Y$3</f>
        <v>-0.2</v>
      </c>
      <c r="M58" s="207">
        <f t="shared" si="76"/>
        <v>-0.2</v>
      </c>
      <c r="N58" s="176">
        <f t="shared" si="76"/>
        <v>-0.2</v>
      </c>
      <c r="O58" s="176">
        <f t="shared" si="76"/>
        <v>-0.2</v>
      </c>
      <c r="P58" s="176">
        <f t="shared" si="76"/>
        <v>-0.2</v>
      </c>
      <c r="Q58" s="176">
        <f t="shared" si="76"/>
        <v>0.15000000000000002</v>
      </c>
      <c r="R58" s="176">
        <f t="shared" si="76"/>
        <v>0.4</v>
      </c>
      <c r="S58" s="176">
        <f t="shared" si="76"/>
        <v>0.4</v>
      </c>
      <c r="T58" s="176">
        <f t="shared" si="76"/>
        <v>0.39749999999999996</v>
      </c>
      <c r="U58" s="176">
        <f t="shared" si="76"/>
        <v>0.45</v>
      </c>
      <c r="AE58" s="140">
        <f t="shared" si="6"/>
        <v>-0.75</v>
      </c>
      <c r="AF58" s="163">
        <v>-1.5</v>
      </c>
      <c r="AG58" s="187"/>
      <c r="AH58" s="187"/>
      <c r="AI58" s="176">
        <v>-0.1</v>
      </c>
      <c r="AJ58" s="176">
        <v>-0.05</v>
      </c>
      <c r="AK58" s="176">
        <v>0.05</v>
      </c>
      <c r="AL58" s="176">
        <v>0.05</v>
      </c>
      <c r="AM58" s="176">
        <v>0.05</v>
      </c>
      <c r="AN58" s="176">
        <v>0.05</v>
      </c>
      <c r="AO58" s="176">
        <v>0.2</v>
      </c>
      <c r="AP58" s="176">
        <v>0.1</v>
      </c>
      <c r="AQ58" s="176">
        <v>0.15</v>
      </c>
      <c r="AR58" s="176">
        <v>0.2</v>
      </c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I58" s="34">
        <v>0.8</v>
      </c>
      <c r="CJ58" s="34">
        <v>1</v>
      </c>
      <c r="CK58" s="34">
        <v>-1.8</v>
      </c>
      <c r="CL58" s="34">
        <v>-3</v>
      </c>
      <c r="CM58" s="34">
        <v>0.5</v>
      </c>
      <c r="CN58" s="34">
        <v>0.8</v>
      </c>
      <c r="CO58" s="34">
        <v>-1.8</v>
      </c>
    </row>
    <row r="59" spans="1:93" x14ac:dyDescent="0.25">
      <c r="A59" s="160" t="str">
        <f>TFP!A59</f>
        <v>afsrv</v>
      </c>
      <c r="B59" s="160" t="str">
        <f>TFP!B59</f>
        <v>nat</v>
      </c>
      <c r="C59" s="160" t="str">
        <f t="shared" si="7"/>
        <v>base</v>
      </c>
      <c r="D59" s="139">
        <v>-0.78</v>
      </c>
      <c r="E59" s="139">
        <v>-0.35</v>
      </c>
      <c r="F59" s="139">
        <v>-0.3</v>
      </c>
      <c r="G59" s="139">
        <v>-1.2</v>
      </c>
      <c r="H59" s="139">
        <v>0.3</v>
      </c>
      <c r="I59" s="139">
        <v>0.1</v>
      </c>
      <c r="J59" s="139">
        <v>-0.5</v>
      </c>
      <c r="K59" s="163">
        <v>0.1</v>
      </c>
      <c r="L59" s="176">
        <f t="shared" si="76"/>
        <v>-0.2</v>
      </c>
      <c r="M59" s="207">
        <f t="shared" si="76"/>
        <v>-0.2</v>
      </c>
      <c r="N59" s="176">
        <f t="shared" si="76"/>
        <v>-0.2</v>
      </c>
      <c r="O59" s="176">
        <f t="shared" si="76"/>
        <v>-0.2</v>
      </c>
      <c r="P59" s="176">
        <f t="shared" si="76"/>
        <v>-0.2</v>
      </c>
      <c r="Q59" s="176">
        <f t="shared" si="76"/>
        <v>0.15000000000000002</v>
      </c>
      <c r="R59" s="176">
        <f t="shared" si="76"/>
        <v>0.4</v>
      </c>
      <c r="S59" s="176">
        <f t="shared" si="76"/>
        <v>0.4</v>
      </c>
      <c r="T59" s="176">
        <f t="shared" si="76"/>
        <v>0.39749999999999996</v>
      </c>
      <c r="U59" s="176">
        <f t="shared" si="76"/>
        <v>0.45</v>
      </c>
      <c r="AE59" s="140">
        <f t="shared" si="6"/>
        <v>-0.125</v>
      </c>
      <c r="AF59" s="163">
        <v>-0.25</v>
      </c>
      <c r="AG59" s="187"/>
      <c r="AH59" s="187"/>
      <c r="AI59" s="176">
        <v>-0.1</v>
      </c>
      <c r="AJ59" s="176">
        <v>-0.05</v>
      </c>
      <c r="AK59" s="176">
        <v>0.05</v>
      </c>
      <c r="AL59" s="176">
        <v>0.05</v>
      </c>
      <c r="AM59" s="176">
        <v>0.05</v>
      </c>
      <c r="AN59" s="176">
        <v>0.05</v>
      </c>
      <c r="AO59" s="176">
        <v>0.2</v>
      </c>
      <c r="AP59" s="176">
        <v>0.1</v>
      </c>
      <c r="AQ59" s="176">
        <v>0.15</v>
      </c>
      <c r="AR59" s="176">
        <v>0.2</v>
      </c>
      <c r="AS59" s="187"/>
      <c r="AT59" s="187"/>
      <c r="AU59" s="187"/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I59" s="34">
        <v>-0.8</v>
      </c>
      <c r="CJ59" s="34">
        <v>-0.3</v>
      </c>
      <c r="CK59" s="34">
        <v>0.2</v>
      </c>
      <c r="CL59" s="34">
        <v>-0.5</v>
      </c>
      <c r="CM59" s="34">
        <v>0.9</v>
      </c>
      <c r="CN59" s="34">
        <v>1</v>
      </c>
      <c r="CO59" s="34">
        <v>2</v>
      </c>
    </row>
    <row r="60" spans="1:93" x14ac:dyDescent="0.25">
      <c r="A60" s="160" t="str">
        <f>TFP!A60</f>
        <v>absrv</v>
      </c>
      <c r="B60" s="160" t="str">
        <f>TFP!B60</f>
        <v>nat</v>
      </c>
      <c r="C60" s="160" t="str">
        <f t="shared" si="7"/>
        <v>base</v>
      </c>
      <c r="D60" s="135">
        <f>D59</f>
        <v>-0.78</v>
      </c>
      <c r="E60" s="135">
        <f t="shared" ref="E60:K60" si="77">E59</f>
        <v>-0.35</v>
      </c>
      <c r="F60" s="135">
        <f t="shared" si="77"/>
        <v>-0.3</v>
      </c>
      <c r="G60" s="135">
        <f t="shared" si="77"/>
        <v>-1.2</v>
      </c>
      <c r="H60" s="135">
        <f t="shared" si="77"/>
        <v>0.3</v>
      </c>
      <c r="I60" s="135">
        <f t="shared" si="77"/>
        <v>0.1</v>
      </c>
      <c r="J60" s="135">
        <f t="shared" si="77"/>
        <v>-0.5</v>
      </c>
      <c r="K60" s="165">
        <f t="shared" si="77"/>
        <v>0.1</v>
      </c>
      <c r="L60" s="178">
        <f>L59</f>
        <v>-0.2</v>
      </c>
      <c r="M60" s="208">
        <f t="shared" ref="M60:U60" si="78">M59</f>
        <v>-0.2</v>
      </c>
      <c r="N60" s="178">
        <f t="shared" si="78"/>
        <v>-0.2</v>
      </c>
      <c r="O60" s="178">
        <f t="shared" si="78"/>
        <v>-0.2</v>
      </c>
      <c r="P60" s="178">
        <f t="shared" si="78"/>
        <v>-0.2</v>
      </c>
      <c r="Q60" s="178">
        <f t="shared" si="78"/>
        <v>0.15000000000000002</v>
      </c>
      <c r="R60" s="178">
        <f t="shared" si="78"/>
        <v>0.4</v>
      </c>
      <c r="S60" s="178">
        <f t="shared" si="78"/>
        <v>0.4</v>
      </c>
      <c r="T60" s="178">
        <f t="shared" si="78"/>
        <v>0.39749999999999996</v>
      </c>
      <c r="U60" s="178">
        <f t="shared" si="78"/>
        <v>0.45</v>
      </c>
      <c r="AE60" s="140">
        <f t="shared" si="6"/>
        <v>-0.125</v>
      </c>
      <c r="AF60" s="163">
        <f t="shared" ref="AF60" si="79">AF59</f>
        <v>-0.25</v>
      </c>
      <c r="AG60" s="187"/>
      <c r="AH60" s="187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87"/>
      <c r="AT60" s="187"/>
      <c r="AU60" s="187"/>
      <c r="AV60" s="187"/>
      <c r="AW60" s="187"/>
      <c r="AX60" s="187"/>
      <c r="AY60" s="187"/>
      <c r="AZ60" s="187"/>
      <c r="BA60" s="187"/>
      <c r="BB60" s="187"/>
      <c r="BC60" s="187"/>
      <c r="BD60" s="187"/>
      <c r="BE60" s="187"/>
      <c r="BF60" s="187"/>
      <c r="BG60" s="187"/>
      <c r="BH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I60" s="34">
        <v>-0.8</v>
      </c>
      <c r="CJ60" s="34">
        <v>-0.3</v>
      </c>
      <c r="CK60" s="34">
        <v>0.2</v>
      </c>
      <c r="CL60" s="34">
        <v>-0.5</v>
      </c>
      <c r="CM60" s="34">
        <v>0.9</v>
      </c>
      <c r="CN60" s="34">
        <v>1</v>
      </c>
      <c r="CO60" s="34">
        <v>2</v>
      </c>
    </row>
    <row r="61" spans="1:93" x14ac:dyDescent="0.25">
      <c r="A61" s="160" t="str">
        <f>TFP!A61</f>
        <v>agsrv</v>
      </c>
      <c r="B61" s="160" t="str">
        <f>TFP!B61</f>
        <v>nat</v>
      </c>
      <c r="C61" s="160" t="str">
        <f t="shared" si="7"/>
        <v>base</v>
      </c>
      <c r="D61" s="139">
        <v>1.7</v>
      </c>
      <c r="E61" s="139">
        <v>1</v>
      </c>
      <c r="F61" s="139">
        <v>-2</v>
      </c>
      <c r="G61" s="139">
        <v>-2</v>
      </c>
      <c r="H61" s="139">
        <v>-1.4</v>
      </c>
      <c r="I61" s="139">
        <v>-0.6</v>
      </c>
      <c r="J61" s="139">
        <v>0.5</v>
      </c>
      <c r="K61" s="163">
        <v>1</v>
      </c>
      <c r="L61" s="176">
        <f t="shared" ref="L61:U62" si="80">AI61*Y$2*Y$3</f>
        <v>-0.2</v>
      </c>
      <c r="M61" s="207">
        <f t="shared" si="80"/>
        <v>-0.2</v>
      </c>
      <c r="N61" s="176">
        <f t="shared" si="80"/>
        <v>-0.2</v>
      </c>
      <c r="O61" s="176">
        <f t="shared" si="80"/>
        <v>-0.2</v>
      </c>
      <c r="P61" s="176">
        <f t="shared" si="80"/>
        <v>-0.2</v>
      </c>
      <c r="Q61" s="176">
        <f t="shared" si="80"/>
        <v>0.15000000000000002</v>
      </c>
      <c r="R61" s="176">
        <f t="shared" si="80"/>
        <v>0.4</v>
      </c>
      <c r="S61" s="176">
        <f t="shared" si="80"/>
        <v>0.4</v>
      </c>
      <c r="T61" s="176">
        <f t="shared" si="80"/>
        <v>0.39749999999999996</v>
      </c>
      <c r="U61" s="176">
        <f t="shared" si="80"/>
        <v>0.45</v>
      </c>
      <c r="AE61" s="140">
        <f t="shared" si="6"/>
        <v>0.25</v>
      </c>
      <c r="AF61" s="163">
        <v>0.5</v>
      </c>
      <c r="AG61" s="187"/>
      <c r="AH61" s="187"/>
      <c r="AI61" s="176">
        <v>-0.1</v>
      </c>
      <c r="AJ61" s="176">
        <v>-0.05</v>
      </c>
      <c r="AK61" s="176">
        <v>0.05</v>
      </c>
      <c r="AL61" s="176">
        <v>0.05</v>
      </c>
      <c r="AM61" s="176">
        <v>0.05</v>
      </c>
      <c r="AN61" s="176">
        <v>0.05</v>
      </c>
      <c r="AO61" s="176">
        <v>0.2</v>
      </c>
      <c r="AP61" s="176">
        <v>0.1</v>
      </c>
      <c r="AQ61" s="176">
        <v>0.15</v>
      </c>
      <c r="AR61" s="176">
        <v>0.2</v>
      </c>
      <c r="AS61" s="187"/>
      <c r="AT61" s="187"/>
      <c r="AU61" s="187"/>
      <c r="AV61" s="187"/>
      <c r="AW61" s="187"/>
      <c r="AX61" s="187"/>
      <c r="AY61" s="187"/>
      <c r="AZ61" s="187"/>
      <c r="BA61" s="187"/>
      <c r="BB61" s="187"/>
      <c r="BC61" s="187"/>
      <c r="BD61" s="187"/>
      <c r="BE61" s="187"/>
      <c r="BF61" s="187"/>
      <c r="BG61" s="187"/>
      <c r="BH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I61" s="34">
        <v>1.7</v>
      </c>
      <c r="CJ61" s="34">
        <v>1</v>
      </c>
      <c r="CK61" s="34">
        <v>-2</v>
      </c>
      <c r="CL61" s="34">
        <v>-2</v>
      </c>
      <c r="CM61" s="34">
        <v>-1.4</v>
      </c>
      <c r="CN61" s="34">
        <v>-0.6</v>
      </c>
      <c r="CO61" s="34">
        <v>0.5</v>
      </c>
    </row>
    <row r="62" spans="1:93" x14ac:dyDescent="0.25">
      <c r="A62" s="160" t="str">
        <f>TFP!A62</f>
        <v>aosrv</v>
      </c>
      <c r="B62" s="160" t="str">
        <f>TFP!B62</f>
        <v>nat</v>
      </c>
      <c r="C62" s="160" t="str">
        <f t="shared" si="7"/>
        <v>base</v>
      </c>
      <c r="D62" s="139">
        <v>-1</v>
      </c>
      <c r="E62" s="139">
        <v>-2.4</v>
      </c>
      <c r="F62" s="139">
        <v>-3</v>
      </c>
      <c r="G62" s="139">
        <v>-1.6</v>
      </c>
      <c r="H62" s="139">
        <v>-1.4</v>
      </c>
      <c r="I62" s="139">
        <v>-2</v>
      </c>
      <c r="J62" s="139">
        <v>-1.5</v>
      </c>
      <c r="K62" s="163">
        <v>-10</v>
      </c>
      <c r="L62" s="176">
        <f t="shared" si="80"/>
        <v>-0.2</v>
      </c>
      <c r="M62" s="207">
        <f t="shared" si="80"/>
        <v>-0.2</v>
      </c>
      <c r="N62" s="176">
        <f t="shared" si="80"/>
        <v>-0.2</v>
      </c>
      <c r="O62" s="176">
        <f t="shared" si="80"/>
        <v>-0.2</v>
      </c>
      <c r="P62" s="176">
        <f t="shared" si="80"/>
        <v>-0.2</v>
      </c>
      <c r="Q62" s="176">
        <f t="shared" si="80"/>
        <v>0.15000000000000002</v>
      </c>
      <c r="R62" s="176">
        <f t="shared" si="80"/>
        <v>0.4</v>
      </c>
      <c r="S62" s="176">
        <f t="shared" si="80"/>
        <v>0.4</v>
      </c>
      <c r="T62" s="176">
        <f t="shared" si="80"/>
        <v>0.39749999999999996</v>
      </c>
      <c r="U62" s="176">
        <f t="shared" si="80"/>
        <v>0.45</v>
      </c>
      <c r="AE62" s="140">
        <f t="shared" si="6"/>
        <v>-9.5</v>
      </c>
      <c r="AF62" s="163">
        <v>-19</v>
      </c>
      <c r="AG62" s="187"/>
      <c r="AH62" s="187"/>
      <c r="AI62" s="176">
        <v>-0.1</v>
      </c>
      <c r="AJ62" s="176">
        <v>-0.05</v>
      </c>
      <c r="AK62" s="176">
        <v>0.05</v>
      </c>
      <c r="AL62" s="176">
        <v>0.05</v>
      </c>
      <c r="AM62" s="176">
        <v>0.05</v>
      </c>
      <c r="AN62" s="176">
        <v>0.05</v>
      </c>
      <c r="AO62" s="176">
        <v>0.2</v>
      </c>
      <c r="AP62" s="176">
        <v>0.1</v>
      </c>
      <c r="AQ62" s="176">
        <v>0.15</v>
      </c>
      <c r="AR62" s="176">
        <v>0.2</v>
      </c>
      <c r="AS62" s="187"/>
      <c r="AT62" s="187"/>
      <c r="AU62" s="187"/>
      <c r="AV62" s="187"/>
      <c r="AW62" s="187"/>
      <c r="AX62" s="187"/>
      <c r="AY62" s="187"/>
      <c r="AZ62" s="187"/>
      <c r="BA62" s="187"/>
      <c r="BB62" s="187"/>
      <c r="BC62" s="187"/>
      <c r="BD62" s="187"/>
      <c r="BE62" s="187"/>
      <c r="BF62" s="187"/>
      <c r="BG62" s="187"/>
      <c r="BH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I62" s="34">
        <v>-1</v>
      </c>
      <c r="CJ62" s="34">
        <v>-2.4</v>
      </c>
      <c r="CK62" s="34">
        <v>-3</v>
      </c>
      <c r="CL62" s="34">
        <v>-1.6</v>
      </c>
      <c r="CM62" s="34">
        <v>-1.4</v>
      </c>
      <c r="CN62" s="34">
        <v>-2</v>
      </c>
      <c r="CO62" s="34">
        <v>-1.5</v>
      </c>
    </row>
    <row r="63" spans="1:93" x14ac:dyDescent="0.25">
      <c r="A63" s="160" t="str">
        <f>TFP!A63</f>
        <v>aprtr</v>
      </c>
      <c r="B63" s="160" t="str">
        <f>TFP!B63</f>
        <v>nat</v>
      </c>
      <c r="C63" s="160" t="str">
        <f t="shared" si="7"/>
        <v>base</v>
      </c>
      <c r="D63" s="77" t="s">
        <v>77</v>
      </c>
      <c r="E63" s="77" t="s">
        <v>77</v>
      </c>
      <c r="F63" s="77" t="s">
        <v>77</v>
      </c>
      <c r="G63" s="77" t="s">
        <v>77</v>
      </c>
      <c r="H63" s="77" t="s">
        <v>77</v>
      </c>
      <c r="I63" s="77" t="s">
        <v>77</v>
      </c>
      <c r="J63" s="77" t="s">
        <v>77</v>
      </c>
      <c r="K63" s="167" t="s">
        <v>77</v>
      </c>
      <c r="L63" s="184" t="s">
        <v>77</v>
      </c>
      <c r="M63" s="211" t="s">
        <v>77</v>
      </c>
      <c r="N63" s="184" t="s">
        <v>77</v>
      </c>
      <c r="O63" s="184" t="s">
        <v>77</v>
      </c>
      <c r="P63" s="184" t="s">
        <v>77</v>
      </c>
      <c r="Q63" s="184" t="s">
        <v>77</v>
      </c>
      <c r="R63" s="184" t="s">
        <v>77</v>
      </c>
      <c r="S63" s="184" t="s">
        <v>77</v>
      </c>
      <c r="T63" s="184" t="s">
        <v>77</v>
      </c>
      <c r="U63" s="184" t="s">
        <v>77</v>
      </c>
      <c r="AE63" s="140" t="str">
        <f t="shared" si="6"/>
        <v>eps</v>
      </c>
      <c r="AF63" s="167" t="s">
        <v>77</v>
      </c>
      <c r="AG63" s="191"/>
      <c r="AH63" s="191"/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91"/>
      <c r="AT63" s="191"/>
      <c r="AU63" s="191"/>
      <c r="AV63" s="191"/>
      <c r="AW63" s="191"/>
      <c r="AX63" s="191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I63" s="34" t="s">
        <v>77</v>
      </c>
      <c r="CJ63" s="34" t="s">
        <v>77</v>
      </c>
      <c r="CK63" s="34" t="s">
        <v>77</v>
      </c>
      <c r="CL63" s="34" t="s">
        <v>77</v>
      </c>
      <c r="CM63" s="34" t="s">
        <v>77</v>
      </c>
      <c r="CN63" s="34" t="s">
        <v>77</v>
      </c>
      <c r="CO63" s="34" t="s">
        <v>77</v>
      </c>
    </row>
    <row r="64" spans="1:93" s="106" customFormat="1" x14ac:dyDescent="0.25">
      <c r="A64" s="198" t="str">
        <f>A8</f>
        <v>aagri</v>
      </c>
      <c r="B64" s="198" t="str">
        <f t="shared" ref="B64" si="81">B8</f>
        <v>nat</v>
      </c>
      <c r="C64" s="198" t="s">
        <v>386</v>
      </c>
      <c r="D64" s="199">
        <f>D8</f>
        <v>1.5</v>
      </c>
      <c r="E64" s="199">
        <f t="shared" ref="E64:K64" si="82">E8</f>
        <v>2</v>
      </c>
      <c r="F64" s="199">
        <f t="shared" si="82"/>
        <v>-5.2</v>
      </c>
      <c r="G64" s="199">
        <f t="shared" si="82"/>
        <v>-5.5</v>
      </c>
      <c r="H64" s="199">
        <f t="shared" si="82"/>
        <v>2</v>
      </c>
      <c r="I64" s="199">
        <f t="shared" si="82"/>
        <v>-5.5</v>
      </c>
      <c r="J64" s="199">
        <f t="shared" si="82"/>
        <v>-5.5</v>
      </c>
      <c r="K64" s="200">
        <f t="shared" si="82"/>
        <v>-0.7</v>
      </c>
      <c r="L64" s="201">
        <f>TFPgr!AI64*L$1</f>
        <v>0.8</v>
      </c>
      <c r="M64" s="207">
        <f>TFPgr!AJ64*M$1</f>
        <v>-2.5000000000000001E-2</v>
      </c>
      <c r="N64" s="176">
        <f>TFPgr!AK64*N$1</f>
        <v>5.000000000000001E-3</v>
      </c>
      <c r="O64" s="176">
        <f>TFPgr!AL64*O$1</f>
        <v>1.4999999999999999E-2</v>
      </c>
      <c r="P64" s="176">
        <f>TFPgr!AM64*P$1*P$2</f>
        <v>1.35</v>
      </c>
      <c r="Q64" s="176">
        <f>TFPgr!AN64*Q$1*Q$2</f>
        <v>1.8000000000000003</v>
      </c>
      <c r="R64" s="176">
        <f>TFPgr!AO64*R$1*R$2</f>
        <v>0.90000000000000013</v>
      </c>
      <c r="S64" s="176">
        <f>TFPgr!AP64*S$1*S$2</f>
        <v>0.30000000000000004</v>
      </c>
      <c r="T64" s="176">
        <f>TFPgr!AQ64*T$1*T$2</f>
        <v>0.44999999999999996</v>
      </c>
      <c r="U64" s="176">
        <f>TFPgr!AR64*U$1*U$2</f>
        <v>0.60000000000000009</v>
      </c>
      <c r="AE64" s="202">
        <f t="shared" ref="AE64:AE99" si="83">IF(ISERROR(AF64*$CF$64),"eps",(AF64*$CF$64))</f>
        <v>-0.7</v>
      </c>
      <c r="AF64" s="200">
        <v>-1.4</v>
      </c>
      <c r="AG64" s="203"/>
      <c r="AH64" s="203"/>
      <c r="AI64" s="201">
        <v>-0.1</v>
      </c>
      <c r="AJ64" s="201">
        <v>-0.05</v>
      </c>
      <c r="AK64" s="201">
        <v>0.05</v>
      </c>
      <c r="AL64" s="201">
        <v>0.05</v>
      </c>
      <c r="AM64" s="201">
        <v>0.05</v>
      </c>
      <c r="AN64" s="201">
        <v>0.05</v>
      </c>
      <c r="AO64" s="201">
        <v>0.2</v>
      </c>
      <c r="AP64" s="201">
        <v>0.1</v>
      </c>
      <c r="AQ64" s="201">
        <v>0.15</v>
      </c>
      <c r="AR64" s="201">
        <v>0.2</v>
      </c>
      <c r="AS64" s="203"/>
      <c r="AT64" s="203"/>
      <c r="AU64" s="203"/>
      <c r="AV64" s="203"/>
      <c r="AW64" s="203"/>
      <c r="AX64" s="203"/>
      <c r="AY64" s="203"/>
      <c r="AZ64" s="203"/>
      <c r="BA64" s="203"/>
      <c r="BB64" s="203"/>
      <c r="BC64" s="203"/>
      <c r="BD64" s="203"/>
      <c r="BE64" s="203"/>
      <c r="BF64" s="203"/>
      <c r="BG64" s="203"/>
      <c r="BH64" s="203"/>
      <c r="BI64" s="203"/>
      <c r="BJ64" s="203"/>
      <c r="BK64" s="203"/>
      <c r="BL64" s="203"/>
      <c r="BM64" s="203"/>
      <c r="BN64" s="203"/>
      <c r="BO64" s="203"/>
      <c r="BP64" s="203"/>
      <c r="BQ64" s="203"/>
      <c r="BR64" s="203"/>
      <c r="BS64" s="203"/>
      <c r="BT64" s="203"/>
      <c r="BU64" s="203"/>
      <c r="BV64" s="203"/>
      <c r="BW64" s="203"/>
      <c r="BX64" s="203"/>
      <c r="BY64" s="203"/>
      <c r="BZ64" s="203"/>
      <c r="CA64" s="203"/>
      <c r="CB64" s="203"/>
      <c r="CC64" s="203"/>
      <c r="CD64" s="203"/>
      <c r="CE64" s="203"/>
      <c r="CF64" s="106">
        <v>0.5</v>
      </c>
    </row>
    <row r="65" spans="1:83" x14ac:dyDescent="0.25">
      <c r="A65" s="34" t="str">
        <f t="shared" ref="A65:B65" si="84">A9</f>
        <v>afore</v>
      </c>
      <c r="B65" s="34" t="str">
        <f t="shared" si="84"/>
        <v>nat</v>
      </c>
      <c r="C65" s="34" t="s">
        <v>386</v>
      </c>
      <c r="D65" s="135">
        <f t="shared" ref="D65:K65" si="85">D9</f>
        <v>1.5</v>
      </c>
      <c r="E65" s="135">
        <f t="shared" si="85"/>
        <v>2</v>
      </c>
      <c r="F65" s="135">
        <f t="shared" si="85"/>
        <v>-5.2</v>
      </c>
      <c r="G65" s="135">
        <f t="shared" si="85"/>
        <v>-5.5</v>
      </c>
      <c r="H65" s="135">
        <f t="shared" si="85"/>
        <v>2</v>
      </c>
      <c r="I65" s="135">
        <f t="shared" si="85"/>
        <v>-5.5</v>
      </c>
      <c r="J65" s="135">
        <f t="shared" si="85"/>
        <v>-5.5</v>
      </c>
      <c r="K65" s="164">
        <f t="shared" si="85"/>
        <v>-0.7</v>
      </c>
      <c r="L65" s="172">
        <f t="shared" ref="L65:R66" si="86">L64</f>
        <v>0.8</v>
      </c>
      <c r="M65" s="208">
        <f t="shared" si="86"/>
        <v>-2.5000000000000001E-2</v>
      </c>
      <c r="N65" s="178">
        <f t="shared" si="86"/>
        <v>5.000000000000001E-3</v>
      </c>
      <c r="O65" s="178">
        <f t="shared" si="86"/>
        <v>1.4999999999999999E-2</v>
      </c>
      <c r="P65" s="178">
        <f t="shared" si="86"/>
        <v>1.35</v>
      </c>
      <c r="Q65" s="178">
        <f t="shared" si="86"/>
        <v>1.8000000000000003</v>
      </c>
      <c r="R65" s="178">
        <f t="shared" si="86"/>
        <v>0.90000000000000013</v>
      </c>
      <c r="S65" s="178">
        <f t="shared" ref="S65:U65" si="87">S64</f>
        <v>0.30000000000000004</v>
      </c>
      <c r="T65" s="178">
        <f t="shared" si="87"/>
        <v>0.44999999999999996</v>
      </c>
      <c r="U65" s="178">
        <f t="shared" si="87"/>
        <v>0.60000000000000009</v>
      </c>
      <c r="AE65" s="140">
        <f t="shared" si="83"/>
        <v>-0.7</v>
      </c>
      <c r="AF65" s="164">
        <f>AF64</f>
        <v>-1.4</v>
      </c>
      <c r="AG65" s="188"/>
      <c r="AH65" s="188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88"/>
      <c r="AT65" s="188"/>
      <c r="AU65" s="188"/>
      <c r="AV65" s="188"/>
      <c r="AW65" s="188"/>
      <c r="AX65" s="188"/>
      <c r="AY65" s="188"/>
      <c r="AZ65" s="188"/>
      <c r="BA65" s="188"/>
      <c r="BB65" s="188"/>
      <c r="BC65" s="188"/>
      <c r="BD65" s="188"/>
      <c r="BE65" s="188"/>
      <c r="BF65" s="188"/>
      <c r="BG65" s="188"/>
      <c r="BH65" s="188"/>
      <c r="BI65" s="188"/>
      <c r="BJ65" s="188"/>
      <c r="BK65" s="188"/>
      <c r="BL65" s="188"/>
      <c r="BM65" s="188"/>
      <c r="BN65" s="188"/>
      <c r="BO65" s="188"/>
      <c r="BP65" s="188"/>
      <c r="BQ65" s="188"/>
      <c r="BR65" s="188"/>
      <c r="BS65" s="188"/>
      <c r="BT65" s="188"/>
      <c r="BU65" s="188"/>
      <c r="BV65" s="188"/>
      <c r="BW65" s="188"/>
      <c r="BX65" s="188"/>
      <c r="BY65" s="188"/>
      <c r="BZ65" s="188"/>
      <c r="CA65" s="188"/>
      <c r="CB65" s="188"/>
      <c r="CC65" s="188"/>
      <c r="CD65" s="188"/>
      <c r="CE65" s="188"/>
    </row>
    <row r="66" spans="1:83" x14ac:dyDescent="0.25">
      <c r="A66" s="34" t="str">
        <f t="shared" ref="A66:B66" si="88">A10</f>
        <v>afish</v>
      </c>
      <c r="B66" s="34" t="str">
        <f t="shared" si="88"/>
        <v>nat</v>
      </c>
      <c r="C66" s="34" t="s">
        <v>386</v>
      </c>
      <c r="D66" s="135">
        <f t="shared" ref="D66:K66" si="89">D10</f>
        <v>1.5</v>
      </c>
      <c r="E66" s="135">
        <f t="shared" si="89"/>
        <v>2</v>
      </c>
      <c r="F66" s="135">
        <f t="shared" si="89"/>
        <v>-5.2</v>
      </c>
      <c r="G66" s="135">
        <f t="shared" si="89"/>
        <v>-5.5</v>
      </c>
      <c r="H66" s="135">
        <f t="shared" si="89"/>
        <v>2</v>
      </c>
      <c r="I66" s="135">
        <f t="shared" si="89"/>
        <v>-5.5</v>
      </c>
      <c r="J66" s="135">
        <f t="shared" si="89"/>
        <v>-5.5</v>
      </c>
      <c r="K66" s="164">
        <f t="shared" si="89"/>
        <v>-0.7</v>
      </c>
      <c r="L66" s="172">
        <f t="shared" si="86"/>
        <v>0.8</v>
      </c>
      <c r="M66" s="208">
        <f t="shared" si="86"/>
        <v>-2.5000000000000001E-2</v>
      </c>
      <c r="N66" s="178">
        <f t="shared" si="86"/>
        <v>5.000000000000001E-3</v>
      </c>
      <c r="O66" s="178">
        <f t="shared" si="86"/>
        <v>1.4999999999999999E-2</v>
      </c>
      <c r="P66" s="178">
        <f t="shared" si="86"/>
        <v>1.35</v>
      </c>
      <c r="Q66" s="178">
        <f t="shared" si="86"/>
        <v>1.8000000000000003</v>
      </c>
      <c r="R66" s="178">
        <f t="shared" si="86"/>
        <v>0.90000000000000013</v>
      </c>
      <c r="S66" s="178">
        <f t="shared" ref="S66:U66" si="90">S65</f>
        <v>0.30000000000000004</v>
      </c>
      <c r="T66" s="178">
        <f t="shared" si="90"/>
        <v>0.44999999999999996</v>
      </c>
      <c r="U66" s="178">
        <f t="shared" si="90"/>
        <v>0.60000000000000009</v>
      </c>
      <c r="AE66" s="140">
        <f t="shared" si="83"/>
        <v>-0.7</v>
      </c>
      <c r="AF66" s="164">
        <f>AF65</f>
        <v>-1.4</v>
      </c>
      <c r="AG66" s="188"/>
      <c r="AH66" s="188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88"/>
      <c r="AT66" s="188"/>
      <c r="AU66" s="188"/>
      <c r="AV66" s="188"/>
      <c r="AW66" s="188"/>
      <c r="AX66" s="188"/>
      <c r="AY66" s="188"/>
      <c r="AZ66" s="188"/>
      <c r="BA66" s="188"/>
      <c r="BB66" s="188"/>
      <c r="BC66" s="188"/>
      <c r="BD66" s="188"/>
      <c r="BE66" s="188"/>
      <c r="BF66" s="188"/>
      <c r="BG66" s="188"/>
      <c r="BH66" s="188"/>
      <c r="BI66" s="188"/>
      <c r="BJ66" s="188"/>
      <c r="BK66" s="188"/>
      <c r="BL66" s="188"/>
      <c r="BM66" s="188"/>
      <c r="BN66" s="188"/>
      <c r="BO66" s="188"/>
      <c r="BP66" s="188"/>
      <c r="BQ66" s="188"/>
      <c r="BR66" s="188"/>
      <c r="BS66" s="188"/>
      <c r="BT66" s="188"/>
      <c r="BU66" s="188"/>
      <c r="BV66" s="188"/>
      <c r="BW66" s="188"/>
      <c r="BX66" s="188"/>
      <c r="BY66" s="188"/>
      <c r="BZ66" s="188"/>
      <c r="CA66" s="188"/>
      <c r="CB66" s="188"/>
      <c r="CC66" s="188"/>
      <c r="CD66" s="188"/>
      <c r="CE66" s="188"/>
    </row>
    <row r="67" spans="1:83" x14ac:dyDescent="0.25">
      <c r="A67" s="132" t="str">
        <f t="shared" ref="A67:B67" si="91">A11</f>
        <v>acoal</v>
      </c>
      <c r="B67" s="132" t="str">
        <f t="shared" si="91"/>
        <v>nat</v>
      </c>
      <c r="C67" s="132" t="s">
        <v>386</v>
      </c>
      <c r="D67" s="139" t="str">
        <f t="shared" ref="D67:K67" si="92">D11</f>
        <v>eps</v>
      </c>
      <c r="E67" s="139" t="str">
        <f t="shared" si="92"/>
        <v>eps</v>
      </c>
      <c r="F67" s="139" t="str">
        <f t="shared" si="92"/>
        <v>eps</v>
      </c>
      <c r="G67" s="139" t="str">
        <f t="shared" si="92"/>
        <v>eps</v>
      </c>
      <c r="H67" s="139" t="str">
        <f t="shared" si="92"/>
        <v>eps</v>
      </c>
      <c r="I67" s="139" t="str">
        <f t="shared" si="92"/>
        <v>eps</v>
      </c>
      <c r="J67" s="139" t="str">
        <f t="shared" si="92"/>
        <v>eps</v>
      </c>
      <c r="K67" s="163" t="str">
        <f t="shared" si="92"/>
        <v>eps</v>
      </c>
      <c r="L67" s="171" t="s">
        <v>77</v>
      </c>
      <c r="M67" s="207" t="s">
        <v>77</v>
      </c>
      <c r="N67" s="176" t="s">
        <v>77</v>
      </c>
      <c r="O67" s="176" t="s">
        <v>77</v>
      </c>
      <c r="P67" s="176" t="s">
        <v>77</v>
      </c>
      <c r="Q67" s="176" t="s">
        <v>77</v>
      </c>
      <c r="R67" s="176" t="s">
        <v>77</v>
      </c>
      <c r="S67" s="176" t="s">
        <v>77</v>
      </c>
      <c r="T67" s="176" t="s">
        <v>77</v>
      </c>
      <c r="U67" s="176" t="s">
        <v>77</v>
      </c>
      <c r="AE67" s="140" t="str">
        <f t="shared" si="83"/>
        <v>eps</v>
      </c>
      <c r="AF67" s="163" t="s">
        <v>77</v>
      </c>
      <c r="AG67" s="187"/>
      <c r="AH67" s="187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187"/>
    </row>
    <row r="68" spans="1:83" x14ac:dyDescent="0.25">
      <c r="A68" s="132" t="str">
        <f t="shared" ref="A68:B68" si="93">A12</f>
        <v>agold</v>
      </c>
      <c r="B68" s="132" t="str">
        <f t="shared" si="93"/>
        <v>nat</v>
      </c>
      <c r="C68" s="132" t="s">
        <v>386</v>
      </c>
      <c r="D68" s="139" t="str">
        <f t="shared" ref="D68:K68" si="94">D12</f>
        <v>eps</v>
      </c>
      <c r="E68" s="139" t="str">
        <f t="shared" si="94"/>
        <v>eps</v>
      </c>
      <c r="F68" s="139" t="str">
        <f t="shared" si="94"/>
        <v>eps</v>
      </c>
      <c r="G68" s="139" t="str">
        <f t="shared" si="94"/>
        <v>eps</v>
      </c>
      <c r="H68" s="139" t="str">
        <f t="shared" si="94"/>
        <v>eps</v>
      </c>
      <c r="I68" s="139" t="str">
        <f t="shared" si="94"/>
        <v>eps</v>
      </c>
      <c r="J68" s="139" t="str">
        <f t="shared" si="94"/>
        <v>eps</v>
      </c>
      <c r="K68" s="163" t="str">
        <f t="shared" si="94"/>
        <v>eps</v>
      </c>
      <c r="L68" s="171" t="s">
        <v>77</v>
      </c>
      <c r="M68" s="207" t="s">
        <v>77</v>
      </c>
      <c r="N68" s="176" t="s">
        <v>77</v>
      </c>
      <c r="O68" s="176" t="s">
        <v>77</v>
      </c>
      <c r="P68" s="176" t="s">
        <v>77</v>
      </c>
      <c r="Q68" s="176" t="s">
        <v>77</v>
      </c>
      <c r="R68" s="176" t="s">
        <v>77</v>
      </c>
      <c r="S68" s="176" t="s">
        <v>77</v>
      </c>
      <c r="T68" s="176" t="s">
        <v>77</v>
      </c>
      <c r="U68" s="176" t="s">
        <v>77</v>
      </c>
      <c r="AE68" s="140" t="str">
        <f t="shared" si="83"/>
        <v>eps</v>
      </c>
      <c r="AF68" s="163" t="s">
        <v>77</v>
      </c>
      <c r="AG68" s="187"/>
      <c r="AH68" s="187"/>
      <c r="AI68" s="171"/>
      <c r="AJ68" s="171"/>
      <c r="AK68" s="171"/>
      <c r="AL68" s="171"/>
      <c r="AM68" s="171"/>
      <c r="AN68" s="171"/>
      <c r="AO68" s="171"/>
      <c r="AP68" s="171"/>
      <c r="AQ68" s="171"/>
      <c r="AR68" s="171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</row>
    <row r="69" spans="1:83" x14ac:dyDescent="0.25">
      <c r="A69" s="132" t="str">
        <f t="shared" ref="A69:B69" si="95">A13</f>
        <v>apgm</v>
      </c>
      <c r="B69" s="132" t="str">
        <f t="shared" si="95"/>
        <v>nat</v>
      </c>
      <c r="C69" s="132" t="s">
        <v>386</v>
      </c>
      <c r="D69" s="139">
        <f>D70</f>
        <v>0.3</v>
      </c>
      <c r="E69" s="139">
        <f t="shared" ref="E69:U69" si="96">E70</f>
        <v>-3</v>
      </c>
      <c r="F69" s="139">
        <f t="shared" si="96"/>
        <v>0.3</v>
      </c>
      <c r="G69" s="139">
        <f t="shared" si="96"/>
        <v>-5</v>
      </c>
      <c r="H69" s="139">
        <f t="shared" si="96"/>
        <v>2</v>
      </c>
      <c r="I69" s="139">
        <f t="shared" si="96"/>
        <v>-3</v>
      </c>
      <c r="J69" s="139">
        <f t="shared" si="96"/>
        <v>-4</v>
      </c>
      <c r="K69" s="163">
        <f t="shared" si="96"/>
        <v>-6</v>
      </c>
      <c r="L69" s="171">
        <f t="shared" si="96"/>
        <v>0.8</v>
      </c>
      <c r="M69" s="207">
        <f t="shared" si="96"/>
        <v>-2.5000000000000001E-2</v>
      </c>
      <c r="N69" s="176">
        <f t="shared" si="96"/>
        <v>5.000000000000001E-3</v>
      </c>
      <c r="O69" s="176">
        <f t="shared" si="96"/>
        <v>1.4999999999999999E-2</v>
      </c>
      <c r="P69" s="176">
        <f t="shared" si="96"/>
        <v>0.45</v>
      </c>
      <c r="Q69" s="176">
        <f t="shared" si="96"/>
        <v>0.60000000000000009</v>
      </c>
      <c r="R69" s="176">
        <f t="shared" si="96"/>
        <v>0.30000000000000004</v>
      </c>
      <c r="S69" s="176">
        <f t="shared" si="96"/>
        <v>0.15000000000000002</v>
      </c>
      <c r="T69" s="176">
        <f t="shared" si="96"/>
        <v>0.22499999999999998</v>
      </c>
      <c r="U69" s="176">
        <f t="shared" si="96"/>
        <v>0.30000000000000004</v>
      </c>
      <c r="AE69" s="140"/>
      <c r="AF69" s="163"/>
      <c r="AG69" s="187"/>
      <c r="AH69" s="187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87"/>
      <c r="AT69" s="187"/>
      <c r="AU69" s="187"/>
      <c r="AV69" s="187"/>
      <c r="AW69" s="187"/>
      <c r="AX69" s="187"/>
      <c r="AY69" s="187"/>
      <c r="AZ69" s="187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187"/>
    </row>
    <row r="70" spans="1:83" x14ac:dyDescent="0.25">
      <c r="A70" s="34" t="str">
        <f t="shared" ref="A70:B70" si="97">A14</f>
        <v>amore</v>
      </c>
      <c r="B70" s="34" t="str">
        <f t="shared" si="97"/>
        <v>nat</v>
      </c>
      <c r="C70" s="34" t="s">
        <v>386</v>
      </c>
      <c r="D70" s="139">
        <f t="shared" ref="D70:K70" si="98">D14</f>
        <v>0.3</v>
      </c>
      <c r="E70" s="139">
        <f t="shared" si="98"/>
        <v>-3</v>
      </c>
      <c r="F70" s="139">
        <f t="shared" si="98"/>
        <v>0.3</v>
      </c>
      <c r="G70" s="139">
        <f t="shared" si="98"/>
        <v>-5</v>
      </c>
      <c r="H70" s="139">
        <f t="shared" si="98"/>
        <v>2</v>
      </c>
      <c r="I70" s="139">
        <f t="shared" si="98"/>
        <v>-3</v>
      </c>
      <c r="J70" s="139">
        <f t="shared" si="98"/>
        <v>-4</v>
      </c>
      <c r="K70" s="163">
        <f t="shared" si="98"/>
        <v>-6</v>
      </c>
      <c r="L70" s="171">
        <f>TFPgr!AI70*L$1</f>
        <v>0.8</v>
      </c>
      <c r="M70" s="207">
        <f>TFPgr!AJ70*M$1</f>
        <v>-2.5000000000000001E-2</v>
      </c>
      <c r="N70" s="176">
        <f>TFPgr!AK70*N$1</f>
        <v>5.000000000000001E-3</v>
      </c>
      <c r="O70" s="176">
        <f>TFPgr!AL70*O$1</f>
        <v>1.4999999999999999E-2</v>
      </c>
      <c r="P70" s="176">
        <f>TFPgr!AM70*P$1</f>
        <v>0.45</v>
      </c>
      <c r="Q70" s="176">
        <f>TFPgr!AN70*Q$1</f>
        <v>0.60000000000000009</v>
      </c>
      <c r="R70" s="176">
        <f>TFPgr!AO70*R$1</f>
        <v>0.30000000000000004</v>
      </c>
      <c r="S70" s="176">
        <f>TFPgr!AP70*S$1</f>
        <v>0.15000000000000002</v>
      </c>
      <c r="T70" s="176">
        <f>TFPgr!AQ70*T$1</f>
        <v>0.22499999999999998</v>
      </c>
      <c r="U70" s="176">
        <f>TFPgr!AR70*U$1</f>
        <v>0.30000000000000004</v>
      </c>
      <c r="AE70" s="140">
        <f t="shared" si="83"/>
        <v>-6</v>
      </c>
      <c r="AF70" s="163">
        <v>-12</v>
      </c>
      <c r="AG70" s="187"/>
      <c r="AH70" s="187"/>
      <c r="AI70" s="171">
        <v>-0.1</v>
      </c>
      <c r="AJ70" s="171">
        <v>-0.05</v>
      </c>
      <c r="AK70" s="171">
        <v>0.05</v>
      </c>
      <c r="AL70" s="171">
        <v>0.05</v>
      </c>
      <c r="AM70" s="171">
        <v>0.05</v>
      </c>
      <c r="AN70" s="171">
        <v>0.05</v>
      </c>
      <c r="AO70" s="171">
        <v>0.2</v>
      </c>
      <c r="AP70" s="171">
        <v>0.1</v>
      </c>
      <c r="AQ70" s="171">
        <v>0.15</v>
      </c>
      <c r="AR70" s="171">
        <v>0.2</v>
      </c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</row>
    <row r="71" spans="1:83" x14ac:dyDescent="0.25">
      <c r="A71" s="34" t="str">
        <f t="shared" ref="A71:B71" si="99">A15</f>
        <v>amine</v>
      </c>
      <c r="B71" s="34" t="str">
        <f t="shared" si="99"/>
        <v>nat</v>
      </c>
      <c r="C71" s="34" t="s">
        <v>386</v>
      </c>
      <c r="D71" s="135">
        <f t="shared" ref="D71:K71" si="100">D15</f>
        <v>0.3</v>
      </c>
      <c r="E71" s="135">
        <f t="shared" si="100"/>
        <v>-3</v>
      </c>
      <c r="F71" s="135">
        <f t="shared" si="100"/>
        <v>0.3</v>
      </c>
      <c r="G71" s="135">
        <f t="shared" si="100"/>
        <v>-5</v>
      </c>
      <c r="H71" s="135">
        <f t="shared" si="100"/>
        <v>2</v>
      </c>
      <c r="I71" s="135">
        <f t="shared" si="100"/>
        <v>-3</v>
      </c>
      <c r="J71" s="135">
        <f t="shared" si="100"/>
        <v>-4</v>
      </c>
      <c r="K71" s="164">
        <f t="shared" si="100"/>
        <v>-6</v>
      </c>
      <c r="L71" s="172">
        <f t="shared" ref="L71:U73" si="101">L70</f>
        <v>0.8</v>
      </c>
      <c r="M71" s="208">
        <f t="shared" si="101"/>
        <v>-2.5000000000000001E-2</v>
      </c>
      <c r="N71" s="178">
        <f t="shared" si="101"/>
        <v>5.000000000000001E-3</v>
      </c>
      <c r="O71" s="178">
        <f t="shared" si="101"/>
        <v>1.4999999999999999E-2</v>
      </c>
      <c r="P71" s="178">
        <f t="shared" si="101"/>
        <v>0.45</v>
      </c>
      <c r="Q71" s="178">
        <f t="shared" si="101"/>
        <v>0.60000000000000009</v>
      </c>
      <c r="R71" s="178">
        <f t="shared" si="101"/>
        <v>0.30000000000000004</v>
      </c>
      <c r="S71" s="178">
        <f t="shared" si="101"/>
        <v>0.15000000000000002</v>
      </c>
      <c r="T71" s="178">
        <f t="shared" si="101"/>
        <v>0.22499999999999998</v>
      </c>
      <c r="U71" s="178">
        <f t="shared" si="101"/>
        <v>0.30000000000000004</v>
      </c>
      <c r="AE71" s="140">
        <f t="shared" si="83"/>
        <v>-6</v>
      </c>
      <c r="AF71" s="164">
        <f>AF70</f>
        <v>-12</v>
      </c>
      <c r="AG71" s="188"/>
      <c r="AH71" s="188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88"/>
      <c r="AT71" s="188"/>
      <c r="AU71" s="188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188"/>
      <c r="BG71" s="188"/>
      <c r="BH71" s="188"/>
      <c r="BI71" s="188"/>
      <c r="BJ71" s="188"/>
      <c r="BK71" s="188"/>
      <c r="BL71" s="188"/>
      <c r="BM71" s="188"/>
      <c r="BN71" s="188"/>
      <c r="BO71" s="188"/>
      <c r="BP71" s="188"/>
      <c r="BQ71" s="188"/>
      <c r="BR71" s="188"/>
      <c r="BS71" s="188"/>
      <c r="BT71" s="188"/>
      <c r="BU71" s="188"/>
      <c r="BV71" s="188"/>
      <c r="BW71" s="188"/>
      <c r="BX71" s="188"/>
      <c r="BY71" s="188"/>
      <c r="BZ71" s="188"/>
      <c r="CA71" s="188"/>
      <c r="CB71" s="188"/>
      <c r="CC71" s="188"/>
      <c r="CD71" s="188"/>
      <c r="CE71" s="188"/>
    </row>
    <row r="72" spans="1:83" x14ac:dyDescent="0.25">
      <c r="A72" s="34" t="str">
        <f t="shared" ref="A72:B72" si="102">A16</f>
        <v>acoil</v>
      </c>
      <c r="B72" s="34" t="str">
        <f t="shared" si="102"/>
        <v>nat</v>
      </c>
      <c r="C72" s="34" t="s">
        <v>386</v>
      </c>
      <c r="D72" s="135">
        <f t="shared" ref="D72:K72" si="103">D16</f>
        <v>0.3</v>
      </c>
      <c r="E72" s="135">
        <f t="shared" si="103"/>
        <v>-3</v>
      </c>
      <c r="F72" s="135">
        <f t="shared" si="103"/>
        <v>0.3</v>
      </c>
      <c r="G72" s="135">
        <f t="shared" si="103"/>
        <v>-5</v>
      </c>
      <c r="H72" s="135">
        <f t="shared" si="103"/>
        <v>2</v>
      </c>
      <c r="I72" s="135">
        <f t="shared" si="103"/>
        <v>-3</v>
      </c>
      <c r="J72" s="135">
        <f t="shared" si="103"/>
        <v>-4</v>
      </c>
      <c r="K72" s="164">
        <f t="shared" si="103"/>
        <v>-6</v>
      </c>
      <c r="L72" s="172">
        <f t="shared" si="101"/>
        <v>0.8</v>
      </c>
      <c r="M72" s="208">
        <f t="shared" si="101"/>
        <v>-2.5000000000000001E-2</v>
      </c>
      <c r="N72" s="178">
        <f t="shared" si="101"/>
        <v>5.000000000000001E-3</v>
      </c>
      <c r="O72" s="178">
        <f t="shared" si="101"/>
        <v>1.4999999999999999E-2</v>
      </c>
      <c r="P72" s="178">
        <f t="shared" si="101"/>
        <v>0.45</v>
      </c>
      <c r="Q72" s="178">
        <f t="shared" si="101"/>
        <v>0.60000000000000009</v>
      </c>
      <c r="R72" s="178">
        <f t="shared" si="101"/>
        <v>0.30000000000000004</v>
      </c>
      <c r="S72" s="178">
        <f t="shared" si="101"/>
        <v>0.15000000000000002</v>
      </c>
      <c r="T72" s="178">
        <f t="shared" si="101"/>
        <v>0.22499999999999998</v>
      </c>
      <c r="U72" s="178">
        <f t="shared" si="101"/>
        <v>0.30000000000000004</v>
      </c>
      <c r="AE72" s="140">
        <f t="shared" si="83"/>
        <v>-6</v>
      </c>
      <c r="AF72" s="164">
        <f>AF71</f>
        <v>-12</v>
      </c>
      <c r="AG72" s="188"/>
      <c r="AH72" s="188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88"/>
      <c r="BN72" s="188"/>
      <c r="BO72" s="188"/>
      <c r="BP72" s="188"/>
      <c r="BQ72" s="188"/>
      <c r="BR72" s="188"/>
      <c r="BS72" s="188"/>
      <c r="BT72" s="188"/>
      <c r="BU72" s="188"/>
      <c r="BV72" s="188"/>
      <c r="BW72" s="188"/>
      <c r="BX72" s="188"/>
      <c r="BY72" s="188"/>
      <c r="BZ72" s="188"/>
      <c r="CA72" s="188"/>
      <c r="CB72" s="188"/>
      <c r="CC72" s="188"/>
      <c r="CD72" s="188"/>
      <c r="CE72" s="188"/>
    </row>
    <row r="73" spans="1:83" x14ac:dyDescent="0.25">
      <c r="A73" s="34" t="str">
        <f t="shared" ref="A73:B73" si="104">A17</f>
        <v>angas</v>
      </c>
      <c r="B73" s="34" t="str">
        <f t="shared" si="104"/>
        <v>nat</v>
      </c>
      <c r="C73" s="34" t="s">
        <v>386</v>
      </c>
      <c r="D73" s="135">
        <f t="shared" ref="D73:K73" si="105">D17</f>
        <v>0.3</v>
      </c>
      <c r="E73" s="135">
        <f t="shared" si="105"/>
        <v>-3</v>
      </c>
      <c r="F73" s="135">
        <f t="shared" si="105"/>
        <v>0.3</v>
      </c>
      <c r="G73" s="135">
        <f t="shared" si="105"/>
        <v>-5</v>
      </c>
      <c r="H73" s="135">
        <f t="shared" si="105"/>
        <v>2</v>
      </c>
      <c r="I73" s="135">
        <f t="shared" si="105"/>
        <v>-3</v>
      </c>
      <c r="J73" s="135">
        <f t="shared" si="105"/>
        <v>-4</v>
      </c>
      <c r="K73" s="164">
        <f t="shared" si="105"/>
        <v>-6</v>
      </c>
      <c r="L73" s="172">
        <f t="shared" si="101"/>
        <v>0.8</v>
      </c>
      <c r="M73" s="208">
        <f t="shared" si="101"/>
        <v>-2.5000000000000001E-2</v>
      </c>
      <c r="N73" s="178">
        <f t="shared" si="101"/>
        <v>5.000000000000001E-3</v>
      </c>
      <c r="O73" s="178">
        <f t="shared" si="101"/>
        <v>1.4999999999999999E-2</v>
      </c>
      <c r="P73" s="178">
        <f t="shared" si="101"/>
        <v>0.45</v>
      </c>
      <c r="Q73" s="178">
        <f t="shared" si="101"/>
        <v>0.60000000000000009</v>
      </c>
      <c r="R73" s="178">
        <f t="shared" si="101"/>
        <v>0.30000000000000004</v>
      </c>
      <c r="S73" s="178">
        <f t="shared" si="101"/>
        <v>0.15000000000000002</v>
      </c>
      <c r="T73" s="178">
        <f t="shared" si="101"/>
        <v>0.22499999999999998</v>
      </c>
      <c r="U73" s="178">
        <f t="shared" si="101"/>
        <v>0.30000000000000004</v>
      </c>
      <c r="AE73" s="140">
        <f t="shared" si="83"/>
        <v>-6</v>
      </c>
      <c r="AF73" s="164">
        <f>AF72</f>
        <v>-12</v>
      </c>
      <c r="AG73" s="188"/>
      <c r="AH73" s="188"/>
      <c r="AI73" s="172"/>
      <c r="AJ73" s="172"/>
      <c r="AK73" s="172"/>
      <c r="AL73" s="172"/>
      <c r="AM73" s="172"/>
      <c r="AN73" s="172"/>
      <c r="AO73" s="172"/>
      <c r="AP73" s="172"/>
      <c r="AQ73" s="172"/>
      <c r="AR73" s="172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88"/>
      <c r="BN73" s="188"/>
      <c r="BO73" s="188"/>
      <c r="BP73" s="188"/>
      <c r="BQ73" s="188"/>
      <c r="BR73" s="188"/>
      <c r="BS73" s="188"/>
      <c r="BT73" s="188"/>
      <c r="BU73" s="188"/>
      <c r="BV73" s="188"/>
      <c r="BW73" s="188"/>
      <c r="BX73" s="188"/>
      <c r="BY73" s="188"/>
      <c r="BZ73" s="188"/>
      <c r="CA73" s="188"/>
      <c r="CB73" s="188"/>
      <c r="CC73" s="188"/>
      <c r="CD73" s="188"/>
      <c r="CE73" s="188"/>
    </row>
    <row r="74" spans="1:83" x14ac:dyDescent="0.25">
      <c r="A74" s="34" t="str">
        <f t="shared" ref="A74:B74" si="106">A18</f>
        <v>ahydr</v>
      </c>
      <c r="B74" s="34" t="str">
        <f t="shared" si="106"/>
        <v>nat</v>
      </c>
      <c r="C74" s="34" t="s">
        <v>386</v>
      </c>
      <c r="D74" s="139" t="str">
        <f t="shared" ref="D74:K74" si="107">D18</f>
        <v>eps</v>
      </c>
      <c r="E74" s="139" t="str">
        <f t="shared" si="107"/>
        <v>eps</v>
      </c>
      <c r="F74" s="139" t="str">
        <f t="shared" si="107"/>
        <v>eps</v>
      </c>
      <c r="G74" s="139" t="str">
        <f t="shared" si="107"/>
        <v>eps</v>
      </c>
      <c r="H74" s="139" t="str">
        <f t="shared" si="107"/>
        <v>eps</v>
      </c>
      <c r="I74" s="139" t="str">
        <f t="shared" si="107"/>
        <v>eps</v>
      </c>
      <c r="J74" s="139" t="str">
        <f t="shared" si="107"/>
        <v>eps</v>
      </c>
      <c r="K74" s="163" t="str">
        <f t="shared" si="107"/>
        <v>eps</v>
      </c>
      <c r="L74" s="171" t="s">
        <v>77</v>
      </c>
      <c r="M74" s="207" t="s">
        <v>77</v>
      </c>
      <c r="N74" s="176" t="s">
        <v>77</v>
      </c>
      <c r="O74" s="176" t="s">
        <v>77</v>
      </c>
      <c r="P74" s="176" t="s">
        <v>77</v>
      </c>
      <c r="Q74" s="176" t="s">
        <v>77</v>
      </c>
      <c r="R74" s="176" t="s">
        <v>77</v>
      </c>
      <c r="S74" s="176" t="s">
        <v>77</v>
      </c>
      <c r="T74" s="176" t="s">
        <v>77</v>
      </c>
      <c r="U74" s="176" t="s">
        <v>77</v>
      </c>
      <c r="AE74" s="140">
        <f t="shared" si="83"/>
        <v>-1.25</v>
      </c>
      <c r="AF74" s="164">
        <f>AF86</f>
        <v>-2.5</v>
      </c>
      <c r="AG74" s="188"/>
      <c r="AH74" s="188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</row>
    <row r="75" spans="1:83" x14ac:dyDescent="0.25">
      <c r="A75" s="132" t="str">
        <f t="shared" ref="A75:B75" si="108">A19</f>
        <v>afood</v>
      </c>
      <c r="B75" s="132" t="str">
        <f t="shared" si="108"/>
        <v>nat</v>
      </c>
      <c r="C75" s="132" t="s">
        <v>386</v>
      </c>
      <c r="D75" s="139">
        <f t="shared" ref="D75:K75" si="109">D19</f>
        <v>-4.5</v>
      </c>
      <c r="E75" s="139">
        <f t="shared" si="109"/>
        <v>-5</v>
      </c>
      <c r="F75" s="139">
        <f t="shared" si="109"/>
        <v>-5.5</v>
      </c>
      <c r="G75" s="139">
        <f t="shared" si="109"/>
        <v>-2.5</v>
      </c>
      <c r="H75" s="139">
        <f t="shared" si="109"/>
        <v>-4</v>
      </c>
      <c r="I75" s="139">
        <f t="shared" si="109"/>
        <v>-2</v>
      </c>
      <c r="J75" s="139">
        <f t="shared" si="109"/>
        <v>-5</v>
      </c>
      <c r="K75" s="163">
        <f t="shared" si="109"/>
        <v>-1</v>
      </c>
      <c r="L75" s="171">
        <f>TFPgr!AI75*L$1</f>
        <v>0.8</v>
      </c>
      <c r="M75" s="207">
        <f>TFPgr!AJ75*M$1</f>
        <v>-2.5000000000000001E-2</v>
      </c>
      <c r="N75" s="176">
        <f>TFPgr!AK75*N$1</f>
        <v>5.000000000000001E-3</v>
      </c>
      <c r="O75" s="176">
        <f>TFPgr!AL75*O$1</f>
        <v>1.4999999999999999E-2</v>
      </c>
      <c r="P75" s="176">
        <f>TFPgr!AM75*P$1</f>
        <v>0.45</v>
      </c>
      <c r="Q75" s="176">
        <f>TFPgr!AN75*Q$1</f>
        <v>0.60000000000000009</v>
      </c>
      <c r="R75" s="176">
        <f>TFPgr!AO75*R$1</f>
        <v>0.30000000000000004</v>
      </c>
      <c r="S75" s="176">
        <f>TFPgr!AP75*S$1</f>
        <v>0.15000000000000002</v>
      </c>
      <c r="T75" s="176">
        <f>TFPgr!AQ75*T$1</f>
        <v>0.22499999999999998</v>
      </c>
      <c r="U75" s="176">
        <f>TFPgr!AR75*U$1</f>
        <v>0.30000000000000004</v>
      </c>
      <c r="AE75" s="140">
        <f t="shared" si="83"/>
        <v>-1</v>
      </c>
      <c r="AF75" s="163">
        <v>-2</v>
      </c>
      <c r="AG75" s="187"/>
      <c r="AH75" s="187"/>
      <c r="AI75" s="171">
        <v>-0.1</v>
      </c>
      <c r="AJ75" s="171">
        <v>-0.05</v>
      </c>
      <c r="AK75" s="171">
        <v>0.05</v>
      </c>
      <c r="AL75" s="171">
        <v>0.05</v>
      </c>
      <c r="AM75" s="171">
        <v>0.05</v>
      </c>
      <c r="AN75" s="171">
        <v>0.05</v>
      </c>
      <c r="AO75" s="171">
        <v>0.2</v>
      </c>
      <c r="AP75" s="171">
        <v>0.1</v>
      </c>
      <c r="AQ75" s="171">
        <v>0.15</v>
      </c>
      <c r="AR75" s="171">
        <v>0.2</v>
      </c>
      <c r="AS75" s="187"/>
      <c r="AT75" s="187"/>
      <c r="AU75" s="187"/>
      <c r="AV75" s="187"/>
      <c r="AW75" s="187"/>
      <c r="AX75" s="187"/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</row>
    <row r="76" spans="1:83" x14ac:dyDescent="0.25">
      <c r="A76" s="34" t="str">
        <f t="shared" ref="A76:B76" si="110">A20</f>
        <v>abevt</v>
      </c>
      <c r="B76" s="34" t="str">
        <f t="shared" si="110"/>
        <v>nat</v>
      </c>
      <c r="C76" s="34" t="s">
        <v>386</v>
      </c>
      <c r="D76" s="135">
        <f t="shared" ref="D76:K76" si="111">D20</f>
        <v>-4.5</v>
      </c>
      <c r="E76" s="135">
        <f t="shared" si="111"/>
        <v>-5</v>
      </c>
      <c r="F76" s="135">
        <f t="shared" si="111"/>
        <v>-5.5</v>
      </c>
      <c r="G76" s="135">
        <f t="shared" si="111"/>
        <v>-2.5</v>
      </c>
      <c r="H76" s="135">
        <f t="shared" si="111"/>
        <v>-4</v>
      </c>
      <c r="I76" s="135">
        <f t="shared" si="111"/>
        <v>-2</v>
      </c>
      <c r="J76" s="135">
        <f t="shared" si="111"/>
        <v>-5</v>
      </c>
      <c r="K76" s="164">
        <f t="shared" si="111"/>
        <v>-1</v>
      </c>
      <c r="L76" s="172">
        <f t="shared" ref="L76:U76" si="112">L75</f>
        <v>0.8</v>
      </c>
      <c r="M76" s="208">
        <f t="shared" si="112"/>
        <v>-2.5000000000000001E-2</v>
      </c>
      <c r="N76" s="178">
        <f t="shared" si="112"/>
        <v>5.000000000000001E-3</v>
      </c>
      <c r="O76" s="178">
        <f t="shared" si="112"/>
        <v>1.4999999999999999E-2</v>
      </c>
      <c r="P76" s="178">
        <f t="shared" si="112"/>
        <v>0.45</v>
      </c>
      <c r="Q76" s="178">
        <f t="shared" si="112"/>
        <v>0.60000000000000009</v>
      </c>
      <c r="R76" s="178">
        <f t="shared" si="112"/>
        <v>0.30000000000000004</v>
      </c>
      <c r="S76" s="178">
        <f t="shared" si="112"/>
        <v>0.15000000000000002</v>
      </c>
      <c r="T76" s="178">
        <f t="shared" si="112"/>
        <v>0.22499999999999998</v>
      </c>
      <c r="U76" s="178">
        <f t="shared" si="112"/>
        <v>0.30000000000000004</v>
      </c>
      <c r="AE76" s="140">
        <f t="shared" si="83"/>
        <v>-1</v>
      </c>
      <c r="AF76" s="164">
        <f>AF75</f>
        <v>-2</v>
      </c>
      <c r="AG76" s="188"/>
      <c r="AH76" s="188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88"/>
      <c r="BN76" s="188"/>
      <c r="BO76" s="188"/>
      <c r="BP76" s="188"/>
      <c r="BQ76" s="188"/>
      <c r="BR76" s="188"/>
      <c r="BS76" s="188"/>
      <c r="BT76" s="188"/>
      <c r="BU76" s="188"/>
      <c r="BV76" s="188"/>
      <c r="BW76" s="188"/>
      <c r="BX76" s="188"/>
      <c r="BY76" s="188"/>
      <c r="BZ76" s="188"/>
      <c r="CA76" s="188"/>
      <c r="CB76" s="188"/>
      <c r="CC76" s="188"/>
      <c r="CD76" s="188"/>
      <c r="CE76" s="188"/>
    </row>
    <row r="77" spans="1:83" x14ac:dyDescent="0.25">
      <c r="A77" s="132" t="str">
        <f t="shared" ref="A77:B77" si="113">A21</f>
        <v>atext</v>
      </c>
      <c r="B77" s="132" t="str">
        <f t="shared" si="113"/>
        <v>nat</v>
      </c>
      <c r="C77" s="132" t="s">
        <v>386</v>
      </c>
      <c r="D77" s="135">
        <f t="shared" ref="D77:K77" si="114">D21</f>
        <v>-4.5</v>
      </c>
      <c r="E77" s="135">
        <f t="shared" si="114"/>
        <v>-5</v>
      </c>
      <c r="F77" s="135">
        <f t="shared" si="114"/>
        <v>-5.5</v>
      </c>
      <c r="G77" s="135">
        <f t="shared" si="114"/>
        <v>-2.5</v>
      </c>
      <c r="H77" s="135">
        <f t="shared" si="114"/>
        <v>-4</v>
      </c>
      <c r="I77" s="135">
        <f t="shared" si="114"/>
        <v>-2</v>
      </c>
      <c r="J77" s="135">
        <f t="shared" si="114"/>
        <v>-5</v>
      </c>
      <c r="K77" s="163">
        <f t="shared" si="114"/>
        <v>-4</v>
      </c>
      <c r="L77" s="171">
        <f>TFPgr!AI77*L$1</f>
        <v>0.8</v>
      </c>
      <c r="M77" s="207">
        <f>TFPgr!AJ77*M$1</f>
        <v>-2.5000000000000001E-2</v>
      </c>
      <c r="N77" s="176">
        <f>TFPgr!AK77*N$1</f>
        <v>5.000000000000001E-3</v>
      </c>
      <c r="O77" s="176">
        <f>TFPgr!AL77*O$1</f>
        <v>1.4999999999999999E-2</v>
      </c>
      <c r="P77" s="176">
        <f>TFPgr!AM77*P$1</f>
        <v>0.45</v>
      </c>
      <c r="Q77" s="176">
        <f>TFPgr!AN77*Q$1</f>
        <v>0.60000000000000009</v>
      </c>
      <c r="R77" s="176">
        <f>TFPgr!AO77*R$1</f>
        <v>0.30000000000000004</v>
      </c>
      <c r="S77" s="176">
        <f>TFPgr!AP77*S$1</f>
        <v>0.15000000000000002</v>
      </c>
      <c r="T77" s="176">
        <f>TFPgr!AQ77*T$1</f>
        <v>0.22499999999999998</v>
      </c>
      <c r="U77" s="176">
        <f>TFPgr!AR77*U$1</f>
        <v>0.30000000000000004</v>
      </c>
      <c r="AE77" s="140">
        <f t="shared" si="83"/>
        <v>-4</v>
      </c>
      <c r="AF77" s="163">
        <v>-8</v>
      </c>
      <c r="AG77" s="187"/>
      <c r="AH77" s="187"/>
      <c r="AI77" s="171">
        <v>-0.1</v>
      </c>
      <c r="AJ77" s="171">
        <v>-0.05</v>
      </c>
      <c r="AK77" s="171">
        <v>0.05</v>
      </c>
      <c r="AL77" s="171">
        <v>0.05</v>
      </c>
      <c r="AM77" s="171">
        <v>0.05</v>
      </c>
      <c r="AN77" s="171">
        <v>0.05</v>
      </c>
      <c r="AO77" s="171">
        <v>0.2</v>
      </c>
      <c r="AP77" s="171">
        <v>0.1</v>
      </c>
      <c r="AQ77" s="171">
        <v>0.15</v>
      </c>
      <c r="AR77" s="171">
        <v>0.2</v>
      </c>
      <c r="AS77" s="187"/>
      <c r="AT77" s="187"/>
      <c r="AU77" s="187"/>
      <c r="AV77" s="187"/>
      <c r="AW77" s="187"/>
      <c r="AX77" s="187"/>
      <c r="AY77" s="187"/>
      <c r="AZ77" s="187"/>
      <c r="BA77" s="187"/>
      <c r="BB77" s="187"/>
      <c r="BC77" s="187"/>
      <c r="BD77" s="187"/>
      <c r="BE77" s="187"/>
      <c r="BF77" s="187"/>
      <c r="BG77" s="187"/>
      <c r="BH77" s="187"/>
      <c r="BI77" s="187"/>
      <c r="BJ77" s="187"/>
      <c r="BK77" s="187"/>
      <c r="BL77" s="187"/>
      <c r="BM77" s="187"/>
      <c r="BN77" s="187"/>
      <c r="BO77" s="187"/>
      <c r="BP77" s="187"/>
      <c r="BQ77" s="187"/>
      <c r="BR77" s="187"/>
      <c r="BS77" s="187"/>
      <c r="BT77" s="187"/>
      <c r="BU77" s="187"/>
      <c r="BV77" s="187"/>
      <c r="BW77" s="187"/>
      <c r="BX77" s="187"/>
      <c r="BY77" s="187"/>
      <c r="BZ77" s="187"/>
      <c r="CA77" s="187"/>
      <c r="CB77" s="187"/>
      <c r="CC77" s="187"/>
      <c r="CD77" s="187"/>
      <c r="CE77" s="187"/>
    </row>
    <row r="78" spans="1:83" x14ac:dyDescent="0.25">
      <c r="A78" s="34" t="str">
        <f t="shared" ref="A78:B78" si="115">A22</f>
        <v>aclth</v>
      </c>
      <c r="B78" s="34" t="str">
        <f t="shared" si="115"/>
        <v>nat</v>
      </c>
      <c r="C78" s="34" t="s">
        <v>386</v>
      </c>
      <c r="D78" s="135">
        <f t="shared" ref="D78:K78" si="116">D22</f>
        <v>-4.5</v>
      </c>
      <c r="E78" s="135">
        <f t="shared" si="116"/>
        <v>-5</v>
      </c>
      <c r="F78" s="135">
        <f t="shared" si="116"/>
        <v>-5.5</v>
      </c>
      <c r="G78" s="135">
        <f t="shared" si="116"/>
        <v>-2.5</v>
      </c>
      <c r="H78" s="135">
        <f t="shared" si="116"/>
        <v>-4</v>
      </c>
      <c r="I78" s="135">
        <f t="shared" si="116"/>
        <v>-2</v>
      </c>
      <c r="J78" s="135">
        <f t="shared" si="116"/>
        <v>-5</v>
      </c>
      <c r="K78" s="165">
        <f t="shared" si="116"/>
        <v>-4</v>
      </c>
      <c r="L78" s="174">
        <f t="shared" ref="L78:U81" si="117">L77</f>
        <v>0.8</v>
      </c>
      <c r="M78" s="209">
        <f t="shared" si="117"/>
        <v>-2.5000000000000001E-2</v>
      </c>
      <c r="N78" s="179">
        <f t="shared" si="117"/>
        <v>5.000000000000001E-3</v>
      </c>
      <c r="O78" s="179">
        <f t="shared" si="117"/>
        <v>1.4999999999999999E-2</v>
      </c>
      <c r="P78" s="179">
        <f t="shared" si="117"/>
        <v>0.45</v>
      </c>
      <c r="Q78" s="179">
        <f t="shared" si="117"/>
        <v>0.60000000000000009</v>
      </c>
      <c r="R78" s="179">
        <f t="shared" si="117"/>
        <v>0.30000000000000004</v>
      </c>
      <c r="S78" s="179">
        <f t="shared" si="117"/>
        <v>0.15000000000000002</v>
      </c>
      <c r="T78" s="179">
        <f t="shared" si="117"/>
        <v>0.22499999999999998</v>
      </c>
      <c r="U78" s="179">
        <f t="shared" si="117"/>
        <v>0.30000000000000004</v>
      </c>
      <c r="AE78" s="140">
        <f t="shared" si="83"/>
        <v>-4</v>
      </c>
      <c r="AF78" s="165">
        <f>AF77</f>
        <v>-8</v>
      </c>
      <c r="AG78" s="189"/>
      <c r="AH78" s="189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89"/>
      <c r="AT78" s="189"/>
      <c r="AU78" s="189"/>
      <c r="AV78" s="189"/>
      <c r="AW78" s="189"/>
      <c r="AX78" s="189"/>
      <c r="AY78" s="189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  <c r="BW78" s="189"/>
      <c r="BX78" s="189"/>
      <c r="BY78" s="189"/>
      <c r="BZ78" s="189"/>
      <c r="CA78" s="189"/>
      <c r="CB78" s="189"/>
      <c r="CC78" s="189"/>
      <c r="CD78" s="189"/>
      <c r="CE78" s="189"/>
    </row>
    <row r="79" spans="1:83" x14ac:dyDescent="0.25">
      <c r="A79" s="34" t="str">
        <f t="shared" ref="A79:B79" si="118">A23</f>
        <v>aleat</v>
      </c>
      <c r="B79" s="34" t="str">
        <f t="shared" si="118"/>
        <v>nat</v>
      </c>
      <c r="C79" s="34" t="s">
        <v>386</v>
      </c>
      <c r="D79" s="135">
        <f t="shared" ref="D79:K79" si="119">D23</f>
        <v>-4.5</v>
      </c>
      <c r="E79" s="135">
        <f t="shared" si="119"/>
        <v>-5</v>
      </c>
      <c r="F79" s="135">
        <f t="shared" si="119"/>
        <v>-5.5</v>
      </c>
      <c r="G79" s="135">
        <f t="shared" si="119"/>
        <v>-2.5</v>
      </c>
      <c r="H79" s="135">
        <f t="shared" si="119"/>
        <v>-4</v>
      </c>
      <c r="I79" s="135">
        <f t="shared" si="119"/>
        <v>-2</v>
      </c>
      <c r="J79" s="135">
        <f t="shared" si="119"/>
        <v>-5</v>
      </c>
      <c r="K79" s="165">
        <f t="shared" si="119"/>
        <v>-4</v>
      </c>
      <c r="L79" s="174">
        <f t="shared" si="117"/>
        <v>0.8</v>
      </c>
      <c r="M79" s="209">
        <f t="shared" si="117"/>
        <v>-2.5000000000000001E-2</v>
      </c>
      <c r="N79" s="179">
        <f t="shared" si="117"/>
        <v>5.000000000000001E-3</v>
      </c>
      <c r="O79" s="179">
        <f t="shared" si="117"/>
        <v>1.4999999999999999E-2</v>
      </c>
      <c r="P79" s="179">
        <f t="shared" si="117"/>
        <v>0.45</v>
      </c>
      <c r="Q79" s="179">
        <f t="shared" si="117"/>
        <v>0.60000000000000009</v>
      </c>
      <c r="R79" s="179">
        <f t="shared" si="117"/>
        <v>0.30000000000000004</v>
      </c>
      <c r="S79" s="179">
        <f t="shared" si="117"/>
        <v>0.15000000000000002</v>
      </c>
      <c r="T79" s="179">
        <f t="shared" si="117"/>
        <v>0.22499999999999998</v>
      </c>
      <c r="U79" s="179">
        <f t="shared" si="117"/>
        <v>0.30000000000000004</v>
      </c>
      <c r="AE79" s="140">
        <f t="shared" si="83"/>
        <v>-4</v>
      </c>
      <c r="AF79" s="165">
        <f>AF78</f>
        <v>-8</v>
      </c>
      <c r="AG79" s="189"/>
      <c r="AH79" s="189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89"/>
      <c r="AT79" s="189"/>
      <c r="AU79" s="189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  <c r="BY79" s="189"/>
      <c r="BZ79" s="189"/>
      <c r="CA79" s="189"/>
      <c r="CB79" s="189"/>
      <c r="CC79" s="189"/>
      <c r="CD79" s="189"/>
      <c r="CE79" s="189"/>
    </row>
    <row r="80" spans="1:83" x14ac:dyDescent="0.25">
      <c r="A80" s="34" t="str">
        <f t="shared" ref="A80:B80" si="120">A24</f>
        <v>afoot</v>
      </c>
      <c r="B80" s="34" t="str">
        <f t="shared" si="120"/>
        <v>nat</v>
      </c>
      <c r="C80" s="34" t="s">
        <v>386</v>
      </c>
      <c r="D80" s="135">
        <f t="shared" ref="D80:K80" si="121">D24</f>
        <v>-4.5</v>
      </c>
      <c r="E80" s="135">
        <f t="shared" si="121"/>
        <v>-5</v>
      </c>
      <c r="F80" s="135">
        <f t="shared" si="121"/>
        <v>-5.5</v>
      </c>
      <c r="G80" s="135">
        <f t="shared" si="121"/>
        <v>-2.5</v>
      </c>
      <c r="H80" s="135">
        <f t="shared" si="121"/>
        <v>-4</v>
      </c>
      <c r="I80" s="135">
        <f t="shared" si="121"/>
        <v>-2</v>
      </c>
      <c r="J80" s="135">
        <f t="shared" si="121"/>
        <v>-5</v>
      </c>
      <c r="K80" s="165">
        <f t="shared" si="121"/>
        <v>-4</v>
      </c>
      <c r="L80" s="174">
        <f t="shared" si="117"/>
        <v>0.8</v>
      </c>
      <c r="M80" s="209">
        <f t="shared" si="117"/>
        <v>-2.5000000000000001E-2</v>
      </c>
      <c r="N80" s="179">
        <f t="shared" si="117"/>
        <v>5.000000000000001E-3</v>
      </c>
      <c r="O80" s="179">
        <f t="shared" si="117"/>
        <v>1.4999999999999999E-2</v>
      </c>
      <c r="P80" s="179">
        <f t="shared" si="117"/>
        <v>0.45</v>
      </c>
      <c r="Q80" s="179">
        <f t="shared" si="117"/>
        <v>0.60000000000000009</v>
      </c>
      <c r="R80" s="179">
        <f t="shared" si="117"/>
        <v>0.30000000000000004</v>
      </c>
      <c r="S80" s="179">
        <f t="shared" si="117"/>
        <v>0.15000000000000002</v>
      </c>
      <c r="T80" s="179">
        <f t="shared" si="117"/>
        <v>0.22499999999999998</v>
      </c>
      <c r="U80" s="179">
        <f t="shared" si="117"/>
        <v>0.30000000000000004</v>
      </c>
      <c r="AE80" s="140">
        <f t="shared" si="83"/>
        <v>-4</v>
      </c>
      <c r="AF80" s="165">
        <f>AF79</f>
        <v>-8</v>
      </c>
      <c r="AG80" s="189"/>
      <c r="AH80" s="189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89"/>
      <c r="AT80" s="189"/>
      <c r="AU80" s="189"/>
      <c r="AV80" s="189"/>
      <c r="AW80" s="189"/>
      <c r="AX80" s="189"/>
      <c r="AY80" s="189"/>
      <c r="AZ80" s="189"/>
      <c r="BA80" s="189"/>
      <c r="BB80" s="189"/>
      <c r="BC80" s="189"/>
      <c r="BD80" s="189"/>
      <c r="BE80" s="189"/>
      <c r="BF80" s="189"/>
      <c r="BG80" s="189"/>
      <c r="BH80" s="189"/>
      <c r="BI80" s="189"/>
      <c r="BJ80" s="189"/>
      <c r="BK80" s="189"/>
      <c r="BL80" s="189"/>
      <c r="BM80" s="189"/>
      <c r="BN80" s="189"/>
      <c r="BO80" s="189"/>
      <c r="BP80" s="189"/>
      <c r="BQ80" s="189"/>
      <c r="BR80" s="189"/>
      <c r="BS80" s="189"/>
      <c r="BT80" s="189"/>
      <c r="BU80" s="189"/>
      <c r="BV80" s="189"/>
      <c r="BW80" s="189"/>
      <c r="BX80" s="189"/>
      <c r="BY80" s="189"/>
      <c r="BZ80" s="189"/>
      <c r="CA80" s="189"/>
      <c r="CB80" s="189"/>
      <c r="CC80" s="189"/>
      <c r="CD80" s="189"/>
      <c r="CE80" s="189"/>
    </row>
    <row r="81" spans="1:83" x14ac:dyDescent="0.25">
      <c r="A81" s="34" t="str">
        <f t="shared" ref="A81:B81" si="122">A25</f>
        <v>awood</v>
      </c>
      <c r="B81" s="34" t="str">
        <f t="shared" si="122"/>
        <v>nat</v>
      </c>
      <c r="C81" s="34" t="s">
        <v>386</v>
      </c>
      <c r="D81" s="135">
        <f t="shared" ref="D81:K81" si="123">D25</f>
        <v>-4.5</v>
      </c>
      <c r="E81" s="135">
        <f t="shared" si="123"/>
        <v>-5</v>
      </c>
      <c r="F81" s="135">
        <f t="shared" si="123"/>
        <v>-5.5</v>
      </c>
      <c r="G81" s="135">
        <f t="shared" si="123"/>
        <v>-2.5</v>
      </c>
      <c r="H81" s="135">
        <f t="shared" si="123"/>
        <v>-4</v>
      </c>
      <c r="I81" s="135">
        <f t="shared" si="123"/>
        <v>-2</v>
      </c>
      <c r="J81" s="135">
        <f t="shared" si="123"/>
        <v>-5</v>
      </c>
      <c r="K81" s="165">
        <f t="shared" si="123"/>
        <v>-4</v>
      </c>
      <c r="L81" s="174">
        <f t="shared" si="117"/>
        <v>0.8</v>
      </c>
      <c r="M81" s="209">
        <f t="shared" si="117"/>
        <v>-2.5000000000000001E-2</v>
      </c>
      <c r="N81" s="179">
        <f t="shared" si="117"/>
        <v>5.000000000000001E-3</v>
      </c>
      <c r="O81" s="179">
        <f t="shared" si="117"/>
        <v>1.4999999999999999E-2</v>
      </c>
      <c r="P81" s="179">
        <f t="shared" si="117"/>
        <v>0.45</v>
      </c>
      <c r="Q81" s="179">
        <f t="shared" si="117"/>
        <v>0.60000000000000009</v>
      </c>
      <c r="R81" s="179">
        <f t="shared" si="117"/>
        <v>0.30000000000000004</v>
      </c>
      <c r="S81" s="179">
        <f t="shared" si="117"/>
        <v>0.15000000000000002</v>
      </c>
      <c r="T81" s="179">
        <f t="shared" si="117"/>
        <v>0.22499999999999998</v>
      </c>
      <c r="U81" s="179">
        <f t="shared" si="117"/>
        <v>0.30000000000000004</v>
      </c>
      <c r="AE81" s="140">
        <f t="shared" si="83"/>
        <v>-4</v>
      </c>
      <c r="AF81" s="165">
        <f>AF80</f>
        <v>-8</v>
      </c>
      <c r="AG81" s="189"/>
      <c r="AH81" s="189"/>
      <c r="AI81" s="174"/>
      <c r="AJ81" s="174"/>
      <c r="AK81" s="174"/>
      <c r="AL81" s="174"/>
      <c r="AM81" s="174"/>
      <c r="AN81" s="174"/>
      <c r="AO81" s="174"/>
      <c r="AP81" s="174"/>
      <c r="AQ81" s="174"/>
      <c r="AR81" s="174"/>
      <c r="AS81" s="189"/>
      <c r="AT81" s="189"/>
      <c r="AU81" s="189"/>
      <c r="AV81" s="189"/>
      <c r="AW81" s="189"/>
      <c r="AX81" s="189"/>
      <c r="AY81" s="189"/>
      <c r="AZ81" s="189"/>
      <c r="BA81" s="189"/>
      <c r="BB81" s="189"/>
      <c r="BC81" s="189"/>
      <c r="BD81" s="189"/>
      <c r="BE81" s="189"/>
      <c r="BF81" s="189"/>
      <c r="BG81" s="189"/>
      <c r="BH81" s="189"/>
      <c r="BI81" s="189"/>
      <c r="BJ81" s="189"/>
      <c r="BK81" s="189"/>
      <c r="BL81" s="189"/>
      <c r="BM81" s="189"/>
      <c r="BN81" s="189"/>
      <c r="BO81" s="189"/>
      <c r="BP81" s="189"/>
      <c r="BQ81" s="189"/>
      <c r="BR81" s="189"/>
      <c r="BS81" s="189"/>
      <c r="BT81" s="189"/>
      <c r="BU81" s="189"/>
      <c r="BV81" s="189"/>
      <c r="BW81" s="189"/>
      <c r="BX81" s="189"/>
      <c r="BY81" s="189"/>
      <c r="BZ81" s="189"/>
      <c r="CA81" s="189"/>
      <c r="CB81" s="189"/>
      <c r="CC81" s="189"/>
      <c r="CD81" s="189"/>
      <c r="CE81" s="189"/>
    </row>
    <row r="82" spans="1:83" x14ac:dyDescent="0.25">
      <c r="A82" s="132" t="str">
        <f t="shared" ref="A82:B82" si="124">A26</f>
        <v>apapr</v>
      </c>
      <c r="B82" s="132" t="str">
        <f t="shared" si="124"/>
        <v>nat</v>
      </c>
      <c r="C82" s="132" t="s">
        <v>386</v>
      </c>
      <c r="D82" s="135">
        <f t="shared" ref="D82:K82" si="125">D26</f>
        <v>-4.5</v>
      </c>
      <c r="E82" s="135">
        <f t="shared" si="125"/>
        <v>-5</v>
      </c>
      <c r="F82" s="135">
        <f t="shared" si="125"/>
        <v>-5.5</v>
      </c>
      <c r="G82" s="135">
        <f t="shared" si="125"/>
        <v>-2.5</v>
      </c>
      <c r="H82" s="135">
        <f t="shared" si="125"/>
        <v>-4</v>
      </c>
      <c r="I82" s="135">
        <f t="shared" si="125"/>
        <v>-2</v>
      </c>
      <c r="J82" s="135">
        <f t="shared" si="125"/>
        <v>-5</v>
      </c>
      <c r="K82" s="163">
        <f t="shared" si="125"/>
        <v>-4</v>
      </c>
      <c r="L82" s="171">
        <f>TFPgr!AI82*L$1</f>
        <v>0.8</v>
      </c>
      <c r="M82" s="207">
        <f>TFPgr!AJ82*M$1</f>
        <v>-2.5000000000000001E-2</v>
      </c>
      <c r="N82" s="176">
        <f>TFPgr!AK82*N$1</f>
        <v>5.000000000000001E-3</v>
      </c>
      <c r="O82" s="176">
        <f>TFPgr!AL82*O$1</f>
        <v>1.4999999999999999E-2</v>
      </c>
      <c r="P82" s="176">
        <f>TFPgr!AM82*P$1</f>
        <v>0.45</v>
      </c>
      <c r="Q82" s="176">
        <f>TFPgr!AN82*Q$1</f>
        <v>0.60000000000000009</v>
      </c>
      <c r="R82" s="176">
        <f>TFPgr!AO82*R$1</f>
        <v>0.30000000000000004</v>
      </c>
      <c r="S82" s="176">
        <f>TFPgr!AP82*S$1</f>
        <v>0.15000000000000002</v>
      </c>
      <c r="T82" s="176">
        <f>TFPgr!AQ82*T$1</f>
        <v>0.22499999999999998</v>
      </c>
      <c r="U82" s="176">
        <f>TFPgr!AR82*U$1</f>
        <v>0.30000000000000004</v>
      </c>
      <c r="AE82" s="140">
        <f t="shared" si="83"/>
        <v>-4</v>
      </c>
      <c r="AF82" s="163">
        <v>-8</v>
      </c>
      <c r="AG82" s="187"/>
      <c r="AH82" s="187"/>
      <c r="AI82" s="171">
        <v>-0.1</v>
      </c>
      <c r="AJ82" s="171">
        <v>-0.05</v>
      </c>
      <c r="AK82" s="171">
        <v>0.05</v>
      </c>
      <c r="AL82" s="171">
        <v>0.05</v>
      </c>
      <c r="AM82" s="171">
        <v>0.05</v>
      </c>
      <c r="AN82" s="171">
        <v>0.05</v>
      </c>
      <c r="AO82" s="171">
        <v>0.2</v>
      </c>
      <c r="AP82" s="171">
        <v>0.1</v>
      </c>
      <c r="AQ82" s="171">
        <v>0.15</v>
      </c>
      <c r="AR82" s="171">
        <v>0.2</v>
      </c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87"/>
      <c r="BI82" s="187"/>
      <c r="BJ82" s="187"/>
      <c r="BK82" s="187"/>
      <c r="BL82" s="187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</row>
    <row r="83" spans="1:83" x14ac:dyDescent="0.25">
      <c r="A83" s="34" t="str">
        <f t="shared" ref="A83:B83" si="126">A27</f>
        <v>aprnt</v>
      </c>
      <c r="B83" s="34" t="str">
        <f t="shared" si="126"/>
        <v>nat</v>
      </c>
      <c r="C83" s="34" t="s">
        <v>386</v>
      </c>
      <c r="D83" s="135">
        <f t="shared" ref="D83:K83" si="127">D27</f>
        <v>-4.5</v>
      </c>
      <c r="E83" s="135">
        <f t="shared" si="127"/>
        <v>-5</v>
      </c>
      <c r="F83" s="135">
        <f t="shared" si="127"/>
        <v>-5.5</v>
      </c>
      <c r="G83" s="135">
        <f t="shared" si="127"/>
        <v>-2.5</v>
      </c>
      <c r="H83" s="135">
        <f t="shared" si="127"/>
        <v>-4</v>
      </c>
      <c r="I83" s="135">
        <f t="shared" si="127"/>
        <v>-2</v>
      </c>
      <c r="J83" s="135">
        <f t="shared" si="127"/>
        <v>-5</v>
      </c>
      <c r="K83" s="165">
        <f t="shared" si="127"/>
        <v>-4</v>
      </c>
      <c r="L83" s="174">
        <f t="shared" ref="L83:U83" si="128">L82</f>
        <v>0.8</v>
      </c>
      <c r="M83" s="209">
        <f t="shared" si="128"/>
        <v>-2.5000000000000001E-2</v>
      </c>
      <c r="N83" s="179">
        <f t="shared" si="128"/>
        <v>5.000000000000001E-3</v>
      </c>
      <c r="O83" s="179">
        <f t="shared" si="128"/>
        <v>1.4999999999999999E-2</v>
      </c>
      <c r="P83" s="179">
        <f t="shared" si="128"/>
        <v>0.45</v>
      </c>
      <c r="Q83" s="179">
        <f t="shared" si="128"/>
        <v>0.60000000000000009</v>
      </c>
      <c r="R83" s="179">
        <f t="shared" si="128"/>
        <v>0.30000000000000004</v>
      </c>
      <c r="S83" s="179">
        <f t="shared" si="128"/>
        <v>0.15000000000000002</v>
      </c>
      <c r="T83" s="179">
        <f t="shared" si="128"/>
        <v>0.22499999999999998</v>
      </c>
      <c r="U83" s="179">
        <f t="shared" si="128"/>
        <v>0.30000000000000004</v>
      </c>
      <c r="AE83" s="140">
        <f t="shared" si="83"/>
        <v>-4</v>
      </c>
      <c r="AF83" s="165">
        <f>AF82</f>
        <v>-8</v>
      </c>
      <c r="AG83" s="189"/>
      <c r="AH83" s="189"/>
      <c r="AI83" s="174"/>
      <c r="AJ83" s="174"/>
      <c r="AK83" s="174"/>
      <c r="AL83" s="174"/>
      <c r="AM83" s="174"/>
      <c r="AN83" s="174"/>
      <c r="AO83" s="174"/>
      <c r="AP83" s="174"/>
      <c r="AQ83" s="174"/>
      <c r="AR83" s="174"/>
      <c r="AS83" s="189"/>
      <c r="AT83" s="189"/>
      <c r="AU83" s="189"/>
      <c r="AV83" s="189"/>
      <c r="AW83" s="189"/>
      <c r="AX83" s="189"/>
      <c r="AY83" s="189"/>
      <c r="AZ83" s="189"/>
      <c r="BA83" s="189"/>
      <c r="BB83" s="189"/>
      <c r="BC83" s="189"/>
      <c r="BD83" s="189"/>
      <c r="BE83" s="189"/>
      <c r="BF83" s="189"/>
      <c r="BG83" s="189"/>
      <c r="BH83" s="189"/>
      <c r="BI83" s="189"/>
      <c r="BJ83" s="189"/>
      <c r="BK83" s="189"/>
      <c r="BL83" s="189"/>
      <c r="BM83" s="189"/>
      <c r="BN83" s="189"/>
      <c r="BO83" s="189"/>
      <c r="BP83" s="189"/>
      <c r="BQ83" s="189"/>
      <c r="BR83" s="189"/>
      <c r="BS83" s="189"/>
      <c r="BT83" s="189"/>
      <c r="BU83" s="189"/>
      <c r="BV83" s="189"/>
      <c r="BW83" s="189"/>
      <c r="BX83" s="189"/>
      <c r="BY83" s="189"/>
      <c r="BZ83" s="189"/>
      <c r="CA83" s="189"/>
      <c r="CB83" s="189"/>
      <c r="CC83" s="189"/>
      <c r="CD83" s="189"/>
      <c r="CE83" s="189"/>
    </row>
    <row r="84" spans="1:83" x14ac:dyDescent="0.25">
      <c r="A84" s="132" t="str">
        <f t="shared" ref="A84:B84" si="129">A28</f>
        <v>apetr</v>
      </c>
      <c r="B84" s="132" t="str">
        <f t="shared" si="129"/>
        <v>nat</v>
      </c>
      <c r="C84" s="132" t="s">
        <v>386</v>
      </c>
      <c r="D84" s="135">
        <f t="shared" ref="D84:K84" si="130">D28</f>
        <v>-4.5</v>
      </c>
      <c r="E84" s="135">
        <f t="shared" si="130"/>
        <v>-5</v>
      </c>
      <c r="F84" s="135">
        <f t="shared" si="130"/>
        <v>-5.5</v>
      </c>
      <c r="G84" s="135">
        <f t="shared" si="130"/>
        <v>-2.5</v>
      </c>
      <c r="H84" s="135">
        <f t="shared" si="130"/>
        <v>-4</v>
      </c>
      <c r="I84" s="135">
        <f t="shared" si="130"/>
        <v>-2</v>
      </c>
      <c r="J84" s="135">
        <f t="shared" si="130"/>
        <v>-5</v>
      </c>
      <c r="K84" s="163" t="str">
        <f t="shared" si="130"/>
        <v>eps</v>
      </c>
      <c r="L84" s="173" t="s">
        <v>77</v>
      </c>
      <c r="M84" s="210" t="s">
        <v>77</v>
      </c>
      <c r="N84" s="180" t="s">
        <v>77</v>
      </c>
      <c r="O84" s="180" t="s">
        <v>77</v>
      </c>
      <c r="P84" s="180" t="s">
        <v>77</v>
      </c>
      <c r="Q84" s="180" t="s">
        <v>77</v>
      </c>
      <c r="R84" s="180" t="s">
        <v>77</v>
      </c>
      <c r="S84" s="180" t="s">
        <v>77</v>
      </c>
      <c r="T84" s="180" t="s">
        <v>77</v>
      </c>
      <c r="U84" s="180" t="s">
        <v>77</v>
      </c>
      <c r="AE84" s="140" t="str">
        <f t="shared" si="83"/>
        <v>eps</v>
      </c>
      <c r="AF84" s="163" t="s">
        <v>77</v>
      </c>
      <c r="AG84" s="187"/>
      <c r="AH84" s="187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87"/>
      <c r="BI84" s="187"/>
      <c r="BJ84" s="187"/>
      <c r="BK84" s="187"/>
      <c r="BL84" s="187"/>
      <c r="BM84" s="187"/>
      <c r="BN84" s="187"/>
      <c r="BO84" s="187"/>
      <c r="BP84" s="187"/>
      <c r="BQ84" s="187"/>
      <c r="BR84" s="187"/>
      <c r="BS84" s="187"/>
      <c r="BT84" s="187"/>
      <c r="BU84" s="187"/>
      <c r="BV84" s="187"/>
      <c r="BW84" s="187"/>
      <c r="BX84" s="187"/>
      <c r="BY84" s="187"/>
      <c r="BZ84" s="187"/>
      <c r="CA84" s="187"/>
      <c r="CB84" s="187"/>
      <c r="CC84" s="187"/>
      <c r="CD84" s="187"/>
      <c r="CE84" s="187"/>
    </row>
    <row r="85" spans="1:83" x14ac:dyDescent="0.25">
      <c r="A85" s="132" t="str">
        <f t="shared" ref="A85:B85" si="131">A29</f>
        <v>aammo</v>
      </c>
      <c r="B85" s="132" t="str">
        <f t="shared" si="131"/>
        <v>nat</v>
      </c>
      <c r="C85" s="132" t="s">
        <v>386</v>
      </c>
      <c r="D85" s="135">
        <f>D86</f>
        <v>-4.5</v>
      </c>
      <c r="E85" s="135">
        <f t="shared" ref="E85:U85" si="132">E86</f>
        <v>-5</v>
      </c>
      <c r="F85" s="135">
        <f t="shared" si="132"/>
        <v>-5.5</v>
      </c>
      <c r="G85" s="135">
        <f t="shared" si="132"/>
        <v>-2.5</v>
      </c>
      <c r="H85" s="135">
        <f t="shared" si="132"/>
        <v>-4</v>
      </c>
      <c r="I85" s="135">
        <f t="shared" si="132"/>
        <v>-2</v>
      </c>
      <c r="J85" s="135">
        <f t="shared" si="132"/>
        <v>-5</v>
      </c>
      <c r="K85" s="165">
        <f t="shared" si="132"/>
        <v>-1.25</v>
      </c>
      <c r="L85" s="174">
        <f t="shared" si="132"/>
        <v>0.8</v>
      </c>
      <c r="M85" s="209">
        <f t="shared" si="132"/>
        <v>-2.5000000000000001E-2</v>
      </c>
      <c r="N85" s="179">
        <f t="shared" si="132"/>
        <v>5.000000000000001E-3</v>
      </c>
      <c r="O85" s="179">
        <f t="shared" si="132"/>
        <v>1.4999999999999999E-2</v>
      </c>
      <c r="P85" s="179">
        <f t="shared" si="132"/>
        <v>0.45</v>
      </c>
      <c r="Q85" s="179">
        <f t="shared" si="132"/>
        <v>0.60000000000000009</v>
      </c>
      <c r="R85" s="179">
        <f t="shared" si="132"/>
        <v>0.30000000000000004</v>
      </c>
      <c r="S85" s="179">
        <f t="shared" si="132"/>
        <v>0.15000000000000002</v>
      </c>
      <c r="T85" s="179">
        <f t="shared" si="132"/>
        <v>0.22499999999999998</v>
      </c>
      <c r="U85" s="179">
        <f t="shared" si="132"/>
        <v>0.30000000000000004</v>
      </c>
      <c r="AE85" s="140"/>
      <c r="AF85" s="163"/>
      <c r="AG85" s="187"/>
      <c r="AH85" s="187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87"/>
      <c r="AT85" s="187"/>
      <c r="AU85" s="187"/>
      <c r="AV85" s="187"/>
      <c r="AW85" s="187"/>
      <c r="AX85" s="187"/>
      <c r="AY85" s="187"/>
      <c r="AZ85" s="187"/>
      <c r="BA85" s="187"/>
      <c r="BB85" s="187"/>
      <c r="BC85" s="187"/>
      <c r="BD85" s="187"/>
      <c r="BE85" s="187"/>
      <c r="BF85" s="187"/>
      <c r="BG85" s="187"/>
      <c r="BH85" s="187"/>
      <c r="BI85" s="187"/>
      <c r="BJ85" s="187"/>
      <c r="BK85" s="187"/>
      <c r="BL85" s="187"/>
      <c r="BM85" s="187"/>
      <c r="BN85" s="187"/>
      <c r="BO85" s="187"/>
      <c r="BP85" s="187"/>
      <c r="BQ85" s="187"/>
      <c r="BR85" s="187"/>
      <c r="BS85" s="187"/>
      <c r="BT85" s="187"/>
      <c r="BU85" s="187"/>
      <c r="BV85" s="187"/>
      <c r="BW85" s="187"/>
      <c r="BX85" s="187"/>
      <c r="BY85" s="187"/>
      <c r="BZ85" s="187"/>
      <c r="CA85" s="187"/>
      <c r="CB85" s="187"/>
      <c r="CC85" s="187"/>
      <c r="CD85" s="187"/>
      <c r="CE85" s="187"/>
    </row>
    <row r="86" spans="1:83" x14ac:dyDescent="0.25">
      <c r="A86" s="132" t="str">
        <f t="shared" ref="A86:B86" si="133">A30</f>
        <v>abchm</v>
      </c>
      <c r="B86" s="132" t="str">
        <f t="shared" si="133"/>
        <v>nat</v>
      </c>
      <c r="C86" s="132" t="s">
        <v>386</v>
      </c>
      <c r="D86" s="135">
        <f t="shared" ref="D86:K86" si="134">D30</f>
        <v>-4.5</v>
      </c>
      <c r="E86" s="135">
        <f t="shared" si="134"/>
        <v>-5</v>
      </c>
      <c r="F86" s="135">
        <f t="shared" si="134"/>
        <v>-5.5</v>
      </c>
      <c r="G86" s="135">
        <f t="shared" si="134"/>
        <v>-2.5</v>
      </c>
      <c r="H86" s="135">
        <f t="shared" si="134"/>
        <v>-4</v>
      </c>
      <c r="I86" s="135">
        <f t="shared" si="134"/>
        <v>-2</v>
      </c>
      <c r="J86" s="135">
        <f t="shared" si="134"/>
        <v>-5</v>
      </c>
      <c r="K86" s="163">
        <f t="shared" si="134"/>
        <v>-1.25</v>
      </c>
      <c r="L86" s="171">
        <f>TFPgr!AI86*L$1</f>
        <v>0.8</v>
      </c>
      <c r="M86" s="207">
        <f>TFPgr!AJ86*M$1</f>
        <v>-2.5000000000000001E-2</v>
      </c>
      <c r="N86" s="176">
        <f>TFPgr!AK86*N$1</f>
        <v>5.000000000000001E-3</v>
      </c>
      <c r="O86" s="176">
        <f>TFPgr!AL86*O$1</f>
        <v>1.4999999999999999E-2</v>
      </c>
      <c r="P86" s="176">
        <f>TFPgr!AM86*P$1</f>
        <v>0.45</v>
      </c>
      <c r="Q86" s="176">
        <f>TFPgr!AN86*Q$1</f>
        <v>0.60000000000000009</v>
      </c>
      <c r="R86" s="176">
        <f>TFPgr!AO86*R$1</f>
        <v>0.30000000000000004</v>
      </c>
      <c r="S86" s="176">
        <f>TFPgr!AP86*S$1</f>
        <v>0.15000000000000002</v>
      </c>
      <c r="T86" s="176">
        <f>TFPgr!AQ86*T$1</f>
        <v>0.22499999999999998</v>
      </c>
      <c r="U86" s="176">
        <f>TFPgr!AR86*U$1</f>
        <v>0.30000000000000004</v>
      </c>
      <c r="AE86" s="140">
        <f t="shared" si="83"/>
        <v>-1.25</v>
      </c>
      <c r="AF86" s="163">
        <v>-2.5</v>
      </c>
      <c r="AG86" s="187"/>
      <c r="AH86" s="187"/>
      <c r="AI86" s="171">
        <v>-0.1</v>
      </c>
      <c r="AJ86" s="171">
        <v>-0.05</v>
      </c>
      <c r="AK86" s="171">
        <v>0.05</v>
      </c>
      <c r="AL86" s="171">
        <v>0.05</v>
      </c>
      <c r="AM86" s="171">
        <v>0.05</v>
      </c>
      <c r="AN86" s="171">
        <v>0.05</v>
      </c>
      <c r="AO86" s="171">
        <v>0.2</v>
      </c>
      <c r="AP86" s="171">
        <v>0.1</v>
      </c>
      <c r="AQ86" s="171">
        <v>0.15</v>
      </c>
      <c r="AR86" s="171">
        <v>0.2</v>
      </c>
      <c r="AS86" s="187"/>
      <c r="AT86" s="187"/>
      <c r="AU86" s="187"/>
      <c r="AV86" s="187"/>
      <c r="AW86" s="187"/>
      <c r="AX86" s="187"/>
      <c r="AY86" s="187"/>
      <c r="AZ86" s="187"/>
      <c r="BA86" s="187"/>
      <c r="BB86" s="187"/>
      <c r="BC86" s="187"/>
      <c r="BD86" s="187"/>
      <c r="BE86" s="187"/>
      <c r="BF86" s="187"/>
      <c r="BG86" s="187"/>
      <c r="BH86" s="187"/>
      <c r="BI86" s="187"/>
      <c r="BJ86" s="187"/>
      <c r="BK86" s="187"/>
      <c r="BL86" s="187"/>
      <c r="BM86" s="187"/>
      <c r="BN86" s="187"/>
      <c r="BO86" s="187"/>
      <c r="BP86" s="187"/>
      <c r="BQ86" s="187"/>
      <c r="BR86" s="187"/>
      <c r="BS86" s="187"/>
      <c r="BT86" s="187"/>
      <c r="BU86" s="187"/>
      <c r="BV86" s="187"/>
      <c r="BW86" s="187"/>
      <c r="BX86" s="187"/>
      <c r="BY86" s="187"/>
      <c r="BZ86" s="187"/>
      <c r="CA86" s="187"/>
      <c r="CB86" s="187"/>
      <c r="CC86" s="187"/>
      <c r="CD86" s="187"/>
      <c r="CE86" s="187"/>
    </row>
    <row r="87" spans="1:83" x14ac:dyDescent="0.25">
      <c r="A87" s="34" t="str">
        <f t="shared" ref="A87:B87" si="135">A31</f>
        <v>aochm</v>
      </c>
      <c r="B87" s="34" t="str">
        <f t="shared" si="135"/>
        <v>nat</v>
      </c>
      <c r="C87" s="34" t="s">
        <v>386</v>
      </c>
      <c r="D87" s="135">
        <f t="shared" ref="D87:K87" si="136">D31</f>
        <v>-4.5</v>
      </c>
      <c r="E87" s="135">
        <f t="shared" si="136"/>
        <v>-5</v>
      </c>
      <c r="F87" s="135">
        <f t="shared" si="136"/>
        <v>-5.5</v>
      </c>
      <c r="G87" s="135">
        <f t="shared" si="136"/>
        <v>-2.5</v>
      </c>
      <c r="H87" s="135">
        <f t="shared" si="136"/>
        <v>-4</v>
      </c>
      <c r="I87" s="135">
        <f t="shared" si="136"/>
        <v>-2</v>
      </c>
      <c r="J87" s="135">
        <f t="shared" si="136"/>
        <v>-5</v>
      </c>
      <c r="K87" s="165">
        <f t="shared" si="136"/>
        <v>-1.25</v>
      </c>
      <c r="L87" s="174">
        <f t="shared" ref="L87:U89" si="137">L86</f>
        <v>0.8</v>
      </c>
      <c r="M87" s="209">
        <f t="shared" si="137"/>
        <v>-2.5000000000000001E-2</v>
      </c>
      <c r="N87" s="179">
        <f t="shared" si="137"/>
        <v>5.000000000000001E-3</v>
      </c>
      <c r="O87" s="179">
        <f t="shared" si="137"/>
        <v>1.4999999999999999E-2</v>
      </c>
      <c r="P87" s="179">
        <f t="shared" si="137"/>
        <v>0.45</v>
      </c>
      <c r="Q87" s="179">
        <f t="shared" si="137"/>
        <v>0.60000000000000009</v>
      </c>
      <c r="R87" s="179">
        <f t="shared" si="137"/>
        <v>0.30000000000000004</v>
      </c>
      <c r="S87" s="179">
        <f t="shared" si="137"/>
        <v>0.15000000000000002</v>
      </c>
      <c r="T87" s="179">
        <f t="shared" si="137"/>
        <v>0.22499999999999998</v>
      </c>
      <c r="U87" s="179">
        <f t="shared" si="137"/>
        <v>0.30000000000000004</v>
      </c>
      <c r="AE87" s="140">
        <f t="shared" si="83"/>
        <v>-1.25</v>
      </c>
      <c r="AF87" s="165">
        <f>AF86</f>
        <v>-2.5</v>
      </c>
      <c r="AG87" s="189"/>
      <c r="AH87" s="189"/>
      <c r="AI87" s="174"/>
      <c r="AJ87" s="174"/>
      <c r="AK87" s="174"/>
      <c r="AL87" s="174"/>
      <c r="AM87" s="174"/>
      <c r="AN87" s="174"/>
      <c r="AO87" s="174"/>
      <c r="AP87" s="174"/>
      <c r="AQ87" s="174"/>
      <c r="AR87" s="174"/>
      <c r="AS87" s="189"/>
      <c r="AT87" s="189"/>
      <c r="AU87" s="189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  <c r="BY87" s="189"/>
      <c r="BZ87" s="189"/>
      <c r="CA87" s="189"/>
      <c r="CB87" s="189"/>
      <c r="CC87" s="189"/>
      <c r="CD87" s="189"/>
      <c r="CE87" s="189"/>
    </row>
    <row r="88" spans="1:83" x14ac:dyDescent="0.25">
      <c r="A88" s="34" t="str">
        <f t="shared" ref="A88:B88" si="138">A32</f>
        <v>arubb</v>
      </c>
      <c r="B88" s="34" t="str">
        <f t="shared" si="138"/>
        <v>nat</v>
      </c>
      <c r="C88" s="34" t="s">
        <v>386</v>
      </c>
      <c r="D88" s="135">
        <f t="shared" ref="D88:K88" si="139">D32</f>
        <v>-4.5</v>
      </c>
      <c r="E88" s="135">
        <f t="shared" si="139"/>
        <v>-5</v>
      </c>
      <c r="F88" s="135">
        <f t="shared" si="139"/>
        <v>-5.5</v>
      </c>
      <c r="G88" s="135">
        <f t="shared" si="139"/>
        <v>-2.5</v>
      </c>
      <c r="H88" s="135">
        <f t="shared" si="139"/>
        <v>-4</v>
      </c>
      <c r="I88" s="135">
        <f t="shared" si="139"/>
        <v>-2</v>
      </c>
      <c r="J88" s="135">
        <f t="shared" si="139"/>
        <v>-5</v>
      </c>
      <c r="K88" s="165">
        <f t="shared" si="139"/>
        <v>-1.25</v>
      </c>
      <c r="L88" s="174">
        <f t="shared" si="137"/>
        <v>0.8</v>
      </c>
      <c r="M88" s="209">
        <f t="shared" si="137"/>
        <v>-2.5000000000000001E-2</v>
      </c>
      <c r="N88" s="179">
        <f t="shared" si="137"/>
        <v>5.000000000000001E-3</v>
      </c>
      <c r="O88" s="179">
        <f t="shared" si="137"/>
        <v>1.4999999999999999E-2</v>
      </c>
      <c r="P88" s="179">
        <f t="shared" si="137"/>
        <v>0.45</v>
      </c>
      <c r="Q88" s="179">
        <f t="shared" si="137"/>
        <v>0.60000000000000009</v>
      </c>
      <c r="R88" s="179">
        <f t="shared" si="137"/>
        <v>0.30000000000000004</v>
      </c>
      <c r="S88" s="179">
        <f t="shared" si="137"/>
        <v>0.15000000000000002</v>
      </c>
      <c r="T88" s="179">
        <f t="shared" si="137"/>
        <v>0.22499999999999998</v>
      </c>
      <c r="U88" s="179">
        <f t="shared" si="137"/>
        <v>0.30000000000000004</v>
      </c>
      <c r="AE88" s="140">
        <f t="shared" si="83"/>
        <v>-1.25</v>
      </c>
      <c r="AF88" s="165">
        <f>AF87</f>
        <v>-2.5</v>
      </c>
      <c r="AG88" s="189"/>
      <c r="AH88" s="189"/>
      <c r="AI88" s="174"/>
      <c r="AJ88" s="174"/>
      <c r="AK88" s="174"/>
      <c r="AL88" s="174"/>
      <c r="AM88" s="174"/>
      <c r="AN88" s="174"/>
      <c r="AO88" s="174"/>
      <c r="AP88" s="174"/>
      <c r="AQ88" s="174"/>
      <c r="AR88" s="174"/>
      <c r="AS88" s="189"/>
      <c r="AT88" s="189"/>
      <c r="AU88" s="189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</row>
    <row r="89" spans="1:83" x14ac:dyDescent="0.25">
      <c r="A89" s="34" t="str">
        <f t="shared" ref="A89:B89" si="140">A33</f>
        <v>aplas</v>
      </c>
      <c r="B89" s="34" t="str">
        <f t="shared" si="140"/>
        <v>nat</v>
      </c>
      <c r="C89" s="34" t="s">
        <v>386</v>
      </c>
      <c r="D89" s="135">
        <f t="shared" ref="D89:K89" si="141">D33</f>
        <v>-4.5</v>
      </c>
      <c r="E89" s="135">
        <f t="shared" si="141"/>
        <v>-5</v>
      </c>
      <c r="F89" s="135">
        <f t="shared" si="141"/>
        <v>-5.5</v>
      </c>
      <c r="G89" s="135">
        <f t="shared" si="141"/>
        <v>-2.5</v>
      </c>
      <c r="H89" s="135">
        <f t="shared" si="141"/>
        <v>-4</v>
      </c>
      <c r="I89" s="135">
        <f t="shared" si="141"/>
        <v>-2</v>
      </c>
      <c r="J89" s="135">
        <f t="shared" si="141"/>
        <v>-5</v>
      </c>
      <c r="K89" s="165">
        <f t="shared" si="141"/>
        <v>-1.25</v>
      </c>
      <c r="L89" s="174">
        <f t="shared" si="137"/>
        <v>0.8</v>
      </c>
      <c r="M89" s="209">
        <f t="shared" si="137"/>
        <v>-2.5000000000000001E-2</v>
      </c>
      <c r="N89" s="179">
        <f t="shared" si="137"/>
        <v>5.000000000000001E-3</v>
      </c>
      <c r="O89" s="179">
        <f t="shared" si="137"/>
        <v>1.4999999999999999E-2</v>
      </c>
      <c r="P89" s="179">
        <f t="shared" si="137"/>
        <v>0.45</v>
      </c>
      <c r="Q89" s="179">
        <f t="shared" si="137"/>
        <v>0.60000000000000009</v>
      </c>
      <c r="R89" s="179">
        <f t="shared" si="137"/>
        <v>0.30000000000000004</v>
      </c>
      <c r="S89" s="179">
        <f t="shared" si="137"/>
        <v>0.15000000000000002</v>
      </c>
      <c r="T89" s="179">
        <f t="shared" si="137"/>
        <v>0.22499999999999998</v>
      </c>
      <c r="U89" s="179">
        <f t="shared" si="137"/>
        <v>0.30000000000000004</v>
      </c>
      <c r="AE89" s="140">
        <f t="shared" si="83"/>
        <v>-1.25</v>
      </c>
      <c r="AF89" s="165">
        <f>AF88</f>
        <v>-2.5</v>
      </c>
      <c r="AG89" s="189"/>
      <c r="AH89" s="189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89"/>
      <c r="AT89" s="189"/>
      <c r="AU89" s="189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  <c r="BY89" s="189"/>
      <c r="BZ89" s="189"/>
      <c r="CA89" s="189"/>
      <c r="CB89" s="189"/>
      <c r="CC89" s="189"/>
      <c r="CD89" s="189"/>
      <c r="CE89" s="189"/>
    </row>
    <row r="90" spans="1:83" x14ac:dyDescent="0.25">
      <c r="A90" s="7" t="str">
        <f t="shared" ref="A90:B90" si="142">A34</f>
        <v>aglas</v>
      </c>
      <c r="B90" s="7" t="str">
        <f t="shared" si="142"/>
        <v>nat</v>
      </c>
      <c r="C90" s="7" t="s">
        <v>386</v>
      </c>
      <c r="D90" s="135">
        <f t="shared" ref="D90:K90" si="143">D34</f>
        <v>-4.5</v>
      </c>
      <c r="E90" s="135">
        <f t="shared" si="143"/>
        <v>-5</v>
      </c>
      <c r="F90" s="135">
        <f t="shared" si="143"/>
        <v>-5.5</v>
      </c>
      <c r="G90" s="135">
        <f t="shared" si="143"/>
        <v>-2.5</v>
      </c>
      <c r="H90" s="135">
        <f t="shared" si="143"/>
        <v>-4</v>
      </c>
      <c r="I90" s="135">
        <f t="shared" si="143"/>
        <v>-2</v>
      </c>
      <c r="J90" s="135">
        <f t="shared" si="143"/>
        <v>-5</v>
      </c>
      <c r="K90" s="163">
        <f t="shared" si="143"/>
        <v>-5.5</v>
      </c>
      <c r="L90" s="171">
        <f>TFPgr!AI90*L$1</f>
        <v>0.8</v>
      </c>
      <c r="M90" s="207">
        <f>TFPgr!AJ90*M$1</f>
        <v>-2.5000000000000001E-2</v>
      </c>
      <c r="N90" s="176">
        <f>TFPgr!AK90*N$1</f>
        <v>5.000000000000001E-3</v>
      </c>
      <c r="O90" s="176">
        <f>TFPgr!AL90*O$1</f>
        <v>1.4999999999999999E-2</v>
      </c>
      <c r="P90" s="176">
        <f>TFPgr!AM90*P$1</f>
        <v>0.45</v>
      </c>
      <c r="Q90" s="176">
        <f>TFPgr!AN90*Q$1</f>
        <v>0.60000000000000009</v>
      </c>
      <c r="R90" s="176">
        <f>TFPgr!AO90*R$1</f>
        <v>0.30000000000000004</v>
      </c>
      <c r="S90" s="176">
        <f>TFPgr!AP90*S$1</f>
        <v>0.15000000000000002</v>
      </c>
      <c r="T90" s="176">
        <f>TFPgr!AQ90*T$1</f>
        <v>0.22499999999999998</v>
      </c>
      <c r="U90" s="176">
        <f>TFPgr!AR90*U$1</f>
        <v>0.30000000000000004</v>
      </c>
      <c r="AE90" s="140">
        <f t="shared" si="83"/>
        <v>-5.5</v>
      </c>
      <c r="AF90" s="163">
        <v>-11</v>
      </c>
      <c r="AG90" s="187"/>
      <c r="AH90" s="187"/>
      <c r="AI90" s="171">
        <v>-0.1</v>
      </c>
      <c r="AJ90" s="171">
        <v>-0.05</v>
      </c>
      <c r="AK90" s="171">
        <v>0.05</v>
      </c>
      <c r="AL90" s="171">
        <v>0.05</v>
      </c>
      <c r="AM90" s="171">
        <v>0.05</v>
      </c>
      <c r="AN90" s="171">
        <v>0.05</v>
      </c>
      <c r="AO90" s="171">
        <v>0.2</v>
      </c>
      <c r="AP90" s="171">
        <v>0.1</v>
      </c>
      <c r="AQ90" s="171">
        <v>0.15</v>
      </c>
      <c r="AR90" s="171">
        <v>0.2</v>
      </c>
      <c r="AS90" s="187"/>
      <c r="AT90" s="187"/>
      <c r="AU90" s="187"/>
      <c r="AV90" s="187"/>
      <c r="AW90" s="187"/>
      <c r="AX90" s="187"/>
      <c r="AY90" s="187"/>
      <c r="AZ90" s="187"/>
      <c r="BA90" s="187"/>
      <c r="BB90" s="187"/>
      <c r="BC90" s="187"/>
      <c r="BD90" s="187"/>
      <c r="BE90" s="187"/>
      <c r="BF90" s="187"/>
      <c r="BG90" s="187"/>
      <c r="BH90" s="187"/>
      <c r="BI90" s="187"/>
      <c r="BJ90" s="187"/>
      <c r="BK90" s="187"/>
      <c r="BL90" s="187"/>
      <c r="BM90" s="187"/>
      <c r="BN90" s="187"/>
      <c r="BO90" s="187"/>
      <c r="BP90" s="187"/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</row>
    <row r="91" spans="1:83" x14ac:dyDescent="0.25">
      <c r="A91" s="34" t="str">
        <f t="shared" ref="A91:B91" si="144">A35</f>
        <v>anmet</v>
      </c>
      <c r="B91" s="34" t="str">
        <f t="shared" si="144"/>
        <v>nat</v>
      </c>
      <c r="C91" s="34" t="s">
        <v>386</v>
      </c>
      <c r="D91" s="135">
        <f t="shared" ref="D91:K91" si="145">D35</f>
        <v>-4.5</v>
      </c>
      <c r="E91" s="135">
        <f t="shared" si="145"/>
        <v>-5</v>
      </c>
      <c r="F91" s="135">
        <f t="shared" si="145"/>
        <v>-5.5</v>
      </c>
      <c r="G91" s="135">
        <f t="shared" si="145"/>
        <v>-2.5</v>
      </c>
      <c r="H91" s="135">
        <f t="shared" si="145"/>
        <v>-4</v>
      </c>
      <c r="I91" s="135">
        <f t="shared" si="145"/>
        <v>-2</v>
      </c>
      <c r="J91" s="135">
        <f t="shared" si="145"/>
        <v>-5</v>
      </c>
      <c r="K91" s="165">
        <f t="shared" si="145"/>
        <v>-5.5</v>
      </c>
      <c r="L91" s="174">
        <f t="shared" ref="L91:U91" si="146">L90</f>
        <v>0.8</v>
      </c>
      <c r="M91" s="209">
        <f t="shared" si="146"/>
        <v>-2.5000000000000001E-2</v>
      </c>
      <c r="N91" s="179">
        <f t="shared" si="146"/>
        <v>5.000000000000001E-3</v>
      </c>
      <c r="O91" s="179">
        <f t="shared" si="146"/>
        <v>1.4999999999999999E-2</v>
      </c>
      <c r="P91" s="179">
        <f t="shared" si="146"/>
        <v>0.45</v>
      </c>
      <c r="Q91" s="179">
        <f t="shared" si="146"/>
        <v>0.60000000000000009</v>
      </c>
      <c r="R91" s="179">
        <f t="shared" si="146"/>
        <v>0.30000000000000004</v>
      </c>
      <c r="S91" s="179">
        <f t="shared" si="146"/>
        <v>0.15000000000000002</v>
      </c>
      <c r="T91" s="179">
        <f t="shared" si="146"/>
        <v>0.22499999999999998</v>
      </c>
      <c r="U91" s="179">
        <f t="shared" si="146"/>
        <v>0.30000000000000004</v>
      </c>
      <c r="AE91" s="140">
        <f t="shared" si="83"/>
        <v>-5.5</v>
      </c>
      <c r="AF91" s="165">
        <f>AF90</f>
        <v>-11</v>
      </c>
      <c r="AG91" s="189"/>
      <c r="AH91" s="189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89"/>
      <c r="AT91" s="189"/>
      <c r="AU91" s="189"/>
      <c r="AV91" s="189"/>
      <c r="AW91" s="189"/>
      <c r="AX91" s="189"/>
      <c r="AY91" s="189"/>
      <c r="AZ91" s="189"/>
      <c r="BA91" s="189"/>
      <c r="BB91" s="189"/>
      <c r="BC91" s="189"/>
      <c r="BD91" s="189"/>
      <c r="BE91" s="189"/>
      <c r="BF91" s="189"/>
      <c r="BG91" s="189"/>
      <c r="BH91" s="189"/>
      <c r="BI91" s="189"/>
      <c r="BJ91" s="189"/>
      <c r="BK91" s="189"/>
      <c r="BL91" s="189"/>
      <c r="BM91" s="189"/>
      <c r="BN91" s="189"/>
      <c r="BO91" s="189"/>
      <c r="BP91" s="189"/>
      <c r="BQ91" s="189"/>
      <c r="BR91" s="189"/>
      <c r="BS91" s="189"/>
      <c r="BT91" s="189"/>
      <c r="BU91" s="189"/>
      <c r="BV91" s="189"/>
      <c r="BW91" s="189"/>
      <c r="BX91" s="189"/>
      <c r="BY91" s="189"/>
      <c r="BZ91" s="189"/>
      <c r="CA91" s="189"/>
      <c r="CB91" s="189"/>
      <c r="CC91" s="189"/>
      <c r="CD91" s="189"/>
      <c r="CE91" s="189"/>
    </row>
    <row r="92" spans="1:83" x14ac:dyDescent="0.25">
      <c r="A92" s="132" t="str">
        <f t="shared" ref="A92:B92" si="147">A36</f>
        <v>airon</v>
      </c>
      <c r="B92" s="132" t="str">
        <f t="shared" si="147"/>
        <v>nat</v>
      </c>
      <c r="C92" s="132" t="s">
        <v>386</v>
      </c>
      <c r="D92" s="135">
        <f t="shared" ref="D92:K92" si="148">D36</f>
        <v>-4.5</v>
      </c>
      <c r="E92" s="135">
        <f t="shared" si="148"/>
        <v>-5</v>
      </c>
      <c r="F92" s="135">
        <f t="shared" si="148"/>
        <v>-5.5</v>
      </c>
      <c r="G92" s="135">
        <f t="shared" si="148"/>
        <v>-2.5</v>
      </c>
      <c r="H92" s="135">
        <f t="shared" si="148"/>
        <v>-4</v>
      </c>
      <c r="I92" s="135">
        <f t="shared" si="148"/>
        <v>-2</v>
      </c>
      <c r="J92" s="135">
        <f t="shared" si="148"/>
        <v>-5</v>
      </c>
      <c r="K92" s="168">
        <f t="shared" si="148"/>
        <v>-10</v>
      </c>
      <c r="L92" s="171">
        <f>TFPgr!AI92*L$1</f>
        <v>0.8</v>
      </c>
      <c r="M92" s="207">
        <f>TFPgr!AJ92*M$1</f>
        <v>-2.5000000000000001E-2</v>
      </c>
      <c r="N92" s="176">
        <f>TFPgr!AK92*N$1</f>
        <v>5.000000000000001E-3</v>
      </c>
      <c r="O92" s="176">
        <f>TFPgr!AL92*O$1</f>
        <v>1.4999999999999999E-2</v>
      </c>
      <c r="P92" s="176">
        <f>TFPgr!AM92*P$1</f>
        <v>0.45</v>
      </c>
      <c r="Q92" s="176">
        <f>TFPgr!AN92*Q$1</f>
        <v>0.60000000000000009</v>
      </c>
      <c r="R92" s="176">
        <f>TFPgr!AO92*R$1</f>
        <v>0.30000000000000004</v>
      </c>
      <c r="S92" s="176">
        <f>TFPgr!AP92*S$1</f>
        <v>0.15000000000000002</v>
      </c>
      <c r="T92" s="176">
        <f>TFPgr!AQ92*T$1</f>
        <v>0.22499999999999998</v>
      </c>
      <c r="U92" s="176">
        <f>TFPgr!AR92*U$1</f>
        <v>0.30000000000000004</v>
      </c>
      <c r="AE92" s="140">
        <f t="shared" si="83"/>
        <v>-10</v>
      </c>
      <c r="AF92" s="163">
        <v>-20</v>
      </c>
      <c r="AG92" s="187"/>
      <c r="AH92" s="187"/>
      <c r="AI92" s="171">
        <v>-0.1</v>
      </c>
      <c r="AJ92" s="171">
        <v>-0.05</v>
      </c>
      <c r="AK92" s="171">
        <v>0.05</v>
      </c>
      <c r="AL92" s="171">
        <v>0.05</v>
      </c>
      <c r="AM92" s="171">
        <v>0.05</v>
      </c>
      <c r="AN92" s="171">
        <v>0.05</v>
      </c>
      <c r="AO92" s="171">
        <v>0.2</v>
      </c>
      <c r="AP92" s="171">
        <v>0.1</v>
      </c>
      <c r="AQ92" s="171">
        <v>0.15</v>
      </c>
      <c r="AR92" s="171">
        <v>0.2</v>
      </c>
      <c r="AS92" s="187"/>
      <c r="AT92" s="187"/>
      <c r="AU92" s="187"/>
      <c r="AV92" s="187"/>
      <c r="AW92" s="187"/>
      <c r="AX92" s="187"/>
      <c r="AY92" s="187"/>
      <c r="AZ92" s="187"/>
      <c r="BA92" s="187"/>
      <c r="BB92" s="187"/>
      <c r="BC92" s="187"/>
      <c r="BD92" s="187"/>
      <c r="BE92" s="187"/>
      <c r="BF92" s="187"/>
      <c r="BG92" s="187"/>
      <c r="BH92" s="187"/>
      <c r="BI92" s="187"/>
      <c r="BJ92" s="187"/>
      <c r="BK92" s="187"/>
      <c r="BL92" s="187"/>
      <c r="BM92" s="187"/>
      <c r="BN92" s="187"/>
      <c r="BO92" s="187"/>
      <c r="BP92" s="187"/>
      <c r="BQ92" s="187"/>
      <c r="BR92" s="187"/>
      <c r="BS92" s="187"/>
      <c r="BT92" s="187"/>
      <c r="BU92" s="187"/>
      <c r="BV92" s="187"/>
      <c r="BW92" s="187"/>
      <c r="BX92" s="187"/>
      <c r="BY92" s="187"/>
      <c r="BZ92" s="187"/>
      <c r="CA92" s="187"/>
      <c r="CB92" s="187"/>
      <c r="CC92" s="187"/>
      <c r="CD92" s="187"/>
      <c r="CE92" s="187"/>
    </row>
    <row r="93" spans="1:83" x14ac:dyDescent="0.25">
      <c r="A93" s="132" t="str">
        <f t="shared" ref="A93:B93" si="149">A37</f>
        <v>anfrm</v>
      </c>
      <c r="B93" s="132" t="str">
        <f t="shared" si="149"/>
        <v>nat</v>
      </c>
      <c r="C93" s="132" t="s">
        <v>386</v>
      </c>
      <c r="D93" s="135">
        <f t="shared" ref="D93:K93" si="150">D37</f>
        <v>-4.5</v>
      </c>
      <c r="E93" s="135">
        <f t="shared" si="150"/>
        <v>-5</v>
      </c>
      <c r="F93" s="135">
        <f t="shared" si="150"/>
        <v>-5.5</v>
      </c>
      <c r="G93" s="135">
        <f t="shared" si="150"/>
        <v>-2.5</v>
      </c>
      <c r="H93" s="135">
        <f t="shared" si="150"/>
        <v>-4</v>
      </c>
      <c r="I93" s="135">
        <f t="shared" si="150"/>
        <v>-2</v>
      </c>
      <c r="J93" s="135">
        <f t="shared" si="150"/>
        <v>-5</v>
      </c>
      <c r="K93" s="165">
        <f t="shared" si="150"/>
        <v>-10</v>
      </c>
      <c r="L93" s="174">
        <f t="shared" ref="L93:U103" si="151">L92</f>
        <v>0.8</v>
      </c>
      <c r="M93" s="209">
        <f t="shared" si="151"/>
        <v>-2.5000000000000001E-2</v>
      </c>
      <c r="N93" s="179">
        <f t="shared" si="151"/>
        <v>5.000000000000001E-3</v>
      </c>
      <c r="O93" s="179">
        <f t="shared" si="151"/>
        <v>1.4999999999999999E-2</v>
      </c>
      <c r="P93" s="179">
        <f t="shared" si="151"/>
        <v>0.45</v>
      </c>
      <c r="Q93" s="179">
        <f t="shared" si="151"/>
        <v>0.60000000000000009</v>
      </c>
      <c r="R93" s="179">
        <f t="shared" si="151"/>
        <v>0.30000000000000004</v>
      </c>
      <c r="S93" s="179">
        <f t="shared" si="151"/>
        <v>0.15000000000000002</v>
      </c>
      <c r="T93" s="179">
        <f t="shared" si="151"/>
        <v>0.22499999999999998</v>
      </c>
      <c r="U93" s="179">
        <f t="shared" si="151"/>
        <v>0.30000000000000004</v>
      </c>
      <c r="AE93" s="140">
        <f t="shared" si="83"/>
        <v>-10</v>
      </c>
      <c r="AF93" s="165">
        <f t="shared" ref="AF93:AF103" si="152">AF92</f>
        <v>-20</v>
      </c>
      <c r="AG93" s="189"/>
      <c r="AH93" s="189"/>
      <c r="AI93" s="174"/>
      <c r="AJ93" s="174"/>
      <c r="AK93" s="174"/>
      <c r="AL93" s="174"/>
      <c r="AM93" s="174"/>
      <c r="AN93" s="174"/>
      <c r="AO93" s="174"/>
      <c r="AP93" s="174"/>
      <c r="AQ93" s="174"/>
      <c r="AR93" s="174"/>
      <c r="AS93" s="189"/>
      <c r="AT93" s="189"/>
      <c r="AU93" s="189"/>
      <c r="AV93" s="189"/>
      <c r="AW93" s="189"/>
      <c r="AX93" s="189"/>
      <c r="AY93" s="189"/>
      <c r="AZ93" s="189"/>
      <c r="BA93" s="189"/>
      <c r="BB93" s="189"/>
      <c r="BC93" s="189"/>
      <c r="BD93" s="189"/>
      <c r="BE93" s="189"/>
      <c r="BF93" s="189"/>
      <c r="BG93" s="189"/>
      <c r="BH93" s="189"/>
      <c r="BI93" s="189"/>
      <c r="BJ93" s="189"/>
      <c r="BK93" s="189"/>
      <c r="BL93" s="189"/>
      <c r="BM93" s="189"/>
      <c r="BN93" s="189"/>
      <c r="BO93" s="189"/>
      <c r="BP93" s="189"/>
      <c r="BQ93" s="189"/>
      <c r="BR93" s="189"/>
      <c r="BS93" s="189"/>
      <c r="BT93" s="189"/>
      <c r="BU93" s="189"/>
      <c r="BV93" s="189"/>
      <c r="BW93" s="189"/>
      <c r="BX93" s="189"/>
      <c r="BY93" s="189"/>
      <c r="BZ93" s="189"/>
      <c r="CA93" s="189"/>
      <c r="CB93" s="189"/>
      <c r="CC93" s="189"/>
      <c r="CD93" s="189"/>
      <c r="CE93" s="189"/>
    </row>
    <row r="94" spans="1:83" x14ac:dyDescent="0.25">
      <c r="A94" s="34" t="str">
        <f t="shared" ref="A94:B94" si="153">A38</f>
        <v>ametp</v>
      </c>
      <c r="B94" s="34" t="str">
        <f t="shared" si="153"/>
        <v>nat</v>
      </c>
      <c r="C94" s="34" t="s">
        <v>386</v>
      </c>
      <c r="D94" s="135">
        <f t="shared" ref="D94:K94" si="154">D38</f>
        <v>-4.5</v>
      </c>
      <c r="E94" s="135">
        <f t="shared" si="154"/>
        <v>-5</v>
      </c>
      <c r="F94" s="135">
        <f t="shared" si="154"/>
        <v>-5.5</v>
      </c>
      <c r="G94" s="135">
        <f t="shared" si="154"/>
        <v>-2.5</v>
      </c>
      <c r="H94" s="135">
        <f t="shared" si="154"/>
        <v>-4</v>
      </c>
      <c r="I94" s="135">
        <f t="shared" si="154"/>
        <v>-2</v>
      </c>
      <c r="J94" s="135">
        <f t="shared" si="154"/>
        <v>-5</v>
      </c>
      <c r="K94" s="165">
        <f t="shared" si="154"/>
        <v>-10</v>
      </c>
      <c r="L94" s="174">
        <f t="shared" si="151"/>
        <v>0.8</v>
      </c>
      <c r="M94" s="209">
        <f t="shared" si="151"/>
        <v>-2.5000000000000001E-2</v>
      </c>
      <c r="N94" s="179">
        <f t="shared" si="151"/>
        <v>5.000000000000001E-3</v>
      </c>
      <c r="O94" s="179">
        <f t="shared" si="151"/>
        <v>1.4999999999999999E-2</v>
      </c>
      <c r="P94" s="179">
        <f t="shared" si="151"/>
        <v>0.45</v>
      </c>
      <c r="Q94" s="179">
        <f t="shared" si="151"/>
        <v>0.60000000000000009</v>
      </c>
      <c r="R94" s="179">
        <f t="shared" si="151"/>
        <v>0.30000000000000004</v>
      </c>
      <c r="S94" s="179">
        <f t="shared" si="151"/>
        <v>0.15000000000000002</v>
      </c>
      <c r="T94" s="179">
        <f t="shared" si="151"/>
        <v>0.22499999999999998</v>
      </c>
      <c r="U94" s="179">
        <f t="shared" si="151"/>
        <v>0.30000000000000004</v>
      </c>
      <c r="AE94" s="140">
        <f t="shared" si="83"/>
        <v>-10</v>
      </c>
      <c r="AF94" s="165">
        <f t="shared" si="152"/>
        <v>-20</v>
      </c>
      <c r="AG94" s="189"/>
      <c r="AH94" s="189"/>
      <c r="AI94" s="174"/>
      <c r="AJ94" s="174"/>
      <c r="AK94" s="174"/>
      <c r="AL94" s="174"/>
      <c r="AM94" s="174"/>
      <c r="AN94" s="174"/>
      <c r="AO94" s="174"/>
      <c r="AP94" s="174"/>
      <c r="AQ94" s="174"/>
      <c r="AR94" s="174"/>
      <c r="AS94" s="189"/>
      <c r="AT94" s="189"/>
      <c r="AU94" s="189"/>
      <c r="AV94" s="189"/>
      <c r="AW94" s="189"/>
      <c r="AX94" s="189"/>
      <c r="AY94" s="189"/>
      <c r="AZ94" s="189"/>
      <c r="BA94" s="189"/>
      <c r="BB94" s="189"/>
      <c r="BC94" s="189"/>
      <c r="BD94" s="189"/>
      <c r="BE94" s="189"/>
      <c r="BF94" s="189"/>
      <c r="BG94" s="189"/>
      <c r="BH94" s="189"/>
      <c r="BI94" s="189"/>
      <c r="BJ94" s="189"/>
      <c r="BK94" s="189"/>
      <c r="BL94" s="189"/>
      <c r="BM94" s="189"/>
      <c r="BN94" s="189"/>
      <c r="BO94" s="189"/>
      <c r="BP94" s="189"/>
      <c r="BQ94" s="189"/>
      <c r="BR94" s="189"/>
      <c r="BS94" s="189"/>
      <c r="BT94" s="189"/>
      <c r="BU94" s="189"/>
      <c r="BV94" s="189"/>
      <c r="BW94" s="189"/>
      <c r="BX94" s="189"/>
      <c r="BY94" s="189"/>
      <c r="BZ94" s="189"/>
      <c r="CA94" s="189"/>
      <c r="CB94" s="189"/>
      <c r="CC94" s="189"/>
      <c r="CD94" s="189"/>
      <c r="CE94" s="189"/>
    </row>
    <row r="95" spans="1:83" x14ac:dyDescent="0.25">
      <c r="A95" s="34" t="str">
        <f t="shared" ref="A95:B95" si="155">A39</f>
        <v>amach</v>
      </c>
      <c r="B95" s="34" t="str">
        <f t="shared" si="155"/>
        <v>nat</v>
      </c>
      <c r="C95" s="34" t="s">
        <v>386</v>
      </c>
      <c r="D95" s="135">
        <f t="shared" ref="D95:K95" si="156">D39</f>
        <v>-4.5</v>
      </c>
      <c r="E95" s="135">
        <f t="shared" si="156"/>
        <v>-5</v>
      </c>
      <c r="F95" s="135">
        <f t="shared" si="156"/>
        <v>-5.5</v>
      </c>
      <c r="G95" s="135">
        <f t="shared" si="156"/>
        <v>-2.5</v>
      </c>
      <c r="H95" s="135">
        <f t="shared" si="156"/>
        <v>-4</v>
      </c>
      <c r="I95" s="135">
        <f t="shared" si="156"/>
        <v>-2</v>
      </c>
      <c r="J95" s="135">
        <f t="shared" si="156"/>
        <v>-5</v>
      </c>
      <c r="K95" s="165">
        <f t="shared" si="156"/>
        <v>-10</v>
      </c>
      <c r="L95" s="174">
        <f t="shared" si="151"/>
        <v>0.8</v>
      </c>
      <c r="M95" s="209">
        <f t="shared" si="151"/>
        <v>-2.5000000000000001E-2</v>
      </c>
      <c r="N95" s="179">
        <f t="shared" si="151"/>
        <v>5.000000000000001E-3</v>
      </c>
      <c r="O95" s="179">
        <f t="shared" si="151"/>
        <v>1.4999999999999999E-2</v>
      </c>
      <c r="P95" s="179">
        <f t="shared" si="151"/>
        <v>0.45</v>
      </c>
      <c r="Q95" s="179">
        <f t="shared" si="151"/>
        <v>0.60000000000000009</v>
      </c>
      <c r="R95" s="179">
        <f t="shared" si="151"/>
        <v>0.30000000000000004</v>
      </c>
      <c r="S95" s="179">
        <f t="shared" si="151"/>
        <v>0.15000000000000002</v>
      </c>
      <c r="T95" s="179">
        <f t="shared" si="151"/>
        <v>0.22499999999999998</v>
      </c>
      <c r="U95" s="179">
        <f t="shared" si="151"/>
        <v>0.30000000000000004</v>
      </c>
      <c r="AE95" s="140">
        <f t="shared" si="83"/>
        <v>-10</v>
      </c>
      <c r="AF95" s="165">
        <f t="shared" si="152"/>
        <v>-20</v>
      </c>
      <c r="AG95" s="189"/>
      <c r="AH95" s="189"/>
      <c r="AI95" s="174"/>
      <c r="AJ95" s="174"/>
      <c r="AK95" s="174"/>
      <c r="AL95" s="174"/>
      <c r="AM95" s="174"/>
      <c r="AN95" s="174"/>
      <c r="AO95" s="174"/>
      <c r="AP95" s="174"/>
      <c r="AQ95" s="174"/>
      <c r="AR95" s="174"/>
      <c r="AS95" s="189"/>
      <c r="AT95" s="189"/>
      <c r="AU95" s="189"/>
      <c r="AV95" s="189"/>
      <c r="AW95" s="189"/>
      <c r="AX95" s="189"/>
      <c r="AY95" s="189"/>
      <c r="AZ95" s="189"/>
      <c r="BA95" s="189"/>
      <c r="BB95" s="189"/>
      <c r="BC95" s="189"/>
      <c r="BD95" s="189"/>
      <c r="BE95" s="189"/>
      <c r="BF95" s="189"/>
      <c r="BG95" s="189"/>
      <c r="BH95" s="189"/>
      <c r="BI95" s="189"/>
      <c r="BJ95" s="189"/>
      <c r="BK95" s="189"/>
      <c r="BL95" s="189"/>
      <c r="BM95" s="189"/>
      <c r="BN95" s="189"/>
      <c r="BO95" s="189"/>
      <c r="BP95" s="189"/>
      <c r="BQ95" s="189"/>
      <c r="BR95" s="189"/>
      <c r="BS95" s="189"/>
      <c r="BT95" s="189"/>
      <c r="BU95" s="189"/>
      <c r="BV95" s="189"/>
      <c r="BW95" s="189"/>
      <c r="BX95" s="189"/>
      <c r="BY95" s="189"/>
      <c r="BZ95" s="189"/>
      <c r="CA95" s="189"/>
      <c r="CB95" s="189"/>
      <c r="CC95" s="189"/>
      <c r="CD95" s="189"/>
      <c r="CE95" s="189"/>
    </row>
    <row r="96" spans="1:83" x14ac:dyDescent="0.25">
      <c r="A96" s="34" t="str">
        <f t="shared" ref="A96:B96" si="157">A40</f>
        <v>aelct</v>
      </c>
      <c r="B96" s="34" t="str">
        <f t="shared" si="157"/>
        <v>nat</v>
      </c>
      <c r="C96" s="34" t="s">
        <v>386</v>
      </c>
      <c r="D96" s="135">
        <f>D97</f>
        <v>-4.5</v>
      </c>
      <c r="E96" s="135">
        <f t="shared" ref="E96:U97" si="158">E97</f>
        <v>-5</v>
      </c>
      <c r="F96" s="135">
        <f t="shared" si="158"/>
        <v>-5.5</v>
      </c>
      <c r="G96" s="135">
        <f t="shared" si="158"/>
        <v>-2.5</v>
      </c>
      <c r="H96" s="135">
        <f t="shared" si="158"/>
        <v>-4</v>
      </c>
      <c r="I96" s="135">
        <f t="shared" si="158"/>
        <v>-2</v>
      </c>
      <c r="J96" s="135">
        <f t="shared" si="158"/>
        <v>-5</v>
      </c>
      <c r="K96" s="165">
        <f t="shared" si="158"/>
        <v>-10</v>
      </c>
      <c r="L96" s="174">
        <f t="shared" si="158"/>
        <v>0.8</v>
      </c>
      <c r="M96" s="209">
        <f t="shared" si="158"/>
        <v>-2.5000000000000001E-2</v>
      </c>
      <c r="N96" s="179">
        <f t="shared" si="158"/>
        <v>5.000000000000001E-3</v>
      </c>
      <c r="O96" s="179">
        <f t="shared" si="158"/>
        <v>1.4999999999999999E-2</v>
      </c>
      <c r="P96" s="179">
        <f t="shared" si="158"/>
        <v>0.45</v>
      </c>
      <c r="Q96" s="179">
        <f t="shared" si="158"/>
        <v>0.60000000000000009</v>
      </c>
      <c r="R96" s="179">
        <f t="shared" si="158"/>
        <v>0.30000000000000004</v>
      </c>
      <c r="S96" s="179">
        <f t="shared" si="158"/>
        <v>0.15000000000000002</v>
      </c>
      <c r="T96" s="179">
        <f t="shared" si="158"/>
        <v>0.22499999999999998</v>
      </c>
      <c r="U96" s="179">
        <f t="shared" si="158"/>
        <v>0.30000000000000004</v>
      </c>
      <c r="AE96" s="140"/>
      <c r="AF96" s="165"/>
      <c r="AG96" s="189"/>
      <c r="AH96" s="189"/>
      <c r="AI96" s="174"/>
      <c r="AJ96" s="174"/>
      <c r="AK96" s="174"/>
      <c r="AL96" s="174"/>
      <c r="AM96" s="174"/>
      <c r="AN96" s="174"/>
      <c r="AO96" s="174"/>
      <c r="AP96" s="174"/>
      <c r="AQ96" s="174"/>
      <c r="AR96" s="174"/>
      <c r="AS96" s="189"/>
      <c r="AT96" s="189"/>
      <c r="AU96" s="189"/>
      <c r="AV96" s="189"/>
      <c r="AW96" s="189"/>
      <c r="AX96" s="189"/>
      <c r="AY96" s="189"/>
      <c r="AZ96" s="189"/>
      <c r="BA96" s="189"/>
      <c r="BB96" s="189"/>
      <c r="BC96" s="189"/>
      <c r="BD96" s="189"/>
      <c r="BE96" s="189"/>
      <c r="BF96" s="189"/>
      <c r="BG96" s="189"/>
      <c r="BH96" s="189"/>
      <c r="BI96" s="189"/>
      <c r="BJ96" s="189"/>
      <c r="BK96" s="189"/>
      <c r="BL96" s="189"/>
      <c r="BM96" s="189"/>
      <c r="BN96" s="189"/>
      <c r="BO96" s="189"/>
      <c r="BP96" s="189"/>
      <c r="BQ96" s="189"/>
      <c r="BR96" s="189"/>
      <c r="BS96" s="189"/>
      <c r="BT96" s="189"/>
      <c r="BU96" s="189"/>
      <c r="BV96" s="189"/>
      <c r="BW96" s="189"/>
      <c r="BX96" s="189"/>
      <c r="BY96" s="189"/>
      <c r="BZ96" s="189"/>
      <c r="CA96" s="189"/>
      <c r="CB96" s="189"/>
      <c r="CC96" s="189"/>
      <c r="CD96" s="189"/>
      <c r="CE96" s="189"/>
    </row>
    <row r="97" spans="1:83" x14ac:dyDescent="0.25">
      <c r="A97" s="34" t="str">
        <f t="shared" ref="A97:B97" si="159">A41</f>
        <v>afcel</v>
      </c>
      <c r="B97" s="34" t="str">
        <f t="shared" si="159"/>
        <v>nat</v>
      </c>
      <c r="C97" s="34" t="s">
        <v>386</v>
      </c>
      <c r="D97" s="135">
        <f>D98</f>
        <v>-4.5</v>
      </c>
      <c r="E97" s="135">
        <f t="shared" si="158"/>
        <v>-5</v>
      </c>
      <c r="F97" s="135">
        <f t="shared" si="158"/>
        <v>-5.5</v>
      </c>
      <c r="G97" s="135">
        <f t="shared" si="158"/>
        <v>-2.5</v>
      </c>
      <c r="H97" s="135">
        <f t="shared" si="158"/>
        <v>-4</v>
      </c>
      <c r="I97" s="135">
        <f t="shared" si="158"/>
        <v>-2</v>
      </c>
      <c r="J97" s="135">
        <f t="shared" si="158"/>
        <v>-5</v>
      </c>
      <c r="K97" s="165">
        <f t="shared" si="158"/>
        <v>-10</v>
      </c>
      <c r="L97" s="174">
        <f t="shared" si="158"/>
        <v>0.8</v>
      </c>
      <c r="M97" s="209">
        <f t="shared" si="158"/>
        <v>-2.5000000000000001E-2</v>
      </c>
      <c r="N97" s="179">
        <f t="shared" si="158"/>
        <v>5.000000000000001E-3</v>
      </c>
      <c r="O97" s="179">
        <f t="shared" si="158"/>
        <v>1.4999999999999999E-2</v>
      </c>
      <c r="P97" s="179">
        <f t="shared" si="158"/>
        <v>0.45</v>
      </c>
      <c r="Q97" s="179">
        <f t="shared" si="158"/>
        <v>0.60000000000000009</v>
      </c>
      <c r="R97" s="179">
        <f t="shared" si="158"/>
        <v>0.30000000000000004</v>
      </c>
      <c r="S97" s="179">
        <f t="shared" si="158"/>
        <v>0.15000000000000002</v>
      </c>
      <c r="T97" s="179">
        <f t="shared" si="158"/>
        <v>0.22499999999999998</v>
      </c>
      <c r="U97" s="179">
        <f t="shared" si="158"/>
        <v>0.30000000000000004</v>
      </c>
      <c r="AE97" s="140"/>
      <c r="AF97" s="165"/>
      <c r="AG97" s="189"/>
      <c r="AH97" s="189"/>
      <c r="AI97" s="174"/>
      <c r="AJ97" s="174"/>
      <c r="AK97" s="174"/>
      <c r="AL97" s="174"/>
      <c r="AM97" s="174"/>
      <c r="AN97" s="174"/>
      <c r="AO97" s="174"/>
      <c r="AP97" s="174"/>
      <c r="AQ97" s="174"/>
      <c r="AR97" s="174"/>
      <c r="AS97" s="189"/>
      <c r="AT97" s="189"/>
      <c r="AU97" s="189"/>
      <c r="AV97" s="189"/>
      <c r="AW97" s="189"/>
      <c r="AX97" s="189"/>
      <c r="AY97" s="189"/>
      <c r="AZ97" s="189"/>
      <c r="BA97" s="189"/>
      <c r="BB97" s="189"/>
      <c r="BC97" s="189"/>
      <c r="BD97" s="189"/>
      <c r="BE97" s="189"/>
      <c r="BF97" s="189"/>
      <c r="BG97" s="189"/>
      <c r="BH97" s="189"/>
      <c r="BI97" s="189"/>
      <c r="BJ97" s="189"/>
      <c r="BK97" s="189"/>
      <c r="BL97" s="189"/>
      <c r="BM97" s="189"/>
      <c r="BN97" s="189"/>
      <c r="BO97" s="189"/>
      <c r="BP97" s="189"/>
      <c r="BQ97" s="189"/>
      <c r="BR97" s="189"/>
      <c r="BS97" s="189"/>
      <c r="BT97" s="189"/>
      <c r="BU97" s="189"/>
      <c r="BV97" s="189"/>
      <c r="BW97" s="189"/>
      <c r="BX97" s="189"/>
      <c r="BY97" s="189"/>
      <c r="BZ97" s="189"/>
      <c r="CA97" s="189"/>
      <c r="CB97" s="189"/>
      <c r="CC97" s="189"/>
      <c r="CD97" s="189"/>
      <c r="CE97" s="189"/>
    </row>
    <row r="98" spans="1:83" x14ac:dyDescent="0.25">
      <c r="A98" s="34" t="str">
        <f t="shared" ref="A98:B98" si="160">A42</f>
        <v>aemch</v>
      </c>
      <c r="B98" s="34" t="str">
        <f t="shared" si="160"/>
        <v>nat</v>
      </c>
      <c r="C98" s="34" t="s">
        <v>386</v>
      </c>
      <c r="D98" s="135">
        <f t="shared" ref="D98:K98" si="161">D42</f>
        <v>-4.5</v>
      </c>
      <c r="E98" s="135">
        <f t="shared" si="161"/>
        <v>-5</v>
      </c>
      <c r="F98" s="135">
        <f t="shared" si="161"/>
        <v>-5.5</v>
      </c>
      <c r="G98" s="135">
        <f t="shared" si="161"/>
        <v>-2.5</v>
      </c>
      <c r="H98" s="135">
        <f t="shared" si="161"/>
        <v>-4</v>
      </c>
      <c r="I98" s="135">
        <f t="shared" si="161"/>
        <v>-2</v>
      </c>
      <c r="J98" s="135">
        <f t="shared" si="161"/>
        <v>-5</v>
      </c>
      <c r="K98" s="165">
        <f t="shared" si="161"/>
        <v>-10</v>
      </c>
      <c r="L98" s="174">
        <f t="shared" ref="L98:U98" si="162">L95</f>
        <v>0.8</v>
      </c>
      <c r="M98" s="209">
        <f t="shared" si="162"/>
        <v>-2.5000000000000001E-2</v>
      </c>
      <c r="N98" s="179">
        <f t="shared" si="162"/>
        <v>5.000000000000001E-3</v>
      </c>
      <c r="O98" s="179">
        <f t="shared" si="162"/>
        <v>1.4999999999999999E-2</v>
      </c>
      <c r="P98" s="179">
        <f t="shared" si="162"/>
        <v>0.45</v>
      </c>
      <c r="Q98" s="179">
        <f t="shared" si="162"/>
        <v>0.60000000000000009</v>
      </c>
      <c r="R98" s="179">
        <f t="shared" si="162"/>
        <v>0.30000000000000004</v>
      </c>
      <c r="S98" s="179">
        <f t="shared" si="162"/>
        <v>0.15000000000000002</v>
      </c>
      <c r="T98" s="179">
        <f t="shared" si="162"/>
        <v>0.22499999999999998</v>
      </c>
      <c r="U98" s="179">
        <f t="shared" si="162"/>
        <v>0.30000000000000004</v>
      </c>
      <c r="AE98" s="140">
        <f t="shared" si="83"/>
        <v>-10</v>
      </c>
      <c r="AF98" s="165">
        <f>AF95</f>
        <v>-20</v>
      </c>
      <c r="AG98" s="189"/>
      <c r="AH98" s="189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89"/>
      <c r="AT98" s="189"/>
      <c r="AU98" s="189"/>
      <c r="AV98" s="189"/>
      <c r="AW98" s="189"/>
      <c r="AX98" s="189"/>
      <c r="AY98" s="189"/>
      <c r="AZ98" s="189"/>
      <c r="BA98" s="189"/>
      <c r="BB98" s="189"/>
      <c r="BC98" s="189"/>
      <c r="BD98" s="189"/>
      <c r="BE98" s="189"/>
      <c r="BF98" s="189"/>
      <c r="BG98" s="189"/>
      <c r="BH98" s="189"/>
      <c r="BI98" s="189"/>
      <c r="BJ98" s="189"/>
      <c r="BK98" s="189"/>
      <c r="BL98" s="189"/>
      <c r="BM98" s="189"/>
      <c r="BN98" s="189"/>
      <c r="BO98" s="189"/>
      <c r="BP98" s="189"/>
      <c r="BQ98" s="189"/>
      <c r="BR98" s="189"/>
      <c r="BS98" s="189"/>
      <c r="BT98" s="189"/>
      <c r="BU98" s="189"/>
      <c r="BV98" s="189"/>
      <c r="BW98" s="189"/>
      <c r="BX98" s="189"/>
      <c r="BY98" s="189"/>
      <c r="BZ98" s="189"/>
      <c r="CA98" s="189"/>
      <c r="CB98" s="189"/>
      <c r="CC98" s="189"/>
      <c r="CD98" s="189"/>
      <c r="CE98" s="189"/>
    </row>
    <row r="99" spans="1:83" x14ac:dyDescent="0.25">
      <c r="A99" s="34" t="str">
        <f t="shared" ref="A99:B99" si="163">A43</f>
        <v>asequ</v>
      </c>
      <c r="B99" s="34" t="str">
        <f t="shared" si="163"/>
        <v>nat</v>
      </c>
      <c r="C99" s="34" t="s">
        <v>386</v>
      </c>
      <c r="D99" s="135">
        <f t="shared" ref="D99:K99" si="164">D43</f>
        <v>-4.5</v>
      </c>
      <c r="E99" s="135">
        <f t="shared" si="164"/>
        <v>-5</v>
      </c>
      <c r="F99" s="135">
        <f t="shared" si="164"/>
        <v>-5.5</v>
      </c>
      <c r="G99" s="135">
        <f t="shared" si="164"/>
        <v>-2.5</v>
      </c>
      <c r="H99" s="135">
        <f t="shared" si="164"/>
        <v>-4</v>
      </c>
      <c r="I99" s="135">
        <f t="shared" si="164"/>
        <v>-2</v>
      </c>
      <c r="J99" s="135">
        <f t="shared" si="164"/>
        <v>-5</v>
      </c>
      <c r="K99" s="165">
        <f t="shared" si="164"/>
        <v>-10</v>
      </c>
      <c r="L99" s="174">
        <f t="shared" si="151"/>
        <v>0.8</v>
      </c>
      <c r="M99" s="209">
        <f t="shared" si="151"/>
        <v>-2.5000000000000001E-2</v>
      </c>
      <c r="N99" s="179">
        <f t="shared" si="151"/>
        <v>5.000000000000001E-3</v>
      </c>
      <c r="O99" s="179">
        <f t="shared" si="151"/>
        <v>1.4999999999999999E-2</v>
      </c>
      <c r="P99" s="179">
        <f t="shared" si="151"/>
        <v>0.45</v>
      </c>
      <c r="Q99" s="179">
        <f t="shared" si="151"/>
        <v>0.60000000000000009</v>
      </c>
      <c r="R99" s="179">
        <f t="shared" si="151"/>
        <v>0.30000000000000004</v>
      </c>
      <c r="S99" s="179">
        <f t="shared" si="151"/>
        <v>0.15000000000000002</v>
      </c>
      <c r="T99" s="179">
        <f t="shared" si="151"/>
        <v>0.22499999999999998</v>
      </c>
      <c r="U99" s="179">
        <f t="shared" si="151"/>
        <v>0.30000000000000004</v>
      </c>
      <c r="AE99" s="140">
        <f t="shared" si="83"/>
        <v>-10</v>
      </c>
      <c r="AF99" s="165">
        <f t="shared" si="152"/>
        <v>-20</v>
      </c>
      <c r="AG99" s="189"/>
      <c r="AH99" s="189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89"/>
      <c r="AT99" s="189"/>
      <c r="AU99" s="189"/>
      <c r="AV99" s="189"/>
      <c r="AW99" s="189"/>
      <c r="AX99" s="189"/>
      <c r="AY99" s="189"/>
      <c r="AZ99" s="189"/>
      <c r="BA99" s="189"/>
      <c r="BB99" s="189"/>
      <c r="BC99" s="189"/>
      <c r="BD99" s="189"/>
      <c r="BE99" s="189"/>
      <c r="BF99" s="189"/>
      <c r="BG99" s="189"/>
      <c r="BH99" s="189"/>
      <c r="BI99" s="189"/>
      <c r="BJ99" s="189"/>
      <c r="BK99" s="189"/>
      <c r="BL99" s="189"/>
      <c r="BM99" s="189"/>
      <c r="BN99" s="189"/>
      <c r="BO99" s="189"/>
      <c r="BP99" s="189"/>
      <c r="BQ99" s="189"/>
      <c r="BR99" s="189"/>
      <c r="BS99" s="189"/>
      <c r="BT99" s="189"/>
      <c r="BU99" s="189"/>
      <c r="BV99" s="189"/>
      <c r="BW99" s="189"/>
      <c r="BX99" s="189"/>
      <c r="BY99" s="189"/>
      <c r="BZ99" s="189"/>
      <c r="CA99" s="189"/>
      <c r="CB99" s="189"/>
      <c r="CC99" s="189"/>
      <c r="CD99" s="189"/>
      <c r="CE99" s="189"/>
    </row>
    <row r="100" spans="1:83" x14ac:dyDescent="0.25">
      <c r="A100" s="34" t="str">
        <f t="shared" ref="A100:B100" si="165">A44</f>
        <v>avehi</v>
      </c>
      <c r="B100" s="34" t="str">
        <f t="shared" si="165"/>
        <v>nat</v>
      </c>
      <c r="C100" s="34" t="s">
        <v>386</v>
      </c>
      <c r="D100" s="135">
        <f t="shared" ref="D100:K100" si="166">D44</f>
        <v>-4.5</v>
      </c>
      <c r="E100" s="135">
        <f t="shared" si="166"/>
        <v>-5</v>
      </c>
      <c r="F100" s="135">
        <f t="shared" si="166"/>
        <v>-5.5</v>
      </c>
      <c r="G100" s="135">
        <f t="shared" si="166"/>
        <v>-2.5</v>
      </c>
      <c r="H100" s="135">
        <f t="shared" si="166"/>
        <v>-4</v>
      </c>
      <c r="I100" s="135">
        <f t="shared" si="166"/>
        <v>-2</v>
      </c>
      <c r="J100" s="135">
        <f t="shared" si="166"/>
        <v>-5</v>
      </c>
      <c r="K100" s="165">
        <f t="shared" si="166"/>
        <v>-10</v>
      </c>
      <c r="L100" s="174">
        <f t="shared" si="151"/>
        <v>0.8</v>
      </c>
      <c r="M100" s="209">
        <f t="shared" si="151"/>
        <v>-2.5000000000000001E-2</v>
      </c>
      <c r="N100" s="179">
        <f t="shared" si="151"/>
        <v>5.000000000000001E-3</v>
      </c>
      <c r="O100" s="179">
        <f t="shared" si="151"/>
        <v>1.4999999999999999E-2</v>
      </c>
      <c r="P100" s="179">
        <f t="shared" si="151"/>
        <v>0.45</v>
      </c>
      <c r="Q100" s="179">
        <f t="shared" si="151"/>
        <v>0.60000000000000009</v>
      </c>
      <c r="R100" s="179">
        <f t="shared" si="151"/>
        <v>0.30000000000000004</v>
      </c>
      <c r="S100" s="179">
        <f t="shared" si="151"/>
        <v>0.15000000000000002</v>
      </c>
      <c r="T100" s="179">
        <f t="shared" si="151"/>
        <v>0.22499999999999998</v>
      </c>
      <c r="U100" s="179">
        <f t="shared" si="151"/>
        <v>0.30000000000000004</v>
      </c>
      <c r="AE100" s="140">
        <f t="shared" ref="AE100:AE119" si="167">IF(ISERROR(AF100*$CF$64),"eps",(AF100*$CF$64))</f>
        <v>-10</v>
      </c>
      <c r="AF100" s="165">
        <f t="shared" si="152"/>
        <v>-20</v>
      </c>
      <c r="AG100" s="189"/>
      <c r="AH100" s="189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89"/>
      <c r="AT100" s="189"/>
      <c r="AU100" s="189"/>
      <c r="AV100" s="189"/>
      <c r="AW100" s="189"/>
      <c r="AX100" s="189"/>
      <c r="AY100" s="189"/>
      <c r="AZ100" s="189"/>
      <c r="BA100" s="189"/>
      <c r="BB100" s="189"/>
      <c r="BC100" s="189"/>
      <c r="BD100" s="189"/>
      <c r="BE100" s="189"/>
      <c r="BF100" s="189"/>
      <c r="BG100" s="189"/>
      <c r="BH100" s="189"/>
      <c r="BI100" s="189"/>
      <c r="BJ100" s="189"/>
      <c r="BK100" s="189"/>
      <c r="BL100" s="189"/>
      <c r="BM100" s="189"/>
      <c r="BN100" s="189"/>
      <c r="BO100" s="189"/>
      <c r="BP100" s="189"/>
      <c r="BQ100" s="189"/>
      <c r="BR100" s="189"/>
      <c r="BS100" s="189"/>
      <c r="BT100" s="189"/>
      <c r="BU100" s="189"/>
      <c r="BV100" s="189"/>
      <c r="BW100" s="189"/>
      <c r="BX100" s="189"/>
      <c r="BY100" s="189"/>
      <c r="BZ100" s="189"/>
      <c r="CA100" s="189"/>
      <c r="CB100" s="189"/>
      <c r="CC100" s="189"/>
      <c r="CD100" s="189"/>
      <c r="CE100" s="189"/>
    </row>
    <row r="101" spans="1:83" x14ac:dyDescent="0.25">
      <c r="A101" s="34" t="str">
        <f t="shared" ref="A101:B101" si="168">A45</f>
        <v>atequ</v>
      </c>
      <c r="B101" s="34" t="str">
        <f t="shared" si="168"/>
        <v>nat</v>
      </c>
      <c r="C101" s="34" t="s">
        <v>386</v>
      </c>
      <c r="D101" s="135">
        <f t="shared" ref="D101:K101" si="169">D45</f>
        <v>-4.5</v>
      </c>
      <c r="E101" s="135">
        <f t="shared" si="169"/>
        <v>-5</v>
      </c>
      <c r="F101" s="135">
        <f t="shared" si="169"/>
        <v>-5.5</v>
      </c>
      <c r="G101" s="135">
        <f t="shared" si="169"/>
        <v>-2.5</v>
      </c>
      <c r="H101" s="135">
        <f t="shared" si="169"/>
        <v>-4</v>
      </c>
      <c r="I101" s="135">
        <f t="shared" si="169"/>
        <v>-2</v>
      </c>
      <c r="J101" s="135">
        <f t="shared" si="169"/>
        <v>-5</v>
      </c>
      <c r="K101" s="165">
        <f t="shared" si="169"/>
        <v>-10</v>
      </c>
      <c r="L101" s="174">
        <f t="shared" si="151"/>
        <v>0.8</v>
      </c>
      <c r="M101" s="209">
        <f t="shared" si="151"/>
        <v>-2.5000000000000001E-2</v>
      </c>
      <c r="N101" s="179">
        <f t="shared" si="151"/>
        <v>5.000000000000001E-3</v>
      </c>
      <c r="O101" s="179">
        <f t="shared" si="151"/>
        <v>1.4999999999999999E-2</v>
      </c>
      <c r="P101" s="179">
        <f t="shared" si="151"/>
        <v>0.45</v>
      </c>
      <c r="Q101" s="179">
        <f t="shared" si="151"/>
        <v>0.60000000000000009</v>
      </c>
      <c r="R101" s="179">
        <f t="shared" si="151"/>
        <v>0.30000000000000004</v>
      </c>
      <c r="S101" s="179">
        <f t="shared" si="151"/>
        <v>0.15000000000000002</v>
      </c>
      <c r="T101" s="179">
        <f t="shared" si="151"/>
        <v>0.22499999999999998</v>
      </c>
      <c r="U101" s="179">
        <f t="shared" si="151"/>
        <v>0.30000000000000004</v>
      </c>
      <c r="AE101" s="140">
        <f t="shared" si="167"/>
        <v>-10</v>
      </c>
      <c r="AF101" s="165">
        <f t="shared" si="152"/>
        <v>-20</v>
      </c>
      <c r="AG101" s="189"/>
      <c r="AH101" s="189"/>
      <c r="AI101" s="174"/>
      <c r="AJ101" s="174"/>
      <c r="AK101" s="174"/>
      <c r="AL101" s="174"/>
      <c r="AM101" s="174"/>
      <c r="AN101" s="174"/>
      <c r="AO101" s="174"/>
      <c r="AP101" s="174"/>
      <c r="AQ101" s="174"/>
      <c r="AR101" s="174"/>
      <c r="AS101" s="189"/>
      <c r="AT101" s="189"/>
      <c r="AU101" s="189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9"/>
      <c r="BO101" s="189"/>
      <c r="BP101" s="189"/>
      <c r="BQ101" s="189"/>
      <c r="BR101" s="189"/>
      <c r="BS101" s="189"/>
      <c r="BT101" s="189"/>
      <c r="BU101" s="189"/>
      <c r="BV101" s="189"/>
      <c r="BW101" s="189"/>
      <c r="BX101" s="189"/>
      <c r="BY101" s="189"/>
      <c r="BZ101" s="189"/>
      <c r="CA101" s="189"/>
      <c r="CB101" s="189"/>
      <c r="CC101" s="189"/>
      <c r="CD101" s="189"/>
      <c r="CE101" s="189"/>
    </row>
    <row r="102" spans="1:83" x14ac:dyDescent="0.25">
      <c r="A102" s="34" t="str">
        <f t="shared" ref="A102:B102" si="170">A46</f>
        <v>afurn</v>
      </c>
      <c r="B102" s="34" t="str">
        <f t="shared" si="170"/>
        <v>nat</v>
      </c>
      <c r="C102" s="34" t="s">
        <v>386</v>
      </c>
      <c r="D102" s="135">
        <f t="shared" ref="D102:K102" si="171">D46</f>
        <v>-4.5</v>
      </c>
      <c r="E102" s="135">
        <f t="shared" si="171"/>
        <v>-5</v>
      </c>
      <c r="F102" s="135">
        <f t="shared" si="171"/>
        <v>-5.5</v>
      </c>
      <c r="G102" s="135">
        <f t="shared" si="171"/>
        <v>-2.5</v>
      </c>
      <c r="H102" s="135">
        <f t="shared" si="171"/>
        <v>-4</v>
      </c>
      <c r="I102" s="135">
        <f t="shared" si="171"/>
        <v>-2</v>
      </c>
      <c r="J102" s="135">
        <f t="shared" si="171"/>
        <v>-5</v>
      </c>
      <c r="K102" s="165">
        <f t="shared" si="171"/>
        <v>-10</v>
      </c>
      <c r="L102" s="174">
        <f t="shared" si="151"/>
        <v>0.8</v>
      </c>
      <c r="M102" s="209">
        <f t="shared" si="151"/>
        <v>-2.5000000000000001E-2</v>
      </c>
      <c r="N102" s="179">
        <f t="shared" si="151"/>
        <v>5.000000000000001E-3</v>
      </c>
      <c r="O102" s="179">
        <f t="shared" si="151"/>
        <v>1.4999999999999999E-2</v>
      </c>
      <c r="P102" s="179">
        <f t="shared" si="151"/>
        <v>0.45</v>
      </c>
      <c r="Q102" s="179">
        <f t="shared" si="151"/>
        <v>0.60000000000000009</v>
      </c>
      <c r="R102" s="179">
        <f t="shared" si="151"/>
        <v>0.30000000000000004</v>
      </c>
      <c r="S102" s="179">
        <f t="shared" si="151"/>
        <v>0.15000000000000002</v>
      </c>
      <c r="T102" s="179">
        <f t="shared" si="151"/>
        <v>0.22499999999999998</v>
      </c>
      <c r="U102" s="179">
        <f t="shared" si="151"/>
        <v>0.30000000000000004</v>
      </c>
      <c r="AE102" s="140">
        <f t="shared" si="167"/>
        <v>-10</v>
      </c>
      <c r="AF102" s="165">
        <f t="shared" si="152"/>
        <v>-20</v>
      </c>
      <c r="AG102" s="189"/>
      <c r="AH102" s="189"/>
      <c r="AI102" s="174"/>
      <c r="AJ102" s="174"/>
      <c r="AK102" s="174"/>
      <c r="AL102" s="174"/>
      <c r="AM102" s="174"/>
      <c r="AN102" s="174"/>
      <c r="AO102" s="174"/>
      <c r="AP102" s="174"/>
      <c r="AQ102" s="174"/>
      <c r="AR102" s="174"/>
      <c r="AS102" s="189"/>
      <c r="AT102" s="189"/>
      <c r="AU102" s="189"/>
      <c r="AV102" s="189"/>
      <c r="AW102" s="189"/>
      <c r="AX102" s="189"/>
      <c r="AY102" s="189"/>
      <c r="AZ102" s="189"/>
      <c r="BA102" s="189"/>
      <c r="BB102" s="189"/>
      <c r="BC102" s="189"/>
      <c r="BD102" s="189"/>
      <c r="BE102" s="189"/>
      <c r="BF102" s="189"/>
      <c r="BG102" s="189"/>
      <c r="BH102" s="189"/>
      <c r="BI102" s="189"/>
      <c r="BJ102" s="189"/>
      <c r="BK102" s="189"/>
      <c r="BL102" s="189"/>
      <c r="BM102" s="189"/>
      <c r="BN102" s="189"/>
      <c r="BO102" s="189"/>
      <c r="BP102" s="189"/>
      <c r="BQ102" s="189"/>
      <c r="BR102" s="189"/>
      <c r="BS102" s="189"/>
      <c r="BT102" s="189"/>
      <c r="BU102" s="189"/>
      <c r="BV102" s="189"/>
      <c r="BW102" s="189"/>
      <c r="BX102" s="189"/>
      <c r="BY102" s="189"/>
      <c r="BZ102" s="189"/>
      <c r="CA102" s="189"/>
      <c r="CB102" s="189"/>
      <c r="CC102" s="189"/>
      <c r="CD102" s="189"/>
      <c r="CE102" s="189"/>
    </row>
    <row r="103" spans="1:83" x14ac:dyDescent="0.25">
      <c r="A103" s="34" t="str">
        <f t="shared" ref="A103:B103" si="172">A47</f>
        <v>aoman</v>
      </c>
      <c r="B103" s="34" t="str">
        <f t="shared" si="172"/>
        <v>nat</v>
      </c>
      <c r="C103" s="34" t="s">
        <v>386</v>
      </c>
      <c r="D103" s="135">
        <f t="shared" ref="D103:K103" si="173">D47</f>
        <v>-4.5</v>
      </c>
      <c r="E103" s="135">
        <f t="shared" si="173"/>
        <v>-5</v>
      </c>
      <c r="F103" s="135">
        <f t="shared" si="173"/>
        <v>-5.5</v>
      </c>
      <c r="G103" s="135">
        <f t="shared" si="173"/>
        <v>-2.5</v>
      </c>
      <c r="H103" s="135">
        <f t="shared" si="173"/>
        <v>-4</v>
      </c>
      <c r="I103" s="135">
        <f t="shared" si="173"/>
        <v>-2</v>
      </c>
      <c r="J103" s="135">
        <f t="shared" si="173"/>
        <v>-5</v>
      </c>
      <c r="K103" s="165">
        <f t="shared" si="173"/>
        <v>-10</v>
      </c>
      <c r="L103" s="174">
        <f t="shared" si="151"/>
        <v>0.8</v>
      </c>
      <c r="M103" s="209">
        <f t="shared" si="151"/>
        <v>-2.5000000000000001E-2</v>
      </c>
      <c r="N103" s="179">
        <f t="shared" si="151"/>
        <v>5.000000000000001E-3</v>
      </c>
      <c r="O103" s="179">
        <f t="shared" si="151"/>
        <v>1.4999999999999999E-2</v>
      </c>
      <c r="P103" s="179">
        <f t="shared" si="151"/>
        <v>0.45</v>
      </c>
      <c r="Q103" s="179">
        <f t="shared" si="151"/>
        <v>0.60000000000000009</v>
      </c>
      <c r="R103" s="179">
        <f t="shared" si="151"/>
        <v>0.30000000000000004</v>
      </c>
      <c r="S103" s="179">
        <f t="shared" si="151"/>
        <v>0.15000000000000002</v>
      </c>
      <c r="T103" s="179">
        <f t="shared" si="151"/>
        <v>0.22499999999999998</v>
      </c>
      <c r="U103" s="179">
        <f t="shared" si="151"/>
        <v>0.30000000000000004</v>
      </c>
      <c r="AE103" s="140">
        <f t="shared" si="167"/>
        <v>-10</v>
      </c>
      <c r="AF103" s="165">
        <f t="shared" si="152"/>
        <v>-20</v>
      </c>
      <c r="AG103" s="189"/>
      <c r="AH103" s="189"/>
      <c r="AI103" s="174"/>
      <c r="AJ103" s="174"/>
      <c r="AK103" s="174"/>
      <c r="AL103" s="174"/>
      <c r="AM103" s="174"/>
      <c r="AN103" s="174"/>
      <c r="AO103" s="174"/>
      <c r="AP103" s="174"/>
      <c r="AQ103" s="174"/>
      <c r="AR103" s="174"/>
      <c r="AS103" s="189"/>
      <c r="AT103" s="189"/>
      <c r="AU103" s="189"/>
      <c r="AV103" s="189"/>
      <c r="AW103" s="189"/>
      <c r="AX103" s="189"/>
      <c r="AY103" s="189"/>
      <c r="AZ103" s="189"/>
      <c r="BA103" s="189"/>
      <c r="BB103" s="189"/>
      <c r="BC103" s="189"/>
      <c r="BD103" s="189"/>
      <c r="BE103" s="189"/>
      <c r="BF103" s="189"/>
      <c r="BG103" s="189"/>
      <c r="BH103" s="189"/>
      <c r="BI103" s="189"/>
      <c r="BJ103" s="189"/>
      <c r="BK103" s="189"/>
      <c r="BL103" s="189"/>
      <c r="BM103" s="189"/>
      <c r="BN103" s="189"/>
      <c r="BO103" s="189"/>
      <c r="BP103" s="189"/>
      <c r="BQ103" s="189"/>
      <c r="BR103" s="189"/>
      <c r="BS103" s="189"/>
      <c r="BT103" s="189"/>
      <c r="BU103" s="189"/>
      <c r="BV103" s="189"/>
      <c r="BW103" s="189"/>
      <c r="BX103" s="189"/>
      <c r="BY103" s="189"/>
      <c r="BZ103" s="189"/>
      <c r="CA103" s="189"/>
      <c r="CB103" s="189"/>
      <c r="CC103" s="189"/>
      <c r="CD103" s="189"/>
      <c r="CE103" s="189"/>
    </row>
    <row r="104" spans="1:83" x14ac:dyDescent="0.25">
      <c r="A104" s="132" t="str">
        <f t="shared" ref="A104:B104" si="174">A48</f>
        <v>aelec</v>
      </c>
      <c r="B104" s="132" t="str">
        <f t="shared" si="174"/>
        <v>nat</v>
      </c>
      <c r="C104" s="132" t="s">
        <v>386</v>
      </c>
      <c r="D104" s="139" t="str">
        <f t="shared" ref="D104:K104" si="175">D48</f>
        <v>eps</v>
      </c>
      <c r="E104" s="139" t="str">
        <f t="shared" si="175"/>
        <v>eps</v>
      </c>
      <c r="F104" s="139" t="str">
        <f t="shared" si="175"/>
        <v>eps</v>
      </c>
      <c r="G104" s="139" t="str">
        <f t="shared" si="175"/>
        <v>eps</v>
      </c>
      <c r="H104" s="139" t="str">
        <f t="shared" si="175"/>
        <v>eps</v>
      </c>
      <c r="I104" s="139" t="str">
        <f t="shared" si="175"/>
        <v>eps</v>
      </c>
      <c r="J104" s="139" t="str">
        <f t="shared" si="175"/>
        <v>eps</v>
      </c>
      <c r="K104" s="163" t="str">
        <f t="shared" si="175"/>
        <v>eps</v>
      </c>
      <c r="L104" s="171" t="s">
        <v>77</v>
      </c>
      <c r="M104" s="207" t="s">
        <v>77</v>
      </c>
      <c r="N104" s="176" t="s">
        <v>77</v>
      </c>
      <c r="O104" s="176" t="s">
        <v>77</v>
      </c>
      <c r="P104" s="176" t="s">
        <v>77</v>
      </c>
      <c r="Q104" s="176" t="s">
        <v>77</v>
      </c>
      <c r="R104" s="176" t="s">
        <v>77</v>
      </c>
      <c r="S104" s="176" t="s">
        <v>77</v>
      </c>
      <c r="T104" s="176" t="s">
        <v>77</v>
      </c>
      <c r="U104" s="176" t="s">
        <v>77</v>
      </c>
      <c r="AE104" s="140" t="str">
        <f t="shared" si="167"/>
        <v>eps</v>
      </c>
      <c r="AF104" s="163" t="s">
        <v>77</v>
      </c>
      <c r="AG104" s="187"/>
      <c r="AH104" s="187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87"/>
      <c r="AT104" s="187"/>
      <c r="AU104" s="187"/>
      <c r="AV104" s="187"/>
      <c r="AW104" s="187"/>
      <c r="AX104" s="187"/>
      <c r="AY104" s="187"/>
      <c r="AZ104" s="187"/>
      <c r="BA104" s="187"/>
      <c r="BB104" s="187"/>
      <c r="BC104" s="187"/>
      <c r="BD104" s="187"/>
      <c r="BE104" s="187"/>
      <c r="BF104" s="187"/>
      <c r="BG104" s="187"/>
      <c r="BH104" s="187"/>
      <c r="BI104" s="187"/>
      <c r="BJ104" s="187"/>
      <c r="BK104" s="187"/>
      <c r="BL104" s="187"/>
      <c r="BM104" s="187"/>
      <c r="BN104" s="187"/>
      <c r="BO104" s="187"/>
      <c r="BP104" s="187"/>
      <c r="BQ104" s="187"/>
      <c r="BR104" s="187"/>
      <c r="BS104" s="187"/>
      <c r="BT104" s="187"/>
      <c r="BU104" s="187"/>
      <c r="BV104" s="187"/>
      <c r="BW104" s="187"/>
      <c r="BX104" s="187"/>
      <c r="BY104" s="187"/>
      <c r="BZ104" s="187"/>
      <c r="CA104" s="187"/>
      <c r="CB104" s="187"/>
      <c r="CC104" s="187"/>
      <c r="CD104" s="187"/>
      <c r="CE104" s="187"/>
    </row>
    <row r="105" spans="1:83" x14ac:dyDescent="0.25">
      <c r="A105" s="132" t="str">
        <f t="shared" ref="A105:B105" si="176">A49</f>
        <v>awatr</v>
      </c>
      <c r="B105" s="132" t="str">
        <f t="shared" si="176"/>
        <v>nat</v>
      </c>
      <c r="C105" s="132" t="s">
        <v>386</v>
      </c>
      <c r="D105" s="139">
        <f t="shared" ref="D105:K105" si="177">D49</f>
        <v>-1.5</v>
      </c>
      <c r="E105" s="139">
        <f t="shared" si="177"/>
        <v>-2</v>
      </c>
      <c r="F105" s="139">
        <f t="shared" si="177"/>
        <v>-2</v>
      </c>
      <c r="G105" s="139">
        <f t="shared" si="177"/>
        <v>-2.5</v>
      </c>
      <c r="H105" s="139">
        <f t="shared" si="177"/>
        <v>-2.5</v>
      </c>
      <c r="I105" s="139">
        <f t="shared" si="177"/>
        <v>-2.5</v>
      </c>
      <c r="J105" s="139">
        <f t="shared" si="177"/>
        <v>-2.5</v>
      </c>
      <c r="K105" s="163">
        <f t="shared" si="177"/>
        <v>0.1</v>
      </c>
      <c r="L105" s="171">
        <f>TFPgr!AI105*L$1</f>
        <v>0.8</v>
      </c>
      <c r="M105" s="207">
        <f>TFPgr!AJ105*M$1</f>
        <v>-2.5000000000000001E-2</v>
      </c>
      <c r="N105" s="176">
        <f>TFPgr!AK105*N$1</f>
        <v>5.000000000000001E-3</v>
      </c>
      <c r="O105" s="176">
        <f>TFPgr!AL105*O$1</f>
        <v>1.4999999999999999E-2</v>
      </c>
      <c r="P105" s="176">
        <f>TFPgr!AM105*P$1</f>
        <v>0.45</v>
      </c>
      <c r="Q105" s="176">
        <f>TFPgr!AN105*Q$1</f>
        <v>0.60000000000000009</v>
      </c>
      <c r="R105" s="176">
        <f>TFPgr!AO105*R$1</f>
        <v>0.30000000000000004</v>
      </c>
      <c r="S105" s="176">
        <f>TFPgr!AP105*S$1</f>
        <v>0.15000000000000002</v>
      </c>
      <c r="T105" s="176">
        <f>TFPgr!AQ105*T$1</f>
        <v>0.22499999999999998</v>
      </c>
      <c r="U105" s="176">
        <f>TFPgr!AR105*U$1</f>
        <v>0.30000000000000004</v>
      </c>
      <c r="AE105" s="140" t="str">
        <f t="shared" si="167"/>
        <v>eps</v>
      </c>
      <c r="AF105" s="163" t="s">
        <v>77</v>
      </c>
      <c r="AG105" s="187"/>
      <c r="AH105" s="187"/>
      <c r="AI105" s="171">
        <v>-0.1</v>
      </c>
      <c r="AJ105" s="171">
        <v>-0.05</v>
      </c>
      <c r="AK105" s="171">
        <v>0.05</v>
      </c>
      <c r="AL105" s="171">
        <v>0.05</v>
      </c>
      <c r="AM105" s="171">
        <v>0.05</v>
      </c>
      <c r="AN105" s="171">
        <v>0.05</v>
      </c>
      <c r="AO105" s="171">
        <v>0.2</v>
      </c>
      <c r="AP105" s="171">
        <v>0.1</v>
      </c>
      <c r="AQ105" s="171">
        <v>0.15</v>
      </c>
      <c r="AR105" s="171">
        <v>0.2</v>
      </c>
      <c r="AS105" s="187"/>
      <c r="AT105" s="187"/>
      <c r="AU105" s="187"/>
      <c r="AV105" s="187"/>
      <c r="AW105" s="187"/>
      <c r="AX105" s="187"/>
      <c r="AY105" s="187"/>
      <c r="AZ105" s="187"/>
      <c r="BA105" s="187"/>
      <c r="BB105" s="187"/>
      <c r="BC105" s="187"/>
      <c r="BD105" s="187"/>
      <c r="BE105" s="187"/>
      <c r="BF105" s="187"/>
      <c r="BG105" s="187"/>
      <c r="BH105" s="187"/>
      <c r="BI105" s="187"/>
      <c r="BJ105" s="187"/>
      <c r="BK105" s="187"/>
      <c r="BL105" s="187"/>
      <c r="BM105" s="187"/>
      <c r="BN105" s="187"/>
      <c r="BO105" s="187"/>
      <c r="BP105" s="187"/>
      <c r="BQ105" s="187"/>
      <c r="BR105" s="187"/>
      <c r="BS105" s="187"/>
      <c r="BT105" s="187"/>
      <c r="BU105" s="187"/>
      <c r="BV105" s="187"/>
      <c r="BW105" s="187"/>
      <c r="BX105" s="187"/>
      <c r="BY105" s="187"/>
      <c r="BZ105" s="187"/>
      <c r="CA105" s="187"/>
      <c r="CB105" s="187"/>
      <c r="CC105" s="187"/>
      <c r="CD105" s="187"/>
      <c r="CE105" s="187"/>
    </row>
    <row r="106" spans="1:83" x14ac:dyDescent="0.25">
      <c r="A106" s="34" t="str">
        <f t="shared" ref="A106:B106" si="178">A50</f>
        <v>acons</v>
      </c>
      <c r="B106" s="34" t="str">
        <f t="shared" si="178"/>
        <v>nat</v>
      </c>
      <c r="C106" s="34" t="s">
        <v>386</v>
      </c>
      <c r="D106" s="139">
        <f t="shared" ref="D106:K106" si="179">D50</f>
        <v>4</v>
      </c>
      <c r="E106" s="139">
        <f t="shared" si="179"/>
        <v>2.5</v>
      </c>
      <c r="F106" s="139">
        <f t="shared" si="179"/>
        <v>-1.5</v>
      </c>
      <c r="G106" s="139">
        <f t="shared" si="179"/>
        <v>-3</v>
      </c>
      <c r="H106" s="139">
        <f t="shared" si="179"/>
        <v>-5.5</v>
      </c>
      <c r="I106" s="139">
        <f t="shared" si="179"/>
        <v>-5.5</v>
      </c>
      <c r="J106" s="139">
        <f t="shared" si="179"/>
        <v>-5.5</v>
      </c>
      <c r="K106" s="163">
        <f t="shared" si="179"/>
        <v>-9.5</v>
      </c>
      <c r="L106" s="171">
        <f>TFPgr!AI106*L$1</f>
        <v>0.8</v>
      </c>
      <c r="M106" s="207">
        <f>TFPgr!AJ106*M$1</f>
        <v>-2.5000000000000001E-2</v>
      </c>
      <c r="N106" s="176">
        <f>TFPgr!AK106*N$1</f>
        <v>5.000000000000001E-3</v>
      </c>
      <c r="O106" s="176">
        <f>TFPgr!AL106*O$1</f>
        <v>1.4999999999999999E-2</v>
      </c>
      <c r="P106" s="176">
        <f>TFPgr!AM106*P$1</f>
        <v>0.45</v>
      </c>
      <c r="Q106" s="176">
        <f>TFPgr!AN106*Q$1</f>
        <v>0.60000000000000009</v>
      </c>
      <c r="R106" s="176">
        <f>TFPgr!AO106*R$1</f>
        <v>0.30000000000000004</v>
      </c>
      <c r="S106" s="176">
        <f>TFPgr!AP106*S$1</f>
        <v>0.15000000000000002</v>
      </c>
      <c r="T106" s="176">
        <f>TFPgr!AQ106*T$1</f>
        <v>0.22499999999999998</v>
      </c>
      <c r="U106" s="176">
        <f>TFPgr!AR106*U$1</f>
        <v>0.30000000000000004</v>
      </c>
      <c r="AE106" s="140">
        <f t="shared" si="167"/>
        <v>-9.5</v>
      </c>
      <c r="AF106" s="163">
        <v>-19</v>
      </c>
      <c r="AG106" s="187"/>
      <c r="AH106" s="187"/>
      <c r="AI106" s="171">
        <v>-0.1</v>
      </c>
      <c r="AJ106" s="171">
        <v>-0.05</v>
      </c>
      <c r="AK106" s="171">
        <v>0.05</v>
      </c>
      <c r="AL106" s="171">
        <v>0.05</v>
      </c>
      <c r="AM106" s="171">
        <v>0.05</v>
      </c>
      <c r="AN106" s="171">
        <v>0.05</v>
      </c>
      <c r="AO106" s="171">
        <v>0.2</v>
      </c>
      <c r="AP106" s="171">
        <v>0.1</v>
      </c>
      <c r="AQ106" s="171">
        <v>0.15</v>
      </c>
      <c r="AR106" s="171">
        <v>0.2</v>
      </c>
      <c r="AS106" s="187"/>
      <c r="AT106" s="187"/>
      <c r="AU106" s="187"/>
      <c r="AV106" s="187"/>
      <c r="AW106" s="187"/>
      <c r="AX106" s="187"/>
      <c r="AY106" s="187"/>
      <c r="AZ106" s="187"/>
      <c r="BA106" s="187"/>
      <c r="BB106" s="187"/>
      <c r="BC106" s="187"/>
      <c r="BD106" s="187"/>
      <c r="BE106" s="187"/>
      <c r="BF106" s="187"/>
      <c r="BG106" s="187"/>
      <c r="BH106" s="187"/>
      <c r="BI106" s="187"/>
      <c r="BJ106" s="187"/>
      <c r="BK106" s="187"/>
      <c r="BL106" s="187"/>
      <c r="BM106" s="187"/>
      <c r="BN106" s="187"/>
      <c r="BO106" s="187"/>
      <c r="BP106" s="187"/>
      <c r="BQ106" s="187"/>
      <c r="BR106" s="187"/>
      <c r="BS106" s="187"/>
      <c r="BT106" s="187"/>
      <c r="BU106" s="187"/>
      <c r="BV106" s="187"/>
      <c r="BW106" s="187"/>
      <c r="BX106" s="187"/>
      <c r="BY106" s="187"/>
      <c r="BZ106" s="187"/>
      <c r="CA106" s="187"/>
      <c r="CB106" s="187"/>
      <c r="CC106" s="187"/>
      <c r="CD106" s="187"/>
      <c r="CE106" s="187"/>
    </row>
    <row r="107" spans="1:83" x14ac:dyDescent="0.25">
      <c r="A107" s="34" t="str">
        <f t="shared" ref="A107:B107" si="180">A51</f>
        <v>atrad</v>
      </c>
      <c r="B107" s="34" t="str">
        <f t="shared" si="180"/>
        <v>nat</v>
      </c>
      <c r="C107" s="34" t="s">
        <v>386</v>
      </c>
      <c r="D107" s="139">
        <f t="shared" ref="D107:K107" si="181">D51</f>
        <v>-0.9</v>
      </c>
      <c r="E107" s="139">
        <f t="shared" si="181"/>
        <v>-1.3</v>
      </c>
      <c r="F107" s="139">
        <f t="shared" si="181"/>
        <v>0.2</v>
      </c>
      <c r="G107" s="139">
        <f t="shared" si="181"/>
        <v>0.3</v>
      </c>
      <c r="H107" s="139">
        <f t="shared" si="181"/>
        <v>-2.2999999999999998</v>
      </c>
      <c r="I107" s="139">
        <f t="shared" si="181"/>
        <v>-1.3</v>
      </c>
      <c r="J107" s="139">
        <f t="shared" si="181"/>
        <v>-1.5</v>
      </c>
      <c r="K107" s="163">
        <f t="shared" si="181"/>
        <v>-5</v>
      </c>
      <c r="L107" s="171">
        <f>TFPgr!AI107*L$1</f>
        <v>0.8</v>
      </c>
      <c r="M107" s="207">
        <f>TFPgr!AJ107*M$1</f>
        <v>-2.5000000000000001E-2</v>
      </c>
      <c r="N107" s="176">
        <f>TFPgr!AK107*N$1</f>
        <v>5.000000000000001E-3</v>
      </c>
      <c r="O107" s="176">
        <f>TFPgr!AL107*O$1</f>
        <v>1.4999999999999999E-2</v>
      </c>
      <c r="P107" s="176">
        <f>TFPgr!AM107*P$1*P$2</f>
        <v>1.35</v>
      </c>
      <c r="Q107" s="176">
        <f>TFPgr!AN107*Q$1*Q$2</f>
        <v>1.8000000000000003</v>
      </c>
      <c r="R107" s="176">
        <f>TFPgr!AO107*R$1*R$2</f>
        <v>0.90000000000000013</v>
      </c>
      <c r="S107" s="176">
        <f>TFPgr!AP107*S$1*S$2</f>
        <v>0.30000000000000004</v>
      </c>
      <c r="T107" s="176">
        <f>TFPgr!AQ107*T$1*T$2</f>
        <v>0.44999999999999996</v>
      </c>
      <c r="U107" s="176">
        <f>TFPgr!AR107*U$1*U$2</f>
        <v>0.60000000000000009</v>
      </c>
      <c r="AE107" s="140">
        <f t="shared" si="167"/>
        <v>-5.5</v>
      </c>
      <c r="AF107" s="163">
        <v>-11</v>
      </c>
      <c r="AG107" s="187"/>
      <c r="AH107" s="187"/>
      <c r="AI107" s="171">
        <v>-0.1</v>
      </c>
      <c r="AJ107" s="171">
        <v>-0.05</v>
      </c>
      <c r="AK107" s="171">
        <v>0.05</v>
      </c>
      <c r="AL107" s="171">
        <v>0.05</v>
      </c>
      <c r="AM107" s="171">
        <v>0.05</v>
      </c>
      <c r="AN107" s="171">
        <v>0.05</v>
      </c>
      <c r="AO107" s="171">
        <v>0.2</v>
      </c>
      <c r="AP107" s="171">
        <v>0.1</v>
      </c>
      <c r="AQ107" s="171">
        <v>0.15</v>
      </c>
      <c r="AR107" s="171">
        <v>0.2</v>
      </c>
      <c r="AS107" s="187"/>
      <c r="AT107" s="187"/>
      <c r="AU107" s="187"/>
      <c r="AV107" s="187"/>
      <c r="AW107" s="187"/>
      <c r="AX107" s="187"/>
      <c r="AY107" s="187"/>
      <c r="AZ107" s="187"/>
      <c r="BA107" s="187"/>
      <c r="BB107" s="187"/>
      <c r="BC107" s="187"/>
      <c r="BD107" s="187"/>
      <c r="BE107" s="187"/>
      <c r="BF107" s="187"/>
      <c r="BG107" s="187"/>
      <c r="BH107" s="187"/>
      <c r="BI107" s="187"/>
      <c r="BJ107" s="187"/>
      <c r="BK107" s="187"/>
      <c r="BL107" s="187"/>
      <c r="BM107" s="187"/>
      <c r="BN107" s="187"/>
      <c r="BO107" s="187"/>
      <c r="BP107" s="187"/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</row>
    <row r="108" spans="1:83" x14ac:dyDescent="0.25">
      <c r="A108" s="34" t="str">
        <f t="shared" ref="A108:B108" si="182">A52</f>
        <v>ahotl</v>
      </c>
      <c r="B108" s="34" t="str">
        <f t="shared" si="182"/>
        <v>nat</v>
      </c>
      <c r="C108" s="34" t="s">
        <v>386</v>
      </c>
      <c r="D108" s="135">
        <f t="shared" ref="D108:K108" si="183">D52</f>
        <v>-0.9</v>
      </c>
      <c r="E108" s="135">
        <f t="shared" si="183"/>
        <v>-1.3</v>
      </c>
      <c r="F108" s="135">
        <f t="shared" si="183"/>
        <v>0.2</v>
      </c>
      <c r="G108" s="135">
        <f t="shared" si="183"/>
        <v>0.3</v>
      </c>
      <c r="H108" s="135">
        <f t="shared" si="183"/>
        <v>-2.2999999999999998</v>
      </c>
      <c r="I108" s="135">
        <f t="shared" si="183"/>
        <v>-1.3</v>
      </c>
      <c r="J108" s="135">
        <f t="shared" si="183"/>
        <v>-1.5</v>
      </c>
      <c r="K108" s="166">
        <f t="shared" si="183"/>
        <v>-5</v>
      </c>
      <c r="L108" s="172">
        <f t="shared" ref="L108:U108" si="184">L107</f>
        <v>0.8</v>
      </c>
      <c r="M108" s="208">
        <f t="shared" si="184"/>
        <v>-2.5000000000000001E-2</v>
      </c>
      <c r="N108" s="178">
        <f t="shared" si="184"/>
        <v>5.000000000000001E-3</v>
      </c>
      <c r="O108" s="178">
        <f t="shared" si="184"/>
        <v>1.4999999999999999E-2</v>
      </c>
      <c r="P108" s="178">
        <f t="shared" si="184"/>
        <v>1.35</v>
      </c>
      <c r="Q108" s="178">
        <f t="shared" si="184"/>
        <v>1.8000000000000003</v>
      </c>
      <c r="R108" s="178">
        <f t="shared" si="184"/>
        <v>0.90000000000000013</v>
      </c>
      <c r="S108" s="178">
        <f t="shared" si="184"/>
        <v>0.30000000000000004</v>
      </c>
      <c r="T108" s="178">
        <f t="shared" si="184"/>
        <v>0.44999999999999996</v>
      </c>
      <c r="U108" s="178">
        <f t="shared" si="184"/>
        <v>0.60000000000000009</v>
      </c>
      <c r="AE108" s="140">
        <f t="shared" si="167"/>
        <v>-5.5</v>
      </c>
      <c r="AF108" s="166">
        <f>AF107</f>
        <v>-11</v>
      </c>
      <c r="AG108" s="190"/>
      <c r="AH108" s="190"/>
      <c r="AI108" s="172"/>
      <c r="AJ108" s="172"/>
      <c r="AK108" s="172"/>
      <c r="AL108" s="172"/>
      <c r="AM108" s="172"/>
      <c r="AN108" s="172"/>
      <c r="AO108" s="172"/>
      <c r="AP108" s="172"/>
      <c r="AQ108" s="172"/>
      <c r="AR108" s="172"/>
      <c r="AS108" s="190"/>
      <c r="AT108" s="190"/>
      <c r="AU108" s="190"/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190"/>
      <c r="BO108" s="190"/>
      <c r="BP108" s="190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</row>
    <row r="109" spans="1:83" x14ac:dyDescent="0.25">
      <c r="A109" s="34" t="str">
        <f t="shared" ref="A109:B109" si="185">A53</f>
        <v>atrps</v>
      </c>
      <c r="B109" s="34" t="str">
        <f t="shared" si="185"/>
        <v>nat</v>
      </c>
      <c r="C109" s="34" t="s">
        <v>386</v>
      </c>
      <c r="D109" s="135">
        <f t="shared" ref="D109:K109" si="186">D53</f>
        <v>-0.9</v>
      </c>
      <c r="E109" s="135">
        <f t="shared" si="186"/>
        <v>-1.3</v>
      </c>
      <c r="F109" s="135">
        <f t="shared" si="186"/>
        <v>0.2</v>
      </c>
      <c r="G109" s="135">
        <f t="shared" si="186"/>
        <v>0.3</v>
      </c>
      <c r="H109" s="135">
        <f t="shared" si="186"/>
        <v>-2.2999999999999998</v>
      </c>
      <c r="I109" s="135">
        <f t="shared" si="186"/>
        <v>-1.3</v>
      </c>
      <c r="J109" s="135">
        <f t="shared" si="186"/>
        <v>-1.5</v>
      </c>
      <c r="K109" s="166">
        <f t="shared" si="186"/>
        <v>-4.5</v>
      </c>
      <c r="L109" s="172">
        <f t="shared" ref="L109:U109" si="187">L108</f>
        <v>0.8</v>
      </c>
      <c r="M109" s="208">
        <f t="shared" si="187"/>
        <v>-2.5000000000000001E-2</v>
      </c>
      <c r="N109" s="178">
        <f t="shared" si="187"/>
        <v>5.000000000000001E-3</v>
      </c>
      <c r="O109" s="178">
        <f t="shared" si="187"/>
        <v>1.4999999999999999E-2</v>
      </c>
      <c r="P109" s="178">
        <f t="shared" si="187"/>
        <v>1.35</v>
      </c>
      <c r="Q109" s="178">
        <f t="shared" si="187"/>
        <v>1.8000000000000003</v>
      </c>
      <c r="R109" s="178">
        <f t="shared" si="187"/>
        <v>0.90000000000000013</v>
      </c>
      <c r="S109" s="178">
        <f t="shared" si="187"/>
        <v>0.30000000000000004</v>
      </c>
      <c r="T109" s="178">
        <f t="shared" si="187"/>
        <v>0.44999999999999996</v>
      </c>
      <c r="U109" s="178">
        <f t="shared" si="187"/>
        <v>0.60000000000000009</v>
      </c>
      <c r="AE109" s="140">
        <f t="shared" si="167"/>
        <v>-4.5</v>
      </c>
      <c r="AF109" s="166">
        <f>AF110</f>
        <v>-9</v>
      </c>
      <c r="AG109" s="190"/>
      <c r="AH109" s="190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90"/>
      <c r="AT109" s="190"/>
      <c r="AU109" s="190"/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190"/>
      <c r="BO109" s="190"/>
      <c r="BP109" s="190"/>
      <c r="BQ109" s="190"/>
      <c r="BR109" s="190"/>
      <c r="BS109" s="190"/>
      <c r="BT109" s="190"/>
      <c r="BU109" s="190"/>
      <c r="BV109" s="190"/>
      <c r="BW109" s="190"/>
      <c r="BX109" s="190"/>
      <c r="BY109" s="190"/>
      <c r="BZ109" s="190"/>
      <c r="CA109" s="190"/>
      <c r="CB109" s="190"/>
      <c r="CC109" s="190"/>
      <c r="CD109" s="190"/>
      <c r="CE109" s="190"/>
    </row>
    <row r="110" spans="1:83" x14ac:dyDescent="0.25">
      <c r="A110" s="132" t="str">
        <f t="shared" ref="A110:B110" si="188">A54</f>
        <v>altrp-p</v>
      </c>
      <c r="B110" s="132" t="str">
        <f t="shared" si="188"/>
        <v>nat</v>
      </c>
      <c r="C110" s="132" t="s">
        <v>386</v>
      </c>
      <c r="D110" s="139">
        <f t="shared" ref="D110:K110" si="189">D54</f>
        <v>0.8</v>
      </c>
      <c r="E110" s="139">
        <f t="shared" si="189"/>
        <v>1</v>
      </c>
      <c r="F110" s="139">
        <f t="shared" si="189"/>
        <v>-1.8</v>
      </c>
      <c r="G110" s="139">
        <f t="shared" si="189"/>
        <v>-3</v>
      </c>
      <c r="H110" s="139">
        <f t="shared" si="189"/>
        <v>0.5</v>
      </c>
      <c r="I110" s="139">
        <f t="shared" si="189"/>
        <v>0.5</v>
      </c>
      <c r="J110" s="139">
        <f t="shared" si="189"/>
        <v>-1.8</v>
      </c>
      <c r="K110" s="163">
        <f t="shared" si="189"/>
        <v>-4.5</v>
      </c>
      <c r="L110" s="171">
        <f>TFPgr!AI110*L$1</f>
        <v>0.8</v>
      </c>
      <c r="M110" s="207">
        <f>TFPgr!AJ110*M$1</f>
        <v>-2.5000000000000001E-2</v>
      </c>
      <c r="N110" s="176">
        <f>TFPgr!AK110*N$1</f>
        <v>5.000000000000001E-3</v>
      </c>
      <c r="O110" s="176">
        <f>TFPgr!AL110*O$1</f>
        <v>1.4999999999999999E-2</v>
      </c>
      <c r="P110" s="176">
        <f>TFPgr!AM110*P$1*P$2</f>
        <v>1.35</v>
      </c>
      <c r="Q110" s="176">
        <f>TFPgr!AN110*Q$1*Q$2</f>
        <v>1.8000000000000003</v>
      </c>
      <c r="R110" s="176">
        <f>TFPgr!AO110*R$1*R$2</f>
        <v>0.90000000000000013</v>
      </c>
      <c r="S110" s="176">
        <f>TFPgr!AP110*S$1*S$2</f>
        <v>0.30000000000000004</v>
      </c>
      <c r="T110" s="176">
        <f>TFPgr!AQ110*T$1*T$2</f>
        <v>0.44999999999999996</v>
      </c>
      <c r="U110" s="176">
        <f>TFPgr!AR110*U$1*U$2</f>
        <v>0.60000000000000009</v>
      </c>
      <c r="AE110" s="140">
        <f t="shared" si="167"/>
        <v>-4.5</v>
      </c>
      <c r="AF110" s="163">
        <v>-9</v>
      </c>
      <c r="AG110" s="187"/>
      <c r="AH110" s="187"/>
      <c r="AI110" s="171">
        <v>-0.1</v>
      </c>
      <c r="AJ110" s="171">
        <v>-0.05</v>
      </c>
      <c r="AK110" s="171">
        <v>0.05</v>
      </c>
      <c r="AL110" s="171">
        <v>0.05</v>
      </c>
      <c r="AM110" s="171">
        <v>0.05</v>
      </c>
      <c r="AN110" s="171">
        <v>0.05</v>
      </c>
      <c r="AO110" s="171">
        <v>0.2</v>
      </c>
      <c r="AP110" s="171">
        <v>0.1</v>
      </c>
      <c r="AQ110" s="171">
        <v>0.15</v>
      </c>
      <c r="AR110" s="171">
        <v>0.2</v>
      </c>
      <c r="AS110" s="187"/>
      <c r="AT110" s="187"/>
      <c r="AU110" s="187"/>
      <c r="AV110" s="187"/>
      <c r="AW110" s="187"/>
      <c r="AX110" s="187"/>
      <c r="AY110" s="187"/>
      <c r="AZ110" s="187"/>
      <c r="BA110" s="187"/>
      <c r="BB110" s="187"/>
      <c r="BC110" s="187"/>
      <c r="BD110" s="187"/>
      <c r="BE110" s="187"/>
      <c r="BF110" s="187"/>
      <c r="BG110" s="187"/>
      <c r="BH110" s="187"/>
      <c r="BI110" s="187"/>
      <c r="BJ110" s="187"/>
      <c r="BK110" s="187"/>
      <c r="BL110" s="187"/>
      <c r="BM110" s="187"/>
      <c r="BN110" s="187"/>
      <c r="BO110" s="187"/>
      <c r="BP110" s="187"/>
      <c r="BQ110" s="187"/>
      <c r="BR110" s="187"/>
      <c r="BS110" s="187"/>
      <c r="BT110" s="187"/>
      <c r="BU110" s="187"/>
      <c r="BV110" s="187"/>
      <c r="BW110" s="187"/>
      <c r="BX110" s="187"/>
      <c r="BY110" s="187"/>
      <c r="BZ110" s="187"/>
      <c r="CA110" s="187"/>
      <c r="CB110" s="187"/>
      <c r="CC110" s="187"/>
      <c r="CD110" s="187"/>
      <c r="CE110" s="187"/>
    </row>
    <row r="111" spans="1:83" x14ac:dyDescent="0.25">
      <c r="A111" s="34" t="str">
        <f t="shared" ref="A111:B111" si="190">A55</f>
        <v>altrp-f</v>
      </c>
      <c r="B111" s="34" t="str">
        <f t="shared" si="190"/>
        <v>nat</v>
      </c>
      <c r="C111" s="34" t="s">
        <v>386</v>
      </c>
      <c r="D111" s="135">
        <f t="shared" ref="D111:K111" si="191">D55</f>
        <v>0.8</v>
      </c>
      <c r="E111" s="135">
        <f t="shared" si="191"/>
        <v>1</v>
      </c>
      <c r="F111" s="135">
        <f t="shared" si="191"/>
        <v>-1.8</v>
      </c>
      <c r="G111" s="135">
        <f t="shared" si="191"/>
        <v>-3</v>
      </c>
      <c r="H111" s="135">
        <f t="shared" si="191"/>
        <v>0.5</v>
      </c>
      <c r="I111" s="135">
        <f t="shared" si="191"/>
        <v>0.5</v>
      </c>
      <c r="J111" s="135">
        <f t="shared" si="191"/>
        <v>-1.8</v>
      </c>
      <c r="K111" s="165">
        <f t="shared" si="191"/>
        <v>-4.5</v>
      </c>
      <c r="L111" s="172">
        <f t="shared" ref="L111:U113" si="192">L110</f>
        <v>0.8</v>
      </c>
      <c r="M111" s="208">
        <f t="shared" si="192"/>
        <v>-2.5000000000000001E-2</v>
      </c>
      <c r="N111" s="178">
        <f t="shared" si="192"/>
        <v>5.000000000000001E-3</v>
      </c>
      <c r="O111" s="178">
        <f t="shared" si="192"/>
        <v>1.4999999999999999E-2</v>
      </c>
      <c r="P111" s="178">
        <f t="shared" si="192"/>
        <v>1.35</v>
      </c>
      <c r="Q111" s="178">
        <f t="shared" si="192"/>
        <v>1.8000000000000003</v>
      </c>
      <c r="R111" s="178">
        <f t="shared" si="192"/>
        <v>0.90000000000000013</v>
      </c>
      <c r="S111" s="178">
        <f t="shared" si="192"/>
        <v>0.30000000000000004</v>
      </c>
      <c r="T111" s="178">
        <f t="shared" si="192"/>
        <v>0.44999999999999996</v>
      </c>
      <c r="U111" s="178">
        <f t="shared" si="192"/>
        <v>0.60000000000000009</v>
      </c>
      <c r="AE111" s="140">
        <f t="shared" si="167"/>
        <v>-4.5</v>
      </c>
      <c r="AF111" s="163">
        <f>AF110</f>
        <v>-9</v>
      </c>
      <c r="AG111" s="187"/>
      <c r="AH111" s="187"/>
      <c r="AI111" s="172"/>
      <c r="AJ111" s="172"/>
      <c r="AK111" s="172"/>
      <c r="AL111" s="172"/>
      <c r="AM111" s="172"/>
      <c r="AN111" s="172"/>
      <c r="AO111" s="172"/>
      <c r="AP111" s="172"/>
      <c r="AQ111" s="172"/>
      <c r="AR111" s="172"/>
      <c r="AS111" s="187"/>
      <c r="AT111" s="187"/>
      <c r="AU111" s="187"/>
      <c r="AV111" s="187"/>
      <c r="AW111" s="187"/>
      <c r="AX111" s="187"/>
      <c r="AY111" s="187"/>
      <c r="AZ111" s="187"/>
      <c r="BA111" s="187"/>
      <c r="BB111" s="187"/>
      <c r="BC111" s="187"/>
      <c r="BD111" s="187"/>
      <c r="BE111" s="187"/>
      <c r="BF111" s="187"/>
      <c r="BG111" s="187"/>
      <c r="BH111" s="187"/>
      <c r="BI111" s="187"/>
      <c r="BJ111" s="187"/>
      <c r="BK111" s="187"/>
      <c r="BL111" s="187"/>
      <c r="BM111" s="187"/>
      <c r="BN111" s="187"/>
      <c r="BO111" s="187"/>
      <c r="BP111" s="187"/>
      <c r="BQ111" s="187"/>
      <c r="BR111" s="187"/>
      <c r="BS111" s="187"/>
      <c r="BT111" s="187"/>
      <c r="BU111" s="187"/>
      <c r="BV111" s="187"/>
      <c r="BW111" s="187"/>
      <c r="BX111" s="187"/>
      <c r="BY111" s="187"/>
      <c r="BZ111" s="187"/>
      <c r="CA111" s="187"/>
      <c r="CB111" s="187"/>
      <c r="CC111" s="187"/>
      <c r="CD111" s="187"/>
      <c r="CE111" s="187"/>
    </row>
    <row r="112" spans="1:83" x14ac:dyDescent="0.25">
      <c r="A112" s="132" t="str">
        <f t="shared" ref="A112:B112" si="193">A56</f>
        <v>awtrp</v>
      </c>
      <c r="B112" s="132" t="str">
        <f t="shared" si="193"/>
        <v>nat</v>
      </c>
      <c r="C112" s="132" t="s">
        <v>386</v>
      </c>
      <c r="D112" s="135">
        <f t="shared" ref="D112:K112" si="194">D56</f>
        <v>0.8</v>
      </c>
      <c r="E112" s="135">
        <f t="shared" si="194"/>
        <v>1</v>
      </c>
      <c r="F112" s="135">
        <f t="shared" si="194"/>
        <v>-1.8</v>
      </c>
      <c r="G112" s="135">
        <f t="shared" si="194"/>
        <v>-3</v>
      </c>
      <c r="H112" s="135">
        <f t="shared" si="194"/>
        <v>0.5</v>
      </c>
      <c r="I112" s="135">
        <f t="shared" si="194"/>
        <v>0.5</v>
      </c>
      <c r="J112" s="135">
        <f t="shared" si="194"/>
        <v>-1.8</v>
      </c>
      <c r="K112" s="165">
        <f t="shared" si="194"/>
        <v>-4.5</v>
      </c>
      <c r="L112" s="172">
        <f t="shared" si="192"/>
        <v>0.8</v>
      </c>
      <c r="M112" s="208">
        <f t="shared" si="192"/>
        <v>-2.5000000000000001E-2</v>
      </c>
      <c r="N112" s="178">
        <f t="shared" si="192"/>
        <v>5.000000000000001E-3</v>
      </c>
      <c r="O112" s="178">
        <f t="shared" si="192"/>
        <v>1.4999999999999999E-2</v>
      </c>
      <c r="P112" s="178">
        <f t="shared" si="192"/>
        <v>1.35</v>
      </c>
      <c r="Q112" s="178">
        <f t="shared" si="192"/>
        <v>1.8000000000000003</v>
      </c>
      <c r="R112" s="178">
        <f t="shared" si="192"/>
        <v>0.90000000000000013</v>
      </c>
      <c r="S112" s="178">
        <f t="shared" si="192"/>
        <v>0.30000000000000004</v>
      </c>
      <c r="T112" s="178">
        <f t="shared" si="192"/>
        <v>0.44999999999999996</v>
      </c>
      <c r="U112" s="178">
        <f t="shared" si="192"/>
        <v>0.60000000000000009</v>
      </c>
      <c r="AE112" s="140">
        <f t="shared" si="167"/>
        <v>-4.5</v>
      </c>
      <c r="AF112" s="163">
        <f>AF111</f>
        <v>-9</v>
      </c>
      <c r="AG112" s="187"/>
      <c r="AH112" s="187"/>
      <c r="AI112" s="172"/>
      <c r="AJ112" s="172"/>
      <c r="AK112" s="172"/>
      <c r="AL112" s="172"/>
      <c r="AM112" s="172"/>
      <c r="AN112" s="172"/>
      <c r="AO112" s="172"/>
      <c r="AP112" s="172"/>
      <c r="AQ112" s="172"/>
      <c r="AR112" s="172"/>
      <c r="AS112" s="187"/>
      <c r="AT112" s="187"/>
      <c r="AU112" s="187"/>
      <c r="AV112" s="187"/>
      <c r="AW112" s="187"/>
      <c r="AX112" s="187"/>
      <c r="AY112" s="187"/>
      <c r="AZ112" s="187"/>
      <c r="BA112" s="187"/>
      <c r="BB112" s="187"/>
      <c r="BC112" s="187"/>
      <c r="BD112" s="187"/>
      <c r="BE112" s="187"/>
      <c r="BF112" s="187"/>
      <c r="BG112" s="187"/>
      <c r="BH112" s="187"/>
      <c r="BI112" s="187"/>
      <c r="BJ112" s="187"/>
      <c r="BK112" s="187"/>
      <c r="BL112" s="187"/>
      <c r="BM112" s="187"/>
      <c r="BN112" s="187"/>
      <c r="BO112" s="187"/>
      <c r="BP112" s="187"/>
      <c r="BQ112" s="187"/>
      <c r="BR112" s="187"/>
      <c r="BS112" s="187"/>
      <c r="BT112" s="187"/>
      <c r="BU112" s="187"/>
      <c r="BV112" s="187"/>
      <c r="BW112" s="187"/>
      <c r="BX112" s="187"/>
      <c r="BY112" s="187"/>
      <c r="BZ112" s="187"/>
      <c r="CA112" s="187"/>
      <c r="CB112" s="187"/>
      <c r="CC112" s="187"/>
      <c r="CD112" s="187"/>
      <c r="CE112" s="187"/>
    </row>
    <row r="113" spans="1:85" x14ac:dyDescent="0.25">
      <c r="A113" s="132" t="str">
        <f t="shared" ref="A113:B113" si="195">A57</f>
        <v>aatrp</v>
      </c>
      <c r="B113" s="132" t="str">
        <f t="shared" si="195"/>
        <v>nat</v>
      </c>
      <c r="C113" s="132" t="s">
        <v>386</v>
      </c>
      <c r="D113" s="135">
        <f t="shared" ref="D113:K113" si="196">D57</f>
        <v>0.8</v>
      </c>
      <c r="E113" s="135">
        <f t="shared" si="196"/>
        <v>1</v>
      </c>
      <c r="F113" s="135">
        <f t="shared" si="196"/>
        <v>-1.8</v>
      </c>
      <c r="G113" s="135">
        <f t="shared" si="196"/>
        <v>-3</v>
      </c>
      <c r="H113" s="135">
        <f t="shared" si="196"/>
        <v>0.5</v>
      </c>
      <c r="I113" s="135">
        <f t="shared" si="196"/>
        <v>0.5</v>
      </c>
      <c r="J113" s="135">
        <f t="shared" si="196"/>
        <v>-1.8</v>
      </c>
      <c r="K113" s="165">
        <f t="shared" si="196"/>
        <v>-4.5</v>
      </c>
      <c r="L113" s="172">
        <f t="shared" si="192"/>
        <v>0.8</v>
      </c>
      <c r="M113" s="208">
        <f t="shared" si="192"/>
        <v>-2.5000000000000001E-2</v>
      </c>
      <c r="N113" s="178">
        <f t="shared" si="192"/>
        <v>5.000000000000001E-3</v>
      </c>
      <c r="O113" s="178">
        <f t="shared" si="192"/>
        <v>1.4999999999999999E-2</v>
      </c>
      <c r="P113" s="178">
        <f t="shared" si="192"/>
        <v>1.35</v>
      </c>
      <c r="Q113" s="178">
        <f t="shared" si="192"/>
        <v>1.8000000000000003</v>
      </c>
      <c r="R113" s="178">
        <f t="shared" si="192"/>
        <v>0.90000000000000013</v>
      </c>
      <c r="S113" s="178">
        <f t="shared" si="192"/>
        <v>0.30000000000000004</v>
      </c>
      <c r="T113" s="178">
        <f t="shared" si="192"/>
        <v>0.44999999999999996</v>
      </c>
      <c r="U113" s="178">
        <f t="shared" si="192"/>
        <v>0.60000000000000009</v>
      </c>
      <c r="AE113" s="140">
        <f t="shared" si="167"/>
        <v>-4.5</v>
      </c>
      <c r="AF113" s="163">
        <f>AF112</f>
        <v>-9</v>
      </c>
      <c r="AG113" s="187"/>
      <c r="AH113" s="187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87"/>
      <c r="AT113" s="187"/>
      <c r="AU113" s="187"/>
      <c r="AV113" s="187"/>
      <c r="AW113" s="187"/>
      <c r="AX113" s="187"/>
      <c r="AY113" s="187"/>
      <c r="AZ113" s="187"/>
      <c r="BA113" s="187"/>
      <c r="BB113" s="187"/>
      <c r="BC113" s="187"/>
      <c r="BD113" s="187"/>
      <c r="BE113" s="187"/>
      <c r="BF113" s="187"/>
      <c r="BG113" s="187"/>
      <c r="BH113" s="187"/>
      <c r="BI113" s="187"/>
      <c r="BJ113" s="187"/>
      <c r="BK113" s="187"/>
      <c r="BL113" s="187"/>
      <c r="BM113" s="187"/>
      <c r="BN113" s="187"/>
      <c r="BO113" s="187"/>
      <c r="BP113" s="187"/>
      <c r="BQ113" s="187"/>
      <c r="BR113" s="187"/>
      <c r="BS113" s="187"/>
      <c r="BT113" s="187"/>
      <c r="BU113" s="187"/>
      <c r="BV113" s="187"/>
      <c r="BW113" s="187"/>
      <c r="BX113" s="187"/>
      <c r="BY113" s="187"/>
      <c r="BZ113" s="187"/>
      <c r="CA113" s="187"/>
      <c r="CB113" s="187"/>
      <c r="CC113" s="187"/>
      <c r="CD113" s="187"/>
      <c r="CE113" s="187"/>
    </row>
    <row r="114" spans="1:85" x14ac:dyDescent="0.25">
      <c r="A114" s="34" t="str">
        <f t="shared" ref="A114:B114" si="197">A58</f>
        <v>acomm</v>
      </c>
      <c r="B114" s="34" t="str">
        <f t="shared" si="197"/>
        <v>nat</v>
      </c>
      <c r="C114" s="34" t="s">
        <v>386</v>
      </c>
      <c r="D114" s="135">
        <f t="shared" ref="D114:K114" si="198">D58</f>
        <v>0.8</v>
      </c>
      <c r="E114" s="135">
        <f t="shared" si="198"/>
        <v>1</v>
      </c>
      <c r="F114" s="135">
        <f t="shared" si="198"/>
        <v>-1.8</v>
      </c>
      <c r="G114" s="135">
        <f t="shared" si="198"/>
        <v>-3</v>
      </c>
      <c r="H114" s="135">
        <f t="shared" si="198"/>
        <v>0.5</v>
      </c>
      <c r="I114" s="135">
        <f t="shared" si="198"/>
        <v>0.5</v>
      </c>
      <c r="J114" s="135">
        <f t="shared" si="198"/>
        <v>-1.8</v>
      </c>
      <c r="K114" s="163">
        <f t="shared" si="198"/>
        <v>-0.75</v>
      </c>
      <c r="L114" s="171">
        <f>TFPgr!AI114*L$1*L$2</f>
        <v>1.36</v>
      </c>
      <c r="M114" s="207">
        <f>TFPgr!AJ114*M$1*M$2</f>
        <v>-2.5000000000000001E-2</v>
      </c>
      <c r="N114" s="176">
        <f>TFPgr!AK114*N$1*N$2</f>
        <v>6.000000000000001E-3</v>
      </c>
      <c r="O114" s="176">
        <f>TFPgr!AL114*O$1*O$2</f>
        <v>1.7999999999999999E-2</v>
      </c>
      <c r="P114" s="176">
        <f>TFPgr!AM114*P$1*P$2</f>
        <v>1.35</v>
      </c>
      <c r="Q114" s="176">
        <f>TFPgr!AN114*Q$1*Q$2</f>
        <v>1.8000000000000003</v>
      </c>
      <c r="R114" s="176">
        <f>TFPgr!AO114*R$1*R$2</f>
        <v>0.90000000000000013</v>
      </c>
      <c r="S114" s="176">
        <f>TFPgr!AP114*S$1*S$2</f>
        <v>0.30000000000000004</v>
      </c>
      <c r="T114" s="176">
        <f>TFPgr!AQ114*T$1*T$2</f>
        <v>0.44999999999999996</v>
      </c>
      <c r="U114" s="176">
        <f>TFPgr!AR114*U$1*U$2</f>
        <v>0.60000000000000009</v>
      </c>
      <c r="AE114" s="140">
        <f t="shared" si="167"/>
        <v>-0.75</v>
      </c>
      <c r="AF114" s="163">
        <v>-1.5</v>
      </c>
      <c r="AG114" s="187"/>
      <c r="AH114" s="187"/>
      <c r="AI114" s="171">
        <v>-0.1</v>
      </c>
      <c r="AJ114" s="171">
        <v>-0.05</v>
      </c>
      <c r="AK114" s="171">
        <v>0.05</v>
      </c>
      <c r="AL114" s="171">
        <v>0.05</v>
      </c>
      <c r="AM114" s="171">
        <v>0.05</v>
      </c>
      <c r="AN114" s="171">
        <v>0.05</v>
      </c>
      <c r="AO114" s="171">
        <v>0.2</v>
      </c>
      <c r="AP114" s="171">
        <v>0.1</v>
      </c>
      <c r="AQ114" s="171">
        <v>0.15</v>
      </c>
      <c r="AR114" s="171">
        <v>0.2</v>
      </c>
      <c r="AS114" s="187"/>
      <c r="AT114" s="187"/>
      <c r="AU114" s="187"/>
      <c r="AV114" s="187"/>
      <c r="AW114" s="187"/>
      <c r="AX114" s="187"/>
      <c r="AY114" s="187"/>
      <c r="AZ114" s="187"/>
      <c r="BA114" s="187"/>
      <c r="BB114" s="187"/>
      <c r="BC114" s="187"/>
      <c r="BD114" s="187"/>
      <c r="BE114" s="187"/>
      <c r="BF114" s="187"/>
      <c r="BG114" s="187"/>
      <c r="BH114" s="187"/>
      <c r="BI114" s="187"/>
      <c r="BJ114" s="187"/>
      <c r="BK114" s="187"/>
      <c r="BL114" s="187"/>
      <c r="BM114" s="187"/>
      <c r="BN114" s="187"/>
      <c r="BO114" s="187"/>
      <c r="BP114" s="187"/>
      <c r="BQ114" s="187"/>
      <c r="BR114" s="187"/>
      <c r="BS114" s="187"/>
      <c r="BT114" s="187"/>
      <c r="BU114" s="187"/>
      <c r="BV114" s="187"/>
      <c r="BW114" s="187"/>
      <c r="BX114" s="187"/>
      <c r="BY114" s="187"/>
      <c r="BZ114" s="187"/>
      <c r="CA114" s="187"/>
      <c r="CB114" s="187"/>
      <c r="CC114" s="187"/>
      <c r="CD114" s="187"/>
      <c r="CE114" s="187"/>
    </row>
    <row r="115" spans="1:85" x14ac:dyDescent="0.25">
      <c r="A115" s="34" t="str">
        <f t="shared" ref="A115:B115" si="199">A59</f>
        <v>afsrv</v>
      </c>
      <c r="B115" s="34" t="str">
        <f t="shared" si="199"/>
        <v>nat</v>
      </c>
      <c r="C115" s="34" t="s">
        <v>386</v>
      </c>
      <c r="D115" s="139">
        <f t="shared" ref="D115:J115" si="200">D59</f>
        <v>-0.78</v>
      </c>
      <c r="E115" s="139">
        <f t="shared" si="200"/>
        <v>-0.35</v>
      </c>
      <c r="F115" s="139">
        <f t="shared" si="200"/>
        <v>-0.3</v>
      </c>
      <c r="G115" s="139">
        <f t="shared" si="200"/>
        <v>-1.2</v>
      </c>
      <c r="H115" s="139">
        <f t="shared" si="200"/>
        <v>0.3</v>
      </c>
      <c r="I115" s="139">
        <f t="shared" si="200"/>
        <v>0.1</v>
      </c>
      <c r="J115" s="139">
        <f t="shared" si="200"/>
        <v>-0.5</v>
      </c>
      <c r="K115" s="163">
        <v>0.05</v>
      </c>
      <c r="L115" s="171">
        <f>TFPgr!AI115*L$1</f>
        <v>0.8</v>
      </c>
      <c r="M115" s="207">
        <f>TFPgr!AJ115*M$1</f>
        <v>-2.5000000000000001E-2</v>
      </c>
      <c r="N115" s="176">
        <f>TFPgr!AK115*N$1</f>
        <v>5.000000000000001E-3</v>
      </c>
      <c r="O115" s="176">
        <f>TFPgr!AL115*O$1</f>
        <v>1.4999999999999999E-2</v>
      </c>
      <c r="P115" s="176">
        <f>TFPgr!AM115*P$1*P$2</f>
        <v>1.35</v>
      </c>
      <c r="Q115" s="176">
        <f>TFPgr!AN115*Q$1*Q$2</f>
        <v>1.8000000000000003</v>
      </c>
      <c r="R115" s="176">
        <f>TFPgr!AO115*R$1*R$2</f>
        <v>0.90000000000000013</v>
      </c>
      <c r="S115" s="176">
        <f>TFPgr!AP115*S$1*S$2</f>
        <v>0.30000000000000004</v>
      </c>
      <c r="T115" s="176">
        <f>TFPgr!AQ115*T$1*T$2</f>
        <v>0.44999999999999996</v>
      </c>
      <c r="U115" s="176">
        <f>TFPgr!AR115*U$1*U$2</f>
        <v>0.60000000000000009</v>
      </c>
      <c r="W115" s="212">
        <v>0.05</v>
      </c>
      <c r="AE115" s="140">
        <f t="shared" si="167"/>
        <v>-0.125</v>
      </c>
      <c r="AF115" s="163">
        <v>-0.25</v>
      </c>
      <c r="AG115" s="187"/>
      <c r="AH115" s="187"/>
      <c r="AI115" s="171">
        <v>-0.1</v>
      </c>
      <c r="AJ115" s="171">
        <v>-0.05</v>
      </c>
      <c r="AK115" s="171">
        <v>0.05</v>
      </c>
      <c r="AL115" s="171">
        <v>0.05</v>
      </c>
      <c r="AM115" s="171">
        <v>0.05</v>
      </c>
      <c r="AN115" s="171">
        <v>0.05</v>
      </c>
      <c r="AO115" s="171">
        <v>0.2</v>
      </c>
      <c r="AP115" s="171">
        <v>0.1</v>
      </c>
      <c r="AQ115" s="171">
        <v>0.15</v>
      </c>
      <c r="AR115" s="171">
        <v>0.2</v>
      </c>
      <c r="AS115" s="187"/>
      <c r="AT115" s="187"/>
      <c r="AU115" s="187"/>
      <c r="AV115" s="187"/>
      <c r="AW115" s="187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</row>
    <row r="116" spans="1:85" x14ac:dyDescent="0.25">
      <c r="A116" s="34" t="str">
        <f t="shared" ref="A116:B116" si="201">A60</f>
        <v>absrv</v>
      </c>
      <c r="B116" s="34" t="str">
        <f t="shared" si="201"/>
        <v>nat</v>
      </c>
      <c r="C116" s="34" t="s">
        <v>386</v>
      </c>
      <c r="D116" s="135">
        <f t="shared" ref="D116:J116" si="202">D60</f>
        <v>-0.78</v>
      </c>
      <c r="E116" s="135">
        <f t="shared" si="202"/>
        <v>-0.35</v>
      </c>
      <c r="F116" s="135">
        <f t="shared" si="202"/>
        <v>-0.3</v>
      </c>
      <c r="G116" s="135">
        <f t="shared" si="202"/>
        <v>-1.2</v>
      </c>
      <c r="H116" s="135">
        <f t="shared" si="202"/>
        <v>0.3</v>
      </c>
      <c r="I116" s="135">
        <f t="shared" si="202"/>
        <v>0.1</v>
      </c>
      <c r="J116" s="135">
        <f t="shared" si="202"/>
        <v>-0.5</v>
      </c>
      <c r="K116" s="165">
        <f>K115</f>
        <v>0.05</v>
      </c>
      <c r="L116" s="172">
        <f t="shared" ref="L116:U116" si="203">L115</f>
        <v>0.8</v>
      </c>
      <c r="M116" s="208">
        <f t="shared" si="203"/>
        <v>-2.5000000000000001E-2</v>
      </c>
      <c r="N116" s="178">
        <f t="shared" si="203"/>
        <v>5.000000000000001E-3</v>
      </c>
      <c r="O116" s="178">
        <f t="shared" si="203"/>
        <v>1.4999999999999999E-2</v>
      </c>
      <c r="P116" s="178">
        <f t="shared" si="203"/>
        <v>1.35</v>
      </c>
      <c r="Q116" s="178">
        <f t="shared" si="203"/>
        <v>1.8000000000000003</v>
      </c>
      <c r="R116" s="178">
        <f t="shared" si="203"/>
        <v>0.90000000000000013</v>
      </c>
      <c r="S116" s="178">
        <f t="shared" si="203"/>
        <v>0.30000000000000004</v>
      </c>
      <c r="T116" s="178">
        <f t="shared" si="203"/>
        <v>0.44999999999999996</v>
      </c>
      <c r="U116" s="178">
        <f t="shared" si="203"/>
        <v>0.60000000000000009</v>
      </c>
      <c r="AE116" s="140">
        <f t="shared" si="167"/>
        <v>-0.125</v>
      </c>
      <c r="AF116" s="163">
        <f>AF115</f>
        <v>-0.25</v>
      </c>
      <c r="AG116" s="187"/>
      <c r="AH116" s="187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72"/>
      <c r="AS116" s="187"/>
      <c r="AT116" s="187"/>
      <c r="AU116" s="187"/>
      <c r="AV116" s="187"/>
      <c r="AW116" s="187"/>
      <c r="AX116" s="187"/>
      <c r="AY116" s="187"/>
      <c r="AZ116" s="187"/>
      <c r="BA116" s="187"/>
      <c r="BB116" s="187"/>
      <c r="BC116" s="187"/>
      <c r="BD116" s="187"/>
      <c r="BE116" s="187"/>
      <c r="BF116" s="187"/>
      <c r="BG116" s="187"/>
      <c r="BH116" s="187"/>
      <c r="BI116" s="187"/>
      <c r="BJ116" s="187"/>
      <c r="BK116" s="187"/>
      <c r="BL116" s="187"/>
      <c r="BM116" s="187"/>
      <c r="BN116" s="187"/>
      <c r="BO116" s="187"/>
      <c r="BP116" s="187"/>
      <c r="BQ116" s="187"/>
      <c r="BR116" s="187"/>
      <c r="BS116" s="187"/>
      <c r="BT116" s="187"/>
      <c r="BU116" s="187"/>
      <c r="BV116" s="187"/>
      <c r="BW116" s="187"/>
      <c r="BX116" s="187"/>
      <c r="BY116" s="187"/>
      <c r="BZ116" s="187"/>
      <c r="CA116" s="187"/>
      <c r="CB116" s="187"/>
      <c r="CC116" s="187"/>
      <c r="CD116" s="187"/>
      <c r="CE116" s="187"/>
    </row>
    <row r="117" spans="1:85" x14ac:dyDescent="0.25">
      <c r="A117" s="34" t="str">
        <f t="shared" ref="A117:B117" si="204">A61</f>
        <v>agsrv</v>
      </c>
      <c r="B117" s="34" t="str">
        <f t="shared" si="204"/>
        <v>nat</v>
      </c>
      <c r="C117" s="34" t="s">
        <v>386</v>
      </c>
      <c r="D117" s="139">
        <f t="shared" ref="D117:J117" si="205">D61</f>
        <v>1.7</v>
      </c>
      <c r="E117" s="139">
        <f t="shared" si="205"/>
        <v>1</v>
      </c>
      <c r="F117" s="139">
        <f t="shared" si="205"/>
        <v>-2</v>
      </c>
      <c r="G117" s="139">
        <f t="shared" si="205"/>
        <v>-2</v>
      </c>
      <c r="H117" s="139">
        <f t="shared" si="205"/>
        <v>-1.4</v>
      </c>
      <c r="I117" s="139">
        <f t="shared" si="205"/>
        <v>-0.6</v>
      </c>
      <c r="J117" s="139">
        <f t="shared" si="205"/>
        <v>0.5</v>
      </c>
      <c r="K117" s="163">
        <v>0.9</v>
      </c>
      <c r="L117" s="171">
        <f>TFPgr!AI117*L$1</f>
        <v>0.8</v>
      </c>
      <c r="M117" s="207">
        <f>TFPgr!AJ117*M$1</f>
        <v>-2.5000000000000001E-2</v>
      </c>
      <c r="N117" s="176">
        <f>TFPgr!AK117*N$1</f>
        <v>5.000000000000001E-3</v>
      </c>
      <c r="O117" s="176">
        <f>TFPgr!AL117*O$1</f>
        <v>1.4999999999999999E-2</v>
      </c>
      <c r="P117" s="176">
        <f>TFPgr!AM117*P$1</f>
        <v>0.45</v>
      </c>
      <c r="Q117" s="176">
        <f>TFPgr!AN117*Q$1</f>
        <v>0.60000000000000009</v>
      </c>
      <c r="R117" s="176">
        <f>TFPgr!AO117*R$1</f>
        <v>0.30000000000000004</v>
      </c>
      <c r="S117" s="176">
        <f>TFPgr!AP117*S$1</f>
        <v>0.15000000000000002</v>
      </c>
      <c r="T117" s="176">
        <f>TFPgr!AQ117*T$1</f>
        <v>0.22499999999999998</v>
      </c>
      <c r="U117" s="176">
        <f>TFPgr!AR117*U$1</f>
        <v>0.30000000000000004</v>
      </c>
      <c r="AE117" s="140">
        <f t="shared" si="167"/>
        <v>0.25</v>
      </c>
      <c r="AF117" s="163">
        <v>0.5</v>
      </c>
      <c r="AG117" s="187"/>
      <c r="AH117" s="187"/>
      <c r="AI117" s="171">
        <v>-0.1</v>
      </c>
      <c r="AJ117" s="171">
        <v>-0.05</v>
      </c>
      <c r="AK117" s="171">
        <v>0.05</v>
      </c>
      <c r="AL117" s="171">
        <v>0.05</v>
      </c>
      <c r="AM117" s="171">
        <v>0.05</v>
      </c>
      <c r="AN117" s="171">
        <v>0.05</v>
      </c>
      <c r="AO117" s="171">
        <v>0.2</v>
      </c>
      <c r="AP117" s="171">
        <v>0.1</v>
      </c>
      <c r="AQ117" s="171">
        <v>0.15</v>
      </c>
      <c r="AR117" s="171">
        <v>0.2</v>
      </c>
      <c r="AS117" s="187"/>
      <c r="AT117" s="187"/>
      <c r="AU117" s="187"/>
      <c r="AV117" s="187"/>
      <c r="AW117" s="187"/>
      <c r="AX117" s="187"/>
      <c r="AY117" s="187"/>
      <c r="AZ117" s="187"/>
      <c r="BA117" s="187"/>
      <c r="BB117" s="187"/>
      <c r="BC117" s="187"/>
      <c r="BD117" s="187"/>
      <c r="BE117" s="187"/>
      <c r="BF117" s="187"/>
      <c r="BG117" s="187"/>
      <c r="BH117" s="187"/>
      <c r="BI117" s="187"/>
      <c r="BJ117" s="187"/>
      <c r="BK117" s="187"/>
      <c r="BL117" s="187"/>
      <c r="BM117" s="187"/>
      <c r="BN117" s="187"/>
      <c r="BO117" s="187"/>
      <c r="BP117" s="187"/>
      <c r="BQ117" s="187"/>
      <c r="BR117" s="187"/>
      <c r="BS117" s="187"/>
      <c r="BT117" s="187"/>
      <c r="BU117" s="187"/>
      <c r="BV117" s="187"/>
      <c r="BW117" s="187"/>
      <c r="BX117" s="187"/>
      <c r="BY117" s="187"/>
      <c r="BZ117" s="187"/>
      <c r="CA117" s="187"/>
      <c r="CB117" s="187"/>
      <c r="CC117" s="187"/>
      <c r="CD117" s="187"/>
      <c r="CE117" s="187"/>
    </row>
    <row r="118" spans="1:85" x14ac:dyDescent="0.25">
      <c r="A118" s="34" t="str">
        <f t="shared" ref="A118:B118" si="206">A62</f>
        <v>aosrv</v>
      </c>
      <c r="B118" s="34" t="str">
        <f t="shared" si="206"/>
        <v>nat</v>
      </c>
      <c r="C118" s="34" t="s">
        <v>386</v>
      </c>
      <c r="D118" s="139">
        <f t="shared" ref="D118:K118" si="207">D62</f>
        <v>-1</v>
      </c>
      <c r="E118" s="139">
        <f t="shared" si="207"/>
        <v>-2.4</v>
      </c>
      <c r="F118" s="139">
        <f t="shared" si="207"/>
        <v>-3</v>
      </c>
      <c r="G118" s="139">
        <f t="shared" si="207"/>
        <v>-1.6</v>
      </c>
      <c r="H118" s="139">
        <f t="shared" si="207"/>
        <v>-1.4</v>
      </c>
      <c r="I118" s="139">
        <f t="shared" si="207"/>
        <v>-2</v>
      </c>
      <c r="J118" s="139">
        <f t="shared" si="207"/>
        <v>-1.5</v>
      </c>
      <c r="K118" s="163">
        <f t="shared" si="207"/>
        <v>-10</v>
      </c>
      <c r="L118" s="171">
        <f>TFPgr!AI118*L$1</f>
        <v>0.8</v>
      </c>
      <c r="M118" s="207">
        <f>TFPgr!AJ118*M$1</f>
        <v>-2.5000000000000001E-2</v>
      </c>
      <c r="N118" s="176">
        <f>TFPgr!AK118*N$1</f>
        <v>5.000000000000001E-3</v>
      </c>
      <c r="O118" s="176">
        <f>TFPgr!AL118*O$1</f>
        <v>1.4999999999999999E-2</v>
      </c>
      <c r="P118" s="176">
        <f>TFPgr!AM118*P$1</f>
        <v>0.45</v>
      </c>
      <c r="Q118" s="176">
        <f>TFPgr!AN118*Q$1</f>
        <v>0.60000000000000009</v>
      </c>
      <c r="R118" s="176">
        <f>TFPgr!AO118*R$1</f>
        <v>0.30000000000000004</v>
      </c>
      <c r="S118" s="176">
        <f>TFPgr!AP118*S$1</f>
        <v>0.15000000000000002</v>
      </c>
      <c r="T118" s="176">
        <f>TFPgr!AQ118*T$1</f>
        <v>0.22499999999999998</v>
      </c>
      <c r="U118" s="176">
        <f>TFPgr!AR118*U$1</f>
        <v>0.30000000000000004</v>
      </c>
      <c r="AE118" s="140">
        <f t="shared" si="167"/>
        <v>-9.5</v>
      </c>
      <c r="AF118" s="163">
        <v>-19</v>
      </c>
      <c r="AG118" s="187"/>
      <c r="AH118" s="187"/>
      <c r="AI118" s="171">
        <v>-0.1</v>
      </c>
      <c r="AJ118" s="171">
        <v>-0.05</v>
      </c>
      <c r="AK118" s="171">
        <v>0.05</v>
      </c>
      <c r="AL118" s="171">
        <v>0.05</v>
      </c>
      <c r="AM118" s="171">
        <v>0.05</v>
      </c>
      <c r="AN118" s="171">
        <v>0.05</v>
      </c>
      <c r="AO118" s="171">
        <v>0.2</v>
      </c>
      <c r="AP118" s="171">
        <v>0.1</v>
      </c>
      <c r="AQ118" s="171">
        <v>0.15</v>
      </c>
      <c r="AR118" s="171">
        <v>0.2</v>
      </c>
      <c r="AS118" s="187"/>
      <c r="AT118" s="187"/>
      <c r="AU118" s="187"/>
      <c r="AV118" s="187"/>
      <c r="AW118" s="187"/>
      <c r="AX118" s="187"/>
      <c r="AY118" s="187"/>
      <c r="AZ118" s="187"/>
      <c r="BA118" s="187"/>
      <c r="BB118" s="187"/>
      <c r="BC118" s="187"/>
      <c r="BD118" s="187"/>
      <c r="BE118" s="187"/>
      <c r="BF118" s="187"/>
      <c r="BG118" s="187"/>
      <c r="BH118" s="187"/>
      <c r="BI118" s="187"/>
      <c r="BJ118" s="187"/>
      <c r="BK118" s="187"/>
      <c r="BL118" s="187"/>
      <c r="BM118" s="187"/>
      <c r="BN118" s="187"/>
      <c r="BO118" s="187"/>
      <c r="BP118" s="187"/>
      <c r="BQ118" s="187"/>
      <c r="BR118" s="187"/>
      <c r="BS118" s="187"/>
      <c r="BT118" s="187"/>
      <c r="BU118" s="187"/>
      <c r="BV118" s="187"/>
      <c r="BW118" s="187"/>
      <c r="BX118" s="187"/>
      <c r="BY118" s="187"/>
      <c r="BZ118" s="187"/>
      <c r="CA118" s="187"/>
      <c r="CB118" s="187"/>
      <c r="CC118" s="187"/>
      <c r="CD118" s="187"/>
      <c r="CE118" s="187"/>
    </row>
    <row r="119" spans="1:85" s="3" customFormat="1" x14ac:dyDescent="0.25">
      <c r="A119" s="192" t="str">
        <f t="shared" ref="A119:B119" si="208">A63</f>
        <v>aprtr</v>
      </c>
      <c r="B119" s="192" t="str">
        <f t="shared" si="208"/>
        <v>nat</v>
      </c>
      <c r="C119" s="192" t="s">
        <v>386</v>
      </c>
      <c r="D119" s="193" t="str">
        <f t="shared" ref="D119:K119" si="209">D63</f>
        <v>eps</v>
      </c>
      <c r="E119" s="193" t="str">
        <f t="shared" si="209"/>
        <v>eps</v>
      </c>
      <c r="F119" s="193" t="str">
        <f t="shared" si="209"/>
        <v>eps</v>
      </c>
      <c r="G119" s="193" t="str">
        <f t="shared" si="209"/>
        <v>eps</v>
      </c>
      <c r="H119" s="193" t="str">
        <f t="shared" si="209"/>
        <v>eps</v>
      </c>
      <c r="I119" s="193" t="str">
        <f t="shared" si="209"/>
        <v>eps</v>
      </c>
      <c r="J119" s="193" t="str">
        <f t="shared" si="209"/>
        <v>eps</v>
      </c>
      <c r="K119" s="194" t="str">
        <f t="shared" si="209"/>
        <v>eps</v>
      </c>
      <c r="L119" s="195" t="s">
        <v>77</v>
      </c>
      <c r="M119" s="211" t="s">
        <v>77</v>
      </c>
      <c r="N119" s="184" t="s">
        <v>77</v>
      </c>
      <c r="O119" s="184" t="s">
        <v>77</v>
      </c>
      <c r="P119" s="184" t="s">
        <v>77</v>
      </c>
      <c r="Q119" s="184" t="s">
        <v>77</v>
      </c>
      <c r="R119" s="184" t="s">
        <v>77</v>
      </c>
      <c r="S119" s="184" t="s">
        <v>77</v>
      </c>
      <c r="T119" s="184" t="s">
        <v>77</v>
      </c>
      <c r="U119" s="184" t="s">
        <v>77</v>
      </c>
      <c r="AE119" s="196" t="str">
        <f t="shared" si="167"/>
        <v>eps</v>
      </c>
      <c r="AF119" s="194" t="s">
        <v>77</v>
      </c>
      <c r="AG119" s="197"/>
      <c r="AH119" s="197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7"/>
      <c r="AT119" s="197"/>
      <c r="AU119" s="197"/>
      <c r="AV119" s="197"/>
      <c r="AW119" s="197"/>
      <c r="AX119" s="197"/>
      <c r="AY119" s="197"/>
      <c r="AZ119" s="197"/>
      <c r="BA119" s="197"/>
      <c r="BB119" s="197"/>
      <c r="BC119" s="197"/>
      <c r="BD119" s="197"/>
      <c r="BE119" s="197"/>
      <c r="BF119" s="197"/>
      <c r="BG119" s="197"/>
      <c r="BH119" s="197"/>
      <c r="BI119" s="197"/>
      <c r="BJ119" s="197"/>
      <c r="BK119" s="197"/>
      <c r="BL119" s="197"/>
      <c r="BM119" s="197"/>
      <c r="BN119" s="197"/>
      <c r="BO119" s="197"/>
      <c r="BP119" s="197"/>
      <c r="BQ119" s="197"/>
      <c r="BR119" s="197"/>
      <c r="BS119" s="197"/>
      <c r="BT119" s="197"/>
      <c r="BU119" s="197"/>
      <c r="BV119" s="197"/>
      <c r="BW119" s="197"/>
      <c r="BX119" s="197"/>
      <c r="BY119" s="197"/>
      <c r="BZ119" s="197"/>
      <c r="CA119" s="197"/>
      <c r="CB119" s="197"/>
      <c r="CC119" s="197"/>
      <c r="CD119" s="197"/>
      <c r="CE119" s="197"/>
    </row>
    <row r="120" spans="1:85" x14ac:dyDescent="0.25">
      <c r="A120" s="2" t="str">
        <f>A64</f>
        <v>aagri</v>
      </c>
      <c r="B120" s="2" t="str">
        <f>B64</f>
        <v>nat</v>
      </c>
      <c r="C120" s="2" t="s">
        <v>387</v>
      </c>
      <c r="D120" s="175">
        <f t="shared" ref="D120:K120" si="210">D64</f>
        <v>1.5</v>
      </c>
      <c r="E120" s="175">
        <f t="shared" si="210"/>
        <v>2</v>
      </c>
      <c r="F120" s="175">
        <f t="shared" si="210"/>
        <v>-5.2</v>
      </c>
      <c r="G120" s="175">
        <f t="shared" si="210"/>
        <v>-5.5</v>
      </c>
      <c r="H120" s="175">
        <f t="shared" si="210"/>
        <v>2</v>
      </c>
      <c r="I120" s="175">
        <f t="shared" si="210"/>
        <v>-5.5</v>
      </c>
      <c r="J120" s="175">
        <f t="shared" si="210"/>
        <v>-5.5</v>
      </c>
      <c r="K120" s="163">
        <f t="shared" si="210"/>
        <v>-0.7</v>
      </c>
      <c r="L120" s="176">
        <f t="shared" ref="L120:U120" si="211">AI120*L$3*L$4</f>
        <v>1.2000000000000002</v>
      </c>
      <c r="M120" s="213">
        <f t="shared" si="211"/>
        <v>0.15000000000000002</v>
      </c>
      <c r="N120" s="214">
        <f t="shared" si="211"/>
        <v>0.30000000000000004</v>
      </c>
      <c r="O120" s="214">
        <f t="shared" si="211"/>
        <v>0.60000000000000009</v>
      </c>
      <c r="P120" s="214">
        <f t="shared" si="211"/>
        <v>0.75</v>
      </c>
      <c r="Q120" s="214">
        <f t="shared" si="211"/>
        <v>1.05</v>
      </c>
      <c r="R120" s="214">
        <f t="shared" si="211"/>
        <v>0.45000000000000007</v>
      </c>
      <c r="S120" s="214">
        <f t="shared" si="211"/>
        <v>-0.15000000000000002</v>
      </c>
      <c r="T120" s="214">
        <f t="shared" si="211"/>
        <v>-0.15</v>
      </c>
      <c r="U120" s="214">
        <f t="shared" si="211"/>
        <v>-0.2</v>
      </c>
      <c r="V120" s="75"/>
      <c r="W120" s="75"/>
      <c r="X120" s="75"/>
      <c r="Y120" s="75"/>
      <c r="Z120" s="75"/>
      <c r="AA120" s="75"/>
      <c r="AB120" s="75"/>
      <c r="AC120" s="75"/>
      <c r="AD120" s="75"/>
      <c r="AE120" s="185">
        <f t="shared" ref="AE120:AE155" si="212">IF(ISERROR(AF120*$CF$120),"eps",(AF120*$CF$120))</f>
        <v>-0.7</v>
      </c>
      <c r="AF120" s="163">
        <v>-1.4</v>
      </c>
      <c r="AG120" s="187"/>
      <c r="AH120" s="187"/>
      <c r="AI120" s="176">
        <v>-0.1</v>
      </c>
      <c r="AJ120" s="176">
        <v>-0.05</v>
      </c>
      <c r="AK120" s="176">
        <v>0.05</v>
      </c>
      <c r="AL120" s="176">
        <v>0.05</v>
      </c>
      <c r="AM120" s="176">
        <v>0.05</v>
      </c>
      <c r="AN120" s="176">
        <v>0.05</v>
      </c>
      <c r="AO120" s="176">
        <v>0.2</v>
      </c>
      <c r="AP120" s="176">
        <v>0.1</v>
      </c>
      <c r="AQ120" s="176">
        <v>0.15</v>
      </c>
      <c r="AR120" s="176">
        <v>0.2</v>
      </c>
      <c r="AS120" s="187"/>
      <c r="AT120" s="187"/>
      <c r="AU120" s="187"/>
      <c r="AV120" s="187"/>
      <c r="AW120" s="187"/>
      <c r="AX120" s="187"/>
      <c r="AY120" s="187"/>
      <c r="AZ120" s="187"/>
      <c r="BA120" s="187"/>
      <c r="BB120" s="187"/>
      <c r="BC120" s="187"/>
      <c r="BD120" s="187"/>
      <c r="BE120" s="187"/>
      <c r="BF120" s="187"/>
      <c r="BG120" s="187"/>
      <c r="BH120" s="187"/>
      <c r="BI120" s="187"/>
      <c r="BJ120" s="187"/>
      <c r="BK120" s="187"/>
      <c r="BL120" s="187"/>
      <c r="BM120" s="187"/>
      <c r="BN120" s="187"/>
      <c r="BO120" s="187"/>
      <c r="BP120" s="187"/>
      <c r="BQ120" s="187"/>
      <c r="BR120" s="187"/>
      <c r="BS120" s="187"/>
      <c r="BT120" s="187"/>
      <c r="BU120" s="187"/>
      <c r="BV120" s="187"/>
      <c r="BW120" s="187"/>
      <c r="BX120" s="187"/>
      <c r="BY120" s="187"/>
      <c r="BZ120" s="187"/>
      <c r="CA120" s="187"/>
      <c r="CB120" s="187"/>
      <c r="CC120" s="187"/>
      <c r="CD120" s="187"/>
      <c r="CE120" s="187"/>
      <c r="CF120" s="75">
        <v>0.5</v>
      </c>
      <c r="CG120" s="75"/>
    </row>
    <row r="121" spans="1:85" x14ac:dyDescent="0.25">
      <c r="A121" s="75" t="str">
        <f>A65</f>
        <v>afore</v>
      </c>
      <c r="B121" s="75" t="str">
        <f>B65</f>
        <v>nat</v>
      </c>
      <c r="C121" s="75" t="str">
        <f>C120</f>
        <v>sim2</v>
      </c>
      <c r="D121" s="177">
        <f t="shared" ref="D121:K121" si="213">D65</f>
        <v>1.5</v>
      </c>
      <c r="E121" s="177">
        <f t="shared" si="213"/>
        <v>2</v>
      </c>
      <c r="F121" s="177">
        <f t="shared" si="213"/>
        <v>-5.2</v>
      </c>
      <c r="G121" s="177">
        <f t="shared" si="213"/>
        <v>-5.5</v>
      </c>
      <c r="H121" s="177">
        <f t="shared" si="213"/>
        <v>2</v>
      </c>
      <c r="I121" s="177">
        <f t="shared" si="213"/>
        <v>-5.5</v>
      </c>
      <c r="J121" s="177">
        <f t="shared" si="213"/>
        <v>-5.5</v>
      </c>
      <c r="K121" s="164">
        <f t="shared" si="213"/>
        <v>-0.7</v>
      </c>
      <c r="L121" s="178">
        <f t="shared" ref="L121:L122" si="214">L120</f>
        <v>1.2000000000000002</v>
      </c>
      <c r="M121" s="208">
        <f t="shared" ref="M121:U122" si="215">M120</f>
        <v>0.15000000000000002</v>
      </c>
      <c r="N121" s="178">
        <f t="shared" si="215"/>
        <v>0.30000000000000004</v>
      </c>
      <c r="O121" s="178">
        <f t="shared" si="215"/>
        <v>0.60000000000000009</v>
      </c>
      <c r="P121" s="178">
        <f t="shared" si="215"/>
        <v>0.75</v>
      </c>
      <c r="Q121" s="178">
        <f t="shared" si="215"/>
        <v>1.05</v>
      </c>
      <c r="R121" s="178">
        <f t="shared" si="215"/>
        <v>0.45000000000000007</v>
      </c>
      <c r="S121" s="178">
        <f t="shared" si="215"/>
        <v>-0.15000000000000002</v>
      </c>
      <c r="T121" s="178">
        <f t="shared" si="215"/>
        <v>-0.15</v>
      </c>
      <c r="U121" s="178">
        <f t="shared" si="215"/>
        <v>-0.2</v>
      </c>
      <c r="V121" s="75"/>
      <c r="W121" s="75"/>
      <c r="X121" s="75"/>
      <c r="Y121" s="75"/>
      <c r="Z121" s="75"/>
      <c r="AA121" s="75"/>
      <c r="AB121" s="75"/>
      <c r="AC121" s="75"/>
      <c r="AD121" s="75"/>
      <c r="AE121" s="185">
        <f t="shared" si="212"/>
        <v>-0.7</v>
      </c>
      <c r="AF121" s="164">
        <f>AF120</f>
        <v>-1.4</v>
      </c>
      <c r="AG121" s="188"/>
      <c r="AH121" s="188"/>
      <c r="AI121" s="178"/>
      <c r="AJ121" s="178"/>
      <c r="AK121" s="178"/>
      <c r="AL121" s="178"/>
      <c r="AM121" s="178"/>
      <c r="AN121" s="178"/>
      <c r="AO121" s="178"/>
      <c r="AP121" s="178"/>
      <c r="AQ121" s="178"/>
      <c r="AR121" s="178"/>
      <c r="AS121" s="188"/>
      <c r="AT121" s="188"/>
      <c r="AU121" s="18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88"/>
      <c r="BN121" s="188"/>
      <c r="BO121" s="188"/>
      <c r="BP121" s="188"/>
      <c r="BQ121" s="188"/>
      <c r="BR121" s="188"/>
      <c r="BS121" s="188"/>
      <c r="BT121" s="188"/>
      <c r="BU121" s="188"/>
      <c r="BV121" s="188"/>
      <c r="BW121" s="188"/>
      <c r="BX121" s="188"/>
      <c r="BY121" s="188"/>
      <c r="BZ121" s="188"/>
      <c r="CA121" s="188"/>
      <c r="CB121" s="188"/>
      <c r="CC121" s="188"/>
      <c r="CD121" s="188"/>
      <c r="CE121" s="188"/>
      <c r="CF121" s="75"/>
      <c r="CG121" s="75"/>
    </row>
    <row r="122" spans="1:85" x14ac:dyDescent="0.25">
      <c r="A122" s="75" t="str">
        <f t="shared" ref="A122:B122" si="216">A66</f>
        <v>afish</v>
      </c>
      <c r="B122" s="75" t="str">
        <f t="shared" si="216"/>
        <v>nat</v>
      </c>
      <c r="C122" s="75" t="str">
        <f t="shared" ref="C122:C175" si="217">C121</f>
        <v>sim2</v>
      </c>
      <c r="D122" s="177">
        <f t="shared" ref="D122:K122" si="218">D66</f>
        <v>1.5</v>
      </c>
      <c r="E122" s="177">
        <f t="shared" si="218"/>
        <v>2</v>
      </c>
      <c r="F122" s="177">
        <f t="shared" si="218"/>
        <v>-5.2</v>
      </c>
      <c r="G122" s="177">
        <f t="shared" si="218"/>
        <v>-5.5</v>
      </c>
      <c r="H122" s="177">
        <f t="shared" si="218"/>
        <v>2</v>
      </c>
      <c r="I122" s="177">
        <f t="shared" si="218"/>
        <v>-5.5</v>
      </c>
      <c r="J122" s="177">
        <f t="shared" si="218"/>
        <v>-5.5</v>
      </c>
      <c r="K122" s="164">
        <f t="shared" si="218"/>
        <v>-0.7</v>
      </c>
      <c r="L122" s="178">
        <f t="shared" si="214"/>
        <v>1.2000000000000002</v>
      </c>
      <c r="M122" s="208">
        <f t="shared" si="215"/>
        <v>0.15000000000000002</v>
      </c>
      <c r="N122" s="178">
        <f t="shared" si="215"/>
        <v>0.30000000000000004</v>
      </c>
      <c r="O122" s="178">
        <f t="shared" si="215"/>
        <v>0.60000000000000009</v>
      </c>
      <c r="P122" s="178">
        <f t="shared" si="215"/>
        <v>0.75</v>
      </c>
      <c r="Q122" s="178">
        <f t="shared" si="215"/>
        <v>1.05</v>
      </c>
      <c r="R122" s="178">
        <f t="shared" si="215"/>
        <v>0.45000000000000007</v>
      </c>
      <c r="S122" s="178">
        <f t="shared" si="215"/>
        <v>-0.15000000000000002</v>
      </c>
      <c r="T122" s="178">
        <f t="shared" si="215"/>
        <v>-0.15</v>
      </c>
      <c r="U122" s="178">
        <f t="shared" si="215"/>
        <v>-0.2</v>
      </c>
      <c r="V122" s="75"/>
      <c r="W122" s="75"/>
      <c r="X122" s="75"/>
      <c r="Y122" s="75"/>
      <c r="Z122" s="75"/>
      <c r="AA122" s="75"/>
      <c r="AB122" s="75"/>
      <c r="AC122" s="75"/>
      <c r="AD122" s="75"/>
      <c r="AE122" s="185">
        <f t="shared" si="212"/>
        <v>-0.7</v>
      </c>
      <c r="AF122" s="164">
        <f>AF121</f>
        <v>-1.4</v>
      </c>
      <c r="AG122" s="188"/>
      <c r="AH122" s="188"/>
      <c r="AI122" s="178"/>
      <c r="AJ122" s="178"/>
      <c r="AK122" s="178"/>
      <c r="AL122" s="178"/>
      <c r="AM122" s="178"/>
      <c r="AN122" s="178"/>
      <c r="AO122" s="178"/>
      <c r="AP122" s="178"/>
      <c r="AQ122" s="178"/>
      <c r="AR122" s="17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75"/>
      <c r="CG122" s="75"/>
    </row>
    <row r="123" spans="1:85" x14ac:dyDescent="0.25">
      <c r="A123" s="2" t="str">
        <f t="shared" ref="A123:B123" si="219">A67</f>
        <v>acoal</v>
      </c>
      <c r="B123" s="2" t="str">
        <f t="shared" si="219"/>
        <v>nat</v>
      </c>
      <c r="C123" s="2" t="str">
        <f t="shared" si="217"/>
        <v>sim2</v>
      </c>
      <c r="D123" s="175" t="str">
        <f t="shared" ref="D123:K123" si="220">D67</f>
        <v>eps</v>
      </c>
      <c r="E123" s="175" t="str">
        <f t="shared" si="220"/>
        <v>eps</v>
      </c>
      <c r="F123" s="175" t="str">
        <f t="shared" si="220"/>
        <v>eps</v>
      </c>
      <c r="G123" s="175" t="str">
        <f t="shared" si="220"/>
        <v>eps</v>
      </c>
      <c r="H123" s="175" t="str">
        <f t="shared" si="220"/>
        <v>eps</v>
      </c>
      <c r="I123" s="175" t="str">
        <f t="shared" si="220"/>
        <v>eps</v>
      </c>
      <c r="J123" s="175" t="str">
        <f t="shared" si="220"/>
        <v>eps</v>
      </c>
      <c r="K123" s="163" t="str">
        <f t="shared" si="220"/>
        <v>eps</v>
      </c>
      <c r="L123" s="176" t="s">
        <v>77</v>
      </c>
      <c r="M123" s="207" t="s">
        <v>77</v>
      </c>
      <c r="N123" s="176" t="s">
        <v>77</v>
      </c>
      <c r="O123" s="176" t="s">
        <v>77</v>
      </c>
      <c r="P123" s="176" t="s">
        <v>77</v>
      </c>
      <c r="Q123" s="176" t="s">
        <v>77</v>
      </c>
      <c r="R123" s="176" t="s">
        <v>77</v>
      </c>
      <c r="S123" s="176" t="s">
        <v>77</v>
      </c>
      <c r="T123" s="176" t="s">
        <v>77</v>
      </c>
      <c r="U123" s="176" t="s">
        <v>77</v>
      </c>
      <c r="V123" s="75"/>
      <c r="W123" s="75"/>
      <c r="X123" s="75"/>
      <c r="Y123" s="75"/>
      <c r="Z123" s="75"/>
      <c r="AA123" s="75"/>
      <c r="AB123" s="75"/>
      <c r="AC123" s="75"/>
      <c r="AD123" s="75"/>
      <c r="AE123" s="185" t="str">
        <f t="shared" si="212"/>
        <v>eps</v>
      </c>
      <c r="AF123" s="163" t="s">
        <v>77</v>
      </c>
      <c r="AG123" s="187"/>
      <c r="AH123" s="187"/>
      <c r="AI123" s="176"/>
      <c r="AJ123" s="176"/>
      <c r="AK123" s="176"/>
      <c r="AL123" s="176"/>
      <c r="AM123" s="176"/>
      <c r="AN123" s="176"/>
      <c r="AO123" s="176"/>
      <c r="AP123" s="176"/>
      <c r="AQ123" s="176"/>
      <c r="AR123" s="176"/>
      <c r="AS123" s="187"/>
      <c r="AT123" s="187"/>
      <c r="AU123" s="187"/>
      <c r="AV123" s="187"/>
      <c r="AW123" s="187"/>
      <c r="AX123" s="187"/>
      <c r="AY123" s="187"/>
      <c r="AZ123" s="187"/>
      <c r="BA123" s="187"/>
      <c r="BB123" s="187"/>
      <c r="BC123" s="187"/>
      <c r="BD123" s="187"/>
      <c r="BE123" s="187"/>
      <c r="BF123" s="187"/>
      <c r="BG123" s="187"/>
      <c r="BH123" s="187"/>
      <c r="BI123" s="187"/>
      <c r="BJ123" s="187"/>
      <c r="BK123" s="187"/>
      <c r="BL123" s="187"/>
      <c r="BM123" s="187"/>
      <c r="BN123" s="187"/>
      <c r="BO123" s="187"/>
      <c r="BP123" s="187"/>
      <c r="BQ123" s="187"/>
      <c r="BR123" s="187"/>
      <c r="BS123" s="187"/>
      <c r="BT123" s="187"/>
      <c r="BU123" s="187"/>
      <c r="BV123" s="187"/>
      <c r="BW123" s="187"/>
      <c r="BX123" s="187"/>
      <c r="BY123" s="187"/>
      <c r="BZ123" s="187"/>
      <c r="CA123" s="187"/>
      <c r="CB123" s="187"/>
      <c r="CC123" s="187"/>
      <c r="CD123" s="187"/>
      <c r="CE123" s="187"/>
      <c r="CF123" s="75"/>
      <c r="CG123" s="75"/>
    </row>
    <row r="124" spans="1:85" x14ac:dyDescent="0.25">
      <c r="A124" s="2" t="str">
        <f t="shared" ref="A124:B124" si="221">A68</f>
        <v>agold</v>
      </c>
      <c r="B124" s="2" t="str">
        <f t="shared" si="221"/>
        <v>nat</v>
      </c>
      <c r="C124" s="2" t="str">
        <f t="shared" si="217"/>
        <v>sim2</v>
      </c>
      <c r="D124" s="175" t="str">
        <f t="shared" ref="D124:K124" si="222">D68</f>
        <v>eps</v>
      </c>
      <c r="E124" s="175" t="str">
        <f t="shared" si="222"/>
        <v>eps</v>
      </c>
      <c r="F124" s="175" t="str">
        <f t="shared" si="222"/>
        <v>eps</v>
      </c>
      <c r="G124" s="175" t="str">
        <f t="shared" si="222"/>
        <v>eps</v>
      </c>
      <c r="H124" s="175" t="str">
        <f t="shared" si="222"/>
        <v>eps</v>
      </c>
      <c r="I124" s="175" t="str">
        <f t="shared" si="222"/>
        <v>eps</v>
      </c>
      <c r="J124" s="175" t="str">
        <f t="shared" si="222"/>
        <v>eps</v>
      </c>
      <c r="K124" s="163" t="str">
        <f t="shared" si="222"/>
        <v>eps</v>
      </c>
      <c r="L124" s="176" t="s">
        <v>77</v>
      </c>
      <c r="M124" s="207" t="s">
        <v>77</v>
      </c>
      <c r="N124" s="176" t="s">
        <v>77</v>
      </c>
      <c r="O124" s="176" t="s">
        <v>77</v>
      </c>
      <c r="P124" s="176" t="s">
        <v>77</v>
      </c>
      <c r="Q124" s="176" t="s">
        <v>77</v>
      </c>
      <c r="R124" s="176" t="s">
        <v>77</v>
      </c>
      <c r="S124" s="176" t="s">
        <v>77</v>
      </c>
      <c r="T124" s="176" t="s">
        <v>77</v>
      </c>
      <c r="U124" s="176" t="s">
        <v>77</v>
      </c>
      <c r="V124" s="75"/>
      <c r="W124" s="75"/>
      <c r="X124" s="75"/>
      <c r="Y124" s="75"/>
      <c r="Z124" s="75"/>
      <c r="AA124" s="75"/>
      <c r="AB124" s="75"/>
      <c r="AC124" s="75"/>
      <c r="AD124" s="75"/>
      <c r="AE124" s="185" t="str">
        <f t="shared" si="212"/>
        <v>eps</v>
      </c>
      <c r="AF124" s="163" t="s">
        <v>77</v>
      </c>
      <c r="AG124" s="187"/>
      <c r="AH124" s="187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87"/>
      <c r="AT124" s="187"/>
      <c r="AU124" s="187"/>
      <c r="AV124" s="187"/>
      <c r="AW124" s="187"/>
      <c r="AX124" s="187"/>
      <c r="AY124" s="187"/>
      <c r="AZ124" s="187"/>
      <c r="BA124" s="187"/>
      <c r="BB124" s="187"/>
      <c r="BC124" s="187"/>
      <c r="BD124" s="187"/>
      <c r="BE124" s="187"/>
      <c r="BF124" s="187"/>
      <c r="BG124" s="187"/>
      <c r="BH124" s="187"/>
      <c r="BI124" s="187"/>
      <c r="BJ124" s="187"/>
      <c r="BK124" s="187"/>
      <c r="BL124" s="187"/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75"/>
      <c r="CG124" s="75"/>
    </row>
    <row r="125" spans="1:85" x14ac:dyDescent="0.25">
      <c r="A125" s="2" t="str">
        <f t="shared" ref="A125:B125" si="223">A69</f>
        <v>apgm</v>
      </c>
      <c r="B125" s="2" t="str">
        <f t="shared" si="223"/>
        <v>nat</v>
      </c>
      <c r="C125" s="2" t="str">
        <f t="shared" si="217"/>
        <v>sim2</v>
      </c>
      <c r="D125" s="175">
        <f>D126</f>
        <v>0.3</v>
      </c>
      <c r="E125" s="175">
        <f t="shared" ref="E125:U125" si="224">E126</f>
        <v>-3</v>
      </c>
      <c r="F125" s="175">
        <f t="shared" si="224"/>
        <v>0.3</v>
      </c>
      <c r="G125" s="175">
        <f t="shared" si="224"/>
        <v>-5</v>
      </c>
      <c r="H125" s="175">
        <f t="shared" si="224"/>
        <v>2</v>
      </c>
      <c r="I125" s="175">
        <f t="shared" si="224"/>
        <v>-3</v>
      </c>
      <c r="J125" s="175">
        <f t="shared" si="224"/>
        <v>-4</v>
      </c>
      <c r="K125" s="163">
        <f t="shared" si="224"/>
        <v>-6</v>
      </c>
      <c r="L125" s="176">
        <f t="shared" si="224"/>
        <v>0.8</v>
      </c>
      <c r="M125" s="207">
        <f t="shared" si="224"/>
        <v>0.1</v>
      </c>
      <c r="N125" s="176">
        <f t="shared" si="224"/>
        <v>0.2</v>
      </c>
      <c r="O125" s="176">
        <f t="shared" si="224"/>
        <v>0.4</v>
      </c>
      <c r="P125" s="176">
        <f t="shared" si="224"/>
        <v>0.5</v>
      </c>
      <c r="Q125" s="176">
        <f t="shared" si="224"/>
        <v>0.70000000000000007</v>
      </c>
      <c r="R125" s="176">
        <f t="shared" si="224"/>
        <v>0.30000000000000004</v>
      </c>
      <c r="S125" s="176">
        <f t="shared" si="224"/>
        <v>-0.1</v>
      </c>
      <c r="T125" s="176">
        <f t="shared" si="224"/>
        <v>-0.15</v>
      </c>
      <c r="U125" s="176">
        <f t="shared" si="224"/>
        <v>-0.2</v>
      </c>
      <c r="V125" s="75"/>
      <c r="W125" s="75"/>
      <c r="X125" s="75"/>
      <c r="Y125" s="75"/>
      <c r="Z125" s="75"/>
      <c r="AA125" s="75"/>
      <c r="AB125" s="75"/>
      <c r="AC125" s="75"/>
      <c r="AD125" s="75"/>
      <c r="AE125" s="185"/>
      <c r="AF125" s="163"/>
      <c r="AG125" s="187"/>
      <c r="AH125" s="187"/>
      <c r="AI125" s="176"/>
      <c r="AJ125" s="176"/>
      <c r="AK125" s="176"/>
      <c r="AL125" s="176"/>
      <c r="AM125" s="176"/>
      <c r="AN125" s="176"/>
      <c r="AO125" s="176"/>
      <c r="AP125" s="176"/>
      <c r="AQ125" s="176"/>
      <c r="AR125" s="176"/>
      <c r="AS125" s="187"/>
      <c r="AT125" s="187"/>
      <c r="AU125" s="187"/>
      <c r="AV125" s="187"/>
      <c r="AW125" s="187"/>
      <c r="AX125" s="187"/>
      <c r="AY125" s="187"/>
      <c r="AZ125" s="187"/>
      <c r="BA125" s="187"/>
      <c r="BB125" s="187"/>
      <c r="BC125" s="187"/>
      <c r="BD125" s="187"/>
      <c r="BE125" s="187"/>
      <c r="BF125" s="187"/>
      <c r="BG125" s="187"/>
      <c r="BH125" s="187"/>
      <c r="BI125" s="187"/>
      <c r="BJ125" s="187"/>
      <c r="BK125" s="187"/>
      <c r="BL125" s="187"/>
      <c r="BM125" s="187"/>
      <c r="BN125" s="187"/>
      <c r="BO125" s="187"/>
      <c r="BP125" s="187"/>
      <c r="BQ125" s="187"/>
      <c r="BR125" s="187"/>
      <c r="BS125" s="187"/>
      <c r="BT125" s="187"/>
      <c r="BU125" s="187"/>
      <c r="BV125" s="187"/>
      <c r="BW125" s="187"/>
      <c r="BX125" s="187"/>
      <c r="BY125" s="187"/>
      <c r="BZ125" s="187"/>
      <c r="CA125" s="187"/>
      <c r="CB125" s="187"/>
      <c r="CC125" s="187"/>
      <c r="CD125" s="187"/>
      <c r="CE125" s="187"/>
      <c r="CF125" s="75"/>
      <c r="CG125" s="75"/>
    </row>
    <row r="126" spans="1:85" x14ac:dyDescent="0.25">
      <c r="A126" s="75" t="str">
        <f t="shared" ref="A126:B126" si="225">A70</f>
        <v>amore</v>
      </c>
      <c r="B126" s="75" t="str">
        <f t="shared" si="225"/>
        <v>nat</v>
      </c>
      <c r="C126" s="75" t="str">
        <f t="shared" si="217"/>
        <v>sim2</v>
      </c>
      <c r="D126" s="175">
        <f t="shared" ref="D126:K126" si="226">D70</f>
        <v>0.3</v>
      </c>
      <c r="E126" s="175">
        <f t="shared" si="226"/>
        <v>-3</v>
      </c>
      <c r="F126" s="175">
        <f t="shared" si="226"/>
        <v>0.3</v>
      </c>
      <c r="G126" s="175">
        <f t="shared" si="226"/>
        <v>-5</v>
      </c>
      <c r="H126" s="175">
        <f t="shared" si="226"/>
        <v>2</v>
      </c>
      <c r="I126" s="175">
        <f t="shared" si="226"/>
        <v>-3</v>
      </c>
      <c r="J126" s="175">
        <f t="shared" si="226"/>
        <v>-4</v>
      </c>
      <c r="K126" s="163">
        <f t="shared" si="226"/>
        <v>-6</v>
      </c>
      <c r="L126" s="176">
        <f t="shared" ref="L126:U126" si="227">AI126*L$3</f>
        <v>0.8</v>
      </c>
      <c r="M126" s="207">
        <f t="shared" si="227"/>
        <v>0.1</v>
      </c>
      <c r="N126" s="176">
        <f t="shared" si="227"/>
        <v>0.2</v>
      </c>
      <c r="O126" s="176">
        <f t="shared" si="227"/>
        <v>0.4</v>
      </c>
      <c r="P126" s="176">
        <f t="shared" si="227"/>
        <v>0.5</v>
      </c>
      <c r="Q126" s="176">
        <f t="shared" si="227"/>
        <v>0.70000000000000007</v>
      </c>
      <c r="R126" s="176">
        <f t="shared" si="227"/>
        <v>0.30000000000000004</v>
      </c>
      <c r="S126" s="176">
        <f t="shared" si="227"/>
        <v>-0.1</v>
      </c>
      <c r="T126" s="176">
        <f t="shared" si="227"/>
        <v>-0.15</v>
      </c>
      <c r="U126" s="176">
        <f t="shared" si="227"/>
        <v>-0.2</v>
      </c>
      <c r="V126" s="75"/>
      <c r="W126" s="75"/>
      <c r="X126" s="75"/>
      <c r="Y126" s="75"/>
      <c r="Z126" s="75"/>
      <c r="AA126" s="75"/>
      <c r="AB126" s="75"/>
      <c r="AC126" s="75"/>
      <c r="AD126" s="75"/>
      <c r="AE126" s="185">
        <f t="shared" si="212"/>
        <v>-6</v>
      </c>
      <c r="AF126" s="163">
        <v>-12</v>
      </c>
      <c r="AG126" s="187"/>
      <c r="AH126" s="187"/>
      <c r="AI126" s="176">
        <v>-0.1</v>
      </c>
      <c r="AJ126" s="176">
        <v>-0.05</v>
      </c>
      <c r="AK126" s="176">
        <v>0.05</v>
      </c>
      <c r="AL126" s="176">
        <v>0.05</v>
      </c>
      <c r="AM126" s="176">
        <v>0.05</v>
      </c>
      <c r="AN126" s="176">
        <v>0.05</v>
      </c>
      <c r="AO126" s="176">
        <v>0.2</v>
      </c>
      <c r="AP126" s="176">
        <v>0.1</v>
      </c>
      <c r="AQ126" s="176">
        <v>0.15</v>
      </c>
      <c r="AR126" s="176">
        <v>0.2</v>
      </c>
      <c r="AS126" s="187"/>
      <c r="AT126" s="187"/>
      <c r="AU126" s="187"/>
      <c r="AV126" s="187"/>
      <c r="AW126" s="187"/>
      <c r="AX126" s="187"/>
      <c r="AY126" s="187"/>
      <c r="AZ126" s="187"/>
      <c r="BA126" s="187"/>
      <c r="BB126" s="187"/>
      <c r="BC126" s="187"/>
      <c r="BD126" s="187"/>
      <c r="BE126" s="187"/>
      <c r="BF126" s="187"/>
      <c r="BG126" s="187"/>
      <c r="BH126" s="187"/>
      <c r="BI126" s="187"/>
      <c r="BJ126" s="187"/>
      <c r="BK126" s="187"/>
      <c r="BL126" s="187"/>
      <c r="BM126" s="187"/>
      <c r="BN126" s="187"/>
      <c r="BO126" s="187"/>
      <c r="BP126" s="187"/>
      <c r="BQ126" s="187"/>
      <c r="BR126" s="187"/>
      <c r="BS126" s="187"/>
      <c r="BT126" s="187"/>
      <c r="BU126" s="187"/>
      <c r="BV126" s="187"/>
      <c r="BW126" s="187"/>
      <c r="BX126" s="187"/>
      <c r="BY126" s="187"/>
      <c r="BZ126" s="187"/>
      <c r="CA126" s="187"/>
      <c r="CB126" s="187"/>
      <c r="CC126" s="187"/>
      <c r="CD126" s="187"/>
      <c r="CE126" s="187"/>
      <c r="CF126" s="75"/>
      <c r="CG126" s="75"/>
    </row>
    <row r="127" spans="1:85" x14ac:dyDescent="0.25">
      <c r="A127" s="75" t="str">
        <f t="shared" ref="A127:B127" si="228">A71</f>
        <v>amine</v>
      </c>
      <c r="B127" s="75" t="str">
        <f t="shared" si="228"/>
        <v>nat</v>
      </c>
      <c r="C127" s="75" t="str">
        <f t="shared" si="217"/>
        <v>sim2</v>
      </c>
      <c r="D127" s="177">
        <f t="shared" ref="D127:K127" si="229">D71</f>
        <v>0.3</v>
      </c>
      <c r="E127" s="177">
        <f t="shared" si="229"/>
        <v>-3</v>
      </c>
      <c r="F127" s="177">
        <f t="shared" si="229"/>
        <v>0.3</v>
      </c>
      <c r="G127" s="177">
        <f t="shared" si="229"/>
        <v>-5</v>
      </c>
      <c r="H127" s="177">
        <f t="shared" si="229"/>
        <v>2</v>
      </c>
      <c r="I127" s="177">
        <f t="shared" si="229"/>
        <v>-3</v>
      </c>
      <c r="J127" s="177">
        <f t="shared" si="229"/>
        <v>-4</v>
      </c>
      <c r="K127" s="164">
        <f t="shared" si="229"/>
        <v>-6</v>
      </c>
      <c r="L127" s="178">
        <f t="shared" ref="L127:M129" si="230">L126</f>
        <v>0.8</v>
      </c>
      <c r="M127" s="208">
        <f t="shared" si="230"/>
        <v>0.1</v>
      </c>
      <c r="N127" s="178">
        <f t="shared" ref="N127:U129" si="231">N126</f>
        <v>0.2</v>
      </c>
      <c r="O127" s="178">
        <f t="shared" si="231"/>
        <v>0.4</v>
      </c>
      <c r="P127" s="178">
        <f t="shared" si="231"/>
        <v>0.5</v>
      </c>
      <c r="Q127" s="178">
        <f t="shared" si="231"/>
        <v>0.70000000000000007</v>
      </c>
      <c r="R127" s="178">
        <f t="shared" si="231"/>
        <v>0.30000000000000004</v>
      </c>
      <c r="S127" s="178">
        <f t="shared" si="231"/>
        <v>-0.1</v>
      </c>
      <c r="T127" s="178">
        <f t="shared" si="231"/>
        <v>-0.15</v>
      </c>
      <c r="U127" s="178">
        <f t="shared" si="231"/>
        <v>-0.2</v>
      </c>
      <c r="V127" s="75"/>
      <c r="W127" s="75"/>
      <c r="X127" s="75"/>
      <c r="Y127" s="75"/>
      <c r="Z127" s="75"/>
      <c r="AA127" s="75"/>
      <c r="AB127" s="75"/>
      <c r="AC127" s="75"/>
      <c r="AD127" s="75"/>
      <c r="AE127" s="185">
        <f t="shared" si="212"/>
        <v>-6</v>
      </c>
      <c r="AF127" s="164">
        <f>AF126</f>
        <v>-12</v>
      </c>
      <c r="AG127" s="188"/>
      <c r="AH127" s="188"/>
      <c r="AI127" s="178"/>
      <c r="AJ127" s="178"/>
      <c r="AK127" s="178"/>
      <c r="AL127" s="178"/>
      <c r="AM127" s="178"/>
      <c r="AN127" s="178"/>
      <c r="AO127" s="178"/>
      <c r="AP127" s="178"/>
      <c r="AQ127" s="178"/>
      <c r="AR127" s="178"/>
      <c r="AS127" s="188"/>
      <c r="AT127" s="188"/>
      <c r="AU127" s="18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88"/>
      <c r="BN127" s="188"/>
      <c r="BO127" s="188"/>
      <c r="BP127" s="188"/>
      <c r="BQ127" s="188"/>
      <c r="BR127" s="188"/>
      <c r="BS127" s="188"/>
      <c r="BT127" s="188"/>
      <c r="BU127" s="188"/>
      <c r="BV127" s="188"/>
      <c r="BW127" s="188"/>
      <c r="BX127" s="188"/>
      <c r="BY127" s="188"/>
      <c r="BZ127" s="188"/>
      <c r="CA127" s="188"/>
      <c r="CB127" s="188"/>
      <c r="CC127" s="188"/>
      <c r="CD127" s="188"/>
      <c r="CE127" s="188"/>
      <c r="CF127" s="75"/>
      <c r="CG127" s="75"/>
    </row>
    <row r="128" spans="1:85" x14ac:dyDescent="0.25">
      <c r="A128" s="75" t="str">
        <f t="shared" ref="A128:B128" si="232">A72</f>
        <v>acoil</v>
      </c>
      <c r="B128" s="75" t="str">
        <f t="shared" si="232"/>
        <v>nat</v>
      </c>
      <c r="C128" s="75" t="str">
        <f t="shared" si="217"/>
        <v>sim2</v>
      </c>
      <c r="D128" s="177">
        <f t="shared" ref="D128:K128" si="233">D72</f>
        <v>0.3</v>
      </c>
      <c r="E128" s="177">
        <f t="shared" si="233"/>
        <v>-3</v>
      </c>
      <c r="F128" s="177">
        <f t="shared" si="233"/>
        <v>0.3</v>
      </c>
      <c r="G128" s="177">
        <f t="shared" si="233"/>
        <v>-5</v>
      </c>
      <c r="H128" s="177">
        <f t="shared" si="233"/>
        <v>2</v>
      </c>
      <c r="I128" s="177">
        <f t="shared" si="233"/>
        <v>-3</v>
      </c>
      <c r="J128" s="177">
        <f t="shared" si="233"/>
        <v>-4</v>
      </c>
      <c r="K128" s="164">
        <f t="shared" si="233"/>
        <v>-6</v>
      </c>
      <c r="L128" s="178">
        <f t="shared" si="230"/>
        <v>0.8</v>
      </c>
      <c r="M128" s="208">
        <f t="shared" si="230"/>
        <v>0.1</v>
      </c>
      <c r="N128" s="178">
        <f t="shared" si="231"/>
        <v>0.2</v>
      </c>
      <c r="O128" s="178">
        <f t="shared" si="231"/>
        <v>0.4</v>
      </c>
      <c r="P128" s="178">
        <f t="shared" si="231"/>
        <v>0.5</v>
      </c>
      <c r="Q128" s="178">
        <f t="shared" si="231"/>
        <v>0.70000000000000007</v>
      </c>
      <c r="R128" s="178">
        <f t="shared" si="231"/>
        <v>0.30000000000000004</v>
      </c>
      <c r="S128" s="178">
        <f t="shared" si="231"/>
        <v>-0.1</v>
      </c>
      <c r="T128" s="178">
        <f t="shared" si="231"/>
        <v>-0.15</v>
      </c>
      <c r="U128" s="178">
        <f t="shared" si="231"/>
        <v>-0.2</v>
      </c>
      <c r="V128" s="75"/>
      <c r="W128" s="75"/>
      <c r="X128" s="75"/>
      <c r="Y128" s="75"/>
      <c r="Z128" s="75"/>
      <c r="AA128" s="75"/>
      <c r="AB128" s="75"/>
      <c r="AC128" s="75"/>
      <c r="AD128" s="75"/>
      <c r="AE128" s="185">
        <f t="shared" si="212"/>
        <v>-6</v>
      </c>
      <c r="AF128" s="164">
        <f>AF127</f>
        <v>-12</v>
      </c>
      <c r="AG128" s="188"/>
      <c r="AH128" s="188"/>
      <c r="AI128" s="178"/>
      <c r="AJ128" s="178"/>
      <c r="AK128" s="178"/>
      <c r="AL128" s="178"/>
      <c r="AM128" s="178"/>
      <c r="AN128" s="178"/>
      <c r="AO128" s="178"/>
      <c r="AP128" s="178"/>
      <c r="AQ128" s="178"/>
      <c r="AR128" s="178"/>
      <c r="AS128" s="188"/>
      <c r="AT128" s="188"/>
      <c r="AU128" s="188"/>
      <c r="AV128" s="188"/>
      <c r="AW128" s="188"/>
      <c r="AX128" s="188"/>
      <c r="AY128" s="188"/>
      <c r="AZ128" s="188"/>
      <c r="BA128" s="188"/>
      <c r="BB128" s="188"/>
      <c r="BC128" s="188"/>
      <c r="BD128" s="188"/>
      <c r="BE128" s="188"/>
      <c r="BF128" s="188"/>
      <c r="BG128" s="188"/>
      <c r="BH128" s="188"/>
      <c r="BI128" s="188"/>
      <c r="BJ128" s="188"/>
      <c r="BK128" s="188"/>
      <c r="BL128" s="188"/>
      <c r="BM128" s="188"/>
      <c r="BN128" s="188"/>
      <c r="BO128" s="188"/>
      <c r="BP128" s="188"/>
      <c r="BQ128" s="188"/>
      <c r="BR128" s="188"/>
      <c r="BS128" s="188"/>
      <c r="BT128" s="188"/>
      <c r="BU128" s="188"/>
      <c r="BV128" s="188"/>
      <c r="BW128" s="188"/>
      <c r="BX128" s="188"/>
      <c r="BY128" s="188"/>
      <c r="BZ128" s="188"/>
      <c r="CA128" s="188"/>
      <c r="CB128" s="188"/>
      <c r="CC128" s="188"/>
      <c r="CD128" s="188"/>
      <c r="CE128" s="188"/>
      <c r="CF128" s="75"/>
      <c r="CG128" s="75"/>
    </row>
    <row r="129" spans="1:85" x14ac:dyDescent="0.25">
      <c r="A129" s="75" t="str">
        <f t="shared" ref="A129:B129" si="234">A73</f>
        <v>angas</v>
      </c>
      <c r="B129" s="75" t="str">
        <f t="shared" si="234"/>
        <v>nat</v>
      </c>
      <c r="C129" s="75" t="str">
        <f t="shared" si="217"/>
        <v>sim2</v>
      </c>
      <c r="D129" s="177">
        <f t="shared" ref="D129:K129" si="235">D73</f>
        <v>0.3</v>
      </c>
      <c r="E129" s="177">
        <f t="shared" si="235"/>
        <v>-3</v>
      </c>
      <c r="F129" s="177">
        <f t="shared" si="235"/>
        <v>0.3</v>
      </c>
      <c r="G129" s="177">
        <f t="shared" si="235"/>
        <v>-5</v>
      </c>
      <c r="H129" s="177">
        <f t="shared" si="235"/>
        <v>2</v>
      </c>
      <c r="I129" s="177">
        <f t="shared" si="235"/>
        <v>-3</v>
      </c>
      <c r="J129" s="177">
        <f t="shared" si="235"/>
        <v>-4</v>
      </c>
      <c r="K129" s="164">
        <f t="shared" si="235"/>
        <v>-6</v>
      </c>
      <c r="L129" s="178">
        <f t="shared" si="230"/>
        <v>0.8</v>
      </c>
      <c r="M129" s="208">
        <f t="shared" si="230"/>
        <v>0.1</v>
      </c>
      <c r="N129" s="178">
        <f t="shared" si="231"/>
        <v>0.2</v>
      </c>
      <c r="O129" s="178">
        <f t="shared" si="231"/>
        <v>0.4</v>
      </c>
      <c r="P129" s="178">
        <f t="shared" si="231"/>
        <v>0.5</v>
      </c>
      <c r="Q129" s="178">
        <f t="shared" si="231"/>
        <v>0.70000000000000007</v>
      </c>
      <c r="R129" s="178">
        <f t="shared" si="231"/>
        <v>0.30000000000000004</v>
      </c>
      <c r="S129" s="178">
        <f t="shared" si="231"/>
        <v>-0.1</v>
      </c>
      <c r="T129" s="178">
        <f t="shared" si="231"/>
        <v>-0.15</v>
      </c>
      <c r="U129" s="178">
        <f t="shared" si="231"/>
        <v>-0.2</v>
      </c>
      <c r="V129" s="75"/>
      <c r="W129" s="75"/>
      <c r="X129" s="75"/>
      <c r="Y129" s="75"/>
      <c r="Z129" s="75"/>
      <c r="AA129" s="75"/>
      <c r="AB129" s="75"/>
      <c r="AC129" s="75"/>
      <c r="AD129" s="75"/>
      <c r="AE129" s="185">
        <f t="shared" si="212"/>
        <v>-6</v>
      </c>
      <c r="AF129" s="164">
        <f>AF128</f>
        <v>-12</v>
      </c>
      <c r="AG129" s="188"/>
      <c r="AH129" s="188"/>
      <c r="AI129" s="178"/>
      <c r="AJ129" s="178"/>
      <c r="AK129" s="178"/>
      <c r="AL129" s="178"/>
      <c r="AM129" s="178"/>
      <c r="AN129" s="178"/>
      <c r="AO129" s="178"/>
      <c r="AP129" s="178"/>
      <c r="AQ129" s="178"/>
      <c r="AR129" s="178"/>
      <c r="AS129" s="188"/>
      <c r="AT129" s="188"/>
      <c r="AU129" s="188"/>
      <c r="AV129" s="188"/>
      <c r="AW129" s="188"/>
      <c r="AX129" s="188"/>
      <c r="AY129" s="188"/>
      <c r="AZ129" s="188"/>
      <c r="BA129" s="188"/>
      <c r="BB129" s="188"/>
      <c r="BC129" s="188"/>
      <c r="BD129" s="188"/>
      <c r="BE129" s="188"/>
      <c r="BF129" s="188"/>
      <c r="BG129" s="188"/>
      <c r="BH129" s="188"/>
      <c r="BI129" s="188"/>
      <c r="BJ129" s="188"/>
      <c r="BK129" s="188"/>
      <c r="BL129" s="188"/>
      <c r="BM129" s="188"/>
      <c r="BN129" s="188"/>
      <c r="BO129" s="188"/>
      <c r="BP129" s="188"/>
      <c r="BQ129" s="188"/>
      <c r="BR129" s="188"/>
      <c r="BS129" s="188"/>
      <c r="BT129" s="188"/>
      <c r="BU129" s="188"/>
      <c r="BV129" s="188"/>
      <c r="BW129" s="188"/>
      <c r="BX129" s="188"/>
      <c r="BY129" s="188"/>
      <c r="BZ129" s="188"/>
      <c r="CA129" s="188"/>
      <c r="CB129" s="188"/>
      <c r="CC129" s="188"/>
      <c r="CD129" s="188"/>
      <c r="CE129" s="188"/>
      <c r="CF129" s="75"/>
      <c r="CG129" s="75"/>
    </row>
    <row r="130" spans="1:85" x14ac:dyDescent="0.25">
      <c r="A130" s="75" t="str">
        <f t="shared" ref="A130:B130" si="236">A74</f>
        <v>ahydr</v>
      </c>
      <c r="B130" s="75" t="str">
        <f t="shared" si="236"/>
        <v>nat</v>
      </c>
      <c r="C130" s="75" t="str">
        <f t="shared" si="217"/>
        <v>sim2</v>
      </c>
      <c r="D130" s="175" t="str">
        <f t="shared" ref="D130:K130" si="237">D74</f>
        <v>eps</v>
      </c>
      <c r="E130" s="175" t="str">
        <f t="shared" si="237"/>
        <v>eps</v>
      </c>
      <c r="F130" s="175" t="str">
        <f t="shared" si="237"/>
        <v>eps</v>
      </c>
      <c r="G130" s="175" t="str">
        <f t="shared" si="237"/>
        <v>eps</v>
      </c>
      <c r="H130" s="175" t="str">
        <f t="shared" si="237"/>
        <v>eps</v>
      </c>
      <c r="I130" s="175" t="str">
        <f t="shared" si="237"/>
        <v>eps</v>
      </c>
      <c r="J130" s="175" t="str">
        <f t="shared" si="237"/>
        <v>eps</v>
      </c>
      <c r="K130" s="163" t="str">
        <f t="shared" si="237"/>
        <v>eps</v>
      </c>
      <c r="L130" s="176" t="s">
        <v>77</v>
      </c>
      <c r="M130" s="207" t="s">
        <v>77</v>
      </c>
      <c r="N130" s="176" t="s">
        <v>77</v>
      </c>
      <c r="O130" s="176" t="s">
        <v>77</v>
      </c>
      <c r="P130" s="176" t="s">
        <v>77</v>
      </c>
      <c r="Q130" s="176" t="s">
        <v>77</v>
      </c>
      <c r="R130" s="176" t="s">
        <v>77</v>
      </c>
      <c r="S130" s="176" t="s">
        <v>77</v>
      </c>
      <c r="T130" s="176" t="s">
        <v>77</v>
      </c>
      <c r="U130" s="176" t="s">
        <v>77</v>
      </c>
      <c r="V130" s="75"/>
      <c r="W130" s="75"/>
      <c r="X130" s="75"/>
      <c r="Y130" s="75"/>
      <c r="Z130" s="75"/>
      <c r="AA130" s="75"/>
      <c r="AB130" s="75"/>
      <c r="AC130" s="75"/>
      <c r="AD130" s="75"/>
      <c r="AE130" s="185">
        <f t="shared" si="212"/>
        <v>-1.25</v>
      </c>
      <c r="AF130" s="164">
        <f>AF142</f>
        <v>-2.5</v>
      </c>
      <c r="AG130" s="188"/>
      <c r="AH130" s="188"/>
      <c r="AI130" s="176"/>
      <c r="AJ130" s="176"/>
      <c r="AK130" s="176"/>
      <c r="AL130" s="176"/>
      <c r="AM130" s="176"/>
      <c r="AN130" s="176"/>
      <c r="AO130" s="176"/>
      <c r="AP130" s="176"/>
      <c r="AQ130" s="176"/>
      <c r="AR130" s="176"/>
      <c r="AS130" s="188"/>
      <c r="AT130" s="188"/>
      <c r="AU130" s="188"/>
      <c r="AV130" s="188"/>
      <c r="AW130" s="188"/>
      <c r="AX130" s="188"/>
      <c r="AY130" s="188"/>
      <c r="AZ130" s="188"/>
      <c r="BA130" s="188"/>
      <c r="BB130" s="188"/>
      <c r="BC130" s="188"/>
      <c r="BD130" s="188"/>
      <c r="BE130" s="188"/>
      <c r="BF130" s="188"/>
      <c r="BG130" s="188"/>
      <c r="BH130" s="188"/>
      <c r="BI130" s="188"/>
      <c r="BJ130" s="188"/>
      <c r="BK130" s="188"/>
      <c r="BL130" s="188"/>
      <c r="BM130" s="188"/>
      <c r="BN130" s="188"/>
      <c r="BO130" s="188"/>
      <c r="BP130" s="188"/>
      <c r="BQ130" s="188"/>
      <c r="BR130" s="188"/>
      <c r="BS130" s="188"/>
      <c r="BT130" s="188"/>
      <c r="BU130" s="188"/>
      <c r="BV130" s="188"/>
      <c r="BW130" s="188"/>
      <c r="BX130" s="188"/>
      <c r="BY130" s="188"/>
      <c r="BZ130" s="188"/>
      <c r="CA130" s="188"/>
      <c r="CB130" s="188"/>
      <c r="CC130" s="188"/>
      <c r="CD130" s="188"/>
      <c r="CE130" s="188"/>
      <c r="CF130" s="75"/>
      <c r="CG130" s="75"/>
    </row>
    <row r="131" spans="1:85" x14ac:dyDescent="0.25">
      <c r="A131" s="2" t="str">
        <f t="shared" ref="A131:B131" si="238">A75</f>
        <v>afood</v>
      </c>
      <c r="B131" s="2" t="str">
        <f t="shared" si="238"/>
        <v>nat</v>
      </c>
      <c r="C131" s="2" t="str">
        <f t="shared" si="217"/>
        <v>sim2</v>
      </c>
      <c r="D131" s="175">
        <f t="shared" ref="D131:K131" si="239">D75</f>
        <v>-4.5</v>
      </c>
      <c r="E131" s="175">
        <f t="shared" si="239"/>
        <v>-5</v>
      </c>
      <c r="F131" s="175">
        <f t="shared" si="239"/>
        <v>-5.5</v>
      </c>
      <c r="G131" s="175">
        <f t="shared" si="239"/>
        <v>-2.5</v>
      </c>
      <c r="H131" s="175">
        <f t="shared" si="239"/>
        <v>-4</v>
      </c>
      <c r="I131" s="175">
        <f t="shared" si="239"/>
        <v>-2</v>
      </c>
      <c r="J131" s="175">
        <f t="shared" si="239"/>
        <v>-5</v>
      </c>
      <c r="K131" s="163">
        <f t="shared" si="239"/>
        <v>-1</v>
      </c>
      <c r="L131" s="176">
        <f t="shared" ref="L131:U131" si="240">AI131*L$3*L$4</f>
        <v>1.2000000000000002</v>
      </c>
      <c r="M131" s="207">
        <f t="shared" si="240"/>
        <v>0.15000000000000002</v>
      </c>
      <c r="N131" s="176">
        <f t="shared" si="240"/>
        <v>0.30000000000000004</v>
      </c>
      <c r="O131" s="176">
        <f t="shared" si="240"/>
        <v>0.60000000000000009</v>
      </c>
      <c r="P131" s="176">
        <f t="shared" si="240"/>
        <v>0.75</v>
      </c>
      <c r="Q131" s="176">
        <f t="shared" si="240"/>
        <v>1.05</v>
      </c>
      <c r="R131" s="176">
        <f t="shared" si="240"/>
        <v>0.45000000000000007</v>
      </c>
      <c r="S131" s="176">
        <f t="shared" si="240"/>
        <v>-0.15000000000000002</v>
      </c>
      <c r="T131" s="176">
        <f t="shared" si="240"/>
        <v>-0.15</v>
      </c>
      <c r="U131" s="176">
        <f t="shared" si="240"/>
        <v>-0.2</v>
      </c>
      <c r="V131" s="75"/>
      <c r="W131" s="75"/>
      <c r="X131" s="75"/>
      <c r="Y131" s="75"/>
      <c r="Z131" s="75"/>
      <c r="AA131" s="75"/>
      <c r="AB131" s="75"/>
      <c r="AC131" s="75"/>
      <c r="AD131" s="75"/>
      <c r="AE131" s="185">
        <f t="shared" si="212"/>
        <v>-1</v>
      </c>
      <c r="AF131" s="163">
        <v>-2</v>
      </c>
      <c r="AG131" s="187"/>
      <c r="AH131" s="187"/>
      <c r="AI131" s="176">
        <v>-0.1</v>
      </c>
      <c r="AJ131" s="176">
        <v>-0.05</v>
      </c>
      <c r="AK131" s="176">
        <v>0.05</v>
      </c>
      <c r="AL131" s="176">
        <v>0.05</v>
      </c>
      <c r="AM131" s="176">
        <v>0.05</v>
      </c>
      <c r="AN131" s="176">
        <v>0.05</v>
      </c>
      <c r="AO131" s="176">
        <v>0.2</v>
      </c>
      <c r="AP131" s="176">
        <v>0.1</v>
      </c>
      <c r="AQ131" s="176">
        <v>0.15</v>
      </c>
      <c r="AR131" s="176">
        <v>0.2</v>
      </c>
      <c r="AS131" s="187"/>
      <c r="AT131" s="187"/>
      <c r="AU131" s="187"/>
      <c r="AV131" s="187"/>
      <c r="AW131" s="187"/>
      <c r="AX131" s="187"/>
      <c r="AY131" s="187"/>
      <c r="AZ131" s="187"/>
      <c r="BA131" s="187"/>
      <c r="BB131" s="187"/>
      <c r="BC131" s="187"/>
      <c r="BD131" s="187"/>
      <c r="BE131" s="187"/>
      <c r="BF131" s="187"/>
      <c r="BG131" s="187"/>
      <c r="BH131" s="187"/>
      <c r="BI131" s="187"/>
      <c r="BJ131" s="187"/>
      <c r="BK131" s="187"/>
      <c r="BL131" s="187"/>
      <c r="BM131" s="187"/>
      <c r="BN131" s="187"/>
      <c r="BO131" s="187"/>
      <c r="BP131" s="187"/>
      <c r="BQ131" s="187"/>
      <c r="BR131" s="187"/>
      <c r="BS131" s="187"/>
      <c r="BT131" s="187"/>
      <c r="BU131" s="187"/>
      <c r="BV131" s="187"/>
      <c r="BW131" s="187"/>
      <c r="BX131" s="187"/>
      <c r="BY131" s="187"/>
      <c r="BZ131" s="187"/>
      <c r="CA131" s="187"/>
      <c r="CB131" s="187"/>
      <c r="CC131" s="187"/>
      <c r="CD131" s="187"/>
      <c r="CE131" s="187"/>
      <c r="CF131" s="75"/>
      <c r="CG131" s="75"/>
    </row>
    <row r="132" spans="1:85" x14ac:dyDescent="0.25">
      <c r="A132" s="75" t="str">
        <f t="shared" ref="A132:B132" si="241">A76</f>
        <v>abevt</v>
      </c>
      <c r="B132" s="75" t="str">
        <f t="shared" si="241"/>
        <v>nat</v>
      </c>
      <c r="C132" s="75" t="str">
        <f t="shared" si="217"/>
        <v>sim2</v>
      </c>
      <c r="D132" s="177">
        <f t="shared" ref="D132:K132" si="242">D76</f>
        <v>-4.5</v>
      </c>
      <c r="E132" s="177">
        <f t="shared" si="242"/>
        <v>-5</v>
      </c>
      <c r="F132" s="177">
        <f t="shared" si="242"/>
        <v>-5.5</v>
      </c>
      <c r="G132" s="177">
        <f t="shared" si="242"/>
        <v>-2.5</v>
      </c>
      <c r="H132" s="177">
        <f t="shared" si="242"/>
        <v>-4</v>
      </c>
      <c r="I132" s="177">
        <f t="shared" si="242"/>
        <v>-2</v>
      </c>
      <c r="J132" s="177">
        <f t="shared" si="242"/>
        <v>-5</v>
      </c>
      <c r="K132" s="164">
        <f t="shared" si="242"/>
        <v>-1</v>
      </c>
      <c r="L132" s="178">
        <f t="shared" ref="L132:U132" si="243">L131</f>
        <v>1.2000000000000002</v>
      </c>
      <c r="M132" s="208">
        <f t="shared" si="243"/>
        <v>0.15000000000000002</v>
      </c>
      <c r="N132" s="178">
        <f t="shared" si="243"/>
        <v>0.30000000000000004</v>
      </c>
      <c r="O132" s="178">
        <f t="shared" si="243"/>
        <v>0.60000000000000009</v>
      </c>
      <c r="P132" s="178">
        <f t="shared" si="243"/>
        <v>0.75</v>
      </c>
      <c r="Q132" s="178">
        <f t="shared" si="243"/>
        <v>1.05</v>
      </c>
      <c r="R132" s="178">
        <f t="shared" si="243"/>
        <v>0.45000000000000007</v>
      </c>
      <c r="S132" s="178">
        <f t="shared" si="243"/>
        <v>-0.15000000000000002</v>
      </c>
      <c r="T132" s="178">
        <f t="shared" si="243"/>
        <v>-0.15</v>
      </c>
      <c r="U132" s="178">
        <f t="shared" si="243"/>
        <v>-0.2</v>
      </c>
      <c r="V132" s="75"/>
      <c r="W132" s="75"/>
      <c r="X132" s="75"/>
      <c r="Y132" s="75"/>
      <c r="Z132" s="75"/>
      <c r="AA132" s="75"/>
      <c r="AB132" s="75"/>
      <c r="AC132" s="75"/>
      <c r="AD132" s="75"/>
      <c r="AE132" s="185">
        <f t="shared" si="212"/>
        <v>-1</v>
      </c>
      <c r="AF132" s="164">
        <f>AF131</f>
        <v>-2</v>
      </c>
      <c r="AG132" s="188"/>
      <c r="AH132" s="188"/>
      <c r="AI132" s="178"/>
      <c r="AJ132" s="178"/>
      <c r="AK132" s="178"/>
      <c r="AL132" s="178"/>
      <c r="AM132" s="178"/>
      <c r="AN132" s="178"/>
      <c r="AO132" s="178"/>
      <c r="AP132" s="178"/>
      <c r="AQ132" s="178"/>
      <c r="AR132" s="17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8"/>
      <c r="BQ132" s="188"/>
      <c r="BR132" s="188"/>
      <c r="BS132" s="188"/>
      <c r="BT132" s="188"/>
      <c r="BU132" s="188"/>
      <c r="BV132" s="188"/>
      <c r="BW132" s="188"/>
      <c r="BX132" s="188"/>
      <c r="BY132" s="188"/>
      <c r="BZ132" s="188"/>
      <c r="CA132" s="188"/>
      <c r="CB132" s="188"/>
      <c r="CC132" s="188"/>
      <c r="CD132" s="188"/>
      <c r="CE132" s="188"/>
      <c r="CF132" s="75"/>
      <c r="CG132" s="75"/>
    </row>
    <row r="133" spans="1:85" x14ac:dyDescent="0.25">
      <c r="A133" s="2" t="str">
        <f t="shared" ref="A133:B133" si="244">A77</f>
        <v>atext</v>
      </c>
      <c r="B133" s="2" t="str">
        <f t="shared" si="244"/>
        <v>nat</v>
      </c>
      <c r="C133" s="2" t="str">
        <f t="shared" si="217"/>
        <v>sim2</v>
      </c>
      <c r="D133" s="177">
        <f t="shared" ref="D133:K133" si="245">D77</f>
        <v>-4.5</v>
      </c>
      <c r="E133" s="177">
        <f t="shared" si="245"/>
        <v>-5</v>
      </c>
      <c r="F133" s="177">
        <f t="shared" si="245"/>
        <v>-5.5</v>
      </c>
      <c r="G133" s="177">
        <f t="shared" si="245"/>
        <v>-2.5</v>
      </c>
      <c r="H133" s="177">
        <f t="shared" si="245"/>
        <v>-4</v>
      </c>
      <c r="I133" s="177">
        <f t="shared" si="245"/>
        <v>-2</v>
      </c>
      <c r="J133" s="177">
        <f t="shared" si="245"/>
        <v>-5</v>
      </c>
      <c r="K133" s="163">
        <f t="shared" si="245"/>
        <v>-4</v>
      </c>
      <c r="L133" s="176">
        <f t="shared" ref="L133:U133" si="246">AI133*L$3</f>
        <v>0.8</v>
      </c>
      <c r="M133" s="207">
        <f t="shared" si="246"/>
        <v>0.1</v>
      </c>
      <c r="N133" s="176">
        <f t="shared" si="246"/>
        <v>0.2</v>
      </c>
      <c r="O133" s="176">
        <f t="shared" si="246"/>
        <v>0.4</v>
      </c>
      <c r="P133" s="176">
        <f t="shared" si="246"/>
        <v>0.5</v>
      </c>
      <c r="Q133" s="176">
        <f t="shared" si="246"/>
        <v>0.70000000000000007</v>
      </c>
      <c r="R133" s="176">
        <f t="shared" si="246"/>
        <v>0.30000000000000004</v>
      </c>
      <c r="S133" s="176">
        <f t="shared" si="246"/>
        <v>-0.1</v>
      </c>
      <c r="T133" s="176">
        <f t="shared" si="246"/>
        <v>-0.15</v>
      </c>
      <c r="U133" s="176">
        <f t="shared" si="246"/>
        <v>-0.2</v>
      </c>
      <c r="V133" s="75"/>
      <c r="W133" s="75"/>
      <c r="X133" s="75"/>
      <c r="Y133" s="75"/>
      <c r="Z133" s="75"/>
      <c r="AA133" s="75"/>
      <c r="AB133" s="75"/>
      <c r="AC133" s="75"/>
      <c r="AD133" s="75"/>
      <c r="AE133" s="185">
        <f t="shared" si="212"/>
        <v>-4</v>
      </c>
      <c r="AF133" s="163">
        <v>-8</v>
      </c>
      <c r="AG133" s="187"/>
      <c r="AH133" s="187"/>
      <c r="AI133" s="176">
        <v>-0.1</v>
      </c>
      <c r="AJ133" s="176">
        <v>-0.05</v>
      </c>
      <c r="AK133" s="176">
        <v>0.05</v>
      </c>
      <c r="AL133" s="176">
        <v>0.05</v>
      </c>
      <c r="AM133" s="176">
        <v>0.05</v>
      </c>
      <c r="AN133" s="176">
        <v>0.05</v>
      </c>
      <c r="AO133" s="176">
        <v>0.2</v>
      </c>
      <c r="AP133" s="176">
        <v>0.1</v>
      </c>
      <c r="AQ133" s="176">
        <v>0.15</v>
      </c>
      <c r="AR133" s="176">
        <v>0.2</v>
      </c>
      <c r="AS133" s="187"/>
      <c r="AT133" s="187"/>
      <c r="AU133" s="187"/>
      <c r="AV133" s="187"/>
      <c r="AW133" s="187"/>
      <c r="AX133" s="187"/>
      <c r="AY133" s="187"/>
      <c r="AZ133" s="187"/>
      <c r="BA133" s="187"/>
      <c r="BB133" s="187"/>
      <c r="BC133" s="187"/>
      <c r="BD133" s="187"/>
      <c r="BE133" s="187"/>
      <c r="BF133" s="187"/>
      <c r="BG133" s="187"/>
      <c r="BH133" s="187"/>
      <c r="BI133" s="187"/>
      <c r="BJ133" s="187"/>
      <c r="BK133" s="187"/>
      <c r="BL133" s="187"/>
      <c r="BM133" s="187"/>
      <c r="BN133" s="187"/>
      <c r="BO133" s="187"/>
      <c r="BP133" s="187"/>
      <c r="BQ133" s="187"/>
      <c r="BR133" s="187"/>
      <c r="BS133" s="187"/>
      <c r="BT133" s="187"/>
      <c r="BU133" s="187"/>
      <c r="BV133" s="187"/>
      <c r="BW133" s="187"/>
      <c r="BX133" s="187"/>
      <c r="BY133" s="187"/>
      <c r="BZ133" s="187"/>
      <c r="CA133" s="187"/>
      <c r="CB133" s="187"/>
      <c r="CC133" s="187"/>
      <c r="CD133" s="187"/>
      <c r="CE133" s="187"/>
      <c r="CF133" s="75"/>
      <c r="CG133" s="75"/>
    </row>
    <row r="134" spans="1:85" x14ac:dyDescent="0.25">
      <c r="A134" s="75" t="str">
        <f t="shared" ref="A134:B134" si="247">A78</f>
        <v>aclth</v>
      </c>
      <c r="B134" s="75" t="str">
        <f t="shared" si="247"/>
        <v>nat</v>
      </c>
      <c r="C134" s="75" t="str">
        <f t="shared" si="217"/>
        <v>sim2</v>
      </c>
      <c r="D134" s="177">
        <f t="shared" ref="D134:K134" si="248">D78</f>
        <v>-4.5</v>
      </c>
      <c r="E134" s="177">
        <f t="shared" si="248"/>
        <v>-5</v>
      </c>
      <c r="F134" s="177">
        <f t="shared" si="248"/>
        <v>-5.5</v>
      </c>
      <c r="G134" s="177">
        <f t="shared" si="248"/>
        <v>-2.5</v>
      </c>
      <c r="H134" s="177">
        <f t="shared" si="248"/>
        <v>-4</v>
      </c>
      <c r="I134" s="177">
        <f t="shared" si="248"/>
        <v>-2</v>
      </c>
      <c r="J134" s="177">
        <f t="shared" si="248"/>
        <v>-5</v>
      </c>
      <c r="K134" s="165">
        <f t="shared" si="248"/>
        <v>-4</v>
      </c>
      <c r="L134" s="179">
        <f t="shared" ref="L134:U137" si="249">L133</f>
        <v>0.8</v>
      </c>
      <c r="M134" s="209">
        <f t="shared" si="249"/>
        <v>0.1</v>
      </c>
      <c r="N134" s="179">
        <f t="shared" si="249"/>
        <v>0.2</v>
      </c>
      <c r="O134" s="179">
        <f t="shared" si="249"/>
        <v>0.4</v>
      </c>
      <c r="P134" s="179">
        <f t="shared" si="249"/>
        <v>0.5</v>
      </c>
      <c r="Q134" s="179">
        <f t="shared" si="249"/>
        <v>0.70000000000000007</v>
      </c>
      <c r="R134" s="179">
        <f t="shared" si="249"/>
        <v>0.30000000000000004</v>
      </c>
      <c r="S134" s="179">
        <f t="shared" si="249"/>
        <v>-0.1</v>
      </c>
      <c r="T134" s="179">
        <f t="shared" si="249"/>
        <v>-0.15</v>
      </c>
      <c r="U134" s="179">
        <f t="shared" si="249"/>
        <v>-0.2</v>
      </c>
      <c r="V134" s="75"/>
      <c r="W134" s="75"/>
      <c r="X134" s="75"/>
      <c r="Y134" s="75"/>
      <c r="Z134" s="75"/>
      <c r="AA134" s="75"/>
      <c r="AB134" s="75"/>
      <c r="AC134" s="75"/>
      <c r="AD134" s="75"/>
      <c r="AE134" s="185">
        <f t="shared" si="212"/>
        <v>-4</v>
      </c>
      <c r="AF134" s="165">
        <f>AF133</f>
        <v>-8</v>
      </c>
      <c r="AG134" s="189"/>
      <c r="AH134" s="18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89"/>
      <c r="AT134" s="189"/>
      <c r="AU134" s="189"/>
      <c r="AV134" s="189"/>
      <c r="AW134" s="189"/>
      <c r="AX134" s="189"/>
      <c r="AY134" s="189"/>
      <c r="AZ134" s="189"/>
      <c r="BA134" s="189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89"/>
      <c r="BT134" s="189"/>
      <c r="BU134" s="189"/>
      <c r="BV134" s="189"/>
      <c r="BW134" s="189"/>
      <c r="BX134" s="189"/>
      <c r="BY134" s="189"/>
      <c r="BZ134" s="189"/>
      <c r="CA134" s="189"/>
      <c r="CB134" s="189"/>
      <c r="CC134" s="189"/>
      <c r="CD134" s="189"/>
      <c r="CE134" s="189"/>
      <c r="CF134" s="75"/>
      <c r="CG134" s="75"/>
    </row>
    <row r="135" spans="1:85" x14ac:dyDescent="0.25">
      <c r="A135" s="75" t="str">
        <f t="shared" ref="A135:B135" si="250">A79</f>
        <v>aleat</v>
      </c>
      <c r="B135" s="75" t="str">
        <f t="shared" si="250"/>
        <v>nat</v>
      </c>
      <c r="C135" s="75" t="str">
        <f t="shared" si="217"/>
        <v>sim2</v>
      </c>
      <c r="D135" s="177">
        <f t="shared" ref="D135:K135" si="251">D79</f>
        <v>-4.5</v>
      </c>
      <c r="E135" s="177">
        <f t="shared" si="251"/>
        <v>-5</v>
      </c>
      <c r="F135" s="177">
        <f t="shared" si="251"/>
        <v>-5.5</v>
      </c>
      <c r="G135" s="177">
        <f t="shared" si="251"/>
        <v>-2.5</v>
      </c>
      <c r="H135" s="177">
        <f t="shared" si="251"/>
        <v>-4</v>
      </c>
      <c r="I135" s="177">
        <f t="shared" si="251"/>
        <v>-2</v>
      </c>
      <c r="J135" s="177">
        <f t="shared" si="251"/>
        <v>-5</v>
      </c>
      <c r="K135" s="165">
        <f t="shared" si="251"/>
        <v>-4</v>
      </c>
      <c r="L135" s="179">
        <f t="shared" si="249"/>
        <v>0.8</v>
      </c>
      <c r="M135" s="209">
        <f t="shared" si="249"/>
        <v>0.1</v>
      </c>
      <c r="N135" s="179">
        <f t="shared" si="249"/>
        <v>0.2</v>
      </c>
      <c r="O135" s="179">
        <f t="shared" si="249"/>
        <v>0.4</v>
      </c>
      <c r="P135" s="179">
        <f t="shared" si="249"/>
        <v>0.5</v>
      </c>
      <c r="Q135" s="179">
        <f t="shared" si="249"/>
        <v>0.70000000000000007</v>
      </c>
      <c r="R135" s="179">
        <f t="shared" si="249"/>
        <v>0.30000000000000004</v>
      </c>
      <c r="S135" s="179">
        <f t="shared" si="249"/>
        <v>-0.1</v>
      </c>
      <c r="T135" s="179">
        <f t="shared" si="249"/>
        <v>-0.15</v>
      </c>
      <c r="U135" s="179">
        <f t="shared" si="249"/>
        <v>-0.2</v>
      </c>
      <c r="V135" s="75"/>
      <c r="W135" s="75"/>
      <c r="X135" s="75"/>
      <c r="Y135" s="75"/>
      <c r="Z135" s="75"/>
      <c r="AA135" s="75"/>
      <c r="AB135" s="75"/>
      <c r="AC135" s="75"/>
      <c r="AD135" s="75"/>
      <c r="AE135" s="185">
        <f t="shared" si="212"/>
        <v>-4</v>
      </c>
      <c r="AF135" s="165">
        <f>AF134</f>
        <v>-8</v>
      </c>
      <c r="AG135" s="189"/>
      <c r="AH135" s="18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89"/>
      <c r="AT135" s="189"/>
      <c r="AU135" s="189"/>
      <c r="AV135" s="189"/>
      <c r="AW135" s="189"/>
      <c r="AX135" s="189"/>
      <c r="AY135" s="189"/>
      <c r="AZ135" s="189"/>
      <c r="BA135" s="189"/>
      <c r="BB135" s="189"/>
      <c r="BC135" s="189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  <c r="BT135" s="189"/>
      <c r="BU135" s="189"/>
      <c r="BV135" s="189"/>
      <c r="BW135" s="189"/>
      <c r="BX135" s="189"/>
      <c r="BY135" s="189"/>
      <c r="BZ135" s="189"/>
      <c r="CA135" s="189"/>
      <c r="CB135" s="189"/>
      <c r="CC135" s="189"/>
      <c r="CD135" s="189"/>
      <c r="CE135" s="189"/>
      <c r="CF135" s="75"/>
      <c r="CG135" s="75"/>
    </row>
    <row r="136" spans="1:85" x14ac:dyDescent="0.25">
      <c r="A136" s="75" t="str">
        <f t="shared" ref="A136:B136" si="252">A80</f>
        <v>afoot</v>
      </c>
      <c r="B136" s="75" t="str">
        <f t="shared" si="252"/>
        <v>nat</v>
      </c>
      <c r="C136" s="75" t="str">
        <f t="shared" si="217"/>
        <v>sim2</v>
      </c>
      <c r="D136" s="177">
        <f t="shared" ref="D136:K136" si="253">D80</f>
        <v>-4.5</v>
      </c>
      <c r="E136" s="177">
        <f t="shared" si="253"/>
        <v>-5</v>
      </c>
      <c r="F136" s="177">
        <f t="shared" si="253"/>
        <v>-5.5</v>
      </c>
      <c r="G136" s="177">
        <f t="shared" si="253"/>
        <v>-2.5</v>
      </c>
      <c r="H136" s="177">
        <f t="shared" si="253"/>
        <v>-4</v>
      </c>
      <c r="I136" s="177">
        <f t="shared" si="253"/>
        <v>-2</v>
      </c>
      <c r="J136" s="177">
        <f t="shared" si="253"/>
        <v>-5</v>
      </c>
      <c r="K136" s="165">
        <f t="shared" si="253"/>
        <v>-4</v>
      </c>
      <c r="L136" s="179">
        <f t="shared" si="249"/>
        <v>0.8</v>
      </c>
      <c r="M136" s="209">
        <f t="shared" si="249"/>
        <v>0.1</v>
      </c>
      <c r="N136" s="179">
        <f t="shared" si="249"/>
        <v>0.2</v>
      </c>
      <c r="O136" s="179">
        <f t="shared" si="249"/>
        <v>0.4</v>
      </c>
      <c r="P136" s="179">
        <f t="shared" si="249"/>
        <v>0.5</v>
      </c>
      <c r="Q136" s="179">
        <f t="shared" si="249"/>
        <v>0.70000000000000007</v>
      </c>
      <c r="R136" s="179">
        <f t="shared" si="249"/>
        <v>0.30000000000000004</v>
      </c>
      <c r="S136" s="179">
        <f t="shared" si="249"/>
        <v>-0.1</v>
      </c>
      <c r="T136" s="179">
        <f t="shared" si="249"/>
        <v>-0.15</v>
      </c>
      <c r="U136" s="179">
        <f t="shared" si="249"/>
        <v>-0.2</v>
      </c>
      <c r="V136" s="75"/>
      <c r="W136" s="75"/>
      <c r="X136" s="75"/>
      <c r="Y136" s="75"/>
      <c r="Z136" s="75"/>
      <c r="AA136" s="75"/>
      <c r="AB136" s="75"/>
      <c r="AC136" s="75"/>
      <c r="AD136" s="75"/>
      <c r="AE136" s="185">
        <f t="shared" si="212"/>
        <v>-4</v>
      </c>
      <c r="AF136" s="165">
        <f>AF135</f>
        <v>-8</v>
      </c>
      <c r="AG136" s="189"/>
      <c r="AH136" s="18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89"/>
      <c r="AT136" s="189"/>
      <c r="AU136" s="189"/>
      <c r="AV136" s="189"/>
      <c r="AW136" s="189"/>
      <c r="AX136" s="189"/>
      <c r="AY136" s="189"/>
      <c r="AZ136" s="189"/>
      <c r="BA136" s="189"/>
      <c r="BB136" s="189"/>
      <c r="BC136" s="189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89"/>
      <c r="BR136" s="189"/>
      <c r="BS136" s="189"/>
      <c r="BT136" s="189"/>
      <c r="BU136" s="189"/>
      <c r="BV136" s="189"/>
      <c r="BW136" s="189"/>
      <c r="BX136" s="189"/>
      <c r="BY136" s="189"/>
      <c r="BZ136" s="189"/>
      <c r="CA136" s="189"/>
      <c r="CB136" s="189"/>
      <c r="CC136" s="189"/>
      <c r="CD136" s="189"/>
      <c r="CE136" s="189"/>
      <c r="CF136" s="75"/>
      <c r="CG136" s="75"/>
    </row>
    <row r="137" spans="1:85" x14ac:dyDescent="0.25">
      <c r="A137" s="75" t="str">
        <f t="shared" ref="A137:B137" si="254">A81</f>
        <v>awood</v>
      </c>
      <c r="B137" s="75" t="str">
        <f t="shared" si="254"/>
        <v>nat</v>
      </c>
      <c r="C137" s="75" t="str">
        <f t="shared" si="217"/>
        <v>sim2</v>
      </c>
      <c r="D137" s="177">
        <f t="shared" ref="D137:K137" si="255">D81</f>
        <v>-4.5</v>
      </c>
      <c r="E137" s="177">
        <f t="shared" si="255"/>
        <v>-5</v>
      </c>
      <c r="F137" s="177">
        <f t="shared" si="255"/>
        <v>-5.5</v>
      </c>
      <c r="G137" s="177">
        <f t="shared" si="255"/>
        <v>-2.5</v>
      </c>
      <c r="H137" s="177">
        <f t="shared" si="255"/>
        <v>-4</v>
      </c>
      <c r="I137" s="177">
        <f t="shared" si="255"/>
        <v>-2</v>
      </c>
      <c r="J137" s="177">
        <f t="shared" si="255"/>
        <v>-5</v>
      </c>
      <c r="K137" s="165">
        <f t="shared" si="255"/>
        <v>-4</v>
      </c>
      <c r="L137" s="179">
        <f t="shared" si="249"/>
        <v>0.8</v>
      </c>
      <c r="M137" s="209">
        <f t="shared" si="249"/>
        <v>0.1</v>
      </c>
      <c r="N137" s="179">
        <f t="shared" si="249"/>
        <v>0.2</v>
      </c>
      <c r="O137" s="179">
        <f t="shared" si="249"/>
        <v>0.4</v>
      </c>
      <c r="P137" s="179">
        <f t="shared" si="249"/>
        <v>0.5</v>
      </c>
      <c r="Q137" s="179">
        <f t="shared" si="249"/>
        <v>0.70000000000000007</v>
      </c>
      <c r="R137" s="179">
        <f t="shared" si="249"/>
        <v>0.30000000000000004</v>
      </c>
      <c r="S137" s="179">
        <f t="shared" si="249"/>
        <v>-0.1</v>
      </c>
      <c r="T137" s="179">
        <f t="shared" si="249"/>
        <v>-0.15</v>
      </c>
      <c r="U137" s="179">
        <f t="shared" si="249"/>
        <v>-0.2</v>
      </c>
      <c r="V137" s="75"/>
      <c r="W137" s="75"/>
      <c r="X137" s="75"/>
      <c r="Y137" s="75"/>
      <c r="Z137" s="75"/>
      <c r="AA137" s="75"/>
      <c r="AB137" s="75"/>
      <c r="AC137" s="75"/>
      <c r="AD137" s="75"/>
      <c r="AE137" s="185">
        <f t="shared" si="212"/>
        <v>-4</v>
      </c>
      <c r="AF137" s="165">
        <f>AF136</f>
        <v>-8</v>
      </c>
      <c r="AG137" s="189"/>
      <c r="AH137" s="18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89"/>
      <c r="AT137" s="189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89"/>
      <c r="BW137" s="189"/>
      <c r="BX137" s="189"/>
      <c r="BY137" s="189"/>
      <c r="BZ137" s="189"/>
      <c r="CA137" s="189"/>
      <c r="CB137" s="189"/>
      <c r="CC137" s="189"/>
      <c r="CD137" s="189"/>
      <c r="CE137" s="189"/>
      <c r="CF137" s="75"/>
      <c r="CG137" s="75"/>
    </row>
    <row r="138" spans="1:85" x14ac:dyDescent="0.25">
      <c r="A138" s="2" t="str">
        <f t="shared" ref="A138:B138" si="256">A82</f>
        <v>apapr</v>
      </c>
      <c r="B138" s="2" t="str">
        <f t="shared" si="256"/>
        <v>nat</v>
      </c>
      <c r="C138" s="2" t="str">
        <f t="shared" si="217"/>
        <v>sim2</v>
      </c>
      <c r="D138" s="177">
        <f t="shared" ref="D138:K138" si="257">D82</f>
        <v>-4.5</v>
      </c>
      <c r="E138" s="177">
        <f t="shared" si="257"/>
        <v>-5</v>
      </c>
      <c r="F138" s="177">
        <f t="shared" si="257"/>
        <v>-5.5</v>
      </c>
      <c r="G138" s="177">
        <f t="shared" si="257"/>
        <v>-2.5</v>
      </c>
      <c r="H138" s="177">
        <f t="shared" si="257"/>
        <v>-4</v>
      </c>
      <c r="I138" s="177">
        <f t="shared" si="257"/>
        <v>-2</v>
      </c>
      <c r="J138" s="177">
        <f t="shared" si="257"/>
        <v>-5</v>
      </c>
      <c r="K138" s="163">
        <f t="shared" si="257"/>
        <v>-4</v>
      </c>
      <c r="L138" s="176">
        <f t="shared" ref="L138:U138" si="258">AI138*L$3</f>
        <v>0.8</v>
      </c>
      <c r="M138" s="207">
        <f t="shared" si="258"/>
        <v>0.1</v>
      </c>
      <c r="N138" s="176">
        <f t="shared" si="258"/>
        <v>0.2</v>
      </c>
      <c r="O138" s="176">
        <f t="shared" si="258"/>
        <v>0.4</v>
      </c>
      <c r="P138" s="176">
        <f t="shared" si="258"/>
        <v>0.5</v>
      </c>
      <c r="Q138" s="176">
        <f t="shared" si="258"/>
        <v>0.70000000000000007</v>
      </c>
      <c r="R138" s="176">
        <f t="shared" si="258"/>
        <v>0.30000000000000004</v>
      </c>
      <c r="S138" s="176">
        <f t="shared" si="258"/>
        <v>-0.1</v>
      </c>
      <c r="T138" s="176">
        <f t="shared" si="258"/>
        <v>-0.15</v>
      </c>
      <c r="U138" s="176">
        <f t="shared" si="258"/>
        <v>-0.2</v>
      </c>
      <c r="V138" s="75"/>
      <c r="W138" s="75"/>
      <c r="X138" s="75"/>
      <c r="Y138" s="75"/>
      <c r="Z138" s="75"/>
      <c r="AA138" s="75"/>
      <c r="AB138" s="75"/>
      <c r="AC138" s="75"/>
      <c r="AD138" s="75"/>
      <c r="AE138" s="185">
        <f t="shared" si="212"/>
        <v>-4</v>
      </c>
      <c r="AF138" s="163">
        <v>-8</v>
      </c>
      <c r="AG138" s="187"/>
      <c r="AH138" s="187"/>
      <c r="AI138" s="176">
        <v>-0.1</v>
      </c>
      <c r="AJ138" s="176">
        <v>-0.05</v>
      </c>
      <c r="AK138" s="176">
        <v>0.05</v>
      </c>
      <c r="AL138" s="176">
        <v>0.05</v>
      </c>
      <c r="AM138" s="176">
        <v>0.05</v>
      </c>
      <c r="AN138" s="176">
        <v>0.05</v>
      </c>
      <c r="AO138" s="176">
        <v>0.2</v>
      </c>
      <c r="AP138" s="176">
        <v>0.1</v>
      </c>
      <c r="AQ138" s="176">
        <v>0.15</v>
      </c>
      <c r="AR138" s="176">
        <v>0.2</v>
      </c>
      <c r="AS138" s="187"/>
      <c r="AT138" s="187"/>
      <c r="AU138" s="187"/>
      <c r="AV138" s="187"/>
      <c r="AW138" s="187"/>
      <c r="AX138" s="187"/>
      <c r="AY138" s="187"/>
      <c r="AZ138" s="187"/>
      <c r="BA138" s="187"/>
      <c r="BB138" s="187"/>
      <c r="BC138" s="187"/>
      <c r="BD138" s="187"/>
      <c r="BE138" s="187"/>
      <c r="BF138" s="187"/>
      <c r="BG138" s="187"/>
      <c r="BH138" s="187"/>
      <c r="BI138" s="187"/>
      <c r="BJ138" s="187"/>
      <c r="BK138" s="187"/>
      <c r="BL138" s="187"/>
      <c r="BM138" s="187"/>
      <c r="BN138" s="187"/>
      <c r="BO138" s="187"/>
      <c r="BP138" s="187"/>
      <c r="BQ138" s="187"/>
      <c r="BR138" s="187"/>
      <c r="BS138" s="187"/>
      <c r="BT138" s="187"/>
      <c r="BU138" s="187"/>
      <c r="BV138" s="187"/>
      <c r="BW138" s="187"/>
      <c r="BX138" s="187"/>
      <c r="BY138" s="187"/>
      <c r="BZ138" s="187"/>
      <c r="CA138" s="187"/>
      <c r="CB138" s="187"/>
      <c r="CC138" s="187"/>
      <c r="CD138" s="187"/>
      <c r="CE138" s="187"/>
      <c r="CF138" s="75"/>
      <c r="CG138" s="75"/>
    </row>
    <row r="139" spans="1:85" x14ac:dyDescent="0.25">
      <c r="A139" s="75" t="str">
        <f t="shared" ref="A139:B139" si="259">A83</f>
        <v>aprnt</v>
      </c>
      <c r="B139" s="75" t="str">
        <f t="shared" si="259"/>
        <v>nat</v>
      </c>
      <c r="C139" s="75" t="str">
        <f t="shared" si="217"/>
        <v>sim2</v>
      </c>
      <c r="D139" s="177">
        <f t="shared" ref="D139:K139" si="260">D83</f>
        <v>-4.5</v>
      </c>
      <c r="E139" s="177">
        <f t="shared" si="260"/>
        <v>-5</v>
      </c>
      <c r="F139" s="177">
        <f t="shared" si="260"/>
        <v>-5.5</v>
      </c>
      <c r="G139" s="177">
        <f t="shared" si="260"/>
        <v>-2.5</v>
      </c>
      <c r="H139" s="177">
        <f t="shared" si="260"/>
        <v>-4</v>
      </c>
      <c r="I139" s="177">
        <f t="shared" si="260"/>
        <v>-2</v>
      </c>
      <c r="J139" s="177">
        <f t="shared" si="260"/>
        <v>-5</v>
      </c>
      <c r="K139" s="165">
        <f t="shared" si="260"/>
        <v>-4</v>
      </c>
      <c r="L139" s="179">
        <f t="shared" ref="L139:U139" si="261">L138</f>
        <v>0.8</v>
      </c>
      <c r="M139" s="209">
        <f t="shared" si="261"/>
        <v>0.1</v>
      </c>
      <c r="N139" s="179">
        <f t="shared" si="261"/>
        <v>0.2</v>
      </c>
      <c r="O139" s="179">
        <f t="shared" si="261"/>
        <v>0.4</v>
      </c>
      <c r="P139" s="179">
        <f t="shared" si="261"/>
        <v>0.5</v>
      </c>
      <c r="Q139" s="179">
        <f t="shared" si="261"/>
        <v>0.70000000000000007</v>
      </c>
      <c r="R139" s="179">
        <f t="shared" si="261"/>
        <v>0.30000000000000004</v>
      </c>
      <c r="S139" s="179">
        <f t="shared" si="261"/>
        <v>-0.1</v>
      </c>
      <c r="T139" s="179">
        <f t="shared" si="261"/>
        <v>-0.15</v>
      </c>
      <c r="U139" s="179">
        <f t="shared" si="261"/>
        <v>-0.2</v>
      </c>
      <c r="V139" s="75"/>
      <c r="W139" s="75"/>
      <c r="X139" s="75"/>
      <c r="Y139" s="75"/>
      <c r="Z139" s="75"/>
      <c r="AA139" s="75"/>
      <c r="AB139" s="75"/>
      <c r="AC139" s="75"/>
      <c r="AD139" s="75"/>
      <c r="AE139" s="185">
        <f t="shared" si="212"/>
        <v>-4</v>
      </c>
      <c r="AF139" s="165">
        <f>AF138</f>
        <v>-8</v>
      </c>
      <c r="AG139" s="189"/>
      <c r="AH139" s="18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89"/>
      <c r="AT139" s="189"/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89"/>
      <c r="BT139" s="189"/>
      <c r="BU139" s="189"/>
      <c r="BV139" s="189"/>
      <c r="BW139" s="189"/>
      <c r="BX139" s="189"/>
      <c r="BY139" s="189"/>
      <c r="BZ139" s="189"/>
      <c r="CA139" s="189"/>
      <c r="CB139" s="189"/>
      <c r="CC139" s="189"/>
      <c r="CD139" s="189"/>
      <c r="CE139" s="189"/>
      <c r="CF139" s="75"/>
      <c r="CG139" s="75"/>
    </row>
    <row r="140" spans="1:85" x14ac:dyDescent="0.25">
      <c r="A140" s="2" t="str">
        <f t="shared" ref="A140:B140" si="262">A84</f>
        <v>apetr</v>
      </c>
      <c r="B140" s="2" t="str">
        <f t="shared" si="262"/>
        <v>nat</v>
      </c>
      <c r="C140" s="2" t="str">
        <f t="shared" si="217"/>
        <v>sim2</v>
      </c>
      <c r="D140" s="177">
        <f t="shared" ref="D140:K140" si="263">D84</f>
        <v>-4.5</v>
      </c>
      <c r="E140" s="177">
        <f t="shared" si="263"/>
        <v>-5</v>
      </c>
      <c r="F140" s="177">
        <f t="shared" si="263"/>
        <v>-5.5</v>
      </c>
      <c r="G140" s="177">
        <f t="shared" si="263"/>
        <v>-2.5</v>
      </c>
      <c r="H140" s="177">
        <f t="shared" si="263"/>
        <v>-4</v>
      </c>
      <c r="I140" s="177">
        <f t="shared" si="263"/>
        <v>-2</v>
      </c>
      <c r="J140" s="177">
        <f t="shared" si="263"/>
        <v>-5</v>
      </c>
      <c r="K140" s="163" t="str">
        <f t="shared" si="263"/>
        <v>eps</v>
      </c>
      <c r="L140" s="180" t="s">
        <v>77</v>
      </c>
      <c r="M140" s="210" t="s">
        <v>77</v>
      </c>
      <c r="N140" s="180" t="s">
        <v>77</v>
      </c>
      <c r="O140" s="180" t="s">
        <v>77</v>
      </c>
      <c r="P140" s="180" t="s">
        <v>77</v>
      </c>
      <c r="Q140" s="180" t="s">
        <v>77</v>
      </c>
      <c r="R140" s="180" t="s">
        <v>77</v>
      </c>
      <c r="S140" s="180" t="s">
        <v>77</v>
      </c>
      <c r="T140" s="180" t="s">
        <v>77</v>
      </c>
      <c r="U140" s="180" t="s">
        <v>77</v>
      </c>
      <c r="V140" s="75"/>
      <c r="W140" s="75"/>
      <c r="X140" s="75"/>
      <c r="Y140" s="75"/>
      <c r="Z140" s="75"/>
      <c r="AA140" s="75"/>
      <c r="AB140" s="75"/>
      <c r="AC140" s="75"/>
      <c r="AD140" s="75"/>
      <c r="AE140" s="185" t="str">
        <f t="shared" si="212"/>
        <v>eps</v>
      </c>
      <c r="AF140" s="163" t="s">
        <v>77</v>
      </c>
      <c r="AG140" s="187"/>
      <c r="AH140" s="187"/>
      <c r="AI140" s="180"/>
      <c r="AJ140" s="180"/>
      <c r="AK140" s="180"/>
      <c r="AL140" s="180"/>
      <c r="AM140" s="180"/>
      <c r="AN140" s="180"/>
      <c r="AO140" s="180"/>
      <c r="AP140" s="180"/>
      <c r="AQ140" s="180"/>
      <c r="AR140" s="180"/>
      <c r="AS140" s="187"/>
      <c r="AT140" s="187"/>
      <c r="AU140" s="187"/>
      <c r="AV140" s="187"/>
      <c r="AW140" s="187"/>
      <c r="AX140" s="187"/>
      <c r="AY140" s="187"/>
      <c r="AZ140" s="187"/>
      <c r="BA140" s="187"/>
      <c r="BB140" s="187"/>
      <c r="BC140" s="187"/>
      <c r="BD140" s="187"/>
      <c r="BE140" s="187"/>
      <c r="BF140" s="187"/>
      <c r="BG140" s="187"/>
      <c r="BH140" s="187"/>
      <c r="BI140" s="187"/>
      <c r="BJ140" s="187"/>
      <c r="BK140" s="187"/>
      <c r="BL140" s="187"/>
      <c r="BM140" s="187"/>
      <c r="BN140" s="187"/>
      <c r="BO140" s="187"/>
      <c r="BP140" s="187"/>
      <c r="BQ140" s="187"/>
      <c r="BR140" s="187"/>
      <c r="BS140" s="187"/>
      <c r="BT140" s="187"/>
      <c r="BU140" s="187"/>
      <c r="BV140" s="187"/>
      <c r="BW140" s="187"/>
      <c r="BX140" s="187"/>
      <c r="BY140" s="187"/>
      <c r="BZ140" s="187"/>
      <c r="CA140" s="187"/>
      <c r="CB140" s="187"/>
      <c r="CC140" s="187"/>
      <c r="CD140" s="187"/>
      <c r="CE140" s="187"/>
      <c r="CF140" s="75"/>
      <c r="CG140" s="75"/>
    </row>
    <row r="141" spans="1:85" x14ac:dyDescent="0.25">
      <c r="A141" s="2" t="str">
        <f t="shared" ref="A141:B141" si="264">A85</f>
        <v>aammo</v>
      </c>
      <c r="B141" s="2" t="str">
        <f t="shared" si="264"/>
        <v>nat</v>
      </c>
      <c r="C141" s="2" t="str">
        <f t="shared" si="217"/>
        <v>sim2</v>
      </c>
      <c r="D141" s="177">
        <f>D142</f>
        <v>-4.5</v>
      </c>
      <c r="E141" s="177">
        <f t="shared" ref="E141:U141" si="265">E142</f>
        <v>-5</v>
      </c>
      <c r="F141" s="177">
        <f t="shared" si="265"/>
        <v>-5.5</v>
      </c>
      <c r="G141" s="177">
        <f t="shared" si="265"/>
        <v>-2.5</v>
      </c>
      <c r="H141" s="177">
        <f t="shared" si="265"/>
        <v>-4</v>
      </c>
      <c r="I141" s="177">
        <f t="shared" si="265"/>
        <v>-2</v>
      </c>
      <c r="J141" s="177">
        <f t="shared" si="265"/>
        <v>-5</v>
      </c>
      <c r="K141" s="165">
        <f t="shared" si="265"/>
        <v>-1.25</v>
      </c>
      <c r="L141" s="179">
        <f t="shared" si="265"/>
        <v>0.8</v>
      </c>
      <c r="M141" s="209">
        <f t="shared" si="265"/>
        <v>0.1</v>
      </c>
      <c r="N141" s="179">
        <f t="shared" si="265"/>
        <v>0.2</v>
      </c>
      <c r="O141" s="179">
        <f t="shared" si="265"/>
        <v>0.4</v>
      </c>
      <c r="P141" s="179">
        <f t="shared" si="265"/>
        <v>0.5</v>
      </c>
      <c r="Q141" s="179">
        <f t="shared" si="265"/>
        <v>0.70000000000000007</v>
      </c>
      <c r="R141" s="179">
        <f t="shared" si="265"/>
        <v>0.30000000000000004</v>
      </c>
      <c r="S141" s="179">
        <f t="shared" si="265"/>
        <v>-0.1</v>
      </c>
      <c r="T141" s="179">
        <f t="shared" si="265"/>
        <v>-0.15</v>
      </c>
      <c r="U141" s="179">
        <f t="shared" si="265"/>
        <v>-0.2</v>
      </c>
      <c r="V141" s="75"/>
      <c r="W141" s="75"/>
      <c r="X141" s="75"/>
      <c r="Y141" s="75"/>
      <c r="Z141" s="75"/>
      <c r="AA141" s="75"/>
      <c r="AB141" s="75"/>
      <c r="AC141" s="75"/>
      <c r="AD141" s="75"/>
      <c r="AE141" s="185"/>
      <c r="AF141" s="163"/>
      <c r="AG141" s="187"/>
      <c r="AH141" s="187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7"/>
      <c r="AT141" s="187"/>
      <c r="AU141" s="187"/>
      <c r="AV141" s="187"/>
      <c r="AW141" s="187"/>
      <c r="AX141" s="187"/>
      <c r="AY141" s="187"/>
      <c r="AZ141" s="187"/>
      <c r="BA141" s="187"/>
      <c r="BB141" s="187"/>
      <c r="BC141" s="187"/>
      <c r="BD141" s="187"/>
      <c r="BE141" s="187"/>
      <c r="BF141" s="187"/>
      <c r="BG141" s="187"/>
      <c r="BH141" s="187"/>
      <c r="BI141" s="187"/>
      <c r="BJ141" s="187"/>
      <c r="BK141" s="187"/>
      <c r="BL141" s="187"/>
      <c r="BM141" s="187"/>
      <c r="BN141" s="187"/>
      <c r="BO141" s="187"/>
      <c r="BP141" s="187"/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75"/>
      <c r="CG141" s="75"/>
    </row>
    <row r="142" spans="1:85" x14ac:dyDescent="0.25">
      <c r="A142" s="2" t="str">
        <f t="shared" ref="A142:B142" si="266">A86</f>
        <v>abchm</v>
      </c>
      <c r="B142" s="2" t="str">
        <f t="shared" si="266"/>
        <v>nat</v>
      </c>
      <c r="C142" s="2" t="str">
        <f t="shared" si="217"/>
        <v>sim2</v>
      </c>
      <c r="D142" s="177">
        <f t="shared" ref="D142:K142" si="267">D86</f>
        <v>-4.5</v>
      </c>
      <c r="E142" s="177">
        <f t="shared" si="267"/>
        <v>-5</v>
      </c>
      <c r="F142" s="177">
        <f t="shared" si="267"/>
        <v>-5.5</v>
      </c>
      <c r="G142" s="177">
        <f t="shared" si="267"/>
        <v>-2.5</v>
      </c>
      <c r="H142" s="177">
        <f t="shared" si="267"/>
        <v>-4</v>
      </c>
      <c r="I142" s="177">
        <f t="shared" si="267"/>
        <v>-2</v>
      </c>
      <c r="J142" s="177">
        <f t="shared" si="267"/>
        <v>-5</v>
      </c>
      <c r="K142" s="163">
        <f t="shared" si="267"/>
        <v>-1.25</v>
      </c>
      <c r="L142" s="176">
        <f t="shared" ref="L142:U142" si="268">AI142*L$3</f>
        <v>0.8</v>
      </c>
      <c r="M142" s="207">
        <f t="shared" si="268"/>
        <v>0.1</v>
      </c>
      <c r="N142" s="176">
        <f t="shared" si="268"/>
        <v>0.2</v>
      </c>
      <c r="O142" s="176">
        <f t="shared" si="268"/>
        <v>0.4</v>
      </c>
      <c r="P142" s="176">
        <f t="shared" si="268"/>
        <v>0.5</v>
      </c>
      <c r="Q142" s="176">
        <f t="shared" si="268"/>
        <v>0.70000000000000007</v>
      </c>
      <c r="R142" s="176">
        <f t="shared" si="268"/>
        <v>0.30000000000000004</v>
      </c>
      <c r="S142" s="176">
        <f t="shared" si="268"/>
        <v>-0.1</v>
      </c>
      <c r="T142" s="176">
        <f t="shared" si="268"/>
        <v>-0.15</v>
      </c>
      <c r="U142" s="176">
        <f t="shared" si="268"/>
        <v>-0.2</v>
      </c>
      <c r="V142" s="75"/>
      <c r="W142" s="75"/>
      <c r="X142" s="75"/>
      <c r="Y142" s="75"/>
      <c r="Z142" s="75"/>
      <c r="AA142" s="75"/>
      <c r="AB142" s="75"/>
      <c r="AC142" s="75"/>
      <c r="AD142" s="75"/>
      <c r="AE142" s="185">
        <f t="shared" si="212"/>
        <v>-1.25</v>
      </c>
      <c r="AF142" s="163">
        <v>-2.5</v>
      </c>
      <c r="AG142" s="187"/>
      <c r="AH142" s="187"/>
      <c r="AI142" s="176">
        <v>-0.1</v>
      </c>
      <c r="AJ142" s="176">
        <v>-0.05</v>
      </c>
      <c r="AK142" s="176">
        <v>0.05</v>
      </c>
      <c r="AL142" s="176">
        <v>0.05</v>
      </c>
      <c r="AM142" s="176">
        <v>0.05</v>
      </c>
      <c r="AN142" s="176">
        <v>0.05</v>
      </c>
      <c r="AO142" s="176">
        <v>0.2</v>
      </c>
      <c r="AP142" s="176">
        <v>0.1</v>
      </c>
      <c r="AQ142" s="176">
        <v>0.15</v>
      </c>
      <c r="AR142" s="176">
        <v>0.2</v>
      </c>
      <c r="AS142" s="187"/>
      <c r="AT142" s="187"/>
      <c r="AU142" s="187"/>
      <c r="AV142" s="187"/>
      <c r="AW142" s="187"/>
      <c r="AX142" s="187"/>
      <c r="AY142" s="187"/>
      <c r="AZ142" s="187"/>
      <c r="BA142" s="187"/>
      <c r="BB142" s="187"/>
      <c r="BC142" s="187"/>
      <c r="BD142" s="187"/>
      <c r="BE142" s="187"/>
      <c r="BF142" s="187"/>
      <c r="BG142" s="187"/>
      <c r="BH142" s="187"/>
      <c r="BI142" s="187"/>
      <c r="BJ142" s="187"/>
      <c r="BK142" s="187"/>
      <c r="BL142" s="187"/>
      <c r="BM142" s="187"/>
      <c r="BN142" s="187"/>
      <c r="BO142" s="187"/>
      <c r="BP142" s="187"/>
      <c r="BQ142" s="187"/>
      <c r="BR142" s="187"/>
      <c r="BS142" s="187"/>
      <c r="BT142" s="187"/>
      <c r="BU142" s="187"/>
      <c r="BV142" s="187"/>
      <c r="BW142" s="187"/>
      <c r="BX142" s="187"/>
      <c r="BY142" s="187"/>
      <c r="BZ142" s="187"/>
      <c r="CA142" s="187"/>
      <c r="CB142" s="187"/>
      <c r="CC142" s="187"/>
      <c r="CD142" s="187"/>
      <c r="CE142" s="187"/>
      <c r="CF142" s="75"/>
      <c r="CG142" s="75"/>
    </row>
    <row r="143" spans="1:85" x14ac:dyDescent="0.25">
      <c r="A143" s="75" t="str">
        <f t="shared" ref="A143:B143" si="269">A87</f>
        <v>aochm</v>
      </c>
      <c r="B143" s="75" t="str">
        <f t="shared" si="269"/>
        <v>nat</v>
      </c>
      <c r="C143" s="75" t="str">
        <f t="shared" si="217"/>
        <v>sim2</v>
      </c>
      <c r="D143" s="177">
        <f t="shared" ref="D143:K143" si="270">D87</f>
        <v>-4.5</v>
      </c>
      <c r="E143" s="177">
        <f t="shared" si="270"/>
        <v>-5</v>
      </c>
      <c r="F143" s="177">
        <f t="shared" si="270"/>
        <v>-5.5</v>
      </c>
      <c r="G143" s="177">
        <f t="shared" si="270"/>
        <v>-2.5</v>
      </c>
      <c r="H143" s="177">
        <f t="shared" si="270"/>
        <v>-4</v>
      </c>
      <c r="I143" s="177">
        <f t="shared" si="270"/>
        <v>-2</v>
      </c>
      <c r="J143" s="177">
        <f t="shared" si="270"/>
        <v>-5</v>
      </c>
      <c r="K143" s="165">
        <f t="shared" si="270"/>
        <v>-1.25</v>
      </c>
      <c r="L143" s="179">
        <f t="shared" ref="L143:U145" si="271">L142</f>
        <v>0.8</v>
      </c>
      <c r="M143" s="209">
        <f t="shared" si="271"/>
        <v>0.1</v>
      </c>
      <c r="N143" s="179">
        <f t="shared" si="271"/>
        <v>0.2</v>
      </c>
      <c r="O143" s="179">
        <f t="shared" si="271"/>
        <v>0.4</v>
      </c>
      <c r="P143" s="179">
        <f t="shared" si="271"/>
        <v>0.5</v>
      </c>
      <c r="Q143" s="179">
        <f t="shared" si="271"/>
        <v>0.70000000000000007</v>
      </c>
      <c r="R143" s="179">
        <f t="shared" si="271"/>
        <v>0.30000000000000004</v>
      </c>
      <c r="S143" s="179">
        <f t="shared" si="271"/>
        <v>-0.1</v>
      </c>
      <c r="T143" s="179">
        <f t="shared" si="271"/>
        <v>-0.15</v>
      </c>
      <c r="U143" s="179">
        <f t="shared" si="271"/>
        <v>-0.2</v>
      </c>
      <c r="V143" s="75"/>
      <c r="W143" s="75"/>
      <c r="X143" s="75"/>
      <c r="Y143" s="75"/>
      <c r="Z143" s="75"/>
      <c r="AA143" s="75"/>
      <c r="AB143" s="75"/>
      <c r="AC143" s="75"/>
      <c r="AD143" s="75"/>
      <c r="AE143" s="185">
        <f t="shared" si="212"/>
        <v>-1.25</v>
      </c>
      <c r="AF143" s="165">
        <f>AF142</f>
        <v>-2.5</v>
      </c>
      <c r="AG143" s="189"/>
      <c r="AH143" s="18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89"/>
      <c r="AT143" s="189"/>
      <c r="AU143" s="189"/>
      <c r="AV143" s="189"/>
      <c r="AW143" s="189"/>
      <c r="AX143" s="189"/>
      <c r="AY143" s="189"/>
      <c r="AZ143" s="189"/>
      <c r="BA143" s="189"/>
      <c r="BB143" s="189"/>
      <c r="BC143" s="189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189"/>
      <c r="BU143" s="189"/>
      <c r="BV143" s="189"/>
      <c r="BW143" s="189"/>
      <c r="BX143" s="189"/>
      <c r="BY143" s="189"/>
      <c r="BZ143" s="189"/>
      <c r="CA143" s="189"/>
      <c r="CB143" s="189"/>
      <c r="CC143" s="189"/>
      <c r="CD143" s="189"/>
      <c r="CE143" s="189"/>
      <c r="CF143" s="75"/>
      <c r="CG143" s="75"/>
    </row>
    <row r="144" spans="1:85" x14ac:dyDescent="0.25">
      <c r="A144" s="75" t="str">
        <f t="shared" ref="A144:B144" si="272">A88</f>
        <v>arubb</v>
      </c>
      <c r="B144" s="75" t="str">
        <f t="shared" si="272"/>
        <v>nat</v>
      </c>
      <c r="C144" s="75" t="str">
        <f t="shared" si="217"/>
        <v>sim2</v>
      </c>
      <c r="D144" s="177">
        <f t="shared" ref="D144:K144" si="273">D88</f>
        <v>-4.5</v>
      </c>
      <c r="E144" s="177">
        <f t="shared" si="273"/>
        <v>-5</v>
      </c>
      <c r="F144" s="177">
        <f t="shared" si="273"/>
        <v>-5.5</v>
      </c>
      <c r="G144" s="177">
        <f t="shared" si="273"/>
        <v>-2.5</v>
      </c>
      <c r="H144" s="177">
        <f t="shared" si="273"/>
        <v>-4</v>
      </c>
      <c r="I144" s="177">
        <f t="shared" si="273"/>
        <v>-2</v>
      </c>
      <c r="J144" s="177">
        <f t="shared" si="273"/>
        <v>-5</v>
      </c>
      <c r="K144" s="165">
        <f t="shared" si="273"/>
        <v>-1.25</v>
      </c>
      <c r="L144" s="179">
        <f t="shared" si="271"/>
        <v>0.8</v>
      </c>
      <c r="M144" s="209">
        <f t="shared" si="271"/>
        <v>0.1</v>
      </c>
      <c r="N144" s="179">
        <f t="shared" si="271"/>
        <v>0.2</v>
      </c>
      <c r="O144" s="179">
        <f t="shared" si="271"/>
        <v>0.4</v>
      </c>
      <c r="P144" s="179">
        <f t="shared" si="271"/>
        <v>0.5</v>
      </c>
      <c r="Q144" s="179">
        <f t="shared" si="271"/>
        <v>0.70000000000000007</v>
      </c>
      <c r="R144" s="179">
        <f t="shared" si="271"/>
        <v>0.30000000000000004</v>
      </c>
      <c r="S144" s="179">
        <f t="shared" si="271"/>
        <v>-0.1</v>
      </c>
      <c r="T144" s="179">
        <f t="shared" si="271"/>
        <v>-0.15</v>
      </c>
      <c r="U144" s="179">
        <f t="shared" si="271"/>
        <v>-0.2</v>
      </c>
      <c r="V144" s="75"/>
      <c r="W144" s="75"/>
      <c r="X144" s="75"/>
      <c r="Y144" s="75"/>
      <c r="Z144" s="75"/>
      <c r="AA144" s="75"/>
      <c r="AB144" s="75"/>
      <c r="AC144" s="75"/>
      <c r="AD144" s="75"/>
      <c r="AE144" s="185">
        <f t="shared" si="212"/>
        <v>-1.25</v>
      </c>
      <c r="AF144" s="165">
        <f>AF143</f>
        <v>-2.5</v>
      </c>
      <c r="AG144" s="189"/>
      <c r="AH144" s="18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89"/>
      <c r="AT144" s="189"/>
      <c r="AU144" s="189"/>
      <c r="AV144" s="189"/>
      <c r="AW144" s="189"/>
      <c r="AX144" s="189"/>
      <c r="AY144" s="189"/>
      <c r="AZ144" s="189"/>
      <c r="BA144" s="189"/>
      <c r="BB144" s="189"/>
      <c r="BC144" s="189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  <c r="BT144" s="189"/>
      <c r="BU144" s="189"/>
      <c r="BV144" s="189"/>
      <c r="BW144" s="189"/>
      <c r="BX144" s="189"/>
      <c r="BY144" s="189"/>
      <c r="BZ144" s="189"/>
      <c r="CA144" s="189"/>
      <c r="CB144" s="189"/>
      <c r="CC144" s="189"/>
      <c r="CD144" s="189"/>
      <c r="CE144" s="189"/>
      <c r="CF144" s="75"/>
      <c r="CG144" s="75"/>
    </row>
    <row r="145" spans="1:85" x14ac:dyDescent="0.25">
      <c r="A145" s="75" t="str">
        <f t="shared" ref="A145:B145" si="274">A89</f>
        <v>aplas</v>
      </c>
      <c r="B145" s="75" t="str">
        <f t="shared" si="274"/>
        <v>nat</v>
      </c>
      <c r="C145" s="75" t="str">
        <f t="shared" si="217"/>
        <v>sim2</v>
      </c>
      <c r="D145" s="177">
        <f t="shared" ref="D145:K145" si="275">D89</f>
        <v>-4.5</v>
      </c>
      <c r="E145" s="177">
        <f t="shared" si="275"/>
        <v>-5</v>
      </c>
      <c r="F145" s="177">
        <f t="shared" si="275"/>
        <v>-5.5</v>
      </c>
      <c r="G145" s="177">
        <f t="shared" si="275"/>
        <v>-2.5</v>
      </c>
      <c r="H145" s="177">
        <f t="shared" si="275"/>
        <v>-4</v>
      </c>
      <c r="I145" s="177">
        <f t="shared" si="275"/>
        <v>-2</v>
      </c>
      <c r="J145" s="177">
        <f t="shared" si="275"/>
        <v>-5</v>
      </c>
      <c r="K145" s="165">
        <f t="shared" si="275"/>
        <v>-1.25</v>
      </c>
      <c r="L145" s="179">
        <f t="shared" si="271"/>
        <v>0.8</v>
      </c>
      <c r="M145" s="209">
        <f t="shared" si="271"/>
        <v>0.1</v>
      </c>
      <c r="N145" s="179">
        <f t="shared" si="271"/>
        <v>0.2</v>
      </c>
      <c r="O145" s="179">
        <f t="shared" si="271"/>
        <v>0.4</v>
      </c>
      <c r="P145" s="179">
        <f t="shared" si="271"/>
        <v>0.5</v>
      </c>
      <c r="Q145" s="179">
        <f t="shared" si="271"/>
        <v>0.70000000000000007</v>
      </c>
      <c r="R145" s="179">
        <f t="shared" si="271"/>
        <v>0.30000000000000004</v>
      </c>
      <c r="S145" s="179">
        <f t="shared" si="271"/>
        <v>-0.1</v>
      </c>
      <c r="T145" s="179">
        <f t="shared" si="271"/>
        <v>-0.15</v>
      </c>
      <c r="U145" s="179">
        <f t="shared" si="271"/>
        <v>-0.2</v>
      </c>
      <c r="V145" s="75"/>
      <c r="W145" s="75"/>
      <c r="X145" s="75"/>
      <c r="Y145" s="75"/>
      <c r="Z145" s="75"/>
      <c r="AA145" s="75"/>
      <c r="AB145" s="75"/>
      <c r="AC145" s="75"/>
      <c r="AD145" s="75"/>
      <c r="AE145" s="185">
        <f t="shared" si="212"/>
        <v>-1.25</v>
      </c>
      <c r="AF145" s="165">
        <f>AF144</f>
        <v>-2.5</v>
      </c>
      <c r="AG145" s="189"/>
      <c r="AH145" s="18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89"/>
      <c r="AT145" s="189"/>
      <c r="AU145" s="189"/>
      <c r="AV145" s="189"/>
      <c r="AW145" s="189"/>
      <c r="AX145" s="189"/>
      <c r="AY145" s="189"/>
      <c r="AZ145" s="189"/>
      <c r="BA145" s="189"/>
      <c r="BB145" s="189"/>
      <c r="BC145" s="189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  <c r="BT145" s="189"/>
      <c r="BU145" s="189"/>
      <c r="BV145" s="189"/>
      <c r="BW145" s="189"/>
      <c r="BX145" s="189"/>
      <c r="BY145" s="189"/>
      <c r="BZ145" s="189"/>
      <c r="CA145" s="189"/>
      <c r="CB145" s="189"/>
      <c r="CC145" s="189"/>
      <c r="CD145" s="189"/>
      <c r="CE145" s="189"/>
      <c r="CF145" s="75"/>
      <c r="CG145" s="75"/>
    </row>
    <row r="146" spans="1:85" x14ac:dyDescent="0.25">
      <c r="A146" s="181" t="str">
        <f t="shared" ref="A146:B146" si="276">A90</f>
        <v>aglas</v>
      </c>
      <c r="B146" s="181" t="str">
        <f t="shared" si="276"/>
        <v>nat</v>
      </c>
      <c r="C146" s="181" t="str">
        <f t="shared" si="217"/>
        <v>sim2</v>
      </c>
      <c r="D146" s="177">
        <f t="shared" ref="D146:K146" si="277">D90</f>
        <v>-4.5</v>
      </c>
      <c r="E146" s="177">
        <f t="shared" si="277"/>
        <v>-5</v>
      </c>
      <c r="F146" s="177">
        <f t="shared" si="277"/>
        <v>-5.5</v>
      </c>
      <c r="G146" s="177">
        <f t="shared" si="277"/>
        <v>-2.5</v>
      </c>
      <c r="H146" s="177">
        <f t="shared" si="277"/>
        <v>-4</v>
      </c>
      <c r="I146" s="177">
        <f t="shared" si="277"/>
        <v>-2</v>
      </c>
      <c r="J146" s="177">
        <f t="shared" si="277"/>
        <v>-5</v>
      </c>
      <c r="K146" s="163">
        <f t="shared" si="277"/>
        <v>-5.5</v>
      </c>
      <c r="L146" s="176">
        <f t="shared" ref="L146:U146" si="278">AI146*L$3</f>
        <v>0.8</v>
      </c>
      <c r="M146" s="207">
        <f t="shared" si="278"/>
        <v>0.1</v>
      </c>
      <c r="N146" s="176">
        <f t="shared" si="278"/>
        <v>0.2</v>
      </c>
      <c r="O146" s="176">
        <f t="shared" si="278"/>
        <v>0.4</v>
      </c>
      <c r="P146" s="176">
        <f t="shared" si="278"/>
        <v>0.5</v>
      </c>
      <c r="Q146" s="176">
        <f t="shared" si="278"/>
        <v>0.70000000000000007</v>
      </c>
      <c r="R146" s="176">
        <f t="shared" si="278"/>
        <v>0.30000000000000004</v>
      </c>
      <c r="S146" s="176">
        <f t="shared" si="278"/>
        <v>-0.1</v>
      </c>
      <c r="T146" s="176">
        <f t="shared" si="278"/>
        <v>-0.15</v>
      </c>
      <c r="U146" s="176">
        <f t="shared" si="278"/>
        <v>-0.2</v>
      </c>
      <c r="V146" s="75"/>
      <c r="W146" s="75"/>
      <c r="X146" s="75"/>
      <c r="Y146" s="75"/>
      <c r="Z146" s="75"/>
      <c r="AA146" s="75"/>
      <c r="AB146" s="75"/>
      <c r="AC146" s="75"/>
      <c r="AD146" s="75"/>
      <c r="AE146" s="185">
        <f t="shared" si="212"/>
        <v>-5.5</v>
      </c>
      <c r="AF146" s="163">
        <v>-11</v>
      </c>
      <c r="AG146" s="187"/>
      <c r="AH146" s="187"/>
      <c r="AI146" s="176">
        <v>-0.1</v>
      </c>
      <c r="AJ146" s="176">
        <v>-0.05</v>
      </c>
      <c r="AK146" s="176">
        <v>0.05</v>
      </c>
      <c r="AL146" s="176">
        <v>0.05</v>
      </c>
      <c r="AM146" s="176">
        <v>0.05</v>
      </c>
      <c r="AN146" s="176">
        <v>0.05</v>
      </c>
      <c r="AO146" s="176">
        <v>0.2</v>
      </c>
      <c r="AP146" s="176">
        <v>0.1</v>
      </c>
      <c r="AQ146" s="176">
        <v>0.15</v>
      </c>
      <c r="AR146" s="176">
        <v>0.2</v>
      </c>
      <c r="AS146" s="187"/>
      <c r="AT146" s="187"/>
      <c r="AU146" s="187"/>
      <c r="AV146" s="187"/>
      <c r="AW146" s="187"/>
      <c r="AX146" s="187"/>
      <c r="AY146" s="187"/>
      <c r="AZ146" s="187"/>
      <c r="BA146" s="187"/>
      <c r="BB146" s="187"/>
      <c r="BC146" s="187"/>
      <c r="BD146" s="187"/>
      <c r="BE146" s="187"/>
      <c r="BF146" s="187"/>
      <c r="BG146" s="187"/>
      <c r="BH146" s="187"/>
      <c r="BI146" s="187"/>
      <c r="BJ146" s="187"/>
      <c r="BK146" s="187"/>
      <c r="BL146" s="187"/>
      <c r="BM146" s="187"/>
      <c r="BN146" s="187"/>
      <c r="BO146" s="187"/>
      <c r="BP146" s="187"/>
      <c r="BQ146" s="187"/>
      <c r="BR146" s="187"/>
      <c r="BS146" s="187"/>
      <c r="BT146" s="187"/>
      <c r="BU146" s="187"/>
      <c r="BV146" s="187"/>
      <c r="BW146" s="187"/>
      <c r="BX146" s="187"/>
      <c r="BY146" s="187"/>
      <c r="BZ146" s="187"/>
      <c r="CA146" s="187"/>
      <c r="CB146" s="187"/>
      <c r="CC146" s="187"/>
      <c r="CD146" s="187"/>
      <c r="CE146" s="187"/>
      <c r="CF146" s="75"/>
      <c r="CG146" s="75"/>
    </row>
    <row r="147" spans="1:85" x14ac:dyDescent="0.25">
      <c r="A147" s="75" t="str">
        <f t="shared" ref="A147:B147" si="279">A91</f>
        <v>anmet</v>
      </c>
      <c r="B147" s="75" t="str">
        <f t="shared" si="279"/>
        <v>nat</v>
      </c>
      <c r="C147" s="75" t="str">
        <f t="shared" si="217"/>
        <v>sim2</v>
      </c>
      <c r="D147" s="177">
        <f t="shared" ref="D147:K147" si="280">D91</f>
        <v>-4.5</v>
      </c>
      <c r="E147" s="177">
        <f t="shared" si="280"/>
        <v>-5</v>
      </c>
      <c r="F147" s="177">
        <f t="shared" si="280"/>
        <v>-5.5</v>
      </c>
      <c r="G147" s="177">
        <f t="shared" si="280"/>
        <v>-2.5</v>
      </c>
      <c r="H147" s="177">
        <f t="shared" si="280"/>
        <v>-4</v>
      </c>
      <c r="I147" s="177">
        <f t="shared" si="280"/>
        <v>-2</v>
      </c>
      <c r="J147" s="177">
        <f t="shared" si="280"/>
        <v>-5</v>
      </c>
      <c r="K147" s="165">
        <f t="shared" si="280"/>
        <v>-5.5</v>
      </c>
      <c r="L147" s="179">
        <f t="shared" ref="L147:U147" si="281">L146</f>
        <v>0.8</v>
      </c>
      <c r="M147" s="209">
        <f t="shared" si="281"/>
        <v>0.1</v>
      </c>
      <c r="N147" s="179">
        <f t="shared" si="281"/>
        <v>0.2</v>
      </c>
      <c r="O147" s="179">
        <f t="shared" si="281"/>
        <v>0.4</v>
      </c>
      <c r="P147" s="179">
        <f t="shared" si="281"/>
        <v>0.5</v>
      </c>
      <c r="Q147" s="179">
        <f t="shared" si="281"/>
        <v>0.70000000000000007</v>
      </c>
      <c r="R147" s="179">
        <f t="shared" si="281"/>
        <v>0.30000000000000004</v>
      </c>
      <c r="S147" s="179">
        <f t="shared" si="281"/>
        <v>-0.1</v>
      </c>
      <c r="T147" s="179">
        <f t="shared" si="281"/>
        <v>-0.15</v>
      </c>
      <c r="U147" s="179">
        <f t="shared" si="281"/>
        <v>-0.2</v>
      </c>
      <c r="V147" s="75"/>
      <c r="W147" s="75"/>
      <c r="X147" s="75"/>
      <c r="Y147" s="75"/>
      <c r="Z147" s="75"/>
      <c r="AA147" s="75"/>
      <c r="AB147" s="75"/>
      <c r="AC147" s="75"/>
      <c r="AD147" s="75"/>
      <c r="AE147" s="185">
        <f t="shared" si="212"/>
        <v>-5.5</v>
      </c>
      <c r="AF147" s="165">
        <f>AF146</f>
        <v>-11</v>
      </c>
      <c r="AG147" s="189"/>
      <c r="AH147" s="18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89"/>
      <c r="AT147" s="189"/>
      <c r="AU147" s="189"/>
      <c r="AV147" s="189"/>
      <c r="AW147" s="189"/>
      <c r="AX147" s="189"/>
      <c r="AY147" s="189"/>
      <c r="AZ147" s="189"/>
      <c r="BA147" s="189"/>
      <c r="BB147" s="189"/>
      <c r="BC147" s="189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  <c r="BT147" s="189"/>
      <c r="BU147" s="189"/>
      <c r="BV147" s="189"/>
      <c r="BW147" s="189"/>
      <c r="BX147" s="189"/>
      <c r="BY147" s="189"/>
      <c r="BZ147" s="189"/>
      <c r="CA147" s="189"/>
      <c r="CB147" s="189"/>
      <c r="CC147" s="189"/>
      <c r="CD147" s="189"/>
      <c r="CE147" s="189"/>
      <c r="CF147" s="75"/>
      <c r="CG147" s="75"/>
    </row>
    <row r="148" spans="1:85" x14ac:dyDescent="0.25">
      <c r="A148" s="2" t="str">
        <f t="shared" ref="A148:B148" si="282">A92</f>
        <v>airon</v>
      </c>
      <c r="B148" s="2" t="str">
        <f t="shared" si="282"/>
        <v>nat</v>
      </c>
      <c r="C148" s="2" t="str">
        <f t="shared" si="217"/>
        <v>sim2</v>
      </c>
      <c r="D148" s="177">
        <f t="shared" ref="D148:K148" si="283">D92</f>
        <v>-4.5</v>
      </c>
      <c r="E148" s="177">
        <f t="shared" si="283"/>
        <v>-5</v>
      </c>
      <c r="F148" s="177">
        <f t="shared" si="283"/>
        <v>-5.5</v>
      </c>
      <c r="G148" s="177">
        <f t="shared" si="283"/>
        <v>-2.5</v>
      </c>
      <c r="H148" s="177">
        <f t="shared" si="283"/>
        <v>-4</v>
      </c>
      <c r="I148" s="177">
        <f t="shared" si="283"/>
        <v>-2</v>
      </c>
      <c r="J148" s="177">
        <f t="shared" si="283"/>
        <v>-5</v>
      </c>
      <c r="K148" s="168">
        <f t="shared" si="283"/>
        <v>-10</v>
      </c>
      <c r="L148" s="176">
        <f t="shared" ref="L148:U148" si="284">AI148*L$3</f>
        <v>0.8</v>
      </c>
      <c r="M148" s="207">
        <f t="shared" si="284"/>
        <v>0.1</v>
      </c>
      <c r="N148" s="176">
        <f t="shared" si="284"/>
        <v>0.2</v>
      </c>
      <c r="O148" s="176">
        <f t="shared" si="284"/>
        <v>0.4</v>
      </c>
      <c r="P148" s="176">
        <f t="shared" si="284"/>
        <v>0.5</v>
      </c>
      <c r="Q148" s="176">
        <f t="shared" si="284"/>
        <v>0.70000000000000007</v>
      </c>
      <c r="R148" s="176">
        <f t="shared" si="284"/>
        <v>0.30000000000000004</v>
      </c>
      <c r="S148" s="176">
        <f t="shared" si="284"/>
        <v>-0.1</v>
      </c>
      <c r="T148" s="176">
        <f t="shared" si="284"/>
        <v>-0.15</v>
      </c>
      <c r="U148" s="176">
        <f t="shared" si="284"/>
        <v>-0.2</v>
      </c>
      <c r="V148" s="75"/>
      <c r="W148" s="75"/>
      <c r="X148" s="75"/>
      <c r="Y148" s="75"/>
      <c r="Z148" s="75"/>
      <c r="AA148" s="75"/>
      <c r="AB148" s="75"/>
      <c r="AC148" s="75"/>
      <c r="AD148" s="75"/>
      <c r="AE148" s="185">
        <f t="shared" si="212"/>
        <v>-10</v>
      </c>
      <c r="AF148" s="163">
        <v>-20</v>
      </c>
      <c r="AG148" s="187"/>
      <c r="AH148" s="187"/>
      <c r="AI148" s="176">
        <v>-0.1</v>
      </c>
      <c r="AJ148" s="176">
        <v>-0.05</v>
      </c>
      <c r="AK148" s="176">
        <v>0.05</v>
      </c>
      <c r="AL148" s="176">
        <v>0.05</v>
      </c>
      <c r="AM148" s="176">
        <v>0.05</v>
      </c>
      <c r="AN148" s="176">
        <v>0.05</v>
      </c>
      <c r="AO148" s="176">
        <v>0.2</v>
      </c>
      <c r="AP148" s="176">
        <v>0.1</v>
      </c>
      <c r="AQ148" s="176">
        <v>0.15</v>
      </c>
      <c r="AR148" s="176">
        <v>0.2</v>
      </c>
      <c r="AS148" s="187"/>
      <c r="AT148" s="187"/>
      <c r="AU148" s="187"/>
      <c r="AV148" s="187"/>
      <c r="AW148" s="187"/>
      <c r="AX148" s="187"/>
      <c r="AY148" s="187"/>
      <c r="AZ148" s="187"/>
      <c r="BA148" s="187"/>
      <c r="BB148" s="187"/>
      <c r="BC148" s="187"/>
      <c r="BD148" s="187"/>
      <c r="BE148" s="187"/>
      <c r="BF148" s="187"/>
      <c r="BG148" s="187"/>
      <c r="BH148" s="187"/>
      <c r="BI148" s="187"/>
      <c r="BJ148" s="187"/>
      <c r="BK148" s="187"/>
      <c r="BL148" s="187"/>
      <c r="BM148" s="187"/>
      <c r="BN148" s="187"/>
      <c r="BO148" s="187"/>
      <c r="BP148" s="187"/>
      <c r="BQ148" s="187"/>
      <c r="BR148" s="187"/>
      <c r="BS148" s="187"/>
      <c r="BT148" s="187"/>
      <c r="BU148" s="187"/>
      <c r="BV148" s="187"/>
      <c r="BW148" s="187"/>
      <c r="BX148" s="187"/>
      <c r="BY148" s="187"/>
      <c r="BZ148" s="187"/>
      <c r="CA148" s="187"/>
      <c r="CB148" s="187"/>
      <c r="CC148" s="187"/>
      <c r="CD148" s="187"/>
      <c r="CE148" s="187"/>
      <c r="CF148" s="75"/>
      <c r="CG148" s="75"/>
    </row>
    <row r="149" spans="1:85" x14ac:dyDescent="0.25">
      <c r="A149" s="2" t="str">
        <f t="shared" ref="A149:B149" si="285">A93</f>
        <v>anfrm</v>
      </c>
      <c r="B149" s="2" t="str">
        <f t="shared" si="285"/>
        <v>nat</v>
      </c>
      <c r="C149" s="2" t="str">
        <f t="shared" si="217"/>
        <v>sim2</v>
      </c>
      <c r="D149" s="177">
        <f t="shared" ref="D149:K149" si="286">D93</f>
        <v>-4.5</v>
      </c>
      <c r="E149" s="177">
        <f t="shared" si="286"/>
        <v>-5</v>
      </c>
      <c r="F149" s="177">
        <f t="shared" si="286"/>
        <v>-5.5</v>
      </c>
      <c r="G149" s="177">
        <f t="shared" si="286"/>
        <v>-2.5</v>
      </c>
      <c r="H149" s="177">
        <f t="shared" si="286"/>
        <v>-4</v>
      </c>
      <c r="I149" s="177">
        <f t="shared" si="286"/>
        <v>-2</v>
      </c>
      <c r="J149" s="177">
        <f t="shared" si="286"/>
        <v>-5</v>
      </c>
      <c r="K149" s="165">
        <f t="shared" si="286"/>
        <v>-10</v>
      </c>
      <c r="L149" s="179">
        <f t="shared" ref="L149:L159" si="287">L148</f>
        <v>0.8</v>
      </c>
      <c r="M149" s="209">
        <f t="shared" ref="M149:M159" si="288">M148</f>
        <v>0.1</v>
      </c>
      <c r="N149" s="179">
        <f t="shared" ref="N149:N159" si="289">N148</f>
        <v>0.2</v>
      </c>
      <c r="O149" s="179">
        <f t="shared" ref="O149:O159" si="290">O148</f>
        <v>0.4</v>
      </c>
      <c r="P149" s="179">
        <f t="shared" ref="P149:P159" si="291">P148</f>
        <v>0.5</v>
      </c>
      <c r="Q149" s="179">
        <f t="shared" ref="Q149:Q159" si="292">Q148</f>
        <v>0.70000000000000007</v>
      </c>
      <c r="R149" s="179">
        <f t="shared" ref="R149:R159" si="293">R148</f>
        <v>0.30000000000000004</v>
      </c>
      <c r="S149" s="179">
        <f t="shared" ref="S149:S159" si="294">S148</f>
        <v>-0.1</v>
      </c>
      <c r="T149" s="179">
        <f t="shared" ref="T149:T159" si="295">T148</f>
        <v>-0.15</v>
      </c>
      <c r="U149" s="179">
        <f t="shared" ref="U149:U159" si="296">U148</f>
        <v>-0.2</v>
      </c>
      <c r="V149" s="75"/>
      <c r="W149" s="75"/>
      <c r="X149" s="75"/>
      <c r="Y149" s="75"/>
      <c r="Z149" s="75"/>
      <c r="AA149" s="75"/>
      <c r="AB149" s="75"/>
      <c r="AC149" s="75"/>
      <c r="AD149" s="75"/>
      <c r="AE149" s="185">
        <f t="shared" si="212"/>
        <v>-10</v>
      </c>
      <c r="AF149" s="165">
        <f t="shared" ref="AF149:AF159" si="297">AF148</f>
        <v>-20</v>
      </c>
      <c r="AG149" s="189"/>
      <c r="AH149" s="18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89"/>
      <c r="AT149" s="189"/>
      <c r="AU149" s="189"/>
      <c r="AV149" s="189"/>
      <c r="AW149" s="189"/>
      <c r="AX149" s="189"/>
      <c r="AY149" s="189"/>
      <c r="AZ149" s="189"/>
      <c r="BA149" s="189"/>
      <c r="BB149" s="189"/>
      <c r="BC149" s="189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  <c r="BT149" s="189"/>
      <c r="BU149" s="189"/>
      <c r="BV149" s="189"/>
      <c r="BW149" s="189"/>
      <c r="BX149" s="189"/>
      <c r="BY149" s="189"/>
      <c r="BZ149" s="189"/>
      <c r="CA149" s="189"/>
      <c r="CB149" s="189"/>
      <c r="CC149" s="189"/>
      <c r="CD149" s="189"/>
      <c r="CE149" s="189"/>
      <c r="CF149" s="75"/>
      <c r="CG149" s="75"/>
    </row>
    <row r="150" spans="1:85" x14ac:dyDescent="0.25">
      <c r="A150" s="75" t="str">
        <f t="shared" ref="A150:B150" si="298">A94</f>
        <v>ametp</v>
      </c>
      <c r="B150" s="75" t="str">
        <f t="shared" si="298"/>
        <v>nat</v>
      </c>
      <c r="C150" s="75" t="str">
        <f t="shared" si="217"/>
        <v>sim2</v>
      </c>
      <c r="D150" s="177">
        <f t="shared" ref="D150:K150" si="299">D94</f>
        <v>-4.5</v>
      </c>
      <c r="E150" s="177">
        <f t="shared" si="299"/>
        <v>-5</v>
      </c>
      <c r="F150" s="177">
        <f t="shared" si="299"/>
        <v>-5.5</v>
      </c>
      <c r="G150" s="177">
        <f t="shared" si="299"/>
        <v>-2.5</v>
      </c>
      <c r="H150" s="177">
        <f t="shared" si="299"/>
        <v>-4</v>
      </c>
      <c r="I150" s="177">
        <f t="shared" si="299"/>
        <v>-2</v>
      </c>
      <c r="J150" s="177">
        <f t="shared" si="299"/>
        <v>-5</v>
      </c>
      <c r="K150" s="165">
        <f t="shared" si="299"/>
        <v>-10</v>
      </c>
      <c r="L150" s="179">
        <f t="shared" si="287"/>
        <v>0.8</v>
      </c>
      <c r="M150" s="209">
        <f t="shared" si="288"/>
        <v>0.1</v>
      </c>
      <c r="N150" s="179">
        <f t="shared" si="289"/>
        <v>0.2</v>
      </c>
      <c r="O150" s="179">
        <f t="shared" si="290"/>
        <v>0.4</v>
      </c>
      <c r="P150" s="179">
        <f t="shared" si="291"/>
        <v>0.5</v>
      </c>
      <c r="Q150" s="179">
        <f t="shared" si="292"/>
        <v>0.70000000000000007</v>
      </c>
      <c r="R150" s="179">
        <f t="shared" si="293"/>
        <v>0.30000000000000004</v>
      </c>
      <c r="S150" s="179">
        <f t="shared" si="294"/>
        <v>-0.1</v>
      </c>
      <c r="T150" s="179">
        <f t="shared" si="295"/>
        <v>-0.15</v>
      </c>
      <c r="U150" s="179">
        <f t="shared" si="296"/>
        <v>-0.2</v>
      </c>
      <c r="V150" s="75"/>
      <c r="W150" s="75"/>
      <c r="X150" s="75"/>
      <c r="Y150" s="75"/>
      <c r="Z150" s="75"/>
      <c r="AA150" s="75"/>
      <c r="AB150" s="75"/>
      <c r="AC150" s="75"/>
      <c r="AD150" s="75"/>
      <c r="AE150" s="185">
        <f t="shared" si="212"/>
        <v>-10</v>
      </c>
      <c r="AF150" s="165">
        <f t="shared" si="297"/>
        <v>-20</v>
      </c>
      <c r="AG150" s="189"/>
      <c r="AH150" s="18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89"/>
      <c r="AT150" s="189"/>
      <c r="AU150" s="189"/>
      <c r="AV150" s="189"/>
      <c r="AW150" s="189"/>
      <c r="AX150" s="189"/>
      <c r="AY150" s="189"/>
      <c r="AZ150" s="189"/>
      <c r="BA150" s="189"/>
      <c r="BB150" s="189"/>
      <c r="BC150" s="189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  <c r="BT150" s="189"/>
      <c r="BU150" s="189"/>
      <c r="BV150" s="189"/>
      <c r="BW150" s="189"/>
      <c r="BX150" s="189"/>
      <c r="BY150" s="189"/>
      <c r="BZ150" s="189"/>
      <c r="CA150" s="189"/>
      <c r="CB150" s="189"/>
      <c r="CC150" s="189"/>
      <c r="CD150" s="189"/>
      <c r="CE150" s="189"/>
      <c r="CF150" s="75"/>
      <c r="CG150" s="75"/>
    </row>
    <row r="151" spans="1:85" x14ac:dyDescent="0.25">
      <c r="A151" s="75" t="str">
        <f t="shared" ref="A151:B151" si="300">A95</f>
        <v>amach</v>
      </c>
      <c r="B151" s="75" t="str">
        <f t="shared" si="300"/>
        <v>nat</v>
      </c>
      <c r="C151" s="75" t="str">
        <f t="shared" si="217"/>
        <v>sim2</v>
      </c>
      <c r="D151" s="177">
        <f t="shared" ref="D151:K151" si="301">D95</f>
        <v>-4.5</v>
      </c>
      <c r="E151" s="177">
        <f t="shared" si="301"/>
        <v>-5</v>
      </c>
      <c r="F151" s="177">
        <f t="shared" si="301"/>
        <v>-5.5</v>
      </c>
      <c r="G151" s="177">
        <f t="shared" si="301"/>
        <v>-2.5</v>
      </c>
      <c r="H151" s="177">
        <f t="shared" si="301"/>
        <v>-4</v>
      </c>
      <c r="I151" s="177">
        <f t="shared" si="301"/>
        <v>-2</v>
      </c>
      <c r="J151" s="177">
        <f t="shared" si="301"/>
        <v>-5</v>
      </c>
      <c r="K151" s="165">
        <f t="shared" si="301"/>
        <v>-10</v>
      </c>
      <c r="L151" s="179">
        <f t="shared" si="287"/>
        <v>0.8</v>
      </c>
      <c r="M151" s="209">
        <f t="shared" si="288"/>
        <v>0.1</v>
      </c>
      <c r="N151" s="179">
        <f t="shared" si="289"/>
        <v>0.2</v>
      </c>
      <c r="O151" s="179">
        <f t="shared" si="290"/>
        <v>0.4</v>
      </c>
      <c r="P151" s="179">
        <f t="shared" si="291"/>
        <v>0.5</v>
      </c>
      <c r="Q151" s="179">
        <f t="shared" si="292"/>
        <v>0.70000000000000007</v>
      </c>
      <c r="R151" s="179">
        <f t="shared" si="293"/>
        <v>0.30000000000000004</v>
      </c>
      <c r="S151" s="179">
        <f t="shared" si="294"/>
        <v>-0.1</v>
      </c>
      <c r="T151" s="179">
        <f t="shared" si="295"/>
        <v>-0.15</v>
      </c>
      <c r="U151" s="179">
        <f t="shared" si="296"/>
        <v>-0.2</v>
      </c>
      <c r="V151" s="75"/>
      <c r="W151" s="75"/>
      <c r="X151" s="75"/>
      <c r="Y151" s="75"/>
      <c r="Z151" s="75"/>
      <c r="AA151" s="75"/>
      <c r="AB151" s="75"/>
      <c r="AC151" s="75"/>
      <c r="AD151" s="75"/>
      <c r="AE151" s="185">
        <f t="shared" si="212"/>
        <v>-10</v>
      </c>
      <c r="AF151" s="165">
        <f t="shared" si="297"/>
        <v>-20</v>
      </c>
      <c r="AG151" s="189"/>
      <c r="AH151" s="18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89"/>
      <c r="AT151" s="189"/>
      <c r="AU151" s="189"/>
      <c r="AV151" s="189"/>
      <c r="AW151" s="189"/>
      <c r="AX151" s="189"/>
      <c r="AY151" s="189"/>
      <c r="AZ151" s="189"/>
      <c r="BA151" s="189"/>
      <c r="BB151" s="189"/>
      <c r="BC151" s="189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89"/>
      <c r="BR151" s="189"/>
      <c r="BS151" s="189"/>
      <c r="BT151" s="189"/>
      <c r="BU151" s="189"/>
      <c r="BV151" s="189"/>
      <c r="BW151" s="189"/>
      <c r="BX151" s="189"/>
      <c r="BY151" s="189"/>
      <c r="BZ151" s="189"/>
      <c r="CA151" s="189"/>
      <c r="CB151" s="189"/>
      <c r="CC151" s="189"/>
      <c r="CD151" s="189"/>
      <c r="CE151" s="189"/>
      <c r="CF151" s="75"/>
      <c r="CG151" s="75"/>
    </row>
    <row r="152" spans="1:85" x14ac:dyDescent="0.25">
      <c r="A152" s="75" t="str">
        <f t="shared" ref="A152:B152" si="302">A96</f>
        <v>aelct</v>
      </c>
      <c r="B152" s="75" t="str">
        <f t="shared" si="302"/>
        <v>nat</v>
      </c>
      <c r="C152" s="75" t="str">
        <f t="shared" si="217"/>
        <v>sim2</v>
      </c>
      <c r="D152" s="177">
        <f>D153</f>
        <v>-4.5</v>
      </c>
      <c r="E152" s="177">
        <f t="shared" ref="E152:U153" si="303">E153</f>
        <v>-5</v>
      </c>
      <c r="F152" s="177">
        <f t="shared" si="303"/>
        <v>-5.5</v>
      </c>
      <c r="G152" s="177">
        <f t="shared" si="303"/>
        <v>-2.5</v>
      </c>
      <c r="H152" s="177">
        <f t="shared" si="303"/>
        <v>-4</v>
      </c>
      <c r="I152" s="177">
        <f t="shared" si="303"/>
        <v>-2</v>
      </c>
      <c r="J152" s="177">
        <f t="shared" si="303"/>
        <v>-5</v>
      </c>
      <c r="K152" s="165">
        <f t="shared" si="303"/>
        <v>-10</v>
      </c>
      <c r="L152" s="179">
        <f t="shared" si="303"/>
        <v>0.8</v>
      </c>
      <c r="M152" s="209">
        <f t="shared" si="303"/>
        <v>0.1</v>
      </c>
      <c r="N152" s="179">
        <f t="shared" si="303"/>
        <v>0.2</v>
      </c>
      <c r="O152" s="179">
        <f t="shared" si="303"/>
        <v>0.4</v>
      </c>
      <c r="P152" s="179">
        <f t="shared" si="303"/>
        <v>0.5</v>
      </c>
      <c r="Q152" s="179">
        <f t="shared" si="303"/>
        <v>0.70000000000000007</v>
      </c>
      <c r="R152" s="179">
        <f t="shared" si="303"/>
        <v>0.30000000000000004</v>
      </c>
      <c r="S152" s="179">
        <f t="shared" si="303"/>
        <v>-0.1</v>
      </c>
      <c r="T152" s="179">
        <f t="shared" si="303"/>
        <v>-0.15</v>
      </c>
      <c r="U152" s="179">
        <f t="shared" si="303"/>
        <v>-0.2</v>
      </c>
      <c r="V152" s="75"/>
      <c r="W152" s="75"/>
      <c r="X152" s="75"/>
      <c r="Y152" s="75"/>
      <c r="Z152" s="75"/>
      <c r="AA152" s="75"/>
      <c r="AB152" s="75"/>
      <c r="AC152" s="75"/>
      <c r="AD152" s="75"/>
      <c r="AE152" s="185"/>
      <c r="AF152" s="165"/>
      <c r="AG152" s="189"/>
      <c r="AH152" s="18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89"/>
      <c r="AT152" s="189"/>
      <c r="AU152" s="189"/>
      <c r="AV152" s="189"/>
      <c r="AW152" s="189"/>
      <c r="AX152" s="189"/>
      <c r="AY152" s="189"/>
      <c r="AZ152" s="189"/>
      <c r="BA152" s="189"/>
      <c r="BB152" s="189"/>
      <c r="BC152" s="189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89"/>
      <c r="BR152" s="189"/>
      <c r="BS152" s="189"/>
      <c r="BT152" s="189"/>
      <c r="BU152" s="189"/>
      <c r="BV152" s="189"/>
      <c r="BW152" s="189"/>
      <c r="BX152" s="189"/>
      <c r="BY152" s="189"/>
      <c r="BZ152" s="189"/>
      <c r="CA152" s="189"/>
      <c r="CB152" s="189"/>
      <c r="CC152" s="189"/>
      <c r="CD152" s="189"/>
      <c r="CE152" s="189"/>
      <c r="CF152" s="75"/>
      <c r="CG152" s="75"/>
    </row>
    <row r="153" spans="1:85" x14ac:dyDescent="0.25">
      <c r="A153" s="75" t="str">
        <f t="shared" ref="A153:B153" si="304">A97</f>
        <v>afcel</v>
      </c>
      <c r="B153" s="75" t="str">
        <f t="shared" si="304"/>
        <v>nat</v>
      </c>
      <c r="C153" s="75" t="str">
        <f t="shared" si="217"/>
        <v>sim2</v>
      </c>
      <c r="D153" s="177">
        <f>D154</f>
        <v>-4.5</v>
      </c>
      <c r="E153" s="177">
        <f t="shared" si="303"/>
        <v>-5</v>
      </c>
      <c r="F153" s="177">
        <f t="shared" si="303"/>
        <v>-5.5</v>
      </c>
      <c r="G153" s="177">
        <f t="shared" si="303"/>
        <v>-2.5</v>
      </c>
      <c r="H153" s="177">
        <f t="shared" si="303"/>
        <v>-4</v>
      </c>
      <c r="I153" s="177">
        <f t="shared" si="303"/>
        <v>-2</v>
      </c>
      <c r="J153" s="177">
        <f t="shared" si="303"/>
        <v>-5</v>
      </c>
      <c r="K153" s="165">
        <f t="shared" si="303"/>
        <v>-10</v>
      </c>
      <c r="L153" s="179">
        <f t="shared" si="303"/>
        <v>0.8</v>
      </c>
      <c r="M153" s="209">
        <f t="shared" si="303"/>
        <v>0.1</v>
      </c>
      <c r="N153" s="179">
        <f t="shared" si="303"/>
        <v>0.2</v>
      </c>
      <c r="O153" s="179">
        <f t="shared" si="303"/>
        <v>0.4</v>
      </c>
      <c r="P153" s="179">
        <f t="shared" si="303"/>
        <v>0.5</v>
      </c>
      <c r="Q153" s="179">
        <f t="shared" si="303"/>
        <v>0.70000000000000007</v>
      </c>
      <c r="R153" s="179">
        <f t="shared" si="303"/>
        <v>0.30000000000000004</v>
      </c>
      <c r="S153" s="179">
        <f t="shared" si="303"/>
        <v>-0.1</v>
      </c>
      <c r="T153" s="179">
        <f t="shared" si="303"/>
        <v>-0.15</v>
      </c>
      <c r="U153" s="179">
        <f t="shared" si="303"/>
        <v>-0.2</v>
      </c>
      <c r="V153" s="75"/>
      <c r="W153" s="75"/>
      <c r="X153" s="75"/>
      <c r="Y153" s="75"/>
      <c r="Z153" s="75"/>
      <c r="AA153" s="75"/>
      <c r="AB153" s="75"/>
      <c r="AC153" s="75"/>
      <c r="AD153" s="75"/>
      <c r="AE153" s="185"/>
      <c r="AF153" s="165"/>
      <c r="AG153" s="189"/>
      <c r="AH153" s="18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89"/>
      <c r="AT153" s="189"/>
      <c r="AU153" s="189"/>
      <c r="AV153" s="189"/>
      <c r="AW153" s="189"/>
      <c r="AX153" s="189"/>
      <c r="AY153" s="189"/>
      <c r="AZ153" s="189"/>
      <c r="BA153" s="189"/>
      <c r="BB153" s="189"/>
      <c r="BC153" s="189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89"/>
      <c r="BR153" s="189"/>
      <c r="BS153" s="189"/>
      <c r="BT153" s="189"/>
      <c r="BU153" s="189"/>
      <c r="BV153" s="189"/>
      <c r="BW153" s="189"/>
      <c r="BX153" s="189"/>
      <c r="BY153" s="189"/>
      <c r="BZ153" s="189"/>
      <c r="CA153" s="189"/>
      <c r="CB153" s="189"/>
      <c r="CC153" s="189"/>
      <c r="CD153" s="189"/>
      <c r="CE153" s="189"/>
      <c r="CF153" s="75"/>
      <c r="CG153" s="75"/>
    </row>
    <row r="154" spans="1:85" x14ac:dyDescent="0.25">
      <c r="A154" s="75" t="str">
        <f t="shared" ref="A154:B154" si="305">A98</f>
        <v>aemch</v>
      </c>
      <c r="B154" s="75" t="str">
        <f t="shared" si="305"/>
        <v>nat</v>
      </c>
      <c r="C154" s="75" t="str">
        <f t="shared" si="217"/>
        <v>sim2</v>
      </c>
      <c r="D154" s="177">
        <f t="shared" ref="D154:K154" si="306">D98</f>
        <v>-4.5</v>
      </c>
      <c r="E154" s="177">
        <f t="shared" si="306"/>
        <v>-5</v>
      </c>
      <c r="F154" s="177">
        <f t="shared" si="306"/>
        <v>-5.5</v>
      </c>
      <c r="G154" s="177">
        <f t="shared" si="306"/>
        <v>-2.5</v>
      </c>
      <c r="H154" s="177">
        <f t="shared" si="306"/>
        <v>-4</v>
      </c>
      <c r="I154" s="177">
        <f t="shared" si="306"/>
        <v>-2</v>
      </c>
      <c r="J154" s="177">
        <f t="shared" si="306"/>
        <v>-5</v>
      </c>
      <c r="K154" s="165">
        <f t="shared" si="306"/>
        <v>-10</v>
      </c>
      <c r="L154" s="179">
        <f t="shared" ref="L154:U154" si="307">L151</f>
        <v>0.8</v>
      </c>
      <c r="M154" s="209">
        <f t="shared" si="307"/>
        <v>0.1</v>
      </c>
      <c r="N154" s="179">
        <f t="shared" si="307"/>
        <v>0.2</v>
      </c>
      <c r="O154" s="179">
        <f t="shared" si="307"/>
        <v>0.4</v>
      </c>
      <c r="P154" s="179">
        <f t="shared" si="307"/>
        <v>0.5</v>
      </c>
      <c r="Q154" s="179">
        <f t="shared" si="307"/>
        <v>0.70000000000000007</v>
      </c>
      <c r="R154" s="179">
        <f t="shared" si="307"/>
        <v>0.30000000000000004</v>
      </c>
      <c r="S154" s="179">
        <f t="shared" si="307"/>
        <v>-0.1</v>
      </c>
      <c r="T154" s="179">
        <f t="shared" si="307"/>
        <v>-0.15</v>
      </c>
      <c r="U154" s="179">
        <f t="shared" si="307"/>
        <v>-0.2</v>
      </c>
      <c r="V154" s="75"/>
      <c r="W154" s="75"/>
      <c r="X154" s="75"/>
      <c r="Y154" s="75"/>
      <c r="Z154" s="75"/>
      <c r="AA154" s="75"/>
      <c r="AB154" s="75"/>
      <c r="AC154" s="75"/>
      <c r="AD154" s="75"/>
      <c r="AE154" s="185">
        <f t="shared" si="212"/>
        <v>-10</v>
      </c>
      <c r="AF154" s="165">
        <f>AF151</f>
        <v>-20</v>
      </c>
      <c r="AG154" s="189"/>
      <c r="AH154" s="18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89"/>
      <c r="AT154" s="189"/>
      <c r="AU154" s="189"/>
      <c r="AV154" s="189"/>
      <c r="AW154" s="189"/>
      <c r="AX154" s="189"/>
      <c r="AY154" s="189"/>
      <c r="AZ154" s="189"/>
      <c r="BA154" s="189"/>
      <c r="BB154" s="189"/>
      <c r="BC154" s="189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89"/>
      <c r="BR154" s="189"/>
      <c r="BS154" s="189"/>
      <c r="BT154" s="189"/>
      <c r="BU154" s="189"/>
      <c r="BV154" s="189"/>
      <c r="BW154" s="189"/>
      <c r="BX154" s="189"/>
      <c r="BY154" s="189"/>
      <c r="BZ154" s="189"/>
      <c r="CA154" s="189"/>
      <c r="CB154" s="189"/>
      <c r="CC154" s="189"/>
      <c r="CD154" s="189"/>
      <c r="CE154" s="189"/>
      <c r="CF154" s="75"/>
      <c r="CG154" s="75"/>
    </row>
    <row r="155" spans="1:85" x14ac:dyDescent="0.25">
      <c r="A155" s="75" t="str">
        <f t="shared" ref="A155:B155" si="308">A99</f>
        <v>asequ</v>
      </c>
      <c r="B155" s="75" t="str">
        <f t="shared" si="308"/>
        <v>nat</v>
      </c>
      <c r="C155" s="75" t="str">
        <f t="shared" si="217"/>
        <v>sim2</v>
      </c>
      <c r="D155" s="177">
        <f t="shared" ref="D155:K155" si="309">D99</f>
        <v>-4.5</v>
      </c>
      <c r="E155" s="177">
        <f t="shared" si="309"/>
        <v>-5</v>
      </c>
      <c r="F155" s="177">
        <f t="shared" si="309"/>
        <v>-5.5</v>
      </c>
      <c r="G155" s="177">
        <f t="shared" si="309"/>
        <v>-2.5</v>
      </c>
      <c r="H155" s="177">
        <f t="shared" si="309"/>
        <v>-4</v>
      </c>
      <c r="I155" s="177">
        <f t="shared" si="309"/>
        <v>-2</v>
      </c>
      <c r="J155" s="177">
        <f t="shared" si="309"/>
        <v>-5</v>
      </c>
      <c r="K155" s="165">
        <f t="shared" si="309"/>
        <v>-10</v>
      </c>
      <c r="L155" s="179">
        <f t="shared" si="287"/>
        <v>0.8</v>
      </c>
      <c r="M155" s="209">
        <f t="shared" si="288"/>
        <v>0.1</v>
      </c>
      <c r="N155" s="179">
        <f t="shared" si="289"/>
        <v>0.2</v>
      </c>
      <c r="O155" s="179">
        <f t="shared" si="290"/>
        <v>0.4</v>
      </c>
      <c r="P155" s="179">
        <f t="shared" si="291"/>
        <v>0.5</v>
      </c>
      <c r="Q155" s="179">
        <f t="shared" si="292"/>
        <v>0.70000000000000007</v>
      </c>
      <c r="R155" s="179">
        <f t="shared" si="293"/>
        <v>0.30000000000000004</v>
      </c>
      <c r="S155" s="179">
        <f t="shared" si="294"/>
        <v>-0.1</v>
      </c>
      <c r="T155" s="179">
        <f t="shared" si="295"/>
        <v>-0.15</v>
      </c>
      <c r="U155" s="179">
        <f t="shared" si="296"/>
        <v>-0.2</v>
      </c>
      <c r="V155" s="75"/>
      <c r="W155" s="75"/>
      <c r="X155" s="75"/>
      <c r="Y155" s="75"/>
      <c r="Z155" s="75"/>
      <c r="AA155" s="75"/>
      <c r="AB155" s="75"/>
      <c r="AC155" s="75"/>
      <c r="AD155" s="75"/>
      <c r="AE155" s="185">
        <f t="shared" si="212"/>
        <v>-10</v>
      </c>
      <c r="AF155" s="165">
        <f t="shared" si="297"/>
        <v>-20</v>
      </c>
      <c r="AG155" s="189"/>
      <c r="AH155" s="18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89"/>
      <c r="AT155" s="189"/>
      <c r="AU155" s="189"/>
      <c r="AV155" s="189"/>
      <c r="AW155" s="189"/>
      <c r="AX155" s="189"/>
      <c r="AY155" s="189"/>
      <c r="AZ155" s="189"/>
      <c r="BA155" s="189"/>
      <c r="BB155" s="189"/>
      <c r="BC155" s="189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  <c r="BT155" s="189"/>
      <c r="BU155" s="189"/>
      <c r="BV155" s="189"/>
      <c r="BW155" s="189"/>
      <c r="BX155" s="189"/>
      <c r="BY155" s="189"/>
      <c r="BZ155" s="189"/>
      <c r="CA155" s="189"/>
      <c r="CB155" s="189"/>
      <c r="CC155" s="189"/>
      <c r="CD155" s="189"/>
      <c r="CE155" s="189"/>
      <c r="CF155" s="75"/>
      <c r="CG155" s="75"/>
    </row>
    <row r="156" spans="1:85" x14ac:dyDescent="0.25">
      <c r="A156" s="75" t="str">
        <f t="shared" ref="A156:B156" si="310">A100</f>
        <v>avehi</v>
      </c>
      <c r="B156" s="75" t="str">
        <f t="shared" si="310"/>
        <v>nat</v>
      </c>
      <c r="C156" s="75" t="str">
        <f t="shared" si="217"/>
        <v>sim2</v>
      </c>
      <c r="D156" s="177">
        <f t="shared" ref="D156:K156" si="311">D100</f>
        <v>-4.5</v>
      </c>
      <c r="E156" s="177">
        <f t="shared" si="311"/>
        <v>-5</v>
      </c>
      <c r="F156" s="177">
        <f t="shared" si="311"/>
        <v>-5.5</v>
      </c>
      <c r="G156" s="177">
        <f t="shared" si="311"/>
        <v>-2.5</v>
      </c>
      <c r="H156" s="177">
        <f t="shared" si="311"/>
        <v>-4</v>
      </c>
      <c r="I156" s="177">
        <f t="shared" si="311"/>
        <v>-2</v>
      </c>
      <c r="J156" s="177">
        <f t="shared" si="311"/>
        <v>-5</v>
      </c>
      <c r="K156" s="165">
        <f t="shared" si="311"/>
        <v>-10</v>
      </c>
      <c r="L156" s="179">
        <f t="shared" si="287"/>
        <v>0.8</v>
      </c>
      <c r="M156" s="209">
        <f t="shared" si="288"/>
        <v>0.1</v>
      </c>
      <c r="N156" s="179">
        <f t="shared" si="289"/>
        <v>0.2</v>
      </c>
      <c r="O156" s="179">
        <f t="shared" si="290"/>
        <v>0.4</v>
      </c>
      <c r="P156" s="179">
        <f t="shared" si="291"/>
        <v>0.5</v>
      </c>
      <c r="Q156" s="179">
        <f t="shared" si="292"/>
        <v>0.70000000000000007</v>
      </c>
      <c r="R156" s="179">
        <f t="shared" si="293"/>
        <v>0.30000000000000004</v>
      </c>
      <c r="S156" s="179">
        <f t="shared" si="294"/>
        <v>-0.1</v>
      </c>
      <c r="T156" s="179">
        <f t="shared" si="295"/>
        <v>-0.15</v>
      </c>
      <c r="U156" s="179">
        <f t="shared" si="296"/>
        <v>-0.2</v>
      </c>
      <c r="V156" s="75"/>
      <c r="W156" s="75"/>
      <c r="X156" s="75"/>
      <c r="Y156" s="75"/>
      <c r="Z156" s="75"/>
      <c r="AA156" s="75"/>
      <c r="AB156" s="75"/>
      <c r="AC156" s="75"/>
      <c r="AD156" s="75"/>
      <c r="AE156" s="185">
        <f t="shared" ref="AE156:AE175" si="312">IF(ISERROR(AF156*$CF$120),"eps",(AF156*$CF$120))</f>
        <v>-10</v>
      </c>
      <c r="AF156" s="165">
        <f t="shared" si="297"/>
        <v>-20</v>
      </c>
      <c r="AG156" s="189"/>
      <c r="AH156" s="18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89"/>
      <c r="AT156" s="189"/>
      <c r="AU156" s="189"/>
      <c r="AV156" s="189"/>
      <c r="AW156" s="189"/>
      <c r="AX156" s="189"/>
      <c r="AY156" s="189"/>
      <c r="AZ156" s="189"/>
      <c r="BA156" s="189"/>
      <c r="BB156" s="189"/>
      <c r="BC156" s="189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  <c r="BT156" s="189"/>
      <c r="BU156" s="189"/>
      <c r="BV156" s="189"/>
      <c r="BW156" s="189"/>
      <c r="BX156" s="189"/>
      <c r="BY156" s="189"/>
      <c r="BZ156" s="189"/>
      <c r="CA156" s="189"/>
      <c r="CB156" s="189"/>
      <c r="CC156" s="189"/>
      <c r="CD156" s="189"/>
      <c r="CE156" s="189"/>
      <c r="CF156" s="75"/>
      <c r="CG156" s="75"/>
    </row>
    <row r="157" spans="1:85" x14ac:dyDescent="0.25">
      <c r="A157" s="75" t="str">
        <f t="shared" ref="A157:B157" si="313">A101</f>
        <v>atequ</v>
      </c>
      <c r="B157" s="75" t="str">
        <f t="shared" si="313"/>
        <v>nat</v>
      </c>
      <c r="C157" s="75" t="str">
        <f t="shared" si="217"/>
        <v>sim2</v>
      </c>
      <c r="D157" s="177">
        <f t="shared" ref="D157:K157" si="314">D101</f>
        <v>-4.5</v>
      </c>
      <c r="E157" s="177">
        <f t="shared" si="314"/>
        <v>-5</v>
      </c>
      <c r="F157" s="177">
        <f t="shared" si="314"/>
        <v>-5.5</v>
      </c>
      <c r="G157" s="177">
        <f t="shared" si="314"/>
        <v>-2.5</v>
      </c>
      <c r="H157" s="177">
        <f t="shared" si="314"/>
        <v>-4</v>
      </c>
      <c r="I157" s="177">
        <f t="shared" si="314"/>
        <v>-2</v>
      </c>
      <c r="J157" s="177">
        <f t="shared" si="314"/>
        <v>-5</v>
      </c>
      <c r="K157" s="165">
        <f t="shared" si="314"/>
        <v>-10</v>
      </c>
      <c r="L157" s="179">
        <f t="shared" si="287"/>
        <v>0.8</v>
      </c>
      <c r="M157" s="209">
        <f t="shared" si="288"/>
        <v>0.1</v>
      </c>
      <c r="N157" s="179">
        <f t="shared" si="289"/>
        <v>0.2</v>
      </c>
      <c r="O157" s="179">
        <f t="shared" si="290"/>
        <v>0.4</v>
      </c>
      <c r="P157" s="179">
        <f t="shared" si="291"/>
        <v>0.5</v>
      </c>
      <c r="Q157" s="179">
        <f t="shared" si="292"/>
        <v>0.70000000000000007</v>
      </c>
      <c r="R157" s="179">
        <f t="shared" si="293"/>
        <v>0.30000000000000004</v>
      </c>
      <c r="S157" s="179">
        <f t="shared" si="294"/>
        <v>-0.1</v>
      </c>
      <c r="T157" s="179">
        <f t="shared" si="295"/>
        <v>-0.15</v>
      </c>
      <c r="U157" s="179">
        <f t="shared" si="296"/>
        <v>-0.2</v>
      </c>
      <c r="V157" s="75"/>
      <c r="W157" s="75"/>
      <c r="X157" s="75"/>
      <c r="Y157" s="75"/>
      <c r="Z157" s="75"/>
      <c r="AA157" s="75"/>
      <c r="AB157" s="75"/>
      <c r="AC157" s="75"/>
      <c r="AD157" s="75"/>
      <c r="AE157" s="185">
        <f t="shared" si="312"/>
        <v>-10</v>
      </c>
      <c r="AF157" s="165">
        <f t="shared" si="297"/>
        <v>-20</v>
      </c>
      <c r="AG157" s="189"/>
      <c r="AH157" s="18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89"/>
      <c r="AT157" s="189"/>
      <c r="AU157" s="189"/>
      <c r="AV157" s="189"/>
      <c r="AW157" s="189"/>
      <c r="AX157" s="189"/>
      <c r="AY157" s="189"/>
      <c r="AZ157" s="189"/>
      <c r="BA157" s="189"/>
      <c r="BB157" s="189"/>
      <c r="BC157" s="189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  <c r="BT157" s="189"/>
      <c r="BU157" s="189"/>
      <c r="BV157" s="189"/>
      <c r="BW157" s="189"/>
      <c r="BX157" s="189"/>
      <c r="BY157" s="189"/>
      <c r="BZ157" s="189"/>
      <c r="CA157" s="189"/>
      <c r="CB157" s="189"/>
      <c r="CC157" s="189"/>
      <c r="CD157" s="189"/>
      <c r="CE157" s="189"/>
      <c r="CF157" s="75"/>
      <c r="CG157" s="75"/>
    </row>
    <row r="158" spans="1:85" x14ac:dyDescent="0.25">
      <c r="A158" s="75" t="str">
        <f t="shared" ref="A158:B158" si="315">A102</f>
        <v>afurn</v>
      </c>
      <c r="B158" s="75" t="str">
        <f t="shared" si="315"/>
        <v>nat</v>
      </c>
      <c r="C158" s="75" t="str">
        <f t="shared" si="217"/>
        <v>sim2</v>
      </c>
      <c r="D158" s="177">
        <f t="shared" ref="D158:K158" si="316">D102</f>
        <v>-4.5</v>
      </c>
      <c r="E158" s="177">
        <f t="shared" si="316"/>
        <v>-5</v>
      </c>
      <c r="F158" s="177">
        <f t="shared" si="316"/>
        <v>-5.5</v>
      </c>
      <c r="G158" s="177">
        <f t="shared" si="316"/>
        <v>-2.5</v>
      </c>
      <c r="H158" s="177">
        <f t="shared" si="316"/>
        <v>-4</v>
      </c>
      <c r="I158" s="177">
        <f t="shared" si="316"/>
        <v>-2</v>
      </c>
      <c r="J158" s="177">
        <f t="shared" si="316"/>
        <v>-5</v>
      </c>
      <c r="K158" s="165">
        <f t="shared" si="316"/>
        <v>-10</v>
      </c>
      <c r="L158" s="179">
        <f t="shared" si="287"/>
        <v>0.8</v>
      </c>
      <c r="M158" s="209">
        <f t="shared" si="288"/>
        <v>0.1</v>
      </c>
      <c r="N158" s="179">
        <f t="shared" si="289"/>
        <v>0.2</v>
      </c>
      <c r="O158" s="179">
        <f t="shared" si="290"/>
        <v>0.4</v>
      </c>
      <c r="P158" s="179">
        <f t="shared" si="291"/>
        <v>0.5</v>
      </c>
      <c r="Q158" s="179">
        <f t="shared" si="292"/>
        <v>0.70000000000000007</v>
      </c>
      <c r="R158" s="179">
        <f t="shared" si="293"/>
        <v>0.30000000000000004</v>
      </c>
      <c r="S158" s="179">
        <f t="shared" si="294"/>
        <v>-0.1</v>
      </c>
      <c r="T158" s="179">
        <f t="shared" si="295"/>
        <v>-0.15</v>
      </c>
      <c r="U158" s="179">
        <f t="shared" si="296"/>
        <v>-0.2</v>
      </c>
      <c r="V158" s="75"/>
      <c r="W158" s="75"/>
      <c r="X158" s="75"/>
      <c r="Y158" s="75"/>
      <c r="Z158" s="75"/>
      <c r="AA158" s="75"/>
      <c r="AB158" s="75"/>
      <c r="AC158" s="75"/>
      <c r="AD158" s="75"/>
      <c r="AE158" s="185">
        <f t="shared" si="312"/>
        <v>-10</v>
      </c>
      <c r="AF158" s="165">
        <f t="shared" si="297"/>
        <v>-20</v>
      </c>
      <c r="AG158" s="189"/>
      <c r="AH158" s="18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89"/>
      <c r="AT158" s="189"/>
      <c r="AU158" s="189"/>
      <c r="AV158" s="189"/>
      <c r="AW158" s="189"/>
      <c r="AX158" s="189"/>
      <c r="AY158" s="189"/>
      <c r="AZ158" s="189"/>
      <c r="BA158" s="189"/>
      <c r="BB158" s="189"/>
      <c r="BC158" s="189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89"/>
      <c r="BR158" s="189"/>
      <c r="BS158" s="189"/>
      <c r="BT158" s="189"/>
      <c r="BU158" s="189"/>
      <c r="BV158" s="189"/>
      <c r="BW158" s="189"/>
      <c r="BX158" s="189"/>
      <c r="BY158" s="189"/>
      <c r="BZ158" s="189"/>
      <c r="CA158" s="189"/>
      <c r="CB158" s="189"/>
      <c r="CC158" s="189"/>
      <c r="CD158" s="189"/>
      <c r="CE158" s="189"/>
      <c r="CF158" s="75"/>
      <c r="CG158" s="75"/>
    </row>
    <row r="159" spans="1:85" x14ac:dyDescent="0.25">
      <c r="A159" s="75" t="str">
        <f t="shared" ref="A159:B159" si="317">A103</f>
        <v>aoman</v>
      </c>
      <c r="B159" s="75" t="str">
        <f t="shared" si="317"/>
        <v>nat</v>
      </c>
      <c r="C159" s="75" t="str">
        <f t="shared" si="217"/>
        <v>sim2</v>
      </c>
      <c r="D159" s="177">
        <f t="shared" ref="D159:K159" si="318">D103</f>
        <v>-4.5</v>
      </c>
      <c r="E159" s="177">
        <f t="shared" si="318"/>
        <v>-5</v>
      </c>
      <c r="F159" s="177">
        <f t="shared" si="318"/>
        <v>-5.5</v>
      </c>
      <c r="G159" s="177">
        <f t="shared" si="318"/>
        <v>-2.5</v>
      </c>
      <c r="H159" s="177">
        <f t="shared" si="318"/>
        <v>-4</v>
      </c>
      <c r="I159" s="177">
        <f t="shared" si="318"/>
        <v>-2</v>
      </c>
      <c r="J159" s="177">
        <f t="shared" si="318"/>
        <v>-5</v>
      </c>
      <c r="K159" s="165">
        <f t="shared" si="318"/>
        <v>-10</v>
      </c>
      <c r="L159" s="179">
        <f t="shared" si="287"/>
        <v>0.8</v>
      </c>
      <c r="M159" s="209">
        <f t="shared" si="288"/>
        <v>0.1</v>
      </c>
      <c r="N159" s="179">
        <f t="shared" si="289"/>
        <v>0.2</v>
      </c>
      <c r="O159" s="179">
        <f t="shared" si="290"/>
        <v>0.4</v>
      </c>
      <c r="P159" s="179">
        <f t="shared" si="291"/>
        <v>0.5</v>
      </c>
      <c r="Q159" s="179">
        <f t="shared" si="292"/>
        <v>0.70000000000000007</v>
      </c>
      <c r="R159" s="179">
        <f t="shared" si="293"/>
        <v>0.30000000000000004</v>
      </c>
      <c r="S159" s="179">
        <f t="shared" si="294"/>
        <v>-0.1</v>
      </c>
      <c r="T159" s="179">
        <f t="shared" si="295"/>
        <v>-0.15</v>
      </c>
      <c r="U159" s="179">
        <f t="shared" si="296"/>
        <v>-0.2</v>
      </c>
      <c r="V159" s="75"/>
      <c r="W159" s="75"/>
      <c r="X159" s="75"/>
      <c r="Y159" s="75"/>
      <c r="Z159" s="75"/>
      <c r="AA159" s="75"/>
      <c r="AB159" s="75"/>
      <c r="AC159" s="75"/>
      <c r="AD159" s="75"/>
      <c r="AE159" s="185">
        <f t="shared" si="312"/>
        <v>-10</v>
      </c>
      <c r="AF159" s="165">
        <f t="shared" si="297"/>
        <v>-20</v>
      </c>
      <c r="AG159" s="189"/>
      <c r="AH159" s="18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89"/>
      <c r="AT159" s="189"/>
      <c r="AU159" s="189"/>
      <c r="AV159" s="189"/>
      <c r="AW159" s="189"/>
      <c r="AX159" s="189"/>
      <c r="AY159" s="189"/>
      <c r="AZ159" s="189"/>
      <c r="BA159" s="189"/>
      <c r="BB159" s="189"/>
      <c r="BC159" s="189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89"/>
      <c r="BR159" s="189"/>
      <c r="BS159" s="189"/>
      <c r="BT159" s="189"/>
      <c r="BU159" s="189"/>
      <c r="BV159" s="189"/>
      <c r="BW159" s="189"/>
      <c r="BX159" s="189"/>
      <c r="BY159" s="189"/>
      <c r="BZ159" s="189"/>
      <c r="CA159" s="189"/>
      <c r="CB159" s="189"/>
      <c r="CC159" s="189"/>
      <c r="CD159" s="189"/>
      <c r="CE159" s="189"/>
      <c r="CF159" s="75"/>
      <c r="CG159" s="75"/>
    </row>
    <row r="160" spans="1:85" x14ac:dyDescent="0.25">
      <c r="A160" s="2" t="str">
        <f t="shared" ref="A160:B160" si="319">A104</f>
        <v>aelec</v>
      </c>
      <c r="B160" s="2" t="str">
        <f t="shared" si="319"/>
        <v>nat</v>
      </c>
      <c r="C160" s="2" t="str">
        <f t="shared" si="217"/>
        <v>sim2</v>
      </c>
      <c r="D160" s="175" t="str">
        <f t="shared" ref="D160:K160" si="320">D104</f>
        <v>eps</v>
      </c>
      <c r="E160" s="175" t="str">
        <f t="shared" si="320"/>
        <v>eps</v>
      </c>
      <c r="F160" s="175" t="str">
        <f t="shared" si="320"/>
        <v>eps</v>
      </c>
      <c r="G160" s="175" t="str">
        <f t="shared" si="320"/>
        <v>eps</v>
      </c>
      <c r="H160" s="175" t="str">
        <f t="shared" si="320"/>
        <v>eps</v>
      </c>
      <c r="I160" s="175" t="str">
        <f t="shared" si="320"/>
        <v>eps</v>
      </c>
      <c r="J160" s="175" t="str">
        <f t="shared" si="320"/>
        <v>eps</v>
      </c>
      <c r="K160" s="163" t="str">
        <f t="shared" si="320"/>
        <v>eps</v>
      </c>
      <c r="L160" s="176" t="s">
        <v>77</v>
      </c>
      <c r="M160" s="207" t="s">
        <v>77</v>
      </c>
      <c r="N160" s="176" t="s">
        <v>77</v>
      </c>
      <c r="O160" s="176" t="s">
        <v>77</v>
      </c>
      <c r="P160" s="176" t="s">
        <v>77</v>
      </c>
      <c r="Q160" s="176" t="s">
        <v>77</v>
      </c>
      <c r="R160" s="176" t="s">
        <v>77</v>
      </c>
      <c r="S160" s="176" t="s">
        <v>77</v>
      </c>
      <c r="T160" s="176" t="s">
        <v>77</v>
      </c>
      <c r="U160" s="176" t="s">
        <v>77</v>
      </c>
      <c r="V160" s="75"/>
      <c r="W160" s="75"/>
      <c r="X160" s="75"/>
      <c r="Y160" s="75"/>
      <c r="Z160" s="75"/>
      <c r="AA160" s="75"/>
      <c r="AB160" s="75"/>
      <c r="AC160" s="75"/>
      <c r="AD160" s="75"/>
      <c r="AE160" s="185" t="str">
        <f t="shared" si="312"/>
        <v>eps</v>
      </c>
      <c r="AF160" s="163" t="s">
        <v>77</v>
      </c>
      <c r="AG160" s="187"/>
      <c r="AH160" s="187"/>
      <c r="AI160" s="176"/>
      <c r="AJ160" s="176"/>
      <c r="AK160" s="176"/>
      <c r="AL160" s="176"/>
      <c r="AM160" s="176"/>
      <c r="AN160" s="176"/>
      <c r="AO160" s="176"/>
      <c r="AP160" s="176"/>
      <c r="AQ160" s="176"/>
      <c r="AR160" s="176"/>
      <c r="AS160" s="187"/>
      <c r="AT160" s="187"/>
      <c r="AU160" s="187"/>
      <c r="AV160" s="187"/>
      <c r="AW160" s="187"/>
      <c r="AX160" s="187"/>
      <c r="AY160" s="187"/>
      <c r="AZ160" s="187"/>
      <c r="BA160" s="187"/>
      <c r="BB160" s="187"/>
      <c r="BC160" s="187"/>
      <c r="BD160" s="187"/>
      <c r="BE160" s="187"/>
      <c r="BF160" s="187"/>
      <c r="BG160" s="187"/>
      <c r="BH160" s="187"/>
      <c r="BI160" s="187"/>
      <c r="BJ160" s="187"/>
      <c r="BK160" s="187"/>
      <c r="BL160" s="187"/>
      <c r="BM160" s="187"/>
      <c r="BN160" s="187"/>
      <c r="BO160" s="187"/>
      <c r="BP160" s="187"/>
      <c r="BQ160" s="187"/>
      <c r="BR160" s="187"/>
      <c r="BS160" s="187"/>
      <c r="BT160" s="187"/>
      <c r="BU160" s="187"/>
      <c r="BV160" s="187"/>
      <c r="BW160" s="187"/>
      <c r="BX160" s="187"/>
      <c r="BY160" s="187"/>
      <c r="BZ160" s="187"/>
      <c r="CA160" s="187"/>
      <c r="CB160" s="187"/>
      <c r="CC160" s="187"/>
      <c r="CD160" s="187"/>
      <c r="CE160" s="187"/>
      <c r="CF160" s="75"/>
      <c r="CG160" s="75"/>
    </row>
    <row r="161" spans="1:85" x14ac:dyDescent="0.25">
      <c r="A161" s="2" t="str">
        <f t="shared" ref="A161:B161" si="321">A105</f>
        <v>awatr</v>
      </c>
      <c r="B161" s="2" t="str">
        <f t="shared" si="321"/>
        <v>nat</v>
      </c>
      <c r="C161" s="2" t="str">
        <f t="shared" si="217"/>
        <v>sim2</v>
      </c>
      <c r="D161" s="175">
        <f t="shared" ref="D161:K161" si="322">D105</f>
        <v>-1.5</v>
      </c>
      <c r="E161" s="175">
        <f t="shared" si="322"/>
        <v>-2</v>
      </c>
      <c r="F161" s="175">
        <f t="shared" si="322"/>
        <v>-2</v>
      </c>
      <c r="G161" s="175">
        <f t="shared" si="322"/>
        <v>-2.5</v>
      </c>
      <c r="H161" s="175">
        <f t="shared" si="322"/>
        <v>-2.5</v>
      </c>
      <c r="I161" s="175">
        <f t="shared" si="322"/>
        <v>-2.5</v>
      </c>
      <c r="J161" s="175">
        <f t="shared" si="322"/>
        <v>-2.5</v>
      </c>
      <c r="K161" s="163">
        <f t="shared" si="322"/>
        <v>0.1</v>
      </c>
      <c r="L161" s="176">
        <f t="shared" ref="L161:U163" si="323">AI161*L$3</f>
        <v>0.8</v>
      </c>
      <c r="M161" s="207">
        <f t="shared" si="323"/>
        <v>0.1</v>
      </c>
      <c r="N161" s="176">
        <f t="shared" si="323"/>
        <v>0.2</v>
      </c>
      <c r="O161" s="176">
        <f t="shared" si="323"/>
        <v>0.4</v>
      </c>
      <c r="P161" s="176">
        <f t="shared" si="323"/>
        <v>0.5</v>
      </c>
      <c r="Q161" s="176">
        <f t="shared" si="323"/>
        <v>0.70000000000000007</v>
      </c>
      <c r="R161" s="176">
        <f t="shared" si="323"/>
        <v>0.30000000000000004</v>
      </c>
      <c r="S161" s="176">
        <f t="shared" si="323"/>
        <v>-0.1</v>
      </c>
      <c r="T161" s="176">
        <f t="shared" si="323"/>
        <v>-0.15</v>
      </c>
      <c r="U161" s="176">
        <f t="shared" si="323"/>
        <v>-0.2</v>
      </c>
      <c r="V161" s="75"/>
      <c r="W161" s="75"/>
      <c r="X161" s="75"/>
      <c r="Y161" s="75"/>
      <c r="Z161" s="75"/>
      <c r="AA161" s="75"/>
      <c r="AB161" s="75"/>
      <c r="AC161" s="75"/>
      <c r="AD161" s="75"/>
      <c r="AE161" s="185" t="str">
        <f t="shared" si="312"/>
        <v>eps</v>
      </c>
      <c r="AF161" s="163" t="s">
        <v>77</v>
      </c>
      <c r="AG161" s="187"/>
      <c r="AH161" s="187"/>
      <c r="AI161" s="176">
        <v>-0.1</v>
      </c>
      <c r="AJ161" s="176">
        <v>-0.05</v>
      </c>
      <c r="AK161" s="176">
        <v>0.05</v>
      </c>
      <c r="AL161" s="176">
        <v>0.05</v>
      </c>
      <c r="AM161" s="176">
        <v>0.05</v>
      </c>
      <c r="AN161" s="176">
        <v>0.05</v>
      </c>
      <c r="AO161" s="176">
        <v>0.2</v>
      </c>
      <c r="AP161" s="176">
        <v>0.1</v>
      </c>
      <c r="AQ161" s="176">
        <v>0.15</v>
      </c>
      <c r="AR161" s="176">
        <v>0.2</v>
      </c>
      <c r="AS161" s="187"/>
      <c r="AT161" s="187"/>
      <c r="AU161" s="187"/>
      <c r="AV161" s="187"/>
      <c r="AW161" s="187"/>
      <c r="AX161" s="187"/>
      <c r="AY161" s="187"/>
      <c r="AZ161" s="187"/>
      <c r="BA161" s="187"/>
      <c r="BB161" s="187"/>
      <c r="BC161" s="187"/>
      <c r="BD161" s="187"/>
      <c r="BE161" s="187"/>
      <c r="BF161" s="187"/>
      <c r="BG161" s="187"/>
      <c r="BH161" s="187"/>
      <c r="BI161" s="187"/>
      <c r="BJ161" s="187"/>
      <c r="BK161" s="187"/>
      <c r="BL161" s="187"/>
      <c r="BM161" s="187"/>
      <c r="BN161" s="187"/>
      <c r="BO161" s="187"/>
      <c r="BP161" s="187"/>
      <c r="BQ161" s="187"/>
      <c r="BR161" s="187"/>
      <c r="BS161" s="187"/>
      <c r="BT161" s="187"/>
      <c r="BU161" s="187"/>
      <c r="BV161" s="187"/>
      <c r="BW161" s="187"/>
      <c r="BX161" s="187"/>
      <c r="BY161" s="187"/>
      <c r="BZ161" s="187"/>
      <c r="CA161" s="187"/>
      <c r="CB161" s="187"/>
      <c r="CC161" s="187"/>
      <c r="CD161" s="187"/>
      <c r="CE161" s="187"/>
      <c r="CF161" s="75"/>
      <c r="CG161" s="75"/>
    </row>
    <row r="162" spans="1:85" x14ac:dyDescent="0.25">
      <c r="A162" s="75" t="str">
        <f t="shared" ref="A162:B162" si="324">A106</f>
        <v>acons</v>
      </c>
      <c r="B162" s="75" t="str">
        <f t="shared" si="324"/>
        <v>nat</v>
      </c>
      <c r="C162" s="75" t="str">
        <f t="shared" si="217"/>
        <v>sim2</v>
      </c>
      <c r="D162" s="175">
        <f t="shared" ref="D162:K162" si="325">D106</f>
        <v>4</v>
      </c>
      <c r="E162" s="175">
        <f t="shared" si="325"/>
        <v>2.5</v>
      </c>
      <c r="F162" s="175">
        <f t="shared" si="325"/>
        <v>-1.5</v>
      </c>
      <c r="G162" s="175">
        <f t="shared" si="325"/>
        <v>-3</v>
      </c>
      <c r="H162" s="175">
        <f t="shared" si="325"/>
        <v>-5.5</v>
      </c>
      <c r="I162" s="175">
        <f t="shared" si="325"/>
        <v>-5.5</v>
      </c>
      <c r="J162" s="175">
        <f t="shared" si="325"/>
        <v>-5.5</v>
      </c>
      <c r="K162" s="163">
        <f t="shared" si="325"/>
        <v>-9.5</v>
      </c>
      <c r="L162" s="176">
        <f t="shared" si="323"/>
        <v>0.8</v>
      </c>
      <c r="M162" s="207">
        <f t="shared" si="323"/>
        <v>0.1</v>
      </c>
      <c r="N162" s="176">
        <f t="shared" si="323"/>
        <v>0.2</v>
      </c>
      <c r="O162" s="176">
        <f t="shared" si="323"/>
        <v>0.4</v>
      </c>
      <c r="P162" s="176">
        <f t="shared" si="323"/>
        <v>0.5</v>
      </c>
      <c r="Q162" s="176">
        <f t="shared" si="323"/>
        <v>0.70000000000000007</v>
      </c>
      <c r="R162" s="176">
        <f t="shared" si="323"/>
        <v>0.30000000000000004</v>
      </c>
      <c r="S162" s="176">
        <f t="shared" si="323"/>
        <v>-0.1</v>
      </c>
      <c r="T162" s="176">
        <f t="shared" si="323"/>
        <v>-0.15</v>
      </c>
      <c r="U162" s="176">
        <f t="shared" si="323"/>
        <v>-0.2</v>
      </c>
      <c r="V162" s="75"/>
      <c r="W162" s="75"/>
      <c r="X162" s="75"/>
      <c r="Y162" s="75"/>
      <c r="Z162" s="75"/>
      <c r="AA162" s="75"/>
      <c r="AB162" s="75"/>
      <c r="AC162" s="75"/>
      <c r="AD162" s="75"/>
      <c r="AE162" s="185">
        <f t="shared" si="312"/>
        <v>-9.5</v>
      </c>
      <c r="AF162" s="163">
        <v>-19</v>
      </c>
      <c r="AG162" s="187"/>
      <c r="AH162" s="187"/>
      <c r="AI162" s="176">
        <v>-0.1</v>
      </c>
      <c r="AJ162" s="176">
        <v>-0.05</v>
      </c>
      <c r="AK162" s="176">
        <v>0.05</v>
      </c>
      <c r="AL162" s="176">
        <v>0.05</v>
      </c>
      <c r="AM162" s="176">
        <v>0.05</v>
      </c>
      <c r="AN162" s="176">
        <v>0.05</v>
      </c>
      <c r="AO162" s="176">
        <v>0.2</v>
      </c>
      <c r="AP162" s="176">
        <v>0.1</v>
      </c>
      <c r="AQ162" s="176">
        <v>0.15</v>
      </c>
      <c r="AR162" s="176">
        <v>0.2</v>
      </c>
      <c r="AS162" s="187"/>
      <c r="AT162" s="187"/>
      <c r="AU162" s="187"/>
      <c r="AV162" s="187"/>
      <c r="AW162" s="187"/>
      <c r="AX162" s="187"/>
      <c r="AY162" s="187"/>
      <c r="AZ162" s="187"/>
      <c r="BA162" s="187"/>
      <c r="BB162" s="187"/>
      <c r="BC162" s="187"/>
      <c r="BD162" s="187"/>
      <c r="BE162" s="187"/>
      <c r="BF162" s="187"/>
      <c r="BG162" s="187"/>
      <c r="BH162" s="187"/>
      <c r="BI162" s="187"/>
      <c r="BJ162" s="187"/>
      <c r="BK162" s="187"/>
      <c r="BL162" s="187"/>
      <c r="BM162" s="187"/>
      <c r="BN162" s="187"/>
      <c r="BO162" s="187"/>
      <c r="BP162" s="187"/>
      <c r="BQ162" s="187"/>
      <c r="BR162" s="187"/>
      <c r="BS162" s="187"/>
      <c r="BT162" s="187"/>
      <c r="BU162" s="187"/>
      <c r="BV162" s="187"/>
      <c r="BW162" s="187"/>
      <c r="BX162" s="187"/>
      <c r="BY162" s="187"/>
      <c r="BZ162" s="187"/>
      <c r="CA162" s="187"/>
      <c r="CB162" s="187"/>
      <c r="CC162" s="187"/>
      <c r="CD162" s="187"/>
      <c r="CE162" s="187"/>
      <c r="CF162" s="75"/>
      <c r="CG162" s="75"/>
    </row>
    <row r="163" spans="1:85" x14ac:dyDescent="0.25">
      <c r="A163" s="75" t="str">
        <f t="shared" ref="A163:B163" si="326">A107</f>
        <v>atrad</v>
      </c>
      <c r="B163" s="75" t="str">
        <f t="shared" si="326"/>
        <v>nat</v>
      </c>
      <c r="C163" s="75" t="str">
        <f t="shared" si="217"/>
        <v>sim2</v>
      </c>
      <c r="D163" s="175">
        <f t="shared" ref="D163:K163" si="327">D107</f>
        <v>-0.9</v>
      </c>
      <c r="E163" s="175">
        <f t="shared" si="327"/>
        <v>-1.3</v>
      </c>
      <c r="F163" s="175">
        <f t="shared" si="327"/>
        <v>0.2</v>
      </c>
      <c r="G163" s="175">
        <f t="shared" si="327"/>
        <v>0.3</v>
      </c>
      <c r="H163" s="175">
        <f t="shared" si="327"/>
        <v>-2.2999999999999998</v>
      </c>
      <c r="I163" s="175">
        <f t="shared" si="327"/>
        <v>-1.3</v>
      </c>
      <c r="J163" s="175">
        <f t="shared" si="327"/>
        <v>-1.5</v>
      </c>
      <c r="K163" s="163">
        <f t="shared" si="327"/>
        <v>-5</v>
      </c>
      <c r="L163" s="176">
        <f t="shared" si="323"/>
        <v>0.8</v>
      </c>
      <c r="M163" s="207">
        <f t="shared" si="323"/>
        <v>0.1</v>
      </c>
      <c r="N163" s="176">
        <f t="shared" si="323"/>
        <v>0.2</v>
      </c>
      <c r="O163" s="176">
        <f t="shared" si="323"/>
        <v>0.4</v>
      </c>
      <c r="P163" s="176">
        <f t="shared" si="323"/>
        <v>0.5</v>
      </c>
      <c r="Q163" s="176">
        <f t="shared" si="323"/>
        <v>0.70000000000000007</v>
      </c>
      <c r="R163" s="176">
        <f t="shared" si="323"/>
        <v>0.30000000000000004</v>
      </c>
      <c r="S163" s="176">
        <f t="shared" si="323"/>
        <v>-0.1</v>
      </c>
      <c r="T163" s="176">
        <f t="shared" si="323"/>
        <v>-0.15</v>
      </c>
      <c r="U163" s="176">
        <f t="shared" si="323"/>
        <v>-0.2</v>
      </c>
      <c r="V163" s="75"/>
      <c r="W163" s="75"/>
      <c r="X163" s="75"/>
      <c r="Y163" s="75"/>
      <c r="Z163" s="75"/>
      <c r="AA163" s="75"/>
      <c r="AB163" s="75"/>
      <c r="AC163" s="75"/>
      <c r="AD163" s="75"/>
      <c r="AE163" s="185">
        <f t="shared" si="312"/>
        <v>-5.5</v>
      </c>
      <c r="AF163" s="163">
        <v>-11</v>
      </c>
      <c r="AG163" s="187"/>
      <c r="AH163" s="187"/>
      <c r="AI163" s="176">
        <v>-0.1</v>
      </c>
      <c r="AJ163" s="176">
        <v>-0.05</v>
      </c>
      <c r="AK163" s="176">
        <v>0.05</v>
      </c>
      <c r="AL163" s="176">
        <v>0.05</v>
      </c>
      <c r="AM163" s="176">
        <v>0.05</v>
      </c>
      <c r="AN163" s="176">
        <v>0.05</v>
      </c>
      <c r="AO163" s="176">
        <v>0.2</v>
      </c>
      <c r="AP163" s="176">
        <v>0.1</v>
      </c>
      <c r="AQ163" s="176">
        <v>0.15</v>
      </c>
      <c r="AR163" s="176">
        <v>0.2</v>
      </c>
      <c r="AS163" s="187"/>
      <c r="AT163" s="187"/>
      <c r="AU163" s="187"/>
      <c r="AV163" s="187"/>
      <c r="AW163" s="187"/>
      <c r="AX163" s="187"/>
      <c r="AY163" s="187"/>
      <c r="AZ163" s="187"/>
      <c r="BA163" s="187"/>
      <c r="BB163" s="187"/>
      <c r="BC163" s="187"/>
      <c r="BD163" s="187"/>
      <c r="BE163" s="187"/>
      <c r="BF163" s="187"/>
      <c r="BG163" s="187"/>
      <c r="BH163" s="187"/>
      <c r="BI163" s="187"/>
      <c r="BJ163" s="187"/>
      <c r="BK163" s="187"/>
      <c r="BL163" s="187"/>
      <c r="BM163" s="187"/>
      <c r="BN163" s="187"/>
      <c r="BO163" s="187"/>
      <c r="BP163" s="187"/>
      <c r="BQ163" s="187"/>
      <c r="BR163" s="187"/>
      <c r="BS163" s="187"/>
      <c r="BT163" s="187"/>
      <c r="BU163" s="187"/>
      <c r="BV163" s="187"/>
      <c r="BW163" s="187"/>
      <c r="BX163" s="187"/>
      <c r="BY163" s="187"/>
      <c r="BZ163" s="187"/>
      <c r="CA163" s="187"/>
      <c r="CB163" s="187"/>
      <c r="CC163" s="187"/>
      <c r="CD163" s="187"/>
      <c r="CE163" s="187"/>
      <c r="CF163" s="75"/>
      <c r="CG163" s="75"/>
    </row>
    <row r="164" spans="1:85" x14ac:dyDescent="0.25">
      <c r="A164" s="75" t="str">
        <f t="shared" ref="A164:B164" si="328">A108</f>
        <v>ahotl</v>
      </c>
      <c r="B164" s="75" t="str">
        <f t="shared" si="328"/>
        <v>nat</v>
      </c>
      <c r="C164" s="75" t="str">
        <f t="shared" si="217"/>
        <v>sim2</v>
      </c>
      <c r="D164" s="177">
        <f t="shared" ref="D164:K164" si="329">D108</f>
        <v>-0.9</v>
      </c>
      <c r="E164" s="177">
        <f t="shared" si="329"/>
        <v>-1.3</v>
      </c>
      <c r="F164" s="177">
        <f t="shared" si="329"/>
        <v>0.2</v>
      </c>
      <c r="G164" s="177">
        <f t="shared" si="329"/>
        <v>0.3</v>
      </c>
      <c r="H164" s="177">
        <f t="shared" si="329"/>
        <v>-2.2999999999999998</v>
      </c>
      <c r="I164" s="177">
        <f t="shared" si="329"/>
        <v>-1.3</v>
      </c>
      <c r="J164" s="177">
        <f t="shared" si="329"/>
        <v>-1.5</v>
      </c>
      <c r="K164" s="166">
        <f t="shared" si="329"/>
        <v>-5</v>
      </c>
      <c r="L164" s="178">
        <f t="shared" ref="L164:U164" si="330">L163</f>
        <v>0.8</v>
      </c>
      <c r="M164" s="208">
        <f t="shared" si="330"/>
        <v>0.1</v>
      </c>
      <c r="N164" s="178">
        <f t="shared" si="330"/>
        <v>0.2</v>
      </c>
      <c r="O164" s="178">
        <f t="shared" si="330"/>
        <v>0.4</v>
      </c>
      <c r="P164" s="178">
        <f t="shared" si="330"/>
        <v>0.5</v>
      </c>
      <c r="Q164" s="178">
        <f t="shared" si="330"/>
        <v>0.70000000000000007</v>
      </c>
      <c r="R164" s="178">
        <f t="shared" si="330"/>
        <v>0.30000000000000004</v>
      </c>
      <c r="S164" s="178">
        <f t="shared" si="330"/>
        <v>-0.1</v>
      </c>
      <c r="T164" s="178">
        <f t="shared" si="330"/>
        <v>-0.15</v>
      </c>
      <c r="U164" s="178">
        <f t="shared" si="330"/>
        <v>-0.2</v>
      </c>
      <c r="V164" s="75"/>
      <c r="W164" s="75"/>
      <c r="X164" s="75"/>
      <c r="Y164" s="75"/>
      <c r="Z164" s="75"/>
      <c r="AA164" s="75"/>
      <c r="AB164" s="75"/>
      <c r="AC164" s="75"/>
      <c r="AD164" s="75"/>
      <c r="AE164" s="185">
        <f t="shared" si="312"/>
        <v>-5.5</v>
      </c>
      <c r="AF164" s="166">
        <f>AF163</f>
        <v>-11</v>
      </c>
      <c r="AG164" s="190"/>
      <c r="AH164" s="190"/>
      <c r="AI164" s="178"/>
      <c r="AJ164" s="178"/>
      <c r="AK164" s="178"/>
      <c r="AL164" s="178"/>
      <c r="AM164" s="178"/>
      <c r="AN164" s="178"/>
      <c r="AO164" s="178"/>
      <c r="AP164" s="178"/>
      <c r="AQ164" s="178"/>
      <c r="AR164" s="178"/>
      <c r="AS164" s="190"/>
      <c r="AT164" s="190"/>
      <c r="AU164" s="190"/>
      <c r="AV164" s="190"/>
      <c r="AW164" s="190"/>
      <c r="AX164" s="190"/>
      <c r="AY164" s="190"/>
      <c r="AZ164" s="190"/>
      <c r="BA164" s="190"/>
      <c r="BB164" s="190"/>
      <c r="BC164" s="190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75"/>
      <c r="CG164" s="75"/>
    </row>
    <row r="165" spans="1:85" x14ac:dyDescent="0.25">
      <c r="A165" s="75" t="str">
        <f t="shared" ref="A165:B165" si="331">A109</f>
        <v>atrps</v>
      </c>
      <c r="B165" s="75" t="str">
        <f t="shared" si="331"/>
        <v>nat</v>
      </c>
      <c r="C165" s="75" t="str">
        <f t="shared" si="217"/>
        <v>sim2</v>
      </c>
      <c r="D165" s="177">
        <f t="shared" ref="D165:K165" si="332">D109</f>
        <v>-0.9</v>
      </c>
      <c r="E165" s="177">
        <f t="shared" si="332"/>
        <v>-1.3</v>
      </c>
      <c r="F165" s="177">
        <f t="shared" si="332"/>
        <v>0.2</v>
      </c>
      <c r="G165" s="177">
        <f t="shared" si="332"/>
        <v>0.3</v>
      </c>
      <c r="H165" s="177">
        <f t="shared" si="332"/>
        <v>-2.2999999999999998</v>
      </c>
      <c r="I165" s="177">
        <f t="shared" si="332"/>
        <v>-1.3</v>
      </c>
      <c r="J165" s="177">
        <f t="shared" si="332"/>
        <v>-1.5</v>
      </c>
      <c r="K165" s="166">
        <f t="shared" si="332"/>
        <v>-4.5</v>
      </c>
      <c r="L165" s="178">
        <f t="shared" ref="L165:U165" si="333">L164</f>
        <v>0.8</v>
      </c>
      <c r="M165" s="208">
        <f t="shared" si="333"/>
        <v>0.1</v>
      </c>
      <c r="N165" s="178">
        <f t="shared" si="333"/>
        <v>0.2</v>
      </c>
      <c r="O165" s="178">
        <f t="shared" si="333"/>
        <v>0.4</v>
      </c>
      <c r="P165" s="178">
        <f t="shared" si="333"/>
        <v>0.5</v>
      </c>
      <c r="Q165" s="178">
        <f t="shared" si="333"/>
        <v>0.70000000000000007</v>
      </c>
      <c r="R165" s="178">
        <f t="shared" si="333"/>
        <v>0.30000000000000004</v>
      </c>
      <c r="S165" s="178">
        <f t="shared" si="333"/>
        <v>-0.1</v>
      </c>
      <c r="T165" s="178">
        <f t="shared" si="333"/>
        <v>-0.15</v>
      </c>
      <c r="U165" s="178">
        <f t="shared" si="333"/>
        <v>-0.2</v>
      </c>
      <c r="V165" s="75"/>
      <c r="W165" s="75"/>
      <c r="X165" s="75"/>
      <c r="Y165" s="75"/>
      <c r="Z165" s="75"/>
      <c r="AA165" s="75"/>
      <c r="AB165" s="75"/>
      <c r="AC165" s="75"/>
      <c r="AD165" s="75"/>
      <c r="AE165" s="185">
        <f t="shared" si="312"/>
        <v>-4.5</v>
      </c>
      <c r="AF165" s="166">
        <f>AF166</f>
        <v>-9</v>
      </c>
      <c r="AG165" s="190"/>
      <c r="AH165" s="190"/>
      <c r="AI165" s="178"/>
      <c r="AJ165" s="178"/>
      <c r="AK165" s="178"/>
      <c r="AL165" s="178"/>
      <c r="AM165" s="178"/>
      <c r="AN165" s="178"/>
      <c r="AO165" s="178"/>
      <c r="AP165" s="178"/>
      <c r="AQ165" s="178"/>
      <c r="AR165" s="178"/>
      <c r="AS165" s="190"/>
      <c r="AT165" s="190"/>
      <c r="AU165" s="190"/>
      <c r="AV165" s="190"/>
      <c r="AW165" s="190"/>
      <c r="AX165" s="190"/>
      <c r="AY165" s="190"/>
      <c r="AZ165" s="190"/>
      <c r="BA165" s="190"/>
      <c r="BB165" s="190"/>
      <c r="BC165" s="190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  <c r="BT165" s="190"/>
      <c r="BU165" s="190"/>
      <c r="BV165" s="190"/>
      <c r="BW165" s="190"/>
      <c r="BX165" s="190"/>
      <c r="BY165" s="190"/>
      <c r="BZ165" s="190"/>
      <c r="CA165" s="190"/>
      <c r="CB165" s="190"/>
      <c r="CC165" s="190"/>
      <c r="CD165" s="190"/>
      <c r="CE165" s="190"/>
      <c r="CF165" s="75"/>
      <c r="CG165" s="75"/>
    </row>
    <row r="166" spans="1:85" x14ac:dyDescent="0.25">
      <c r="A166" s="2" t="str">
        <f t="shared" ref="A166:B166" si="334">A110</f>
        <v>altrp-p</v>
      </c>
      <c r="B166" s="2" t="str">
        <f t="shared" si="334"/>
        <v>nat</v>
      </c>
      <c r="C166" s="2" t="str">
        <f t="shared" si="217"/>
        <v>sim2</v>
      </c>
      <c r="D166" s="175">
        <f t="shared" ref="D166:K166" si="335">D110</f>
        <v>0.8</v>
      </c>
      <c r="E166" s="175">
        <f t="shared" si="335"/>
        <v>1</v>
      </c>
      <c r="F166" s="175">
        <f t="shared" si="335"/>
        <v>-1.8</v>
      </c>
      <c r="G166" s="175">
        <f t="shared" si="335"/>
        <v>-3</v>
      </c>
      <c r="H166" s="175">
        <f t="shared" si="335"/>
        <v>0.5</v>
      </c>
      <c r="I166" s="175">
        <f t="shared" si="335"/>
        <v>0.5</v>
      </c>
      <c r="J166" s="175">
        <f t="shared" si="335"/>
        <v>-1.8</v>
      </c>
      <c r="K166" s="163">
        <f t="shared" si="335"/>
        <v>-4.5</v>
      </c>
      <c r="L166" s="176">
        <f t="shared" ref="L166:U166" si="336">AI166*L$3*L$4</f>
        <v>1.2000000000000002</v>
      </c>
      <c r="M166" s="207">
        <f t="shared" si="336"/>
        <v>0.15000000000000002</v>
      </c>
      <c r="N166" s="176">
        <f t="shared" si="336"/>
        <v>0.30000000000000004</v>
      </c>
      <c r="O166" s="176">
        <f t="shared" si="336"/>
        <v>0.60000000000000009</v>
      </c>
      <c r="P166" s="176">
        <f t="shared" si="336"/>
        <v>0.75</v>
      </c>
      <c r="Q166" s="176">
        <f t="shared" si="336"/>
        <v>1.05</v>
      </c>
      <c r="R166" s="176">
        <f t="shared" si="336"/>
        <v>0.45000000000000007</v>
      </c>
      <c r="S166" s="176">
        <f t="shared" si="336"/>
        <v>-0.15000000000000002</v>
      </c>
      <c r="T166" s="176">
        <f t="shared" si="336"/>
        <v>-0.15</v>
      </c>
      <c r="U166" s="176">
        <f t="shared" si="336"/>
        <v>-0.2</v>
      </c>
      <c r="V166" s="75"/>
      <c r="W166" s="75"/>
      <c r="X166" s="75"/>
      <c r="Y166" s="75"/>
      <c r="Z166" s="75"/>
      <c r="AA166" s="75"/>
      <c r="AB166" s="75"/>
      <c r="AC166" s="75"/>
      <c r="AD166" s="75"/>
      <c r="AE166" s="185">
        <f t="shared" si="312"/>
        <v>-4.5</v>
      </c>
      <c r="AF166" s="163">
        <v>-9</v>
      </c>
      <c r="AG166" s="187"/>
      <c r="AH166" s="187"/>
      <c r="AI166" s="176">
        <v>-0.1</v>
      </c>
      <c r="AJ166" s="176">
        <v>-0.05</v>
      </c>
      <c r="AK166" s="176">
        <v>0.05</v>
      </c>
      <c r="AL166" s="176">
        <v>0.05</v>
      </c>
      <c r="AM166" s="176">
        <v>0.05</v>
      </c>
      <c r="AN166" s="176">
        <v>0.05</v>
      </c>
      <c r="AO166" s="176">
        <v>0.2</v>
      </c>
      <c r="AP166" s="176">
        <v>0.1</v>
      </c>
      <c r="AQ166" s="176">
        <v>0.15</v>
      </c>
      <c r="AR166" s="176">
        <v>0.2</v>
      </c>
      <c r="AS166" s="187"/>
      <c r="AT166" s="187"/>
      <c r="AU166" s="187"/>
      <c r="AV166" s="187"/>
      <c r="AW166" s="187"/>
      <c r="AX166" s="187"/>
      <c r="AY166" s="187"/>
      <c r="AZ166" s="187"/>
      <c r="BA166" s="187"/>
      <c r="BB166" s="187"/>
      <c r="BC166" s="187"/>
      <c r="BD166" s="187"/>
      <c r="BE166" s="187"/>
      <c r="BF166" s="187"/>
      <c r="BG166" s="187"/>
      <c r="BH166" s="187"/>
      <c r="BI166" s="187"/>
      <c r="BJ166" s="187"/>
      <c r="BK166" s="187"/>
      <c r="BL166" s="187"/>
      <c r="BM166" s="187"/>
      <c r="BN166" s="187"/>
      <c r="BO166" s="187"/>
      <c r="BP166" s="187"/>
      <c r="BQ166" s="187"/>
      <c r="BR166" s="187"/>
      <c r="BS166" s="187"/>
      <c r="BT166" s="187"/>
      <c r="BU166" s="187"/>
      <c r="BV166" s="187"/>
      <c r="BW166" s="187"/>
      <c r="BX166" s="187"/>
      <c r="BY166" s="187"/>
      <c r="BZ166" s="187"/>
      <c r="CA166" s="187"/>
      <c r="CB166" s="187"/>
      <c r="CC166" s="187"/>
      <c r="CD166" s="187"/>
      <c r="CE166" s="187"/>
      <c r="CF166" s="75"/>
      <c r="CG166" s="75"/>
    </row>
    <row r="167" spans="1:85" x14ac:dyDescent="0.25">
      <c r="A167" s="75" t="str">
        <f t="shared" ref="A167:B167" si="337">A111</f>
        <v>altrp-f</v>
      </c>
      <c r="B167" s="75" t="str">
        <f t="shared" si="337"/>
        <v>nat</v>
      </c>
      <c r="C167" s="75" t="str">
        <f t="shared" si="217"/>
        <v>sim2</v>
      </c>
      <c r="D167" s="177">
        <f t="shared" ref="D167:K167" si="338">D111</f>
        <v>0.8</v>
      </c>
      <c r="E167" s="177">
        <f t="shared" si="338"/>
        <v>1</v>
      </c>
      <c r="F167" s="177">
        <f t="shared" si="338"/>
        <v>-1.8</v>
      </c>
      <c r="G167" s="177">
        <f t="shared" si="338"/>
        <v>-3</v>
      </c>
      <c r="H167" s="177">
        <f t="shared" si="338"/>
        <v>0.5</v>
      </c>
      <c r="I167" s="177">
        <f t="shared" si="338"/>
        <v>0.5</v>
      </c>
      <c r="J167" s="177">
        <f t="shared" si="338"/>
        <v>-1.8</v>
      </c>
      <c r="K167" s="165">
        <f t="shared" si="338"/>
        <v>-4.5</v>
      </c>
      <c r="L167" s="178">
        <f t="shared" ref="L167:M169" si="339">L166</f>
        <v>1.2000000000000002</v>
      </c>
      <c r="M167" s="208">
        <f t="shared" si="339"/>
        <v>0.15000000000000002</v>
      </c>
      <c r="N167" s="178">
        <f t="shared" ref="N167:U169" si="340">N166</f>
        <v>0.30000000000000004</v>
      </c>
      <c r="O167" s="178">
        <f t="shared" si="340"/>
        <v>0.60000000000000009</v>
      </c>
      <c r="P167" s="178">
        <f t="shared" si="340"/>
        <v>0.75</v>
      </c>
      <c r="Q167" s="178">
        <f t="shared" si="340"/>
        <v>1.05</v>
      </c>
      <c r="R167" s="178">
        <f t="shared" si="340"/>
        <v>0.45000000000000007</v>
      </c>
      <c r="S167" s="178">
        <f t="shared" si="340"/>
        <v>-0.15000000000000002</v>
      </c>
      <c r="T167" s="178">
        <f t="shared" si="340"/>
        <v>-0.15</v>
      </c>
      <c r="U167" s="178">
        <f t="shared" si="340"/>
        <v>-0.2</v>
      </c>
      <c r="V167" s="75"/>
      <c r="W167" s="75"/>
      <c r="X167" s="75"/>
      <c r="Y167" s="75"/>
      <c r="Z167" s="75"/>
      <c r="AA167" s="75"/>
      <c r="AB167" s="75"/>
      <c r="AC167" s="75"/>
      <c r="AD167" s="75"/>
      <c r="AE167" s="185">
        <f t="shared" si="312"/>
        <v>-4.5</v>
      </c>
      <c r="AF167" s="163">
        <f>AF166</f>
        <v>-9</v>
      </c>
      <c r="AG167" s="187"/>
      <c r="AH167" s="187"/>
      <c r="AI167" s="178"/>
      <c r="AJ167" s="178"/>
      <c r="AK167" s="178"/>
      <c r="AL167" s="178"/>
      <c r="AM167" s="178"/>
      <c r="AN167" s="178"/>
      <c r="AO167" s="178"/>
      <c r="AP167" s="178"/>
      <c r="AQ167" s="178"/>
      <c r="AR167" s="178"/>
      <c r="AS167" s="187"/>
      <c r="AT167" s="187"/>
      <c r="AU167" s="187"/>
      <c r="AV167" s="187"/>
      <c r="AW167" s="187"/>
      <c r="AX167" s="187"/>
      <c r="AY167" s="187"/>
      <c r="AZ167" s="187"/>
      <c r="BA167" s="187"/>
      <c r="BB167" s="187"/>
      <c r="BC167" s="187"/>
      <c r="BD167" s="187"/>
      <c r="BE167" s="187"/>
      <c r="BF167" s="187"/>
      <c r="BG167" s="187"/>
      <c r="BH167" s="187"/>
      <c r="BI167" s="187"/>
      <c r="BJ167" s="187"/>
      <c r="BK167" s="187"/>
      <c r="BL167" s="187"/>
      <c r="BM167" s="187"/>
      <c r="BN167" s="187"/>
      <c r="BO167" s="187"/>
      <c r="BP167" s="187"/>
      <c r="BQ167" s="187"/>
      <c r="BR167" s="187"/>
      <c r="BS167" s="187"/>
      <c r="BT167" s="187"/>
      <c r="BU167" s="187"/>
      <c r="BV167" s="187"/>
      <c r="BW167" s="187"/>
      <c r="BX167" s="187"/>
      <c r="BY167" s="187"/>
      <c r="BZ167" s="187"/>
      <c r="CA167" s="187"/>
      <c r="CB167" s="187"/>
      <c r="CC167" s="187"/>
      <c r="CD167" s="187"/>
      <c r="CE167" s="187"/>
      <c r="CF167" s="75"/>
      <c r="CG167" s="75"/>
    </row>
    <row r="168" spans="1:85" x14ac:dyDescent="0.25">
      <c r="A168" s="2" t="str">
        <f t="shared" ref="A168:B168" si="341">A112</f>
        <v>awtrp</v>
      </c>
      <c r="B168" s="2" t="str">
        <f t="shared" si="341"/>
        <v>nat</v>
      </c>
      <c r="C168" s="2" t="str">
        <f t="shared" si="217"/>
        <v>sim2</v>
      </c>
      <c r="D168" s="177">
        <f t="shared" ref="D168:K168" si="342">D112</f>
        <v>0.8</v>
      </c>
      <c r="E168" s="177">
        <f t="shared" si="342"/>
        <v>1</v>
      </c>
      <c r="F168" s="177">
        <f t="shared" si="342"/>
        <v>-1.8</v>
      </c>
      <c r="G168" s="177">
        <f t="shared" si="342"/>
        <v>-3</v>
      </c>
      <c r="H168" s="177">
        <f t="shared" si="342"/>
        <v>0.5</v>
      </c>
      <c r="I168" s="177">
        <f t="shared" si="342"/>
        <v>0.5</v>
      </c>
      <c r="J168" s="177">
        <f t="shared" si="342"/>
        <v>-1.8</v>
      </c>
      <c r="K168" s="165">
        <f t="shared" si="342"/>
        <v>-4.5</v>
      </c>
      <c r="L168" s="178">
        <f t="shared" si="339"/>
        <v>1.2000000000000002</v>
      </c>
      <c r="M168" s="208">
        <f t="shared" si="339"/>
        <v>0.15000000000000002</v>
      </c>
      <c r="N168" s="178">
        <f t="shared" si="340"/>
        <v>0.30000000000000004</v>
      </c>
      <c r="O168" s="178">
        <f t="shared" si="340"/>
        <v>0.60000000000000009</v>
      </c>
      <c r="P168" s="178">
        <f t="shared" si="340"/>
        <v>0.75</v>
      </c>
      <c r="Q168" s="178">
        <f t="shared" si="340"/>
        <v>1.05</v>
      </c>
      <c r="R168" s="178">
        <f t="shared" si="340"/>
        <v>0.45000000000000007</v>
      </c>
      <c r="S168" s="178">
        <f t="shared" si="340"/>
        <v>-0.15000000000000002</v>
      </c>
      <c r="T168" s="178">
        <f t="shared" si="340"/>
        <v>-0.15</v>
      </c>
      <c r="U168" s="178">
        <f t="shared" si="340"/>
        <v>-0.2</v>
      </c>
      <c r="V168" s="75"/>
      <c r="W168" s="75"/>
      <c r="X168" s="75"/>
      <c r="Y168" s="75"/>
      <c r="Z168" s="75"/>
      <c r="AA168" s="75"/>
      <c r="AB168" s="75"/>
      <c r="AC168" s="75"/>
      <c r="AD168" s="75"/>
      <c r="AE168" s="185">
        <f t="shared" si="312"/>
        <v>-4.5</v>
      </c>
      <c r="AF168" s="163">
        <f>AF167</f>
        <v>-9</v>
      </c>
      <c r="AG168" s="187"/>
      <c r="AH168" s="187"/>
      <c r="AI168" s="178"/>
      <c r="AJ168" s="178"/>
      <c r="AK168" s="178"/>
      <c r="AL168" s="178"/>
      <c r="AM168" s="178"/>
      <c r="AN168" s="178"/>
      <c r="AO168" s="178"/>
      <c r="AP168" s="178"/>
      <c r="AQ168" s="178"/>
      <c r="AR168" s="178"/>
      <c r="AS168" s="187"/>
      <c r="AT168" s="187"/>
      <c r="AU168" s="187"/>
      <c r="AV168" s="187"/>
      <c r="AW168" s="187"/>
      <c r="AX168" s="187"/>
      <c r="AY168" s="187"/>
      <c r="AZ168" s="187"/>
      <c r="BA168" s="187"/>
      <c r="BB168" s="187"/>
      <c r="BC168" s="187"/>
      <c r="BD168" s="187"/>
      <c r="BE168" s="187"/>
      <c r="BF168" s="187"/>
      <c r="BG168" s="187"/>
      <c r="BH168" s="187"/>
      <c r="BI168" s="187"/>
      <c r="BJ168" s="187"/>
      <c r="BK168" s="187"/>
      <c r="BL168" s="187"/>
      <c r="BM168" s="187"/>
      <c r="BN168" s="187"/>
      <c r="BO168" s="187"/>
      <c r="BP168" s="187"/>
      <c r="BQ168" s="187"/>
      <c r="BR168" s="187"/>
      <c r="BS168" s="187"/>
      <c r="BT168" s="187"/>
      <c r="BU168" s="187"/>
      <c r="BV168" s="187"/>
      <c r="BW168" s="187"/>
      <c r="BX168" s="187"/>
      <c r="BY168" s="187"/>
      <c r="BZ168" s="187"/>
      <c r="CA168" s="187"/>
      <c r="CB168" s="187"/>
      <c r="CC168" s="187"/>
      <c r="CD168" s="187"/>
      <c r="CE168" s="187"/>
      <c r="CF168" s="75"/>
      <c r="CG168" s="75"/>
    </row>
    <row r="169" spans="1:85" x14ac:dyDescent="0.25">
      <c r="A169" s="2" t="str">
        <f t="shared" ref="A169:B169" si="343">A113</f>
        <v>aatrp</v>
      </c>
      <c r="B169" s="2" t="str">
        <f t="shared" si="343"/>
        <v>nat</v>
      </c>
      <c r="C169" s="2" t="str">
        <f t="shared" si="217"/>
        <v>sim2</v>
      </c>
      <c r="D169" s="177">
        <f t="shared" ref="D169:K169" si="344">D113</f>
        <v>0.8</v>
      </c>
      <c r="E169" s="177">
        <f t="shared" si="344"/>
        <v>1</v>
      </c>
      <c r="F169" s="177">
        <f t="shared" si="344"/>
        <v>-1.8</v>
      </c>
      <c r="G169" s="177">
        <f t="shared" si="344"/>
        <v>-3</v>
      </c>
      <c r="H169" s="177">
        <f t="shared" si="344"/>
        <v>0.5</v>
      </c>
      <c r="I169" s="177">
        <f t="shared" si="344"/>
        <v>0.5</v>
      </c>
      <c r="J169" s="177">
        <f t="shared" si="344"/>
        <v>-1.8</v>
      </c>
      <c r="K169" s="165">
        <f t="shared" si="344"/>
        <v>-4.5</v>
      </c>
      <c r="L169" s="178">
        <f t="shared" si="339"/>
        <v>1.2000000000000002</v>
      </c>
      <c r="M169" s="208">
        <f t="shared" si="339"/>
        <v>0.15000000000000002</v>
      </c>
      <c r="N169" s="178">
        <f t="shared" si="340"/>
        <v>0.30000000000000004</v>
      </c>
      <c r="O169" s="178">
        <f t="shared" si="340"/>
        <v>0.60000000000000009</v>
      </c>
      <c r="P169" s="178">
        <f t="shared" si="340"/>
        <v>0.75</v>
      </c>
      <c r="Q169" s="178">
        <f t="shared" si="340"/>
        <v>1.05</v>
      </c>
      <c r="R169" s="178">
        <f t="shared" si="340"/>
        <v>0.45000000000000007</v>
      </c>
      <c r="S169" s="178">
        <f t="shared" si="340"/>
        <v>-0.15000000000000002</v>
      </c>
      <c r="T169" s="178">
        <f t="shared" si="340"/>
        <v>-0.15</v>
      </c>
      <c r="U169" s="178">
        <f t="shared" si="340"/>
        <v>-0.2</v>
      </c>
      <c r="V169" s="75"/>
      <c r="W169" s="75"/>
      <c r="X169" s="75"/>
      <c r="Y169" s="75"/>
      <c r="Z169" s="75"/>
      <c r="AA169" s="75"/>
      <c r="AB169" s="75"/>
      <c r="AC169" s="75"/>
      <c r="AD169" s="75"/>
      <c r="AE169" s="185">
        <f t="shared" si="312"/>
        <v>-4.5</v>
      </c>
      <c r="AF169" s="163">
        <f>AF168</f>
        <v>-9</v>
      </c>
      <c r="AG169" s="187"/>
      <c r="AH169" s="187"/>
      <c r="AI169" s="178"/>
      <c r="AJ169" s="178"/>
      <c r="AK169" s="178"/>
      <c r="AL169" s="178"/>
      <c r="AM169" s="178"/>
      <c r="AN169" s="178"/>
      <c r="AO169" s="178"/>
      <c r="AP169" s="178"/>
      <c r="AQ169" s="178"/>
      <c r="AR169" s="178"/>
      <c r="AS169" s="187"/>
      <c r="AT169" s="187"/>
      <c r="AU169" s="187"/>
      <c r="AV169" s="187"/>
      <c r="AW169" s="187"/>
      <c r="AX169" s="187"/>
      <c r="AY169" s="187"/>
      <c r="AZ169" s="187"/>
      <c r="BA169" s="187"/>
      <c r="BB169" s="187"/>
      <c r="BC169" s="187"/>
      <c r="BD169" s="187"/>
      <c r="BE169" s="187"/>
      <c r="BF169" s="187"/>
      <c r="BG169" s="187"/>
      <c r="BH169" s="187"/>
      <c r="BI169" s="187"/>
      <c r="BJ169" s="187"/>
      <c r="BK169" s="187"/>
      <c r="BL169" s="187"/>
      <c r="BM169" s="187"/>
      <c r="BN169" s="187"/>
      <c r="BO169" s="187"/>
      <c r="BP169" s="187"/>
      <c r="BQ169" s="187"/>
      <c r="BR169" s="187"/>
      <c r="BS169" s="187"/>
      <c r="BT169" s="187"/>
      <c r="BU169" s="187"/>
      <c r="BV169" s="187"/>
      <c r="BW169" s="187"/>
      <c r="BX169" s="187"/>
      <c r="BY169" s="187"/>
      <c r="BZ169" s="187"/>
      <c r="CA169" s="187"/>
      <c r="CB169" s="187"/>
      <c r="CC169" s="187"/>
      <c r="CD169" s="187"/>
      <c r="CE169" s="187"/>
      <c r="CF169" s="75"/>
      <c r="CG169" s="75"/>
    </row>
    <row r="170" spans="1:85" x14ac:dyDescent="0.25">
      <c r="A170" s="75" t="str">
        <f t="shared" ref="A170:B170" si="345">A114</f>
        <v>acomm</v>
      </c>
      <c r="B170" s="75" t="str">
        <f t="shared" si="345"/>
        <v>nat</v>
      </c>
      <c r="C170" s="75" t="str">
        <f t="shared" si="217"/>
        <v>sim2</v>
      </c>
      <c r="D170" s="177">
        <f t="shared" ref="D170:K170" si="346">D114</f>
        <v>0.8</v>
      </c>
      <c r="E170" s="177">
        <f t="shared" si="346"/>
        <v>1</v>
      </c>
      <c r="F170" s="177">
        <f t="shared" si="346"/>
        <v>-1.8</v>
      </c>
      <c r="G170" s="177">
        <f t="shared" si="346"/>
        <v>-3</v>
      </c>
      <c r="H170" s="177">
        <f t="shared" si="346"/>
        <v>0.5</v>
      </c>
      <c r="I170" s="177">
        <f t="shared" si="346"/>
        <v>0.5</v>
      </c>
      <c r="J170" s="177">
        <f t="shared" si="346"/>
        <v>-1.8</v>
      </c>
      <c r="K170" s="163">
        <f t="shared" si="346"/>
        <v>-0.75</v>
      </c>
      <c r="L170" s="176">
        <f t="shared" ref="L170:U170" si="347">AI170*L$3*L$4</f>
        <v>1.2000000000000002</v>
      </c>
      <c r="M170" s="207">
        <f t="shared" si="347"/>
        <v>0.15000000000000002</v>
      </c>
      <c r="N170" s="176">
        <f t="shared" si="347"/>
        <v>0.30000000000000004</v>
      </c>
      <c r="O170" s="176">
        <f t="shared" si="347"/>
        <v>0.60000000000000009</v>
      </c>
      <c r="P170" s="176">
        <f t="shared" si="347"/>
        <v>0.75</v>
      </c>
      <c r="Q170" s="176">
        <f t="shared" si="347"/>
        <v>1.05</v>
      </c>
      <c r="R170" s="176">
        <f t="shared" si="347"/>
        <v>0.45000000000000007</v>
      </c>
      <c r="S170" s="176">
        <f t="shared" si="347"/>
        <v>-0.15000000000000002</v>
      </c>
      <c r="T170" s="176">
        <f t="shared" si="347"/>
        <v>-0.15</v>
      </c>
      <c r="U170" s="176">
        <f t="shared" si="347"/>
        <v>-0.2</v>
      </c>
      <c r="V170" s="75"/>
      <c r="W170" s="75"/>
      <c r="X170" s="75"/>
      <c r="Y170" s="75"/>
      <c r="Z170" s="75"/>
      <c r="AA170" s="75"/>
      <c r="AB170" s="75"/>
      <c r="AC170" s="75"/>
      <c r="AD170" s="75"/>
      <c r="AE170" s="185">
        <f t="shared" si="312"/>
        <v>-0.75</v>
      </c>
      <c r="AF170" s="163">
        <v>-1.5</v>
      </c>
      <c r="AG170" s="187"/>
      <c r="AH170" s="187"/>
      <c r="AI170" s="176">
        <v>-0.1</v>
      </c>
      <c r="AJ170" s="176">
        <v>-0.05</v>
      </c>
      <c r="AK170" s="176">
        <v>0.05</v>
      </c>
      <c r="AL170" s="176">
        <v>0.05</v>
      </c>
      <c r="AM170" s="176">
        <v>0.05</v>
      </c>
      <c r="AN170" s="176">
        <v>0.05</v>
      </c>
      <c r="AO170" s="176">
        <v>0.2</v>
      </c>
      <c r="AP170" s="176">
        <v>0.1</v>
      </c>
      <c r="AQ170" s="176">
        <v>0.15</v>
      </c>
      <c r="AR170" s="176">
        <v>0.2</v>
      </c>
      <c r="AS170" s="187"/>
      <c r="AT170" s="187"/>
      <c r="AU170" s="187"/>
      <c r="AV170" s="187"/>
      <c r="AW170" s="187"/>
      <c r="AX170" s="187"/>
      <c r="AY170" s="187"/>
      <c r="AZ170" s="187"/>
      <c r="BA170" s="187"/>
      <c r="BB170" s="187"/>
      <c r="BC170" s="187"/>
      <c r="BD170" s="187"/>
      <c r="BE170" s="187"/>
      <c r="BF170" s="187"/>
      <c r="BG170" s="187"/>
      <c r="BH170" s="187"/>
      <c r="BI170" s="187"/>
      <c r="BJ170" s="187"/>
      <c r="BK170" s="187"/>
      <c r="BL170" s="187"/>
      <c r="BM170" s="187"/>
      <c r="BN170" s="187"/>
      <c r="BO170" s="187"/>
      <c r="BP170" s="187"/>
      <c r="BQ170" s="187"/>
      <c r="BR170" s="187"/>
      <c r="BS170" s="187"/>
      <c r="BT170" s="187"/>
      <c r="BU170" s="187"/>
      <c r="BV170" s="187"/>
      <c r="BW170" s="187"/>
      <c r="BX170" s="187"/>
      <c r="BY170" s="187"/>
      <c r="BZ170" s="187"/>
      <c r="CA170" s="187"/>
      <c r="CB170" s="187"/>
      <c r="CC170" s="187"/>
      <c r="CD170" s="187"/>
      <c r="CE170" s="187"/>
      <c r="CF170" s="75"/>
      <c r="CG170" s="75"/>
    </row>
    <row r="171" spans="1:85" x14ac:dyDescent="0.25">
      <c r="A171" s="75" t="str">
        <f t="shared" ref="A171:B171" si="348">A115</f>
        <v>afsrv</v>
      </c>
      <c r="B171" s="75" t="str">
        <f t="shared" si="348"/>
        <v>nat</v>
      </c>
      <c r="C171" s="75" t="str">
        <f t="shared" si="217"/>
        <v>sim2</v>
      </c>
      <c r="D171" s="175">
        <f t="shared" ref="D171:K171" si="349">D115</f>
        <v>-0.78</v>
      </c>
      <c r="E171" s="175">
        <f t="shared" si="349"/>
        <v>-0.35</v>
      </c>
      <c r="F171" s="175">
        <f t="shared" si="349"/>
        <v>-0.3</v>
      </c>
      <c r="G171" s="175">
        <f t="shared" si="349"/>
        <v>-1.2</v>
      </c>
      <c r="H171" s="175">
        <f t="shared" si="349"/>
        <v>0.3</v>
      </c>
      <c r="I171" s="175">
        <f t="shared" si="349"/>
        <v>0.1</v>
      </c>
      <c r="J171" s="175">
        <f t="shared" si="349"/>
        <v>-0.5</v>
      </c>
      <c r="K171" s="163">
        <f t="shared" si="349"/>
        <v>0.05</v>
      </c>
      <c r="L171" s="176">
        <f t="shared" ref="L171:U171" si="350">AI171*L$3</f>
        <v>0.8</v>
      </c>
      <c r="M171" s="207">
        <f t="shared" si="350"/>
        <v>0.1</v>
      </c>
      <c r="N171" s="176">
        <f t="shared" si="350"/>
        <v>0.2</v>
      </c>
      <c r="O171" s="176">
        <f t="shared" si="350"/>
        <v>0.4</v>
      </c>
      <c r="P171" s="176">
        <f t="shared" si="350"/>
        <v>0.5</v>
      </c>
      <c r="Q171" s="176">
        <f t="shared" si="350"/>
        <v>0.70000000000000007</v>
      </c>
      <c r="R171" s="176">
        <f t="shared" si="350"/>
        <v>0.30000000000000004</v>
      </c>
      <c r="S171" s="176">
        <f t="shared" si="350"/>
        <v>-0.1</v>
      </c>
      <c r="T171" s="176">
        <f t="shared" si="350"/>
        <v>-0.15</v>
      </c>
      <c r="U171" s="176">
        <f t="shared" si="350"/>
        <v>-0.2</v>
      </c>
      <c r="V171" s="75"/>
      <c r="W171" s="75"/>
      <c r="X171" s="75"/>
      <c r="Y171" s="75"/>
      <c r="Z171" s="75"/>
      <c r="AA171" s="75"/>
      <c r="AB171" s="75"/>
      <c r="AC171" s="75"/>
      <c r="AD171" s="75"/>
      <c r="AE171" s="185">
        <f t="shared" si="312"/>
        <v>-0.125</v>
      </c>
      <c r="AF171" s="163">
        <v>-0.25</v>
      </c>
      <c r="AG171" s="187"/>
      <c r="AH171" s="187"/>
      <c r="AI171" s="176">
        <v>-0.1</v>
      </c>
      <c r="AJ171" s="176">
        <v>-0.05</v>
      </c>
      <c r="AK171" s="176">
        <v>0.05</v>
      </c>
      <c r="AL171" s="176">
        <v>0.05</v>
      </c>
      <c r="AM171" s="176">
        <v>0.05</v>
      </c>
      <c r="AN171" s="176">
        <v>0.05</v>
      </c>
      <c r="AO171" s="176">
        <v>0.2</v>
      </c>
      <c r="AP171" s="176">
        <v>0.1</v>
      </c>
      <c r="AQ171" s="176">
        <v>0.15</v>
      </c>
      <c r="AR171" s="176">
        <v>0.2</v>
      </c>
      <c r="AS171" s="187"/>
      <c r="AT171" s="187"/>
      <c r="AU171" s="187"/>
      <c r="AV171" s="187"/>
      <c r="AW171" s="187"/>
      <c r="AX171" s="187"/>
      <c r="AY171" s="187"/>
      <c r="AZ171" s="187"/>
      <c r="BA171" s="187"/>
      <c r="BB171" s="187"/>
      <c r="BC171" s="187"/>
      <c r="BD171" s="187"/>
      <c r="BE171" s="187"/>
      <c r="BF171" s="187"/>
      <c r="BG171" s="187"/>
      <c r="BH171" s="187"/>
      <c r="BI171" s="187"/>
      <c r="BJ171" s="187"/>
      <c r="BK171" s="187"/>
      <c r="BL171" s="187"/>
      <c r="BM171" s="187"/>
      <c r="BN171" s="187"/>
      <c r="BO171" s="187"/>
      <c r="BP171" s="187"/>
      <c r="BQ171" s="187"/>
      <c r="BR171" s="187"/>
      <c r="BS171" s="187"/>
      <c r="BT171" s="187"/>
      <c r="BU171" s="187"/>
      <c r="BV171" s="187"/>
      <c r="BW171" s="187"/>
      <c r="BX171" s="187"/>
      <c r="BY171" s="187"/>
      <c r="BZ171" s="187"/>
      <c r="CA171" s="187"/>
      <c r="CB171" s="187"/>
      <c r="CC171" s="187"/>
      <c r="CD171" s="187"/>
      <c r="CE171" s="187"/>
      <c r="CF171" s="75"/>
      <c r="CG171" s="75"/>
    </row>
    <row r="172" spans="1:85" x14ac:dyDescent="0.25">
      <c r="A172" s="75" t="str">
        <f t="shared" ref="A172:B172" si="351">A116</f>
        <v>absrv</v>
      </c>
      <c r="B172" s="75" t="str">
        <f t="shared" si="351"/>
        <v>nat</v>
      </c>
      <c r="C172" s="75" t="str">
        <f t="shared" si="217"/>
        <v>sim2</v>
      </c>
      <c r="D172" s="177">
        <f t="shared" ref="D172:K172" si="352">D116</f>
        <v>-0.78</v>
      </c>
      <c r="E172" s="177">
        <f t="shared" si="352"/>
        <v>-0.35</v>
      </c>
      <c r="F172" s="177">
        <f t="shared" si="352"/>
        <v>-0.3</v>
      </c>
      <c r="G172" s="177">
        <f t="shared" si="352"/>
        <v>-1.2</v>
      </c>
      <c r="H172" s="177">
        <f t="shared" si="352"/>
        <v>0.3</v>
      </c>
      <c r="I172" s="177">
        <f t="shared" si="352"/>
        <v>0.1</v>
      </c>
      <c r="J172" s="177">
        <f t="shared" si="352"/>
        <v>-0.5</v>
      </c>
      <c r="K172" s="165">
        <f t="shared" si="352"/>
        <v>0.05</v>
      </c>
      <c r="L172" s="178">
        <f t="shared" ref="L172:U172" si="353">L171</f>
        <v>0.8</v>
      </c>
      <c r="M172" s="208">
        <f t="shared" si="353"/>
        <v>0.1</v>
      </c>
      <c r="N172" s="178">
        <f t="shared" si="353"/>
        <v>0.2</v>
      </c>
      <c r="O172" s="178">
        <f t="shared" si="353"/>
        <v>0.4</v>
      </c>
      <c r="P172" s="178">
        <f t="shared" si="353"/>
        <v>0.5</v>
      </c>
      <c r="Q172" s="178">
        <f t="shared" si="353"/>
        <v>0.70000000000000007</v>
      </c>
      <c r="R172" s="178">
        <f t="shared" si="353"/>
        <v>0.30000000000000004</v>
      </c>
      <c r="S172" s="178">
        <f t="shared" si="353"/>
        <v>-0.1</v>
      </c>
      <c r="T172" s="178">
        <f t="shared" si="353"/>
        <v>-0.15</v>
      </c>
      <c r="U172" s="178">
        <f t="shared" si="353"/>
        <v>-0.2</v>
      </c>
      <c r="V172" s="75"/>
      <c r="W172" s="75"/>
      <c r="X172" s="75"/>
      <c r="Y172" s="75"/>
      <c r="Z172" s="75"/>
      <c r="AA172" s="75"/>
      <c r="AB172" s="75"/>
      <c r="AC172" s="75"/>
      <c r="AD172" s="75"/>
      <c r="AE172" s="185">
        <f t="shared" si="312"/>
        <v>-0.125</v>
      </c>
      <c r="AF172" s="163">
        <f>AF171</f>
        <v>-0.25</v>
      </c>
      <c r="AG172" s="187"/>
      <c r="AH172" s="187"/>
      <c r="AI172" s="178"/>
      <c r="AJ172" s="178"/>
      <c r="AK172" s="178"/>
      <c r="AL172" s="178"/>
      <c r="AM172" s="178"/>
      <c r="AN172" s="178"/>
      <c r="AO172" s="178"/>
      <c r="AP172" s="178"/>
      <c r="AQ172" s="178"/>
      <c r="AR172" s="178"/>
      <c r="AS172" s="187"/>
      <c r="AT172" s="187"/>
      <c r="AU172" s="187"/>
      <c r="AV172" s="187"/>
      <c r="AW172" s="187"/>
      <c r="AX172" s="187"/>
      <c r="AY172" s="187"/>
      <c r="AZ172" s="187"/>
      <c r="BA172" s="187"/>
      <c r="BB172" s="187"/>
      <c r="BC172" s="187"/>
      <c r="BD172" s="187"/>
      <c r="BE172" s="187"/>
      <c r="BF172" s="187"/>
      <c r="BG172" s="187"/>
      <c r="BH172" s="187"/>
      <c r="BI172" s="187"/>
      <c r="BJ172" s="187"/>
      <c r="BK172" s="187"/>
      <c r="BL172" s="187"/>
      <c r="BM172" s="187"/>
      <c r="BN172" s="187"/>
      <c r="BO172" s="187"/>
      <c r="BP172" s="187"/>
      <c r="BQ172" s="187"/>
      <c r="BR172" s="187"/>
      <c r="BS172" s="187"/>
      <c r="BT172" s="187"/>
      <c r="BU172" s="187"/>
      <c r="BV172" s="187"/>
      <c r="BW172" s="187"/>
      <c r="BX172" s="187"/>
      <c r="BY172" s="187"/>
      <c r="BZ172" s="187"/>
      <c r="CA172" s="187"/>
      <c r="CB172" s="187"/>
      <c r="CC172" s="187"/>
      <c r="CD172" s="187"/>
      <c r="CE172" s="187"/>
      <c r="CF172" s="75"/>
      <c r="CG172" s="75"/>
    </row>
    <row r="173" spans="1:85" x14ac:dyDescent="0.25">
      <c r="A173" s="75" t="str">
        <f t="shared" ref="A173:B173" si="354">A117</f>
        <v>agsrv</v>
      </c>
      <c r="B173" s="75" t="str">
        <f t="shared" si="354"/>
        <v>nat</v>
      </c>
      <c r="C173" s="75" t="str">
        <f t="shared" si="217"/>
        <v>sim2</v>
      </c>
      <c r="D173" s="175">
        <f t="shared" ref="D173:K173" si="355">D117</f>
        <v>1.7</v>
      </c>
      <c r="E173" s="175">
        <f t="shared" si="355"/>
        <v>1</v>
      </c>
      <c r="F173" s="175">
        <f t="shared" si="355"/>
        <v>-2</v>
      </c>
      <c r="G173" s="175">
        <f t="shared" si="355"/>
        <v>-2</v>
      </c>
      <c r="H173" s="175">
        <f t="shared" si="355"/>
        <v>-1.4</v>
      </c>
      <c r="I173" s="175">
        <f t="shared" si="355"/>
        <v>-0.6</v>
      </c>
      <c r="J173" s="175">
        <f t="shared" si="355"/>
        <v>0.5</v>
      </c>
      <c r="K173" s="163">
        <f t="shared" si="355"/>
        <v>0.9</v>
      </c>
      <c r="L173" s="176">
        <f t="shared" ref="L173:U174" si="356">AI173*L$3</f>
        <v>0.8</v>
      </c>
      <c r="M173" s="207">
        <f t="shared" si="356"/>
        <v>0.1</v>
      </c>
      <c r="N173" s="176">
        <f t="shared" si="356"/>
        <v>0.2</v>
      </c>
      <c r="O173" s="176">
        <f t="shared" si="356"/>
        <v>0.4</v>
      </c>
      <c r="P173" s="176">
        <f t="shared" si="356"/>
        <v>0.5</v>
      </c>
      <c r="Q173" s="176">
        <f t="shared" si="356"/>
        <v>0.70000000000000007</v>
      </c>
      <c r="R173" s="176">
        <f t="shared" si="356"/>
        <v>0.30000000000000004</v>
      </c>
      <c r="S173" s="176">
        <f t="shared" si="356"/>
        <v>-0.1</v>
      </c>
      <c r="T173" s="176">
        <f t="shared" si="356"/>
        <v>-0.15</v>
      </c>
      <c r="U173" s="176">
        <f t="shared" si="356"/>
        <v>-0.2</v>
      </c>
      <c r="V173" s="75"/>
      <c r="W173" s="75"/>
      <c r="X173" s="75"/>
      <c r="Y173" s="75"/>
      <c r="Z173" s="75"/>
      <c r="AA173" s="75"/>
      <c r="AB173" s="75"/>
      <c r="AC173" s="75"/>
      <c r="AD173" s="75"/>
      <c r="AE173" s="185">
        <f t="shared" si="312"/>
        <v>0.25</v>
      </c>
      <c r="AF173" s="163">
        <v>0.5</v>
      </c>
      <c r="AG173" s="187"/>
      <c r="AH173" s="187"/>
      <c r="AI173" s="176">
        <v>-0.1</v>
      </c>
      <c r="AJ173" s="176">
        <v>-0.05</v>
      </c>
      <c r="AK173" s="176">
        <v>0.05</v>
      </c>
      <c r="AL173" s="176">
        <v>0.05</v>
      </c>
      <c r="AM173" s="176">
        <v>0.05</v>
      </c>
      <c r="AN173" s="176">
        <v>0.05</v>
      </c>
      <c r="AO173" s="176">
        <v>0.2</v>
      </c>
      <c r="AP173" s="176">
        <v>0.1</v>
      </c>
      <c r="AQ173" s="176">
        <v>0.15</v>
      </c>
      <c r="AR173" s="176">
        <v>0.2</v>
      </c>
      <c r="AS173" s="187"/>
      <c r="AT173" s="187"/>
      <c r="AU173" s="187"/>
      <c r="AV173" s="187"/>
      <c r="AW173" s="187"/>
      <c r="AX173" s="187"/>
      <c r="AY173" s="187"/>
      <c r="AZ173" s="187"/>
      <c r="BA173" s="187"/>
      <c r="BB173" s="187"/>
      <c r="BC173" s="187"/>
      <c r="BD173" s="187"/>
      <c r="BE173" s="187"/>
      <c r="BF173" s="187"/>
      <c r="BG173" s="187"/>
      <c r="BH173" s="187"/>
      <c r="BI173" s="187"/>
      <c r="BJ173" s="187"/>
      <c r="BK173" s="187"/>
      <c r="BL173" s="187"/>
      <c r="BM173" s="187"/>
      <c r="BN173" s="187"/>
      <c r="BO173" s="187"/>
      <c r="BP173" s="187"/>
      <c r="BQ173" s="187"/>
      <c r="BR173" s="187"/>
      <c r="BS173" s="187"/>
      <c r="BT173" s="187"/>
      <c r="BU173" s="187"/>
      <c r="BV173" s="187"/>
      <c r="BW173" s="187"/>
      <c r="BX173" s="187"/>
      <c r="BY173" s="187"/>
      <c r="BZ173" s="187"/>
      <c r="CA173" s="187"/>
      <c r="CB173" s="187"/>
      <c r="CC173" s="187"/>
      <c r="CD173" s="187"/>
      <c r="CE173" s="187"/>
      <c r="CF173" s="75"/>
      <c r="CG173" s="75"/>
    </row>
    <row r="174" spans="1:85" x14ac:dyDescent="0.25">
      <c r="A174" s="75" t="str">
        <f t="shared" ref="A174:B174" si="357">A118</f>
        <v>aosrv</v>
      </c>
      <c r="B174" s="75" t="str">
        <f t="shared" si="357"/>
        <v>nat</v>
      </c>
      <c r="C174" s="75" t="str">
        <f t="shared" si="217"/>
        <v>sim2</v>
      </c>
      <c r="D174" s="175">
        <f t="shared" ref="D174:K174" si="358">D118</f>
        <v>-1</v>
      </c>
      <c r="E174" s="175">
        <f t="shared" si="358"/>
        <v>-2.4</v>
      </c>
      <c r="F174" s="175">
        <f t="shared" si="358"/>
        <v>-3</v>
      </c>
      <c r="G174" s="175">
        <f t="shared" si="358"/>
        <v>-1.6</v>
      </c>
      <c r="H174" s="175">
        <f t="shared" si="358"/>
        <v>-1.4</v>
      </c>
      <c r="I174" s="175">
        <f t="shared" si="358"/>
        <v>-2</v>
      </c>
      <c r="J174" s="175">
        <f t="shared" si="358"/>
        <v>-1.5</v>
      </c>
      <c r="K174" s="163">
        <f t="shared" si="358"/>
        <v>-10</v>
      </c>
      <c r="L174" s="176">
        <f t="shared" si="356"/>
        <v>0.8</v>
      </c>
      <c r="M174" s="207">
        <f t="shared" si="356"/>
        <v>0.1</v>
      </c>
      <c r="N174" s="176">
        <f t="shared" si="356"/>
        <v>0.2</v>
      </c>
      <c r="O174" s="176">
        <f t="shared" si="356"/>
        <v>0.4</v>
      </c>
      <c r="P174" s="176">
        <f t="shared" si="356"/>
        <v>0.5</v>
      </c>
      <c r="Q174" s="176">
        <f t="shared" si="356"/>
        <v>0.70000000000000007</v>
      </c>
      <c r="R174" s="176">
        <f t="shared" si="356"/>
        <v>0.30000000000000004</v>
      </c>
      <c r="S174" s="176">
        <f t="shared" si="356"/>
        <v>-0.1</v>
      </c>
      <c r="T174" s="176">
        <f t="shared" si="356"/>
        <v>-0.15</v>
      </c>
      <c r="U174" s="176">
        <f t="shared" si="356"/>
        <v>-0.2</v>
      </c>
      <c r="V174" s="75"/>
      <c r="W174" s="75"/>
      <c r="X174" s="75"/>
      <c r="Y174" s="75"/>
      <c r="Z174" s="75"/>
      <c r="AA174" s="75"/>
      <c r="AB174" s="75"/>
      <c r="AC174" s="75"/>
      <c r="AD174" s="75"/>
      <c r="AE174" s="185">
        <f t="shared" si="312"/>
        <v>-9.5</v>
      </c>
      <c r="AF174" s="163">
        <v>-19</v>
      </c>
      <c r="AG174" s="187"/>
      <c r="AH174" s="187"/>
      <c r="AI174" s="176">
        <v>-0.1</v>
      </c>
      <c r="AJ174" s="176">
        <v>-0.05</v>
      </c>
      <c r="AK174" s="176">
        <v>0.05</v>
      </c>
      <c r="AL174" s="176">
        <v>0.05</v>
      </c>
      <c r="AM174" s="176">
        <v>0.05</v>
      </c>
      <c r="AN174" s="176">
        <v>0.05</v>
      </c>
      <c r="AO174" s="176">
        <v>0.2</v>
      </c>
      <c r="AP174" s="176">
        <v>0.1</v>
      </c>
      <c r="AQ174" s="176">
        <v>0.15</v>
      </c>
      <c r="AR174" s="176">
        <v>0.2</v>
      </c>
      <c r="AS174" s="187"/>
      <c r="AT174" s="187"/>
      <c r="AU174" s="187"/>
      <c r="AV174" s="187"/>
      <c r="AW174" s="187"/>
      <c r="AX174" s="187"/>
      <c r="AY174" s="187"/>
      <c r="AZ174" s="187"/>
      <c r="BA174" s="187"/>
      <c r="BB174" s="187"/>
      <c r="BC174" s="187"/>
      <c r="BD174" s="187"/>
      <c r="BE174" s="187"/>
      <c r="BF174" s="187"/>
      <c r="BG174" s="187"/>
      <c r="BH174" s="187"/>
      <c r="BI174" s="187"/>
      <c r="BJ174" s="187"/>
      <c r="BK174" s="187"/>
      <c r="BL174" s="187"/>
      <c r="BM174" s="187"/>
      <c r="BN174" s="187"/>
      <c r="BO174" s="187"/>
      <c r="BP174" s="187"/>
      <c r="BQ174" s="187"/>
      <c r="BR174" s="187"/>
      <c r="BS174" s="187"/>
      <c r="BT174" s="187"/>
      <c r="BU174" s="187"/>
      <c r="BV174" s="187"/>
      <c r="BW174" s="187"/>
      <c r="BX174" s="187"/>
      <c r="BY174" s="187"/>
      <c r="BZ174" s="187"/>
      <c r="CA174" s="187"/>
      <c r="CB174" s="187"/>
      <c r="CC174" s="187"/>
      <c r="CD174" s="187"/>
      <c r="CE174" s="187"/>
      <c r="CF174" s="75"/>
      <c r="CG174" s="75"/>
    </row>
    <row r="175" spans="1:85" x14ac:dyDescent="0.25">
      <c r="A175" s="182" t="str">
        <f t="shared" ref="A175:B175" si="359">A119</f>
        <v>aprtr</v>
      </c>
      <c r="B175" s="182" t="str">
        <f t="shared" si="359"/>
        <v>nat</v>
      </c>
      <c r="C175" s="182" t="str">
        <f t="shared" si="217"/>
        <v>sim2</v>
      </c>
      <c r="D175" s="183" t="str">
        <f t="shared" ref="D175:K175" si="360">D119</f>
        <v>eps</v>
      </c>
      <c r="E175" s="183" t="str">
        <f t="shared" si="360"/>
        <v>eps</v>
      </c>
      <c r="F175" s="183" t="str">
        <f t="shared" si="360"/>
        <v>eps</v>
      </c>
      <c r="G175" s="183" t="str">
        <f t="shared" si="360"/>
        <v>eps</v>
      </c>
      <c r="H175" s="183" t="str">
        <f t="shared" si="360"/>
        <v>eps</v>
      </c>
      <c r="I175" s="183" t="str">
        <f t="shared" si="360"/>
        <v>eps</v>
      </c>
      <c r="J175" s="183" t="str">
        <f t="shared" si="360"/>
        <v>eps</v>
      </c>
      <c r="K175" s="167" t="str">
        <f t="shared" si="360"/>
        <v>eps</v>
      </c>
      <c r="L175" s="184" t="s">
        <v>77</v>
      </c>
      <c r="M175" s="211" t="s">
        <v>77</v>
      </c>
      <c r="N175" s="184" t="s">
        <v>77</v>
      </c>
      <c r="O175" s="184" t="s">
        <v>77</v>
      </c>
      <c r="P175" s="184" t="s">
        <v>77</v>
      </c>
      <c r="Q175" s="184" t="s">
        <v>77</v>
      </c>
      <c r="R175" s="184" t="s">
        <v>77</v>
      </c>
      <c r="S175" s="184" t="s">
        <v>77</v>
      </c>
      <c r="T175" s="184" t="s">
        <v>77</v>
      </c>
      <c r="U175" s="184" t="s">
        <v>77</v>
      </c>
      <c r="V175" s="75"/>
      <c r="W175" s="75"/>
      <c r="X175" s="75"/>
      <c r="Y175" s="75"/>
      <c r="Z175" s="75"/>
      <c r="AA175" s="75"/>
      <c r="AB175" s="75"/>
      <c r="AC175" s="75"/>
      <c r="AD175" s="75"/>
      <c r="AE175" s="185" t="str">
        <f t="shared" si="312"/>
        <v>eps</v>
      </c>
      <c r="AF175" s="167" t="s">
        <v>77</v>
      </c>
      <c r="AG175" s="191"/>
      <c r="AH175" s="191"/>
      <c r="AI175" s="184"/>
      <c r="AJ175" s="184"/>
      <c r="AK175" s="184"/>
      <c r="AL175" s="184"/>
      <c r="AM175" s="184"/>
      <c r="AN175" s="184"/>
      <c r="AO175" s="184"/>
      <c r="AP175" s="184"/>
      <c r="AQ175" s="184"/>
      <c r="AR175" s="184"/>
      <c r="AS175" s="191"/>
      <c r="AT175" s="191"/>
      <c r="AU175" s="191"/>
      <c r="AV175" s="191"/>
      <c r="AW175" s="191"/>
      <c r="AX175" s="191"/>
      <c r="AY175" s="191"/>
      <c r="AZ175" s="191"/>
      <c r="BA175" s="191"/>
      <c r="BB175" s="191"/>
      <c r="BC175" s="191"/>
      <c r="BD175" s="191"/>
      <c r="BE175" s="191"/>
      <c r="BF175" s="191"/>
      <c r="BG175" s="191"/>
      <c r="BH175" s="191"/>
      <c r="BI175" s="191"/>
      <c r="BJ175" s="191"/>
      <c r="BK175" s="191"/>
      <c r="BL175" s="191"/>
      <c r="BM175" s="191"/>
      <c r="BN175" s="191"/>
      <c r="BO175" s="191"/>
      <c r="BP175" s="191"/>
      <c r="BQ175" s="191"/>
      <c r="BR175" s="191"/>
      <c r="BS175" s="191"/>
      <c r="BT175" s="191"/>
      <c r="BU175" s="191"/>
      <c r="BV175" s="191"/>
      <c r="BW175" s="191"/>
      <c r="BX175" s="191"/>
      <c r="BY175" s="191"/>
      <c r="BZ175" s="191"/>
      <c r="CA175" s="191"/>
      <c r="CB175" s="191"/>
      <c r="CC175" s="191"/>
      <c r="CD175" s="191"/>
      <c r="CE175" s="191"/>
      <c r="CF175" s="75"/>
      <c r="CG175" s="75"/>
    </row>
  </sheetData>
  <mergeCells count="4">
    <mergeCell ref="D5:H5"/>
    <mergeCell ref="D6:J6"/>
    <mergeCell ref="K6:N6"/>
    <mergeCell ref="O6:T6"/>
  </mergeCells>
  <conditionalFormatting sqref="E7:H7 K7:M7 D9 D15:D17 D52:J52 D55:J57 D60 AE8:AE63">
    <cfRule type="cellIs" dxfId="1555" priority="1795" operator="equal">
      <formula>"eps"</formula>
    </cfRule>
  </conditionalFormatting>
  <conditionalFormatting sqref="D7">
    <cfRule type="cellIs" dxfId="1554" priority="1794" operator="equal">
      <formula>"eps"</formula>
    </cfRule>
  </conditionalFormatting>
  <conditionalFormatting sqref="AE8:AE63">
    <cfRule type="cellIs" dxfId="1553" priority="1790" operator="equal">
      <formula>"eps"</formula>
    </cfRule>
  </conditionalFormatting>
  <conditionalFormatting sqref="K14">
    <cfRule type="cellIs" dxfId="1552" priority="1598" operator="equal">
      <formula>"eps"</formula>
    </cfRule>
  </conditionalFormatting>
  <conditionalFormatting sqref="D63">
    <cfRule type="cellIs" dxfId="1551" priority="1784" operator="equal">
      <formula>"eps"</formula>
    </cfRule>
  </conditionalFormatting>
  <conditionalFormatting sqref="K26:K27">
    <cfRule type="cellIs" dxfId="1550" priority="1593" operator="equal">
      <formula>"eps"</formula>
    </cfRule>
  </conditionalFormatting>
  <conditionalFormatting sqref="D19:E19">
    <cfRule type="cellIs" dxfId="1549" priority="1579" operator="equal">
      <formula>"eps"</formula>
    </cfRule>
  </conditionalFormatting>
  <conditionalFormatting sqref="AE54">
    <cfRule type="cellIs" dxfId="1548" priority="1757" operator="equal">
      <formula>"eps"</formula>
    </cfRule>
  </conditionalFormatting>
  <conditionalFormatting sqref="AE54">
    <cfRule type="cellIs" dxfId="1547" priority="1755" operator="equal">
      <formula>"eps"</formula>
    </cfRule>
  </conditionalFormatting>
  <conditionalFormatting sqref="E56:H56">
    <cfRule type="cellIs" dxfId="1546" priority="1753" operator="equal">
      <formula>"eps"</formula>
    </cfRule>
  </conditionalFormatting>
  <conditionalFormatting sqref="D48">
    <cfRule type="cellIs" dxfId="1545" priority="1752" operator="equal">
      <formula>"eps"</formula>
    </cfRule>
  </conditionalFormatting>
  <conditionalFormatting sqref="D56">
    <cfRule type="cellIs" dxfId="1544" priority="1749" operator="equal">
      <formula>"eps"</formula>
    </cfRule>
  </conditionalFormatting>
  <conditionalFormatting sqref="D11">
    <cfRule type="cellIs" dxfId="1543" priority="1744" operator="equal">
      <formula>"eps"</formula>
    </cfRule>
  </conditionalFormatting>
  <conditionalFormatting sqref="I7 I52 I55 I57">
    <cfRule type="cellIs" dxfId="1542" priority="1715" operator="equal">
      <formula>"eps"</formula>
    </cfRule>
  </conditionalFormatting>
  <conditionalFormatting sqref="I56">
    <cfRule type="cellIs" dxfId="1541" priority="1705" operator="equal">
      <formula>"eps"</formula>
    </cfRule>
  </conditionalFormatting>
  <conditionalFormatting sqref="J7 J52">
    <cfRule type="cellIs" dxfId="1540" priority="1700" operator="equal">
      <formula>"eps"</formula>
    </cfRule>
  </conditionalFormatting>
  <conditionalFormatting sqref="J55 J57">
    <cfRule type="cellIs" dxfId="1539" priority="1687" operator="equal">
      <formula>"eps"</formula>
    </cfRule>
  </conditionalFormatting>
  <conditionalFormatting sqref="J56">
    <cfRule type="cellIs" dxfId="1538" priority="1685" operator="equal">
      <formula>"eps"</formula>
    </cfRule>
  </conditionalFormatting>
  <conditionalFormatting sqref="E9:J9">
    <cfRule type="cellIs" dxfId="1537" priority="1684" operator="equal">
      <formula>"eps"</formula>
    </cfRule>
  </conditionalFormatting>
  <conditionalFormatting sqref="D10">
    <cfRule type="cellIs" dxfId="1536" priority="1683" operator="equal">
      <formula>"eps"</formula>
    </cfRule>
  </conditionalFormatting>
  <conditionalFormatting sqref="E10:J10">
    <cfRule type="cellIs" dxfId="1535" priority="1682" operator="equal">
      <formula>"eps"</formula>
    </cfRule>
  </conditionalFormatting>
  <conditionalFormatting sqref="E11:J11">
    <cfRule type="cellIs" dxfId="1534" priority="1681" operator="equal">
      <formula>"eps"</formula>
    </cfRule>
  </conditionalFormatting>
  <conditionalFormatting sqref="D12:D13">
    <cfRule type="cellIs" dxfId="1533" priority="1680" operator="equal">
      <formula>"eps"</formula>
    </cfRule>
  </conditionalFormatting>
  <conditionalFormatting sqref="E12:J13">
    <cfRule type="cellIs" dxfId="1532" priority="1679" operator="equal">
      <formula>"eps"</formula>
    </cfRule>
  </conditionalFormatting>
  <conditionalFormatting sqref="E15:J17">
    <cfRule type="cellIs" dxfId="1531" priority="1678" operator="equal">
      <formula>"eps"</formula>
    </cfRule>
  </conditionalFormatting>
  <conditionalFormatting sqref="D20:D47">
    <cfRule type="cellIs" dxfId="1530" priority="1676" operator="equal">
      <formula>"eps"</formula>
    </cfRule>
  </conditionalFormatting>
  <conditionalFormatting sqref="E20:J47">
    <cfRule type="cellIs" dxfId="1529" priority="1675" operator="equal">
      <formula>"eps"</formula>
    </cfRule>
  </conditionalFormatting>
  <conditionalFormatting sqref="E48:J48">
    <cfRule type="cellIs" dxfId="1528" priority="1674" operator="equal">
      <formula>"eps"</formula>
    </cfRule>
  </conditionalFormatting>
  <conditionalFormatting sqref="D53:J53">
    <cfRule type="cellIs" dxfId="1527" priority="1673" operator="equal">
      <formula>"eps"</formula>
    </cfRule>
  </conditionalFormatting>
  <conditionalFormatting sqref="I53">
    <cfRule type="cellIs" dxfId="1526" priority="1672" operator="equal">
      <formula>"eps"</formula>
    </cfRule>
  </conditionalFormatting>
  <conditionalFormatting sqref="J53">
    <cfRule type="cellIs" dxfId="1525" priority="1671" operator="equal">
      <formula>"eps"</formula>
    </cfRule>
  </conditionalFormatting>
  <conditionalFormatting sqref="D58:J58">
    <cfRule type="cellIs" dxfId="1524" priority="1670" operator="equal">
      <formula>"eps"</formula>
    </cfRule>
  </conditionalFormatting>
  <conditionalFormatting sqref="I58">
    <cfRule type="cellIs" dxfId="1523" priority="1669" operator="equal">
      <formula>"eps"</formula>
    </cfRule>
  </conditionalFormatting>
  <conditionalFormatting sqref="J58">
    <cfRule type="cellIs" dxfId="1522" priority="1668" operator="equal">
      <formula>"eps"</formula>
    </cfRule>
  </conditionalFormatting>
  <conditionalFormatting sqref="E60:J60">
    <cfRule type="cellIs" dxfId="1521" priority="1666" operator="equal">
      <formula>"eps"</formula>
    </cfRule>
  </conditionalFormatting>
  <conditionalFormatting sqref="E63:J63">
    <cfRule type="cellIs" dxfId="1520" priority="1665" operator="equal">
      <formula>"eps"</formula>
    </cfRule>
  </conditionalFormatting>
  <conditionalFormatting sqref="D14:E14">
    <cfRule type="cellIs" dxfId="1519" priority="1663" operator="equal">
      <formula>"eps"</formula>
    </cfRule>
  </conditionalFormatting>
  <conditionalFormatting sqref="F14:J14">
    <cfRule type="cellIs" dxfId="1518" priority="1662" operator="equal">
      <formula>"eps"</formula>
    </cfRule>
  </conditionalFormatting>
  <conditionalFormatting sqref="D18:E18">
    <cfRule type="cellIs" dxfId="1517" priority="1661" operator="equal">
      <formula>"eps"</formula>
    </cfRule>
  </conditionalFormatting>
  <conditionalFormatting sqref="D49:E49">
    <cfRule type="cellIs" dxfId="1516" priority="1659" operator="equal">
      <formula>"eps"</formula>
    </cfRule>
  </conditionalFormatting>
  <conditionalFormatting sqref="F49:J49">
    <cfRule type="cellIs" dxfId="1515" priority="1658" operator="equal">
      <formula>"eps"</formula>
    </cfRule>
  </conditionalFormatting>
  <conditionalFormatting sqref="D50:E50">
    <cfRule type="cellIs" dxfId="1514" priority="1657" operator="equal">
      <formula>"eps"</formula>
    </cfRule>
  </conditionalFormatting>
  <conditionalFormatting sqref="F50:J50">
    <cfRule type="cellIs" dxfId="1513" priority="1656" operator="equal">
      <formula>"eps"</formula>
    </cfRule>
  </conditionalFormatting>
  <conditionalFormatting sqref="D51:E51">
    <cfRule type="cellIs" dxfId="1512" priority="1655" operator="equal">
      <formula>"eps"</formula>
    </cfRule>
  </conditionalFormatting>
  <conditionalFormatting sqref="F51:J51">
    <cfRule type="cellIs" dxfId="1511" priority="1654" operator="equal">
      <formula>"eps"</formula>
    </cfRule>
  </conditionalFormatting>
  <conditionalFormatting sqref="D54:E54">
    <cfRule type="cellIs" dxfId="1510" priority="1653" operator="equal">
      <formula>"eps"</formula>
    </cfRule>
  </conditionalFormatting>
  <conditionalFormatting sqref="F54:J54">
    <cfRule type="cellIs" dxfId="1509" priority="1652" operator="equal">
      <formula>"eps"</formula>
    </cfRule>
  </conditionalFormatting>
  <conditionalFormatting sqref="D59:E59">
    <cfRule type="cellIs" dxfId="1508" priority="1651" operator="equal">
      <formula>"eps"</formula>
    </cfRule>
  </conditionalFormatting>
  <conditionalFormatting sqref="F59:J59">
    <cfRule type="cellIs" dxfId="1507" priority="1650" operator="equal">
      <formula>"eps"</formula>
    </cfRule>
  </conditionalFormatting>
  <conditionalFormatting sqref="D61:E61">
    <cfRule type="cellIs" dxfId="1506" priority="1649" operator="equal">
      <formula>"eps"</formula>
    </cfRule>
  </conditionalFormatting>
  <conditionalFormatting sqref="F61:J61">
    <cfRule type="cellIs" dxfId="1505" priority="1648" operator="equal">
      <formula>"eps"</formula>
    </cfRule>
  </conditionalFormatting>
  <conditionalFormatting sqref="D62:E62">
    <cfRule type="cellIs" dxfId="1504" priority="1647" operator="equal">
      <formula>"eps"</formula>
    </cfRule>
  </conditionalFormatting>
  <conditionalFormatting sqref="F62:J62">
    <cfRule type="cellIs" dxfId="1503" priority="1646" operator="equal">
      <formula>"eps"</formula>
    </cfRule>
  </conditionalFormatting>
  <conditionalFormatting sqref="D8:H8">
    <cfRule type="cellIs" dxfId="1502" priority="1645" operator="equal">
      <formula>"eps"</formula>
    </cfRule>
  </conditionalFormatting>
  <conditionalFormatting sqref="I8">
    <cfRule type="cellIs" dxfId="1501" priority="1644" operator="equal">
      <formula>"eps"</formula>
    </cfRule>
  </conditionalFormatting>
  <conditionalFormatting sqref="J8">
    <cfRule type="cellIs" dxfId="1500" priority="1643" operator="equal">
      <formula>"eps"</formula>
    </cfRule>
  </conditionalFormatting>
  <conditionalFormatting sqref="F18:J18">
    <cfRule type="cellIs" dxfId="1499" priority="1642" operator="equal">
      <formula>"eps"</formula>
    </cfRule>
  </conditionalFormatting>
  <conditionalFormatting sqref="AF50:AH50 AF55:AH55 AF59:AH59 AF52:AH53 AF8:AH10 AF15:AH18 AF20:AH25 AS20:CE25 AS15:CE18 AS8:CE10 AS52:CE53 AS59:CE59 AS55:CE55 AS50:CE50">
    <cfRule type="cellIs" dxfId="1498" priority="1630" operator="equal">
      <formula>"eps"</formula>
    </cfRule>
  </conditionalFormatting>
  <conditionalFormatting sqref="AF63:AH63 AS63:CE63">
    <cfRule type="cellIs" dxfId="1497" priority="1629" operator="equal">
      <formula>"eps"</formula>
    </cfRule>
  </conditionalFormatting>
  <conditionalFormatting sqref="AF19:AH19 AS19:CE19">
    <cfRule type="cellIs" dxfId="1496" priority="1628" operator="equal">
      <formula>"eps"</formula>
    </cfRule>
  </conditionalFormatting>
  <conditionalFormatting sqref="AF48:AH48 AS48:CE48">
    <cfRule type="cellIs" dxfId="1495" priority="1627" operator="equal">
      <formula>"eps"</formula>
    </cfRule>
  </conditionalFormatting>
  <conditionalFormatting sqref="AF49:AH49 AS49:CE49">
    <cfRule type="cellIs" dxfId="1494" priority="1626" operator="equal">
      <formula>"eps"</formula>
    </cfRule>
  </conditionalFormatting>
  <conditionalFormatting sqref="AF54:AH54 AS54:CE54">
    <cfRule type="cellIs" dxfId="1493" priority="1625" operator="equal">
      <formula>"eps"</formula>
    </cfRule>
  </conditionalFormatting>
  <conditionalFormatting sqref="AF11:AH11 AS11:CE11">
    <cfRule type="cellIs" dxfId="1492" priority="1624" operator="equal">
      <formula>"eps"</formula>
    </cfRule>
  </conditionalFormatting>
  <conditionalFormatting sqref="AF28:AH29 AS28:CE29">
    <cfRule type="cellIs" dxfId="1491" priority="1623" operator="equal">
      <formula>"eps"</formula>
    </cfRule>
  </conditionalFormatting>
  <conditionalFormatting sqref="AF14:AH14 AS14:CE14">
    <cfRule type="cellIs" dxfId="1490" priority="1622" operator="equal">
      <formula>"eps"</formula>
    </cfRule>
  </conditionalFormatting>
  <conditionalFormatting sqref="AF14:AH14 AS14:CE14">
    <cfRule type="cellIs" dxfId="1489" priority="1621" operator="equal">
      <formula>"eps"</formula>
    </cfRule>
  </conditionalFormatting>
  <conditionalFormatting sqref="AF51:AH57 AS51:CE57">
    <cfRule type="cellIs" dxfId="1488" priority="1620" operator="equal">
      <formula>"eps"</formula>
    </cfRule>
  </conditionalFormatting>
  <conditionalFormatting sqref="AF56:AH56 AS56:CE56">
    <cfRule type="cellIs" dxfId="1487" priority="1619" operator="equal">
      <formula>"eps"</formula>
    </cfRule>
  </conditionalFormatting>
  <conditionalFormatting sqref="AF57:AH57 AS57:CE57">
    <cfRule type="cellIs" dxfId="1486" priority="1618" operator="equal">
      <formula>"eps"</formula>
    </cfRule>
  </conditionalFormatting>
  <conditionalFormatting sqref="AF26:AH27 AS26:CE27">
    <cfRule type="cellIs" dxfId="1485" priority="1617" operator="equal">
      <formula>"eps"</formula>
    </cfRule>
  </conditionalFormatting>
  <conditionalFormatting sqref="AF30:AH31 AS30:CE31">
    <cfRule type="cellIs" dxfId="1484" priority="1616" operator="equal">
      <formula>"eps"</formula>
    </cfRule>
  </conditionalFormatting>
  <conditionalFormatting sqref="AF32:AH33 AS32:CE33">
    <cfRule type="cellIs" dxfId="1483" priority="1615" operator="equal">
      <formula>"eps"</formula>
    </cfRule>
  </conditionalFormatting>
  <conditionalFormatting sqref="AF34:AH35 AS34:CE35">
    <cfRule type="cellIs" dxfId="1482" priority="1614" operator="equal">
      <formula>"eps"</formula>
    </cfRule>
  </conditionalFormatting>
  <conditionalFormatting sqref="AF36:AH37 AS36:CE37">
    <cfRule type="cellIs" dxfId="1481" priority="1613" operator="equal">
      <formula>"eps"</formula>
    </cfRule>
  </conditionalFormatting>
  <conditionalFormatting sqref="AF38:AH47 AS38:CE47">
    <cfRule type="cellIs" dxfId="1480" priority="1612" operator="equal">
      <formula>"eps"</formula>
    </cfRule>
  </conditionalFormatting>
  <conditionalFormatting sqref="AF58:AH58 AS58:CE58">
    <cfRule type="cellIs" dxfId="1479" priority="1611" operator="equal">
      <formula>"eps"</formula>
    </cfRule>
  </conditionalFormatting>
  <conditionalFormatting sqref="AF58:AH58 AS58:CE58">
    <cfRule type="cellIs" dxfId="1478" priority="1610" operator="equal">
      <formula>"eps"</formula>
    </cfRule>
  </conditionalFormatting>
  <conditionalFormatting sqref="AF57:AH57 AS57:CE57">
    <cfRule type="cellIs" dxfId="1477" priority="1609" operator="equal">
      <formula>"eps"</formula>
    </cfRule>
  </conditionalFormatting>
  <conditionalFormatting sqref="AF60:AH62 AS60:CE62">
    <cfRule type="cellIs" dxfId="1476" priority="1608" operator="equal">
      <formula>"eps"</formula>
    </cfRule>
  </conditionalFormatting>
  <conditionalFormatting sqref="AF12:AH13 AS12:CE13">
    <cfRule type="cellIs" dxfId="1475" priority="1607" operator="equal">
      <formula>"eps"</formula>
    </cfRule>
  </conditionalFormatting>
  <conditionalFormatting sqref="K50 K55 K59 K52:K53 K8:K10 K15:K18 K20:K25">
    <cfRule type="cellIs" dxfId="1474" priority="1606" operator="equal">
      <formula>"eps"</formula>
    </cfRule>
  </conditionalFormatting>
  <conditionalFormatting sqref="K63">
    <cfRule type="cellIs" dxfId="1473" priority="1605" operator="equal">
      <formula>"eps"</formula>
    </cfRule>
  </conditionalFormatting>
  <conditionalFormatting sqref="K19">
    <cfRule type="cellIs" dxfId="1472" priority="1604" operator="equal">
      <formula>"eps"</formula>
    </cfRule>
  </conditionalFormatting>
  <conditionalFormatting sqref="K48">
    <cfRule type="cellIs" dxfId="1471" priority="1603" operator="equal">
      <formula>"eps"</formula>
    </cfRule>
  </conditionalFormatting>
  <conditionalFormatting sqref="K49">
    <cfRule type="cellIs" dxfId="1470" priority="1602" operator="equal">
      <formula>"eps"</formula>
    </cfRule>
  </conditionalFormatting>
  <conditionalFormatting sqref="K54">
    <cfRule type="cellIs" dxfId="1469" priority="1601" operator="equal">
      <formula>"eps"</formula>
    </cfRule>
  </conditionalFormatting>
  <conditionalFormatting sqref="K11">
    <cfRule type="cellIs" dxfId="1468" priority="1600" operator="equal">
      <formula>"eps"</formula>
    </cfRule>
  </conditionalFormatting>
  <conditionalFormatting sqref="K28:K29">
    <cfRule type="cellIs" dxfId="1467" priority="1599" operator="equal">
      <formula>"eps"</formula>
    </cfRule>
  </conditionalFormatting>
  <conditionalFormatting sqref="K14">
    <cfRule type="cellIs" dxfId="1466" priority="1597" operator="equal">
      <formula>"eps"</formula>
    </cfRule>
  </conditionalFormatting>
  <conditionalFormatting sqref="K51:K57">
    <cfRule type="cellIs" dxfId="1465" priority="1596" operator="equal">
      <formula>"eps"</formula>
    </cfRule>
  </conditionalFormatting>
  <conditionalFormatting sqref="K56">
    <cfRule type="cellIs" dxfId="1464" priority="1595" operator="equal">
      <formula>"eps"</formula>
    </cfRule>
  </conditionalFormatting>
  <conditionalFormatting sqref="K57">
    <cfRule type="cellIs" dxfId="1463" priority="1594" operator="equal">
      <formula>"eps"</formula>
    </cfRule>
  </conditionalFormatting>
  <conditionalFormatting sqref="K30:K31">
    <cfRule type="cellIs" dxfId="1462" priority="1592" operator="equal">
      <formula>"eps"</formula>
    </cfRule>
  </conditionalFormatting>
  <conditionalFormatting sqref="K32:K33">
    <cfRule type="cellIs" dxfId="1461" priority="1591" operator="equal">
      <formula>"eps"</formula>
    </cfRule>
  </conditionalFormatting>
  <conditionalFormatting sqref="K34:K35">
    <cfRule type="cellIs" dxfId="1460" priority="1590" operator="equal">
      <formula>"eps"</formula>
    </cfRule>
  </conditionalFormatting>
  <conditionalFormatting sqref="K36:K37">
    <cfRule type="cellIs" dxfId="1459" priority="1589" operator="equal">
      <formula>"eps"</formula>
    </cfRule>
  </conditionalFormatting>
  <conditionalFormatting sqref="K38:K47">
    <cfRule type="cellIs" dxfId="1458" priority="1588" operator="equal">
      <formula>"eps"</formula>
    </cfRule>
  </conditionalFormatting>
  <conditionalFormatting sqref="K58">
    <cfRule type="cellIs" dxfId="1457" priority="1587" operator="equal">
      <formula>"eps"</formula>
    </cfRule>
  </conditionalFormatting>
  <conditionalFormatting sqref="K58">
    <cfRule type="cellIs" dxfId="1456" priority="1586" operator="equal">
      <formula>"eps"</formula>
    </cfRule>
  </conditionalFormatting>
  <conditionalFormatting sqref="K57">
    <cfRule type="cellIs" dxfId="1455" priority="1585" operator="equal">
      <formula>"eps"</formula>
    </cfRule>
  </conditionalFormatting>
  <conditionalFormatting sqref="K60:K62">
    <cfRule type="cellIs" dxfId="1454" priority="1584" operator="equal">
      <formula>"eps"</formula>
    </cfRule>
  </conditionalFormatting>
  <conditionalFormatting sqref="K12:K13">
    <cfRule type="cellIs" dxfId="1453" priority="1583" operator="equal">
      <formula>"eps"</formula>
    </cfRule>
  </conditionalFormatting>
  <conditionalFormatting sqref="F19:J19">
    <cfRule type="cellIs" dxfId="1452" priority="1578" operator="equal">
      <formula>"eps"</formula>
    </cfRule>
  </conditionalFormatting>
  <conditionalFormatting sqref="E68:J69">
    <cfRule type="cellIs" dxfId="1451" priority="1266" operator="equal">
      <formula>"eps"</formula>
    </cfRule>
  </conditionalFormatting>
  <conditionalFormatting sqref="E71:J73">
    <cfRule type="cellIs" dxfId="1450" priority="1265" operator="equal">
      <formula>"eps"</formula>
    </cfRule>
  </conditionalFormatting>
  <conditionalFormatting sqref="D76:D84 D86:D103">
    <cfRule type="cellIs" dxfId="1449" priority="1264" operator="equal">
      <formula>"eps"</formula>
    </cfRule>
  </conditionalFormatting>
  <conditionalFormatting sqref="E76:J84 E86:J103">
    <cfRule type="cellIs" dxfId="1448" priority="1263" operator="equal">
      <formula>"eps"</formula>
    </cfRule>
  </conditionalFormatting>
  <conditionalFormatting sqref="E104:J104">
    <cfRule type="cellIs" dxfId="1447" priority="1262" operator="equal">
      <formula>"eps"</formula>
    </cfRule>
  </conditionalFormatting>
  <conditionalFormatting sqref="D109:J109">
    <cfRule type="cellIs" dxfId="1446" priority="1261" operator="equal">
      <formula>"eps"</formula>
    </cfRule>
  </conditionalFormatting>
  <conditionalFormatting sqref="I109">
    <cfRule type="cellIs" dxfId="1445" priority="1260" operator="equal">
      <formula>"eps"</formula>
    </cfRule>
  </conditionalFormatting>
  <conditionalFormatting sqref="J109">
    <cfRule type="cellIs" dxfId="1444" priority="1259" operator="equal">
      <formula>"eps"</formula>
    </cfRule>
  </conditionalFormatting>
  <conditionalFormatting sqref="D114:J114">
    <cfRule type="cellIs" dxfId="1443" priority="1258" operator="equal">
      <formula>"eps"</formula>
    </cfRule>
  </conditionalFormatting>
  <conditionalFormatting sqref="I114">
    <cfRule type="cellIs" dxfId="1442" priority="1257" operator="equal">
      <formula>"eps"</formula>
    </cfRule>
  </conditionalFormatting>
  <conditionalFormatting sqref="J114">
    <cfRule type="cellIs" dxfId="1441" priority="1256" operator="equal">
      <formula>"eps"</formula>
    </cfRule>
  </conditionalFormatting>
  <conditionalFormatting sqref="E116:J116">
    <cfRule type="cellIs" dxfId="1440" priority="1255" operator="equal">
      <formula>"eps"</formula>
    </cfRule>
  </conditionalFormatting>
  <conditionalFormatting sqref="E119:J119">
    <cfRule type="cellIs" dxfId="1439" priority="1254" operator="equal">
      <formula>"eps"</formula>
    </cfRule>
  </conditionalFormatting>
  <conditionalFormatting sqref="D70:E70">
    <cfRule type="cellIs" dxfId="1438" priority="1253" operator="equal">
      <formula>"eps"</formula>
    </cfRule>
  </conditionalFormatting>
  <conditionalFormatting sqref="F70:J70">
    <cfRule type="cellIs" dxfId="1437" priority="1252" operator="equal">
      <formula>"eps"</formula>
    </cfRule>
  </conditionalFormatting>
  <conditionalFormatting sqref="D74:E74">
    <cfRule type="cellIs" dxfId="1436" priority="1251" operator="equal">
      <formula>"eps"</formula>
    </cfRule>
  </conditionalFormatting>
  <conditionalFormatting sqref="D105:E105">
    <cfRule type="cellIs" dxfId="1435" priority="1250" operator="equal">
      <formula>"eps"</formula>
    </cfRule>
  </conditionalFormatting>
  <conditionalFormatting sqref="F105:J105">
    <cfRule type="cellIs" dxfId="1434" priority="1249" operator="equal">
      <formula>"eps"</formula>
    </cfRule>
  </conditionalFormatting>
  <conditionalFormatting sqref="D106:E106">
    <cfRule type="cellIs" dxfId="1433" priority="1248" operator="equal">
      <formula>"eps"</formula>
    </cfRule>
  </conditionalFormatting>
  <conditionalFormatting sqref="F106:J106">
    <cfRule type="cellIs" dxfId="1432" priority="1247" operator="equal">
      <formula>"eps"</formula>
    </cfRule>
  </conditionalFormatting>
  <conditionalFormatting sqref="D107:E107">
    <cfRule type="cellIs" dxfId="1431" priority="1246" operator="equal">
      <formula>"eps"</formula>
    </cfRule>
  </conditionalFormatting>
  <conditionalFormatting sqref="F107:J107">
    <cfRule type="cellIs" dxfId="1430" priority="1245" operator="equal">
      <formula>"eps"</formula>
    </cfRule>
  </conditionalFormatting>
  <conditionalFormatting sqref="D110:E110">
    <cfRule type="cellIs" dxfId="1429" priority="1244" operator="equal">
      <formula>"eps"</formula>
    </cfRule>
  </conditionalFormatting>
  <conditionalFormatting sqref="F110:J110">
    <cfRule type="cellIs" dxfId="1428" priority="1243" operator="equal">
      <formula>"eps"</formula>
    </cfRule>
  </conditionalFormatting>
  <conditionalFormatting sqref="D115:E115">
    <cfRule type="cellIs" dxfId="1427" priority="1242" operator="equal">
      <formula>"eps"</formula>
    </cfRule>
  </conditionalFormatting>
  <conditionalFormatting sqref="F115:J115">
    <cfRule type="cellIs" dxfId="1426" priority="1241" operator="equal">
      <formula>"eps"</formula>
    </cfRule>
  </conditionalFormatting>
  <conditionalFormatting sqref="D117:E117">
    <cfRule type="cellIs" dxfId="1425" priority="1240" operator="equal">
      <formula>"eps"</formula>
    </cfRule>
  </conditionalFormatting>
  <conditionalFormatting sqref="F117:J117">
    <cfRule type="cellIs" dxfId="1424" priority="1239" operator="equal">
      <formula>"eps"</formula>
    </cfRule>
  </conditionalFormatting>
  <conditionalFormatting sqref="D118:E118">
    <cfRule type="cellIs" dxfId="1423" priority="1238" operator="equal">
      <formula>"eps"</formula>
    </cfRule>
  </conditionalFormatting>
  <conditionalFormatting sqref="K75">
    <cfRule type="cellIs" dxfId="1422" priority="1230" operator="equal">
      <formula>"eps"</formula>
    </cfRule>
  </conditionalFormatting>
  <conditionalFormatting sqref="K70">
    <cfRule type="cellIs" dxfId="1421" priority="1224" operator="equal">
      <formula>"eps"</formula>
    </cfRule>
  </conditionalFormatting>
  <conditionalFormatting sqref="K107:K113">
    <cfRule type="cellIs" dxfId="1420" priority="1222" operator="equal">
      <formula>"eps"</formula>
    </cfRule>
  </conditionalFormatting>
  <conditionalFormatting sqref="K112">
    <cfRule type="cellIs" dxfId="1419" priority="1221" operator="equal">
      <formula>"eps"</formula>
    </cfRule>
  </conditionalFormatting>
  <conditionalFormatting sqref="K113">
    <cfRule type="cellIs" dxfId="1418" priority="1220" operator="equal">
      <formula>"eps"</formula>
    </cfRule>
  </conditionalFormatting>
  <conditionalFormatting sqref="K82:K83">
    <cfRule type="cellIs" dxfId="1417" priority="1219" operator="equal">
      <formula>"eps"</formula>
    </cfRule>
  </conditionalFormatting>
  <conditionalFormatting sqref="K86:K87">
    <cfRule type="cellIs" dxfId="1416" priority="1218" operator="equal">
      <formula>"eps"</formula>
    </cfRule>
  </conditionalFormatting>
  <conditionalFormatting sqref="K88:K89">
    <cfRule type="cellIs" dxfId="1415" priority="1217" operator="equal">
      <formula>"eps"</formula>
    </cfRule>
  </conditionalFormatting>
  <conditionalFormatting sqref="K90:K91">
    <cfRule type="cellIs" dxfId="1414" priority="1216" operator="equal">
      <formula>"eps"</formula>
    </cfRule>
  </conditionalFormatting>
  <conditionalFormatting sqref="K92:K93">
    <cfRule type="cellIs" dxfId="1413" priority="1215" operator="equal">
      <formula>"eps"</formula>
    </cfRule>
  </conditionalFormatting>
  <conditionalFormatting sqref="K94:K103">
    <cfRule type="cellIs" dxfId="1412" priority="1214" operator="equal">
      <formula>"eps"</formula>
    </cfRule>
  </conditionalFormatting>
  <conditionalFormatting sqref="L112:L113">
    <cfRule type="cellIs" dxfId="1411" priority="1167" operator="equal">
      <formula>"eps"</formula>
    </cfRule>
  </conditionalFormatting>
  <conditionalFormatting sqref="L70">
    <cfRule type="cellIs" dxfId="1410" priority="1165" operator="equal">
      <formula>"eps"</formula>
    </cfRule>
  </conditionalFormatting>
  <conditionalFormatting sqref="L107">
    <cfRule type="cellIs" dxfId="1409" priority="1135" operator="equal">
      <formula>"eps"</formula>
    </cfRule>
  </conditionalFormatting>
  <conditionalFormatting sqref="L110">
    <cfRule type="cellIs" dxfId="1408" priority="1130" operator="equal">
      <formula>"eps"</formula>
    </cfRule>
  </conditionalFormatting>
  <conditionalFormatting sqref="L115">
    <cfRule type="cellIs" dxfId="1407" priority="1125" operator="equal">
      <formula>"eps"</formula>
    </cfRule>
  </conditionalFormatting>
  <conditionalFormatting sqref="L117:L118">
    <cfRule type="cellIs" dxfId="1406" priority="1120" operator="equal">
      <formula>"eps"</formula>
    </cfRule>
  </conditionalFormatting>
  <conditionalFormatting sqref="L114">
    <cfRule type="cellIs" dxfId="1405" priority="1115" operator="equal">
      <formula>"eps"</formula>
    </cfRule>
  </conditionalFormatting>
  <conditionalFormatting sqref="L64">
    <cfRule type="cellIs" dxfId="1404" priority="1110" operator="equal">
      <formula>"eps"</formula>
    </cfRule>
  </conditionalFormatting>
  <conditionalFormatting sqref="L68:L69 D65 D71:D73 D108:J108 D111:J113 D116 L76 L116 L83 L65:L66 L71:L74 L78:L81 L87:L89 L91 L94:L103 L108:L109 L111">
    <cfRule type="cellIs" dxfId="1403" priority="1291" operator="equal">
      <formula>"eps"</formula>
    </cfRule>
  </conditionalFormatting>
  <conditionalFormatting sqref="L119">
    <cfRule type="cellIs" dxfId="1402" priority="1289" operator="equal">
      <formula>"eps"</formula>
    </cfRule>
  </conditionalFormatting>
  <conditionalFormatting sqref="D119">
    <cfRule type="cellIs" dxfId="1401" priority="1288" operator="equal">
      <formula>"eps"</formula>
    </cfRule>
  </conditionalFormatting>
  <conditionalFormatting sqref="L68:L69">
    <cfRule type="cellIs" dxfId="1400" priority="1287" operator="equal">
      <formula>"eps"</formula>
    </cfRule>
  </conditionalFormatting>
  <conditionalFormatting sqref="L93:L103">
    <cfRule type="cellIs" dxfId="1399" priority="1286" operator="equal">
      <formula>"eps"</formula>
    </cfRule>
  </conditionalFormatting>
  <conditionalFormatting sqref="L104">
    <cfRule type="cellIs" dxfId="1398" priority="1285" operator="equal">
      <formula>"eps"</formula>
    </cfRule>
  </conditionalFormatting>
  <conditionalFormatting sqref="E112:H112">
    <cfRule type="cellIs" dxfId="1397" priority="1284" operator="equal">
      <formula>"eps"</formula>
    </cfRule>
  </conditionalFormatting>
  <conditionalFormatting sqref="D104">
    <cfRule type="cellIs" dxfId="1396" priority="1283" operator="equal">
      <formula>"eps"</formula>
    </cfRule>
  </conditionalFormatting>
  <conditionalFormatting sqref="D112">
    <cfRule type="cellIs" dxfId="1395" priority="1282" operator="equal">
      <formula>"eps"</formula>
    </cfRule>
  </conditionalFormatting>
  <conditionalFormatting sqref="L67">
    <cfRule type="cellIs" dxfId="1394" priority="1281" operator="equal">
      <formula>"eps"</formula>
    </cfRule>
  </conditionalFormatting>
  <conditionalFormatting sqref="D67">
    <cfRule type="cellIs" dxfId="1393" priority="1280" operator="equal">
      <formula>"eps"</formula>
    </cfRule>
  </conditionalFormatting>
  <conditionalFormatting sqref="L84">
    <cfRule type="cellIs" dxfId="1392" priority="1279" operator="equal">
      <formula>"eps"</formula>
    </cfRule>
  </conditionalFormatting>
  <conditionalFormatting sqref="I108 I111 I113">
    <cfRule type="cellIs" dxfId="1391" priority="1276" operator="equal">
      <formula>"eps"</formula>
    </cfRule>
  </conditionalFormatting>
  <conditionalFormatting sqref="I112">
    <cfRule type="cellIs" dxfId="1390" priority="1275" operator="equal">
      <formula>"eps"</formula>
    </cfRule>
  </conditionalFormatting>
  <conditionalFormatting sqref="J108">
    <cfRule type="cellIs" dxfId="1389" priority="1274" operator="equal">
      <formula>"eps"</formula>
    </cfRule>
  </conditionalFormatting>
  <conditionalFormatting sqref="J111 J113">
    <cfRule type="cellIs" dxfId="1388" priority="1273" operator="equal">
      <formula>"eps"</formula>
    </cfRule>
  </conditionalFormatting>
  <conditionalFormatting sqref="J112">
    <cfRule type="cellIs" dxfId="1387" priority="1272" operator="equal">
      <formula>"eps"</formula>
    </cfRule>
  </conditionalFormatting>
  <conditionalFormatting sqref="E65:J65">
    <cfRule type="cellIs" dxfId="1386" priority="1271" operator="equal">
      <formula>"eps"</formula>
    </cfRule>
  </conditionalFormatting>
  <conditionalFormatting sqref="D66">
    <cfRule type="cellIs" dxfId="1385" priority="1270" operator="equal">
      <formula>"eps"</formula>
    </cfRule>
  </conditionalFormatting>
  <conditionalFormatting sqref="E66:J66">
    <cfRule type="cellIs" dxfId="1384" priority="1269" operator="equal">
      <formula>"eps"</formula>
    </cfRule>
  </conditionalFormatting>
  <conditionalFormatting sqref="E67:J67">
    <cfRule type="cellIs" dxfId="1383" priority="1268" operator="equal">
      <formula>"eps"</formula>
    </cfRule>
  </conditionalFormatting>
  <conditionalFormatting sqref="D68:D69">
    <cfRule type="cellIs" dxfId="1382" priority="1267" operator="equal">
      <formula>"eps"</formula>
    </cfRule>
  </conditionalFormatting>
  <conditionalFormatting sqref="F118:J118">
    <cfRule type="cellIs" dxfId="1381" priority="1237" operator="equal">
      <formula>"eps"</formula>
    </cfRule>
  </conditionalFormatting>
  <conditionalFormatting sqref="D64:H64">
    <cfRule type="cellIs" dxfId="1380" priority="1236" operator="equal">
      <formula>"eps"</formula>
    </cfRule>
  </conditionalFormatting>
  <conditionalFormatting sqref="I64">
    <cfRule type="cellIs" dxfId="1379" priority="1235" operator="equal">
      <formula>"eps"</formula>
    </cfRule>
  </conditionalFormatting>
  <conditionalFormatting sqref="J64">
    <cfRule type="cellIs" dxfId="1378" priority="1234" operator="equal">
      <formula>"eps"</formula>
    </cfRule>
  </conditionalFormatting>
  <conditionalFormatting sqref="F74:J74">
    <cfRule type="cellIs" dxfId="1377" priority="1233" operator="equal">
      <formula>"eps"</formula>
    </cfRule>
  </conditionalFormatting>
  <conditionalFormatting sqref="K106 K111 K115 K108:K109 K64:K66 K71:K74 K76:K81">
    <cfRule type="cellIs" dxfId="1376" priority="1232" operator="equal">
      <formula>"eps"</formula>
    </cfRule>
  </conditionalFormatting>
  <conditionalFormatting sqref="K119">
    <cfRule type="cellIs" dxfId="1375" priority="1231" operator="equal">
      <formula>"eps"</formula>
    </cfRule>
  </conditionalFormatting>
  <conditionalFormatting sqref="K104">
    <cfRule type="cellIs" dxfId="1374" priority="1229" operator="equal">
      <formula>"eps"</formula>
    </cfRule>
  </conditionalFormatting>
  <conditionalFormatting sqref="K105">
    <cfRule type="cellIs" dxfId="1373" priority="1228" operator="equal">
      <formula>"eps"</formula>
    </cfRule>
  </conditionalFormatting>
  <conditionalFormatting sqref="K110">
    <cfRule type="cellIs" dxfId="1372" priority="1227" operator="equal">
      <formula>"eps"</formula>
    </cfRule>
  </conditionalFormatting>
  <conditionalFormatting sqref="K67">
    <cfRule type="cellIs" dxfId="1371" priority="1226" operator="equal">
      <formula>"eps"</formula>
    </cfRule>
  </conditionalFormatting>
  <conditionalFormatting sqref="K84">
    <cfRule type="cellIs" dxfId="1370" priority="1225" operator="equal">
      <formula>"eps"</formula>
    </cfRule>
  </conditionalFormatting>
  <conditionalFormatting sqref="K70">
    <cfRule type="cellIs" dxfId="1369" priority="1223" operator="equal">
      <formula>"eps"</formula>
    </cfRule>
  </conditionalFormatting>
  <conditionalFormatting sqref="K114">
    <cfRule type="cellIs" dxfId="1368" priority="1213" operator="equal">
      <formula>"eps"</formula>
    </cfRule>
  </conditionalFormatting>
  <conditionalFormatting sqref="K114">
    <cfRule type="cellIs" dxfId="1367" priority="1212" operator="equal">
      <formula>"eps"</formula>
    </cfRule>
  </conditionalFormatting>
  <conditionalFormatting sqref="K113">
    <cfRule type="cellIs" dxfId="1366" priority="1211" operator="equal">
      <formula>"eps"</formula>
    </cfRule>
  </conditionalFormatting>
  <conditionalFormatting sqref="K116:K118">
    <cfRule type="cellIs" dxfId="1365" priority="1210" operator="equal">
      <formula>"eps"</formula>
    </cfRule>
  </conditionalFormatting>
  <conditionalFormatting sqref="K68:K69">
    <cfRule type="cellIs" dxfId="1364" priority="1209" operator="equal">
      <formula>"eps"</formula>
    </cfRule>
  </conditionalFormatting>
  <conditionalFormatting sqref="D75:E75">
    <cfRule type="cellIs" dxfId="1363" priority="1208" operator="equal">
      <formula>"eps"</formula>
    </cfRule>
  </conditionalFormatting>
  <conditionalFormatting sqref="F75:J75">
    <cfRule type="cellIs" dxfId="1362" priority="1207" operator="equal">
      <formula>"eps"</formula>
    </cfRule>
  </conditionalFormatting>
  <conditionalFormatting sqref="AI68:AI69 AI76 AI116 AI83 AI65:AI66 AK74 AK68:AK69 AI71:AI74 AI78:AR81 AI87:AR89 AI91:AR91 AI94:AR103 AI108:AR109 AI111:AR111">
    <cfRule type="cellIs" dxfId="1361" priority="1100" operator="equal">
      <formula>"eps"</formula>
    </cfRule>
  </conditionalFormatting>
  <conditionalFormatting sqref="AI119 AK119">
    <cfRule type="cellIs" dxfId="1360" priority="1099" operator="equal">
      <formula>"eps"</formula>
    </cfRule>
  </conditionalFormatting>
  <conditionalFormatting sqref="AI68:AI69 AK68:AK69">
    <cfRule type="cellIs" dxfId="1359" priority="1098" operator="equal">
      <formula>"eps"</formula>
    </cfRule>
  </conditionalFormatting>
  <conditionalFormatting sqref="AI93:AR103">
    <cfRule type="cellIs" dxfId="1358" priority="1097" operator="equal">
      <formula>"eps"</formula>
    </cfRule>
  </conditionalFormatting>
  <conditionalFormatting sqref="AI104 AK104">
    <cfRule type="cellIs" dxfId="1357" priority="1096" operator="equal">
      <formula>"eps"</formula>
    </cfRule>
  </conditionalFormatting>
  <conditionalFormatting sqref="AI67 AK67">
    <cfRule type="cellIs" dxfId="1356" priority="1095" operator="equal">
      <formula>"eps"</formula>
    </cfRule>
  </conditionalFormatting>
  <conditionalFormatting sqref="AI84:AI85 AK84:AK85">
    <cfRule type="cellIs" dxfId="1355" priority="1094" operator="equal">
      <formula>"eps"</formula>
    </cfRule>
  </conditionalFormatting>
  <conditionalFormatting sqref="AK112">
    <cfRule type="cellIs" dxfId="1354" priority="1093" operator="equal">
      <formula>"eps"</formula>
    </cfRule>
  </conditionalFormatting>
  <conditionalFormatting sqref="AK113">
    <cfRule type="cellIs" dxfId="1353" priority="1092" operator="equal">
      <formula>"eps"</formula>
    </cfRule>
  </conditionalFormatting>
  <conditionalFormatting sqref="AL91:AP91 AL94:AP103 AL111:AP111 AL68:AP69 AL108:AP109 AL74:AP74 AL87:AP89 AL78:AP81">
    <cfRule type="cellIs" dxfId="1352" priority="1091" operator="equal">
      <formula>"eps"</formula>
    </cfRule>
  </conditionalFormatting>
  <conditionalFormatting sqref="AL119:AP119">
    <cfRule type="cellIs" dxfId="1351" priority="1090" operator="equal">
      <formula>"eps"</formula>
    </cfRule>
  </conditionalFormatting>
  <conditionalFormatting sqref="AL68:AP69">
    <cfRule type="cellIs" dxfId="1350" priority="1089" operator="equal">
      <formula>"eps"</formula>
    </cfRule>
  </conditionalFormatting>
  <conditionalFormatting sqref="AL93:AP93">
    <cfRule type="cellIs" dxfId="1349" priority="1088" operator="equal">
      <formula>"eps"</formula>
    </cfRule>
  </conditionalFormatting>
  <conditionalFormatting sqref="AL104:AP104">
    <cfRule type="cellIs" dxfId="1348" priority="1087" operator="equal">
      <formula>"eps"</formula>
    </cfRule>
  </conditionalFormatting>
  <conditionalFormatting sqref="AL67:AP67">
    <cfRule type="cellIs" dxfId="1347" priority="1086" operator="equal">
      <formula>"eps"</formula>
    </cfRule>
  </conditionalFormatting>
  <conditionalFormatting sqref="AL84:AP85">
    <cfRule type="cellIs" dxfId="1346" priority="1085" operator="equal">
      <formula>"eps"</formula>
    </cfRule>
  </conditionalFormatting>
  <conditionalFormatting sqref="AL112:AP112">
    <cfRule type="cellIs" dxfId="1345" priority="1084" operator="equal">
      <formula>"eps"</formula>
    </cfRule>
  </conditionalFormatting>
  <conditionalFormatting sqref="AL113:AP113">
    <cfRule type="cellIs" dxfId="1344" priority="1083" operator="equal">
      <formula>"eps"</formula>
    </cfRule>
  </conditionalFormatting>
  <conditionalFormatting sqref="AJ91 AJ94:AJ103 AJ111 AJ68:AJ69 AJ108:AJ109 AJ74 AJ87:AJ89 AJ78:AJ81">
    <cfRule type="cellIs" dxfId="1343" priority="1082" operator="equal">
      <formula>"eps"</formula>
    </cfRule>
  </conditionalFormatting>
  <conditionalFormatting sqref="AJ119">
    <cfRule type="cellIs" dxfId="1342" priority="1081" operator="equal">
      <formula>"eps"</formula>
    </cfRule>
  </conditionalFormatting>
  <conditionalFormatting sqref="AJ68:AJ69">
    <cfRule type="cellIs" dxfId="1341" priority="1080" operator="equal">
      <formula>"eps"</formula>
    </cfRule>
  </conditionalFormatting>
  <conditionalFormatting sqref="AJ93">
    <cfRule type="cellIs" dxfId="1340" priority="1079" operator="equal">
      <formula>"eps"</formula>
    </cfRule>
  </conditionalFormatting>
  <conditionalFormatting sqref="AJ104">
    <cfRule type="cellIs" dxfId="1339" priority="1078" operator="equal">
      <formula>"eps"</formula>
    </cfRule>
  </conditionalFormatting>
  <conditionalFormatting sqref="AJ67">
    <cfRule type="cellIs" dxfId="1338" priority="1077" operator="equal">
      <formula>"eps"</formula>
    </cfRule>
  </conditionalFormatting>
  <conditionalFormatting sqref="AJ84:AJ85">
    <cfRule type="cellIs" dxfId="1337" priority="1076" operator="equal">
      <formula>"eps"</formula>
    </cfRule>
  </conditionalFormatting>
  <conditionalFormatting sqref="AJ112">
    <cfRule type="cellIs" dxfId="1336" priority="1075" operator="equal">
      <formula>"eps"</formula>
    </cfRule>
  </conditionalFormatting>
  <conditionalFormatting sqref="AJ113">
    <cfRule type="cellIs" dxfId="1335" priority="1074" operator="equal">
      <formula>"eps"</formula>
    </cfRule>
  </conditionalFormatting>
  <conditionalFormatting sqref="AJ75">
    <cfRule type="cellIs" dxfId="1334" priority="1037" operator="equal">
      <formula>"eps"</formula>
    </cfRule>
  </conditionalFormatting>
  <conditionalFormatting sqref="AL75:AP75">
    <cfRule type="cellIs" dxfId="1333" priority="1038" operator="equal">
      <formula>"eps"</formula>
    </cfRule>
  </conditionalFormatting>
  <conditionalFormatting sqref="AR70">
    <cfRule type="cellIs" dxfId="1332" priority="1040" operator="equal">
      <formula>"eps"</formula>
    </cfRule>
  </conditionalFormatting>
  <conditionalFormatting sqref="AK75">
    <cfRule type="cellIs" dxfId="1331" priority="1039" operator="equal">
      <formula>"eps"</formula>
    </cfRule>
  </conditionalFormatting>
  <conditionalFormatting sqref="AI70">
    <cfRule type="cellIs" dxfId="1330" priority="1042" operator="equal">
      <formula>"eps"</formula>
    </cfRule>
  </conditionalFormatting>
  <conditionalFormatting sqref="AQ70">
    <cfRule type="cellIs" dxfId="1329" priority="1041" operator="equal">
      <formula>"eps"</formula>
    </cfRule>
  </conditionalFormatting>
  <conditionalFormatting sqref="AQ91 AQ94:AQ103 AQ111 AQ108:AQ109 AQ74 AQ87:AQ89 AQ78:AQ81">
    <cfRule type="cellIs" dxfId="1328" priority="1073" operator="equal">
      <formula>"eps"</formula>
    </cfRule>
  </conditionalFormatting>
  <conditionalFormatting sqref="AQ93">
    <cfRule type="cellIs" dxfId="1327" priority="1072" operator="equal">
      <formula>"eps"</formula>
    </cfRule>
  </conditionalFormatting>
  <conditionalFormatting sqref="AQ104">
    <cfRule type="cellIs" dxfId="1326" priority="1071" operator="equal">
      <formula>"eps"</formula>
    </cfRule>
  </conditionalFormatting>
  <conditionalFormatting sqref="AQ67">
    <cfRule type="cellIs" dxfId="1325" priority="1070" operator="equal">
      <formula>"eps"</formula>
    </cfRule>
  </conditionalFormatting>
  <conditionalFormatting sqref="AQ84:AQ85">
    <cfRule type="cellIs" dxfId="1324" priority="1069" operator="equal">
      <formula>"eps"</formula>
    </cfRule>
  </conditionalFormatting>
  <conditionalFormatting sqref="AQ112">
    <cfRule type="cellIs" dxfId="1323" priority="1068" operator="equal">
      <formula>"eps"</formula>
    </cfRule>
  </conditionalFormatting>
  <conditionalFormatting sqref="AQ113">
    <cfRule type="cellIs" dxfId="1322" priority="1067" operator="equal">
      <formula>"eps"</formula>
    </cfRule>
  </conditionalFormatting>
  <conditionalFormatting sqref="AK105">
    <cfRule type="cellIs" dxfId="1321" priority="1003" operator="equal">
      <formula>"eps"</formula>
    </cfRule>
  </conditionalFormatting>
  <conditionalFormatting sqref="AJ105">
    <cfRule type="cellIs" dxfId="1320" priority="996" operator="equal">
      <formula>"eps"</formula>
    </cfRule>
  </conditionalFormatting>
  <conditionalFormatting sqref="AR92">
    <cfRule type="cellIs" dxfId="1319" priority="1004" operator="equal">
      <formula>"eps"</formula>
    </cfRule>
  </conditionalFormatting>
  <conditionalFormatting sqref="AQ92">
    <cfRule type="cellIs" dxfId="1318" priority="1005" operator="equal">
      <formula>"eps"</formula>
    </cfRule>
  </conditionalFormatting>
  <conditionalFormatting sqref="AI92">
    <cfRule type="cellIs" dxfId="1317" priority="1006" operator="equal">
      <formula>"eps"</formula>
    </cfRule>
  </conditionalFormatting>
  <conditionalFormatting sqref="AJ92">
    <cfRule type="cellIs" dxfId="1316" priority="1007" operator="equal">
      <formula>"eps"</formula>
    </cfRule>
  </conditionalFormatting>
  <conditionalFormatting sqref="AL92:AP92">
    <cfRule type="cellIs" dxfId="1315" priority="1008" operator="equal">
      <formula>"eps"</formula>
    </cfRule>
  </conditionalFormatting>
  <conditionalFormatting sqref="AK92">
    <cfRule type="cellIs" dxfId="1314" priority="1009" operator="equal">
      <formula>"eps"</formula>
    </cfRule>
  </conditionalFormatting>
  <conditionalFormatting sqref="AR90">
    <cfRule type="cellIs" dxfId="1313" priority="1010" operator="equal">
      <formula>"eps"</formula>
    </cfRule>
  </conditionalFormatting>
  <conditionalFormatting sqref="AQ90">
    <cfRule type="cellIs" dxfId="1312" priority="1011" operator="equal">
      <formula>"eps"</formula>
    </cfRule>
  </conditionalFormatting>
  <conditionalFormatting sqref="AI90">
    <cfRule type="cellIs" dxfId="1311" priority="1012" operator="equal">
      <formula>"eps"</formula>
    </cfRule>
  </conditionalFormatting>
  <conditionalFormatting sqref="AJ90">
    <cfRule type="cellIs" dxfId="1310" priority="1013" operator="equal">
      <formula>"eps"</formula>
    </cfRule>
  </conditionalFormatting>
  <conditionalFormatting sqref="AL90:AP90">
    <cfRule type="cellIs" dxfId="1309" priority="1014" operator="equal">
      <formula>"eps"</formula>
    </cfRule>
  </conditionalFormatting>
  <conditionalFormatting sqref="AK90">
    <cfRule type="cellIs" dxfId="1308" priority="1015" operator="equal">
      <formula>"eps"</formula>
    </cfRule>
  </conditionalFormatting>
  <conditionalFormatting sqref="AR86">
    <cfRule type="cellIs" dxfId="1307" priority="1016" operator="equal">
      <formula>"eps"</formula>
    </cfRule>
  </conditionalFormatting>
  <conditionalFormatting sqref="AQ68:AQ69">
    <cfRule type="cellIs" dxfId="1306" priority="1066" operator="equal">
      <formula>"eps"</formula>
    </cfRule>
  </conditionalFormatting>
  <conditionalFormatting sqref="AR91 AR94:AR103 AR111 AR108:AR109 AR74 AR87:AR89 AR78:AR81">
    <cfRule type="cellIs" dxfId="1305" priority="1065" operator="equal">
      <formula>"eps"</formula>
    </cfRule>
  </conditionalFormatting>
  <conditionalFormatting sqref="AR93">
    <cfRule type="cellIs" dxfId="1304" priority="1064" operator="equal">
      <formula>"eps"</formula>
    </cfRule>
  </conditionalFormatting>
  <conditionalFormatting sqref="AR104">
    <cfRule type="cellIs" dxfId="1303" priority="1063" operator="equal">
      <formula>"eps"</formula>
    </cfRule>
  </conditionalFormatting>
  <conditionalFormatting sqref="AR67">
    <cfRule type="cellIs" dxfId="1302" priority="1062" operator="equal">
      <formula>"eps"</formula>
    </cfRule>
  </conditionalFormatting>
  <conditionalFormatting sqref="AR84:AR85">
    <cfRule type="cellIs" dxfId="1301" priority="1061" operator="equal">
      <formula>"eps"</formula>
    </cfRule>
  </conditionalFormatting>
  <conditionalFormatting sqref="AR112">
    <cfRule type="cellIs" dxfId="1300" priority="1060" operator="equal">
      <formula>"eps"</formula>
    </cfRule>
  </conditionalFormatting>
  <conditionalFormatting sqref="AR113">
    <cfRule type="cellIs" dxfId="1299" priority="1059" operator="equal">
      <formula>"eps"</formula>
    </cfRule>
  </conditionalFormatting>
  <conditionalFormatting sqref="AK115">
    <cfRule type="cellIs" dxfId="1298" priority="977" operator="equal">
      <formula>"eps"</formula>
    </cfRule>
  </conditionalFormatting>
  <conditionalFormatting sqref="AQ115">
    <cfRule type="cellIs" dxfId="1297" priority="970" operator="equal">
      <formula>"eps"</formula>
    </cfRule>
  </conditionalFormatting>
  <conditionalFormatting sqref="AL114:AP114">
    <cfRule type="cellIs" dxfId="1296" priority="978" operator="equal">
      <formula>"eps"</formula>
    </cfRule>
  </conditionalFormatting>
  <conditionalFormatting sqref="AK114">
    <cfRule type="cellIs" dxfId="1295" priority="979" operator="equal">
      <formula>"eps"</formula>
    </cfRule>
  </conditionalFormatting>
  <conditionalFormatting sqref="AR110">
    <cfRule type="cellIs" dxfId="1294" priority="980" operator="equal">
      <formula>"eps"</formula>
    </cfRule>
  </conditionalFormatting>
  <conditionalFormatting sqref="AQ110">
    <cfRule type="cellIs" dxfId="1293" priority="981" operator="equal">
      <formula>"eps"</formula>
    </cfRule>
  </conditionalFormatting>
  <conditionalFormatting sqref="AI110">
    <cfRule type="cellIs" dxfId="1292" priority="982" operator="equal">
      <formula>"eps"</formula>
    </cfRule>
  </conditionalFormatting>
  <conditionalFormatting sqref="AJ110">
    <cfRule type="cellIs" dxfId="1291" priority="983" operator="equal">
      <formula>"eps"</formula>
    </cfRule>
  </conditionalFormatting>
  <conditionalFormatting sqref="AL110:AP110">
    <cfRule type="cellIs" dxfId="1290" priority="984" operator="equal">
      <formula>"eps"</formula>
    </cfRule>
  </conditionalFormatting>
  <conditionalFormatting sqref="AK110">
    <cfRule type="cellIs" dxfId="1289" priority="985" operator="equal">
      <formula>"eps"</formula>
    </cfRule>
  </conditionalFormatting>
  <conditionalFormatting sqref="AR107">
    <cfRule type="cellIs" dxfId="1288" priority="986" operator="equal">
      <formula>"eps"</formula>
    </cfRule>
  </conditionalFormatting>
  <conditionalFormatting sqref="AR106">
    <cfRule type="cellIs" dxfId="1287" priority="987" operator="equal">
      <formula>"eps"</formula>
    </cfRule>
  </conditionalFormatting>
  <conditionalFormatting sqref="AR105">
    <cfRule type="cellIs" dxfId="1286" priority="988" operator="equal">
      <formula>"eps"</formula>
    </cfRule>
  </conditionalFormatting>
  <conditionalFormatting sqref="AQ107">
    <cfRule type="cellIs" dxfId="1285" priority="989" operator="equal">
      <formula>"eps"</formula>
    </cfRule>
  </conditionalFormatting>
  <conditionalFormatting sqref="AQ106">
    <cfRule type="cellIs" dxfId="1284" priority="990" operator="equal">
      <formula>"eps"</formula>
    </cfRule>
  </conditionalFormatting>
  <conditionalFormatting sqref="AR68:AR69">
    <cfRule type="cellIs" dxfId="1283" priority="1058" operator="equal">
      <formula>"eps"</formula>
    </cfRule>
  </conditionalFormatting>
  <conditionalFormatting sqref="AQ119:AR119">
    <cfRule type="cellIs" dxfId="1282" priority="1057" operator="equal">
      <formula>"eps"</formula>
    </cfRule>
  </conditionalFormatting>
  <conditionalFormatting sqref="AJ65:AR66">
    <cfRule type="cellIs" dxfId="1281" priority="1056" operator="equal">
      <formula>"eps"</formula>
    </cfRule>
  </conditionalFormatting>
  <conditionalFormatting sqref="AJ71:AR73">
    <cfRule type="cellIs" dxfId="1280" priority="1055" operator="equal">
      <formula>"eps"</formula>
    </cfRule>
  </conditionalFormatting>
  <conditionalFormatting sqref="AJ76:AR76">
    <cfRule type="cellIs" dxfId="1279" priority="1054" operator="equal">
      <formula>"eps"</formula>
    </cfRule>
  </conditionalFormatting>
  <conditionalFormatting sqref="AJ83:AR83">
    <cfRule type="cellIs" dxfId="1278" priority="1053" operator="equal">
      <formula>"eps"</formula>
    </cfRule>
  </conditionalFormatting>
  <conditionalFormatting sqref="AI112:AR113">
    <cfRule type="cellIs" dxfId="1277" priority="1052" operator="equal">
      <formula>"eps"</formula>
    </cfRule>
  </conditionalFormatting>
  <conditionalFormatting sqref="AJ116:AR116">
    <cfRule type="cellIs" dxfId="1276" priority="1051" operator="equal">
      <formula>"eps"</formula>
    </cfRule>
  </conditionalFormatting>
  <conditionalFormatting sqref="AQ105">
    <cfRule type="cellIs" dxfId="1275" priority="991" operator="equal">
      <formula>"eps"</formula>
    </cfRule>
  </conditionalFormatting>
  <conditionalFormatting sqref="AJ106">
    <cfRule type="cellIs" dxfId="1274" priority="995" operator="equal">
      <formula>"eps"</formula>
    </cfRule>
  </conditionalFormatting>
  <conditionalFormatting sqref="AI106">
    <cfRule type="cellIs" dxfId="1273" priority="994" operator="equal">
      <formula>"eps"</formula>
    </cfRule>
  </conditionalFormatting>
  <conditionalFormatting sqref="AK107">
    <cfRule type="cellIs" dxfId="1272" priority="999" operator="equal">
      <formula>"eps"</formula>
    </cfRule>
  </conditionalFormatting>
  <conditionalFormatting sqref="AL107:AP107">
    <cfRule type="cellIs" dxfId="1271" priority="998" operator="equal">
      <formula>"eps"</formula>
    </cfRule>
  </conditionalFormatting>
  <conditionalFormatting sqref="AL105:AP105">
    <cfRule type="cellIs" dxfId="1270" priority="1002" operator="equal">
      <formula>"eps"</formula>
    </cfRule>
  </conditionalFormatting>
  <conditionalFormatting sqref="AK82">
    <cfRule type="cellIs" dxfId="1269" priority="1027" operator="equal">
      <formula>"eps"</formula>
    </cfRule>
  </conditionalFormatting>
  <conditionalFormatting sqref="AL82:AP82">
    <cfRule type="cellIs" dxfId="1268" priority="1026" operator="equal">
      <formula>"eps"</formula>
    </cfRule>
  </conditionalFormatting>
  <conditionalFormatting sqref="AJ77">
    <cfRule type="cellIs" dxfId="1267" priority="1031" operator="equal">
      <formula>"eps"</formula>
    </cfRule>
  </conditionalFormatting>
  <conditionalFormatting sqref="AI77">
    <cfRule type="cellIs" dxfId="1266" priority="1030" operator="equal">
      <formula>"eps"</formula>
    </cfRule>
  </conditionalFormatting>
  <conditionalFormatting sqref="AQ77">
    <cfRule type="cellIs" dxfId="1265" priority="1029" operator="equal">
      <formula>"eps"</formula>
    </cfRule>
  </conditionalFormatting>
  <conditionalFormatting sqref="AR77">
    <cfRule type="cellIs" dxfId="1264" priority="1028" operator="equal">
      <formula>"eps"</formula>
    </cfRule>
  </conditionalFormatting>
  <conditionalFormatting sqref="AI75">
    <cfRule type="cellIs" dxfId="1263" priority="1036" operator="equal">
      <formula>"eps"</formula>
    </cfRule>
  </conditionalFormatting>
  <conditionalFormatting sqref="AI64">
    <cfRule type="cellIs" dxfId="1262" priority="1050" operator="equal">
      <formula>"eps"</formula>
    </cfRule>
  </conditionalFormatting>
  <conditionalFormatting sqref="AK64:AP64">
    <cfRule type="cellIs" dxfId="1261" priority="1049" operator="equal">
      <formula>"eps"</formula>
    </cfRule>
  </conditionalFormatting>
  <conditionalFormatting sqref="AJ64">
    <cfRule type="cellIs" dxfId="1260" priority="1048" operator="equal">
      <formula>"eps"</formula>
    </cfRule>
  </conditionalFormatting>
  <conditionalFormatting sqref="AQ64">
    <cfRule type="cellIs" dxfId="1259" priority="1047" operator="equal">
      <formula>"eps"</formula>
    </cfRule>
  </conditionalFormatting>
  <conditionalFormatting sqref="AR64">
    <cfRule type="cellIs" dxfId="1258" priority="1046" operator="equal">
      <formula>"eps"</formula>
    </cfRule>
  </conditionalFormatting>
  <conditionalFormatting sqref="AK70">
    <cfRule type="cellIs" dxfId="1257" priority="1045" operator="equal">
      <formula>"eps"</formula>
    </cfRule>
  </conditionalFormatting>
  <conditionalFormatting sqref="AL70:AP70">
    <cfRule type="cellIs" dxfId="1256" priority="1044" operator="equal">
      <formula>"eps"</formula>
    </cfRule>
  </conditionalFormatting>
  <conditionalFormatting sqref="AJ70">
    <cfRule type="cellIs" dxfId="1255" priority="1043" operator="equal">
      <formula>"eps"</formula>
    </cfRule>
  </conditionalFormatting>
  <conditionalFormatting sqref="AQ75">
    <cfRule type="cellIs" dxfId="1254" priority="1035" operator="equal">
      <formula>"eps"</formula>
    </cfRule>
  </conditionalFormatting>
  <conditionalFormatting sqref="AR75">
    <cfRule type="cellIs" dxfId="1253" priority="1034" operator="equal">
      <formula>"eps"</formula>
    </cfRule>
  </conditionalFormatting>
  <conditionalFormatting sqref="AK77">
    <cfRule type="cellIs" dxfId="1252" priority="1033" operator="equal">
      <formula>"eps"</formula>
    </cfRule>
  </conditionalFormatting>
  <conditionalFormatting sqref="AL77:AP77">
    <cfRule type="cellIs" dxfId="1251" priority="1032" operator="equal">
      <formula>"eps"</formula>
    </cfRule>
  </conditionalFormatting>
  <conditionalFormatting sqref="AJ82">
    <cfRule type="cellIs" dxfId="1250" priority="1025" operator="equal">
      <formula>"eps"</formula>
    </cfRule>
  </conditionalFormatting>
  <conditionalFormatting sqref="AI82">
    <cfRule type="cellIs" dxfId="1249" priority="1024" operator="equal">
      <formula>"eps"</formula>
    </cfRule>
  </conditionalFormatting>
  <conditionalFormatting sqref="AQ82">
    <cfRule type="cellIs" dxfId="1248" priority="1023" operator="equal">
      <formula>"eps"</formula>
    </cfRule>
  </conditionalFormatting>
  <conditionalFormatting sqref="AR82">
    <cfRule type="cellIs" dxfId="1247" priority="1022" operator="equal">
      <formula>"eps"</formula>
    </cfRule>
  </conditionalFormatting>
  <conditionalFormatting sqref="AK86">
    <cfRule type="cellIs" dxfId="1246" priority="1021" operator="equal">
      <formula>"eps"</formula>
    </cfRule>
  </conditionalFormatting>
  <conditionalFormatting sqref="AL86:AP86">
    <cfRule type="cellIs" dxfId="1245" priority="1020" operator="equal">
      <formula>"eps"</formula>
    </cfRule>
  </conditionalFormatting>
  <conditionalFormatting sqref="AJ86">
    <cfRule type="cellIs" dxfId="1244" priority="1019" operator="equal">
      <formula>"eps"</formula>
    </cfRule>
  </conditionalFormatting>
  <conditionalFormatting sqref="AI86">
    <cfRule type="cellIs" dxfId="1243" priority="1018" operator="equal">
      <formula>"eps"</formula>
    </cfRule>
  </conditionalFormatting>
  <conditionalFormatting sqref="AQ86">
    <cfRule type="cellIs" dxfId="1242" priority="1017" operator="equal">
      <formula>"eps"</formula>
    </cfRule>
  </conditionalFormatting>
  <conditionalFormatting sqref="AK106">
    <cfRule type="cellIs" dxfId="1241" priority="1001" operator="equal">
      <formula>"eps"</formula>
    </cfRule>
  </conditionalFormatting>
  <conditionalFormatting sqref="AL106:AP106">
    <cfRule type="cellIs" dxfId="1240" priority="1000" operator="equal">
      <formula>"eps"</formula>
    </cfRule>
  </conditionalFormatting>
  <conditionalFormatting sqref="AI105">
    <cfRule type="cellIs" dxfId="1239" priority="997" operator="equal">
      <formula>"eps"</formula>
    </cfRule>
  </conditionalFormatting>
  <conditionalFormatting sqref="AJ107">
    <cfRule type="cellIs" dxfId="1238" priority="993" operator="equal">
      <formula>"eps"</formula>
    </cfRule>
  </conditionalFormatting>
  <conditionalFormatting sqref="AI107">
    <cfRule type="cellIs" dxfId="1237" priority="992" operator="equal">
      <formula>"eps"</formula>
    </cfRule>
  </conditionalFormatting>
  <conditionalFormatting sqref="AL115:AP115">
    <cfRule type="cellIs" dxfId="1236" priority="976" operator="equal">
      <formula>"eps"</formula>
    </cfRule>
  </conditionalFormatting>
  <conditionalFormatting sqref="AI115">
    <cfRule type="cellIs" dxfId="1235" priority="975" operator="equal">
      <formula>"eps"</formula>
    </cfRule>
  </conditionalFormatting>
  <conditionalFormatting sqref="AJ115">
    <cfRule type="cellIs" dxfId="1234" priority="974" operator="equal">
      <formula>"eps"</formula>
    </cfRule>
  </conditionalFormatting>
  <conditionalFormatting sqref="AJ114">
    <cfRule type="cellIs" dxfId="1233" priority="973" operator="equal">
      <formula>"eps"</formula>
    </cfRule>
  </conditionalFormatting>
  <conditionalFormatting sqref="AI114">
    <cfRule type="cellIs" dxfId="1232" priority="972" operator="equal">
      <formula>"eps"</formula>
    </cfRule>
  </conditionalFormatting>
  <conditionalFormatting sqref="AQ114">
    <cfRule type="cellIs" dxfId="1231" priority="971" operator="equal">
      <formula>"eps"</formula>
    </cfRule>
  </conditionalFormatting>
  <conditionalFormatting sqref="AR114">
    <cfRule type="cellIs" dxfId="1230" priority="969" operator="equal">
      <formula>"eps"</formula>
    </cfRule>
  </conditionalFormatting>
  <conditionalFormatting sqref="AR115">
    <cfRule type="cellIs" dxfId="1229" priority="968" operator="equal">
      <formula>"eps"</formula>
    </cfRule>
  </conditionalFormatting>
  <conditionalFormatting sqref="AK117">
    <cfRule type="cellIs" dxfId="1228" priority="967" operator="equal">
      <formula>"eps"</formula>
    </cfRule>
  </conditionalFormatting>
  <conditionalFormatting sqref="AL117:AP117">
    <cfRule type="cellIs" dxfId="1227" priority="966" operator="equal">
      <formula>"eps"</formula>
    </cfRule>
  </conditionalFormatting>
  <conditionalFormatting sqref="AK118">
    <cfRule type="cellIs" dxfId="1226" priority="965" operator="equal">
      <formula>"eps"</formula>
    </cfRule>
  </conditionalFormatting>
  <conditionalFormatting sqref="AL118:AP118">
    <cfRule type="cellIs" dxfId="1225" priority="964" operator="equal">
      <formula>"eps"</formula>
    </cfRule>
  </conditionalFormatting>
  <conditionalFormatting sqref="AK117:AP117">
    <cfRule type="cellIs" dxfId="1224" priority="963" operator="equal">
      <formula>"eps"</formula>
    </cfRule>
  </conditionalFormatting>
  <conditionalFormatting sqref="AJ117">
    <cfRule type="cellIs" dxfId="1223" priority="962" operator="equal">
      <formula>"eps"</formula>
    </cfRule>
  </conditionalFormatting>
  <conditionalFormatting sqref="AI117">
    <cfRule type="cellIs" dxfId="1222" priority="961" operator="equal">
      <formula>"eps"</formula>
    </cfRule>
  </conditionalFormatting>
  <conditionalFormatting sqref="AJ118">
    <cfRule type="cellIs" dxfId="1221" priority="960" operator="equal">
      <formula>"eps"</formula>
    </cfRule>
  </conditionalFormatting>
  <conditionalFormatting sqref="AI118">
    <cfRule type="cellIs" dxfId="1220" priority="959" operator="equal">
      <formula>"eps"</formula>
    </cfRule>
  </conditionalFormatting>
  <conditionalFormatting sqref="AQ117">
    <cfRule type="cellIs" dxfId="1219" priority="958" operator="equal">
      <formula>"eps"</formula>
    </cfRule>
  </conditionalFormatting>
  <conditionalFormatting sqref="AQ118">
    <cfRule type="cellIs" dxfId="1218" priority="957" operator="equal">
      <formula>"eps"</formula>
    </cfRule>
  </conditionalFormatting>
  <conditionalFormatting sqref="AQ117">
    <cfRule type="cellIs" dxfId="1217" priority="956" operator="equal">
      <formula>"eps"</formula>
    </cfRule>
  </conditionalFormatting>
  <conditionalFormatting sqref="AR117">
    <cfRule type="cellIs" dxfId="1216" priority="955" operator="equal">
      <formula>"eps"</formula>
    </cfRule>
  </conditionalFormatting>
  <conditionalFormatting sqref="AR118">
    <cfRule type="cellIs" dxfId="1215" priority="954" operator="equal">
      <formula>"eps"</formula>
    </cfRule>
  </conditionalFormatting>
  <conditionalFormatting sqref="AR117">
    <cfRule type="cellIs" dxfId="1214" priority="953" operator="equal">
      <formula>"eps"</formula>
    </cfRule>
  </conditionalFormatting>
  <conditionalFormatting sqref="AF68:CE69">
    <cfRule type="cellIs" dxfId="1213" priority="925" operator="equal">
      <formula>"eps"</formula>
    </cfRule>
  </conditionalFormatting>
  <conditionalFormatting sqref="AE64:AE119">
    <cfRule type="cellIs" dxfId="1212" priority="952" operator="equal">
      <formula>"eps"</formula>
    </cfRule>
  </conditionalFormatting>
  <conditionalFormatting sqref="AE64:AE119">
    <cfRule type="cellIs" dxfId="1211" priority="951" operator="equal">
      <formula>"eps"</formula>
    </cfRule>
  </conditionalFormatting>
  <conditionalFormatting sqref="AE110">
    <cfRule type="cellIs" dxfId="1210" priority="950" operator="equal">
      <formula>"eps"</formula>
    </cfRule>
  </conditionalFormatting>
  <conditionalFormatting sqref="AE110">
    <cfRule type="cellIs" dxfId="1209" priority="949" operator="equal">
      <formula>"eps"</formula>
    </cfRule>
  </conditionalFormatting>
  <conditionalFormatting sqref="AF106:CE106 AF111:CE111 AF115:CE115 AF108:CE109 AF64:CE66 AF71:CE74 AF76:CE81">
    <cfRule type="cellIs" dxfId="1208" priority="948" operator="equal">
      <formula>"eps"</formula>
    </cfRule>
  </conditionalFormatting>
  <conditionalFormatting sqref="AF119:CE119">
    <cfRule type="cellIs" dxfId="1207" priority="947" operator="equal">
      <formula>"eps"</formula>
    </cfRule>
  </conditionalFormatting>
  <conditionalFormatting sqref="AF75:CE75">
    <cfRule type="cellIs" dxfId="1206" priority="946" operator="equal">
      <formula>"eps"</formula>
    </cfRule>
  </conditionalFormatting>
  <conditionalFormatting sqref="AF104:CE104">
    <cfRule type="cellIs" dxfId="1205" priority="945" operator="equal">
      <formula>"eps"</formula>
    </cfRule>
  </conditionalFormatting>
  <conditionalFormatting sqref="AF105:CE105">
    <cfRule type="cellIs" dxfId="1204" priority="944" operator="equal">
      <formula>"eps"</formula>
    </cfRule>
  </conditionalFormatting>
  <conditionalFormatting sqref="AF110:CE110">
    <cfRule type="cellIs" dxfId="1203" priority="943" operator="equal">
      <formula>"eps"</formula>
    </cfRule>
  </conditionalFormatting>
  <conditionalFormatting sqref="AF67:CE67">
    <cfRule type="cellIs" dxfId="1202" priority="942" operator="equal">
      <formula>"eps"</formula>
    </cfRule>
  </conditionalFormatting>
  <conditionalFormatting sqref="AF84:CE85">
    <cfRule type="cellIs" dxfId="1201" priority="941" operator="equal">
      <formula>"eps"</formula>
    </cfRule>
  </conditionalFormatting>
  <conditionalFormatting sqref="AF70:CE70">
    <cfRule type="cellIs" dxfId="1200" priority="940" operator="equal">
      <formula>"eps"</formula>
    </cfRule>
  </conditionalFormatting>
  <conditionalFormatting sqref="AF70:CE70">
    <cfRule type="cellIs" dxfId="1199" priority="939" operator="equal">
      <formula>"eps"</formula>
    </cfRule>
  </conditionalFormatting>
  <conditionalFormatting sqref="AF107:CE113">
    <cfRule type="cellIs" dxfId="1198" priority="938" operator="equal">
      <formula>"eps"</formula>
    </cfRule>
  </conditionalFormatting>
  <conditionalFormatting sqref="AF112:CE112">
    <cfRule type="cellIs" dxfId="1197" priority="937" operator="equal">
      <formula>"eps"</formula>
    </cfRule>
  </conditionalFormatting>
  <conditionalFormatting sqref="AF113:CE113">
    <cfRule type="cellIs" dxfId="1196" priority="936" operator="equal">
      <formula>"eps"</formula>
    </cfRule>
  </conditionalFormatting>
  <conditionalFormatting sqref="AF82:CE83">
    <cfRule type="cellIs" dxfId="1195" priority="935" operator="equal">
      <formula>"eps"</formula>
    </cfRule>
  </conditionalFormatting>
  <conditionalFormatting sqref="AF86:CE87">
    <cfRule type="cellIs" dxfId="1194" priority="934" operator="equal">
      <formula>"eps"</formula>
    </cfRule>
  </conditionalFormatting>
  <conditionalFormatting sqref="AF88:CE89">
    <cfRule type="cellIs" dxfId="1193" priority="933" operator="equal">
      <formula>"eps"</formula>
    </cfRule>
  </conditionalFormatting>
  <conditionalFormatting sqref="AF90:CE91">
    <cfRule type="cellIs" dxfId="1192" priority="932" operator="equal">
      <formula>"eps"</formula>
    </cfRule>
  </conditionalFormatting>
  <conditionalFormatting sqref="AF92:CE93">
    <cfRule type="cellIs" dxfId="1191" priority="931" operator="equal">
      <formula>"eps"</formula>
    </cfRule>
  </conditionalFormatting>
  <conditionalFormatting sqref="AF94:CE103">
    <cfRule type="cellIs" dxfId="1190" priority="930" operator="equal">
      <formula>"eps"</formula>
    </cfRule>
  </conditionalFormatting>
  <conditionalFormatting sqref="AF114:CE114">
    <cfRule type="cellIs" dxfId="1189" priority="929" operator="equal">
      <formula>"eps"</formula>
    </cfRule>
  </conditionalFormatting>
  <conditionalFormatting sqref="AF114:CE114">
    <cfRule type="cellIs" dxfId="1188" priority="928" operator="equal">
      <formula>"eps"</formula>
    </cfRule>
  </conditionalFormatting>
  <conditionalFormatting sqref="AF113:CE113">
    <cfRule type="cellIs" dxfId="1187" priority="927" operator="equal">
      <formula>"eps"</formula>
    </cfRule>
  </conditionalFormatting>
  <conditionalFormatting sqref="AF116:CE118">
    <cfRule type="cellIs" dxfId="1186" priority="926" operator="equal">
      <formula>"eps"</formula>
    </cfRule>
  </conditionalFormatting>
  <conditionalFormatting sqref="L124:L125 D121 D127:D129 D164:J164 D167:J169 D172 L132 L172 AE120:AE175 L139 L121:L122 N130 N124:N125 L127:L130 L134:U137 L143:U145 L147:U147 L150:U159 L164:U165 L167:U167">
    <cfRule type="cellIs" dxfId="1185" priority="924" operator="equal">
      <formula>"eps"</formula>
    </cfRule>
  </conditionalFormatting>
  <conditionalFormatting sqref="AE120:AE175">
    <cfRule type="cellIs" dxfId="1184" priority="922" operator="equal">
      <formula>"eps"</formula>
    </cfRule>
  </conditionalFormatting>
  <conditionalFormatting sqref="L175 N175">
    <cfRule type="cellIs" dxfId="1183" priority="921" operator="equal">
      <formula>"eps"</formula>
    </cfRule>
  </conditionalFormatting>
  <conditionalFormatting sqref="D175">
    <cfRule type="cellIs" dxfId="1182" priority="920" operator="equal">
      <formula>"eps"</formula>
    </cfRule>
  </conditionalFormatting>
  <conditionalFormatting sqref="L124:L125 N124:N125">
    <cfRule type="cellIs" dxfId="1181" priority="919" operator="equal">
      <formula>"eps"</formula>
    </cfRule>
  </conditionalFormatting>
  <conditionalFormatting sqref="L149:U159">
    <cfRule type="cellIs" dxfId="1180" priority="918" operator="equal">
      <formula>"eps"</formula>
    </cfRule>
  </conditionalFormatting>
  <conditionalFormatting sqref="L160 N160">
    <cfRule type="cellIs" dxfId="1179" priority="917" operator="equal">
      <formula>"eps"</formula>
    </cfRule>
  </conditionalFormatting>
  <conditionalFormatting sqref="AE166">
    <cfRule type="cellIs" dxfId="1178" priority="916" operator="equal">
      <formula>"eps"</formula>
    </cfRule>
  </conditionalFormatting>
  <conditionalFormatting sqref="AE166">
    <cfRule type="cellIs" dxfId="1177" priority="915" operator="equal">
      <formula>"eps"</formula>
    </cfRule>
  </conditionalFormatting>
  <conditionalFormatting sqref="E168:H168">
    <cfRule type="cellIs" dxfId="1176" priority="914" operator="equal">
      <formula>"eps"</formula>
    </cfRule>
  </conditionalFormatting>
  <conditionalFormatting sqref="D160">
    <cfRule type="cellIs" dxfId="1175" priority="913" operator="equal">
      <formula>"eps"</formula>
    </cfRule>
  </conditionalFormatting>
  <conditionalFormatting sqref="D168">
    <cfRule type="cellIs" dxfId="1174" priority="912" operator="equal">
      <formula>"eps"</formula>
    </cfRule>
  </conditionalFormatting>
  <conditionalFormatting sqref="L123 N123">
    <cfRule type="cellIs" dxfId="1173" priority="911" operator="equal">
      <formula>"eps"</formula>
    </cfRule>
  </conditionalFormatting>
  <conditionalFormatting sqref="D123">
    <cfRule type="cellIs" dxfId="1172" priority="910" operator="equal">
      <formula>"eps"</formula>
    </cfRule>
  </conditionalFormatting>
  <conditionalFormatting sqref="L140 N140">
    <cfRule type="cellIs" dxfId="1171" priority="909" operator="equal">
      <formula>"eps"</formula>
    </cfRule>
  </conditionalFormatting>
  <conditionalFormatting sqref="N168">
    <cfRule type="cellIs" dxfId="1170" priority="908" operator="equal">
      <formula>"eps"</formula>
    </cfRule>
  </conditionalFormatting>
  <conditionalFormatting sqref="N169">
    <cfRule type="cellIs" dxfId="1169" priority="907" operator="equal">
      <formula>"eps"</formula>
    </cfRule>
  </conditionalFormatting>
  <conditionalFormatting sqref="I164 I167 I169">
    <cfRule type="cellIs" dxfId="1168" priority="906" operator="equal">
      <formula>"eps"</formula>
    </cfRule>
  </conditionalFormatting>
  <conditionalFormatting sqref="I168">
    <cfRule type="cellIs" dxfId="1167" priority="905" operator="equal">
      <formula>"eps"</formula>
    </cfRule>
  </conditionalFormatting>
  <conditionalFormatting sqref="J164">
    <cfRule type="cellIs" dxfId="1166" priority="904" operator="equal">
      <formula>"eps"</formula>
    </cfRule>
  </conditionalFormatting>
  <conditionalFormatting sqref="J167 J169">
    <cfRule type="cellIs" dxfId="1165" priority="903" operator="equal">
      <formula>"eps"</formula>
    </cfRule>
  </conditionalFormatting>
  <conditionalFormatting sqref="J168">
    <cfRule type="cellIs" dxfId="1164" priority="902" operator="equal">
      <formula>"eps"</formula>
    </cfRule>
  </conditionalFormatting>
  <conditionalFormatting sqref="E121:J121">
    <cfRule type="cellIs" dxfId="1163" priority="901" operator="equal">
      <formula>"eps"</formula>
    </cfRule>
  </conditionalFormatting>
  <conditionalFormatting sqref="D122">
    <cfRule type="cellIs" dxfId="1162" priority="900" operator="equal">
      <formula>"eps"</formula>
    </cfRule>
  </conditionalFormatting>
  <conditionalFormatting sqref="E122:J122">
    <cfRule type="cellIs" dxfId="1161" priority="899" operator="equal">
      <formula>"eps"</formula>
    </cfRule>
  </conditionalFormatting>
  <conditionalFormatting sqref="E123:J123">
    <cfRule type="cellIs" dxfId="1160" priority="898" operator="equal">
      <formula>"eps"</formula>
    </cfRule>
  </conditionalFormatting>
  <conditionalFormatting sqref="D124:D125">
    <cfRule type="cellIs" dxfId="1159" priority="897" operator="equal">
      <formula>"eps"</formula>
    </cfRule>
  </conditionalFormatting>
  <conditionalFormatting sqref="E124:J125">
    <cfRule type="cellIs" dxfId="1158" priority="896" operator="equal">
      <formula>"eps"</formula>
    </cfRule>
  </conditionalFormatting>
  <conditionalFormatting sqref="E127:J129">
    <cfRule type="cellIs" dxfId="1157" priority="895" operator="equal">
      <formula>"eps"</formula>
    </cfRule>
  </conditionalFormatting>
  <conditionalFormatting sqref="D132:D140 D142:D159">
    <cfRule type="cellIs" dxfId="1156" priority="894" operator="equal">
      <formula>"eps"</formula>
    </cfRule>
  </conditionalFormatting>
  <conditionalFormatting sqref="E132:J140 E142:J159">
    <cfRule type="cellIs" dxfId="1155" priority="893" operator="equal">
      <formula>"eps"</formula>
    </cfRule>
  </conditionalFormatting>
  <conditionalFormatting sqref="E160:J160">
    <cfRule type="cellIs" dxfId="1154" priority="892" operator="equal">
      <formula>"eps"</formula>
    </cfRule>
  </conditionalFormatting>
  <conditionalFormatting sqref="D165:J165">
    <cfRule type="cellIs" dxfId="1153" priority="891" operator="equal">
      <formula>"eps"</formula>
    </cfRule>
  </conditionalFormatting>
  <conditionalFormatting sqref="I165">
    <cfRule type="cellIs" dxfId="1152" priority="890" operator="equal">
      <formula>"eps"</formula>
    </cfRule>
  </conditionalFormatting>
  <conditionalFormatting sqref="J165">
    <cfRule type="cellIs" dxfId="1151" priority="889" operator="equal">
      <formula>"eps"</formula>
    </cfRule>
  </conditionalFormatting>
  <conditionalFormatting sqref="D170:J170">
    <cfRule type="cellIs" dxfId="1150" priority="888" operator="equal">
      <formula>"eps"</formula>
    </cfRule>
  </conditionalFormatting>
  <conditionalFormatting sqref="I170">
    <cfRule type="cellIs" dxfId="1149" priority="887" operator="equal">
      <formula>"eps"</formula>
    </cfRule>
  </conditionalFormatting>
  <conditionalFormatting sqref="J170">
    <cfRule type="cellIs" dxfId="1148" priority="886" operator="equal">
      <formula>"eps"</formula>
    </cfRule>
  </conditionalFormatting>
  <conditionalFormatting sqref="E172:J172">
    <cfRule type="cellIs" dxfId="1147" priority="885" operator="equal">
      <formula>"eps"</formula>
    </cfRule>
  </conditionalFormatting>
  <conditionalFormatting sqref="E175:J175">
    <cfRule type="cellIs" dxfId="1146" priority="884" operator="equal">
      <formula>"eps"</formula>
    </cfRule>
  </conditionalFormatting>
  <conditionalFormatting sqref="D126:E126">
    <cfRule type="cellIs" dxfId="1145" priority="883" operator="equal">
      <formula>"eps"</formula>
    </cfRule>
  </conditionalFormatting>
  <conditionalFormatting sqref="F126:J126">
    <cfRule type="cellIs" dxfId="1144" priority="882" operator="equal">
      <formula>"eps"</formula>
    </cfRule>
  </conditionalFormatting>
  <conditionalFormatting sqref="D130:E130">
    <cfRule type="cellIs" dxfId="1143" priority="881" operator="equal">
      <formula>"eps"</formula>
    </cfRule>
  </conditionalFormatting>
  <conditionalFormatting sqref="D161:E161">
    <cfRule type="cellIs" dxfId="1142" priority="880" operator="equal">
      <formula>"eps"</formula>
    </cfRule>
  </conditionalFormatting>
  <conditionalFormatting sqref="F161:J161">
    <cfRule type="cellIs" dxfId="1141" priority="879" operator="equal">
      <formula>"eps"</formula>
    </cfRule>
  </conditionalFormatting>
  <conditionalFormatting sqref="D162:E162">
    <cfRule type="cellIs" dxfId="1140" priority="878" operator="equal">
      <formula>"eps"</formula>
    </cfRule>
  </conditionalFormatting>
  <conditionalFormatting sqref="F162:J162">
    <cfRule type="cellIs" dxfId="1139" priority="877" operator="equal">
      <formula>"eps"</formula>
    </cfRule>
  </conditionalFormatting>
  <conditionalFormatting sqref="D163:E163">
    <cfRule type="cellIs" dxfId="1138" priority="876" operator="equal">
      <formula>"eps"</formula>
    </cfRule>
  </conditionalFormatting>
  <conditionalFormatting sqref="F163:J163">
    <cfRule type="cellIs" dxfId="1137" priority="875" operator="equal">
      <formula>"eps"</formula>
    </cfRule>
  </conditionalFormatting>
  <conditionalFormatting sqref="D166:E166">
    <cfRule type="cellIs" dxfId="1136" priority="874" operator="equal">
      <formula>"eps"</formula>
    </cfRule>
  </conditionalFormatting>
  <conditionalFormatting sqref="F166:J166">
    <cfRule type="cellIs" dxfId="1135" priority="873" operator="equal">
      <formula>"eps"</formula>
    </cfRule>
  </conditionalFormatting>
  <conditionalFormatting sqref="D171:E171">
    <cfRule type="cellIs" dxfId="1134" priority="872" operator="equal">
      <formula>"eps"</formula>
    </cfRule>
  </conditionalFormatting>
  <conditionalFormatting sqref="F171:J171">
    <cfRule type="cellIs" dxfId="1133" priority="871" operator="equal">
      <formula>"eps"</formula>
    </cfRule>
  </conditionalFormatting>
  <conditionalFormatting sqref="D173:E173">
    <cfRule type="cellIs" dxfId="1132" priority="870" operator="equal">
      <formula>"eps"</formula>
    </cfRule>
  </conditionalFormatting>
  <conditionalFormatting sqref="F173:J173">
    <cfRule type="cellIs" dxfId="1131" priority="869" operator="equal">
      <formula>"eps"</formula>
    </cfRule>
  </conditionalFormatting>
  <conditionalFormatting sqref="D174:E174">
    <cfRule type="cellIs" dxfId="1130" priority="868" operator="equal">
      <formula>"eps"</formula>
    </cfRule>
  </conditionalFormatting>
  <conditionalFormatting sqref="F174:J174">
    <cfRule type="cellIs" dxfId="1129" priority="867" operator="equal">
      <formula>"eps"</formula>
    </cfRule>
  </conditionalFormatting>
  <conditionalFormatting sqref="D120:H120">
    <cfRule type="cellIs" dxfId="1128" priority="866" operator="equal">
      <formula>"eps"</formula>
    </cfRule>
  </conditionalFormatting>
  <conditionalFormatting sqref="I120">
    <cfRule type="cellIs" dxfId="1127" priority="865" operator="equal">
      <formula>"eps"</formula>
    </cfRule>
  </conditionalFormatting>
  <conditionalFormatting sqref="J120">
    <cfRule type="cellIs" dxfId="1126" priority="864" operator="equal">
      <formula>"eps"</formula>
    </cfRule>
  </conditionalFormatting>
  <conditionalFormatting sqref="F130:J130">
    <cfRule type="cellIs" dxfId="1125" priority="863" operator="equal">
      <formula>"eps"</formula>
    </cfRule>
  </conditionalFormatting>
  <conditionalFormatting sqref="AF162:CE162 AF167:CE167 AF171:CE171 AF164:CE165 AF120:CE122 AF127:CE130 AF132:CE137">
    <cfRule type="cellIs" dxfId="1124" priority="862" operator="equal">
      <formula>"eps"</formula>
    </cfRule>
  </conditionalFormatting>
  <conditionalFormatting sqref="AF175:CE175">
    <cfRule type="cellIs" dxfId="1123" priority="861" operator="equal">
      <formula>"eps"</formula>
    </cfRule>
  </conditionalFormatting>
  <conditionalFormatting sqref="AF131:CE131">
    <cfRule type="cellIs" dxfId="1122" priority="860" operator="equal">
      <formula>"eps"</formula>
    </cfRule>
  </conditionalFormatting>
  <conditionalFormatting sqref="AF160:CE160">
    <cfRule type="cellIs" dxfId="1121" priority="859" operator="equal">
      <formula>"eps"</formula>
    </cfRule>
  </conditionalFormatting>
  <conditionalFormatting sqref="AF161:CE161">
    <cfRule type="cellIs" dxfId="1120" priority="858" operator="equal">
      <formula>"eps"</formula>
    </cfRule>
  </conditionalFormatting>
  <conditionalFormatting sqref="AF166:CE166">
    <cfRule type="cellIs" dxfId="1119" priority="857" operator="equal">
      <formula>"eps"</formula>
    </cfRule>
  </conditionalFormatting>
  <conditionalFormatting sqref="AF123:CE123">
    <cfRule type="cellIs" dxfId="1118" priority="856" operator="equal">
      <formula>"eps"</formula>
    </cfRule>
  </conditionalFormatting>
  <conditionalFormatting sqref="AF140:CE141">
    <cfRule type="cellIs" dxfId="1117" priority="855" operator="equal">
      <formula>"eps"</formula>
    </cfRule>
  </conditionalFormatting>
  <conditionalFormatting sqref="AF126:CE126">
    <cfRule type="cellIs" dxfId="1116" priority="854" operator="equal">
      <formula>"eps"</formula>
    </cfRule>
  </conditionalFormatting>
  <conditionalFormatting sqref="AF126:CE126">
    <cfRule type="cellIs" dxfId="1115" priority="853" operator="equal">
      <formula>"eps"</formula>
    </cfRule>
  </conditionalFormatting>
  <conditionalFormatting sqref="AF163:CE169">
    <cfRule type="cellIs" dxfId="1114" priority="852" operator="equal">
      <formula>"eps"</formula>
    </cfRule>
  </conditionalFormatting>
  <conditionalFormatting sqref="AF168:CE168">
    <cfRule type="cellIs" dxfId="1113" priority="851" operator="equal">
      <formula>"eps"</formula>
    </cfRule>
  </conditionalFormatting>
  <conditionalFormatting sqref="AF169:CE169">
    <cfRule type="cellIs" dxfId="1112" priority="850" operator="equal">
      <formula>"eps"</formula>
    </cfRule>
  </conditionalFormatting>
  <conditionalFormatting sqref="AF138:CE139">
    <cfRule type="cellIs" dxfId="1111" priority="849" operator="equal">
      <formula>"eps"</formula>
    </cfRule>
  </conditionalFormatting>
  <conditionalFormatting sqref="AF142:CE143">
    <cfRule type="cellIs" dxfId="1110" priority="848" operator="equal">
      <formula>"eps"</formula>
    </cfRule>
  </conditionalFormatting>
  <conditionalFormatting sqref="AF144:CE145">
    <cfRule type="cellIs" dxfId="1109" priority="847" operator="equal">
      <formula>"eps"</formula>
    </cfRule>
  </conditionalFormatting>
  <conditionalFormatting sqref="AF146:CE147">
    <cfRule type="cellIs" dxfId="1108" priority="846" operator="equal">
      <formula>"eps"</formula>
    </cfRule>
  </conditionalFormatting>
  <conditionalFormatting sqref="AF148:CE149">
    <cfRule type="cellIs" dxfId="1107" priority="845" operator="equal">
      <formula>"eps"</formula>
    </cfRule>
  </conditionalFormatting>
  <conditionalFormatting sqref="AF150:CE159">
    <cfRule type="cellIs" dxfId="1106" priority="844" operator="equal">
      <formula>"eps"</formula>
    </cfRule>
  </conditionalFormatting>
  <conditionalFormatting sqref="AF170:CE170">
    <cfRule type="cellIs" dxfId="1105" priority="843" operator="equal">
      <formula>"eps"</formula>
    </cfRule>
  </conditionalFormatting>
  <conditionalFormatting sqref="AF170:CE170">
    <cfRule type="cellIs" dxfId="1104" priority="842" operator="equal">
      <formula>"eps"</formula>
    </cfRule>
  </conditionalFormatting>
  <conditionalFormatting sqref="AF169:CE169">
    <cfRule type="cellIs" dxfId="1103" priority="841" operator="equal">
      <formula>"eps"</formula>
    </cfRule>
  </conditionalFormatting>
  <conditionalFormatting sqref="AF172:CE174">
    <cfRule type="cellIs" dxfId="1102" priority="840" operator="equal">
      <formula>"eps"</formula>
    </cfRule>
  </conditionalFormatting>
  <conditionalFormatting sqref="AF124:CE125">
    <cfRule type="cellIs" dxfId="1101" priority="839" operator="equal">
      <formula>"eps"</formula>
    </cfRule>
  </conditionalFormatting>
  <conditionalFormatting sqref="K162 K167 K171 K164:K165 K120:K122 K127:K130 K132:K137">
    <cfRule type="cellIs" dxfId="1100" priority="838" operator="equal">
      <formula>"eps"</formula>
    </cfRule>
  </conditionalFormatting>
  <conditionalFormatting sqref="K175">
    <cfRule type="cellIs" dxfId="1099" priority="837" operator="equal">
      <formula>"eps"</formula>
    </cfRule>
  </conditionalFormatting>
  <conditionalFormatting sqref="K131">
    <cfRule type="cellIs" dxfId="1098" priority="836" operator="equal">
      <formula>"eps"</formula>
    </cfRule>
  </conditionalFormatting>
  <conditionalFormatting sqref="K160">
    <cfRule type="cellIs" dxfId="1097" priority="835" operator="equal">
      <formula>"eps"</formula>
    </cfRule>
  </conditionalFormatting>
  <conditionalFormatting sqref="K161">
    <cfRule type="cellIs" dxfId="1096" priority="834" operator="equal">
      <formula>"eps"</formula>
    </cfRule>
  </conditionalFormatting>
  <conditionalFormatting sqref="K166">
    <cfRule type="cellIs" dxfId="1095" priority="833" operator="equal">
      <formula>"eps"</formula>
    </cfRule>
  </conditionalFormatting>
  <conditionalFormatting sqref="K123">
    <cfRule type="cellIs" dxfId="1094" priority="832" operator="equal">
      <formula>"eps"</formula>
    </cfRule>
  </conditionalFormatting>
  <conditionalFormatting sqref="K140">
    <cfRule type="cellIs" dxfId="1093" priority="831" operator="equal">
      <formula>"eps"</formula>
    </cfRule>
  </conditionalFormatting>
  <conditionalFormatting sqref="K126">
    <cfRule type="cellIs" dxfId="1092" priority="830" operator="equal">
      <formula>"eps"</formula>
    </cfRule>
  </conditionalFormatting>
  <conditionalFormatting sqref="K126">
    <cfRule type="cellIs" dxfId="1091" priority="829" operator="equal">
      <formula>"eps"</formula>
    </cfRule>
  </conditionalFormatting>
  <conditionalFormatting sqref="K163:K169">
    <cfRule type="cellIs" dxfId="1090" priority="828" operator="equal">
      <formula>"eps"</formula>
    </cfRule>
  </conditionalFormatting>
  <conditionalFormatting sqref="K168">
    <cfRule type="cellIs" dxfId="1089" priority="827" operator="equal">
      <formula>"eps"</formula>
    </cfRule>
  </conditionalFormatting>
  <conditionalFormatting sqref="K169">
    <cfRule type="cellIs" dxfId="1088" priority="826" operator="equal">
      <formula>"eps"</formula>
    </cfRule>
  </conditionalFormatting>
  <conditionalFormatting sqref="K138:K139">
    <cfRule type="cellIs" dxfId="1087" priority="825" operator="equal">
      <formula>"eps"</formula>
    </cfRule>
  </conditionalFormatting>
  <conditionalFormatting sqref="K142:K143">
    <cfRule type="cellIs" dxfId="1086" priority="824" operator="equal">
      <formula>"eps"</formula>
    </cfRule>
  </conditionalFormatting>
  <conditionalFormatting sqref="K144:K145">
    <cfRule type="cellIs" dxfId="1085" priority="823" operator="equal">
      <formula>"eps"</formula>
    </cfRule>
  </conditionalFormatting>
  <conditionalFormatting sqref="K146:K147">
    <cfRule type="cellIs" dxfId="1084" priority="822" operator="equal">
      <formula>"eps"</formula>
    </cfRule>
  </conditionalFormatting>
  <conditionalFormatting sqref="K148:K149">
    <cfRule type="cellIs" dxfId="1083" priority="821" operator="equal">
      <formula>"eps"</formula>
    </cfRule>
  </conditionalFormatting>
  <conditionalFormatting sqref="K150:K159">
    <cfRule type="cellIs" dxfId="1082" priority="820" operator="equal">
      <formula>"eps"</formula>
    </cfRule>
  </conditionalFormatting>
  <conditionalFormatting sqref="K170">
    <cfRule type="cellIs" dxfId="1081" priority="819" operator="equal">
      <formula>"eps"</formula>
    </cfRule>
  </conditionalFormatting>
  <conditionalFormatting sqref="K170">
    <cfRule type="cellIs" dxfId="1080" priority="818" operator="equal">
      <formula>"eps"</formula>
    </cfRule>
  </conditionalFormatting>
  <conditionalFormatting sqref="K169">
    <cfRule type="cellIs" dxfId="1079" priority="817" operator="equal">
      <formula>"eps"</formula>
    </cfRule>
  </conditionalFormatting>
  <conditionalFormatting sqref="K172:K174">
    <cfRule type="cellIs" dxfId="1078" priority="816" operator="equal">
      <formula>"eps"</formula>
    </cfRule>
  </conditionalFormatting>
  <conditionalFormatting sqref="K124:K125">
    <cfRule type="cellIs" dxfId="1077" priority="815" operator="equal">
      <formula>"eps"</formula>
    </cfRule>
  </conditionalFormatting>
  <conditionalFormatting sqref="D131:E131">
    <cfRule type="cellIs" dxfId="1076" priority="814" operator="equal">
      <formula>"eps"</formula>
    </cfRule>
  </conditionalFormatting>
  <conditionalFormatting sqref="F131:J131">
    <cfRule type="cellIs" dxfId="1075" priority="813" operator="equal">
      <formula>"eps"</formula>
    </cfRule>
  </conditionalFormatting>
  <conditionalFormatting sqref="O147:S147 O150:S159 O167:S167 O124:S125 O164:S165 O130:S130 O143:S145 O134:S137">
    <cfRule type="cellIs" dxfId="1074" priority="812" operator="equal">
      <formula>"eps"</formula>
    </cfRule>
  </conditionalFormatting>
  <conditionalFormatting sqref="O175:S175">
    <cfRule type="cellIs" dxfId="1073" priority="811" operator="equal">
      <formula>"eps"</formula>
    </cfRule>
  </conditionalFormatting>
  <conditionalFormatting sqref="O124:S125">
    <cfRule type="cellIs" dxfId="1072" priority="810" operator="equal">
      <formula>"eps"</formula>
    </cfRule>
  </conditionalFormatting>
  <conditionalFormatting sqref="O149:S149">
    <cfRule type="cellIs" dxfId="1071" priority="809" operator="equal">
      <formula>"eps"</formula>
    </cfRule>
  </conditionalFormatting>
  <conditionalFormatting sqref="O160:S160">
    <cfRule type="cellIs" dxfId="1070" priority="808" operator="equal">
      <formula>"eps"</formula>
    </cfRule>
  </conditionalFormatting>
  <conditionalFormatting sqref="O123:S123">
    <cfRule type="cellIs" dxfId="1069" priority="807" operator="equal">
      <formula>"eps"</formula>
    </cfRule>
  </conditionalFormatting>
  <conditionalFormatting sqref="O140:S140">
    <cfRule type="cellIs" dxfId="1068" priority="806" operator="equal">
      <formula>"eps"</formula>
    </cfRule>
  </conditionalFormatting>
  <conditionalFormatting sqref="O168:S168">
    <cfRule type="cellIs" dxfId="1067" priority="805" operator="equal">
      <formula>"eps"</formula>
    </cfRule>
  </conditionalFormatting>
  <conditionalFormatting sqref="O169:S169">
    <cfRule type="cellIs" dxfId="1066" priority="804" operator="equal">
      <formula>"eps"</formula>
    </cfRule>
  </conditionalFormatting>
  <conditionalFormatting sqref="M147 M150:M159 M167 M124:M125 M164:M165 M130 M143:M145 M134:M137">
    <cfRule type="cellIs" dxfId="1065" priority="803" operator="equal">
      <formula>"eps"</formula>
    </cfRule>
  </conditionalFormatting>
  <conditionalFormatting sqref="M175">
    <cfRule type="cellIs" dxfId="1064" priority="802" operator="equal">
      <formula>"eps"</formula>
    </cfRule>
  </conditionalFormatting>
  <conditionalFormatting sqref="M124:M125">
    <cfRule type="cellIs" dxfId="1063" priority="801" operator="equal">
      <formula>"eps"</formula>
    </cfRule>
  </conditionalFormatting>
  <conditionalFormatting sqref="M149">
    <cfRule type="cellIs" dxfId="1062" priority="800" operator="equal">
      <formula>"eps"</formula>
    </cfRule>
  </conditionalFormatting>
  <conditionalFormatting sqref="M160">
    <cfRule type="cellIs" dxfId="1061" priority="799" operator="equal">
      <formula>"eps"</formula>
    </cfRule>
  </conditionalFormatting>
  <conditionalFormatting sqref="M123">
    <cfRule type="cellIs" dxfId="1060" priority="798" operator="equal">
      <formula>"eps"</formula>
    </cfRule>
  </conditionalFormatting>
  <conditionalFormatting sqref="M140">
    <cfRule type="cellIs" dxfId="1059" priority="797" operator="equal">
      <formula>"eps"</formula>
    </cfRule>
  </conditionalFormatting>
  <conditionalFormatting sqref="M168">
    <cfRule type="cellIs" dxfId="1058" priority="796" operator="equal">
      <formula>"eps"</formula>
    </cfRule>
  </conditionalFormatting>
  <conditionalFormatting sqref="M169">
    <cfRule type="cellIs" dxfId="1057" priority="795" operator="equal">
      <formula>"eps"</formula>
    </cfRule>
  </conditionalFormatting>
  <conditionalFormatting sqref="T147 T150:T159 T167 T164:T165 T130 T143:T145 T134:T137">
    <cfRule type="cellIs" dxfId="1056" priority="794" operator="equal">
      <formula>"eps"</formula>
    </cfRule>
  </conditionalFormatting>
  <conditionalFormatting sqref="T149">
    <cfRule type="cellIs" dxfId="1055" priority="793" operator="equal">
      <formula>"eps"</formula>
    </cfRule>
  </conditionalFormatting>
  <conditionalFormatting sqref="T160">
    <cfRule type="cellIs" dxfId="1054" priority="792" operator="equal">
      <formula>"eps"</formula>
    </cfRule>
  </conditionalFormatting>
  <conditionalFormatting sqref="T123">
    <cfRule type="cellIs" dxfId="1053" priority="791" operator="equal">
      <formula>"eps"</formula>
    </cfRule>
  </conditionalFormatting>
  <conditionalFormatting sqref="T140">
    <cfRule type="cellIs" dxfId="1052" priority="790" operator="equal">
      <formula>"eps"</formula>
    </cfRule>
  </conditionalFormatting>
  <conditionalFormatting sqref="T168">
    <cfRule type="cellIs" dxfId="1051" priority="789" operator="equal">
      <formula>"eps"</formula>
    </cfRule>
  </conditionalFormatting>
  <conditionalFormatting sqref="T169">
    <cfRule type="cellIs" dxfId="1050" priority="788" operator="equal">
      <formula>"eps"</formula>
    </cfRule>
  </conditionalFormatting>
  <conditionalFormatting sqref="T124:T125">
    <cfRule type="cellIs" dxfId="1049" priority="787" operator="equal">
      <formula>"eps"</formula>
    </cfRule>
  </conditionalFormatting>
  <conditionalFormatting sqref="U147 U150:U159 U167 U164:U165 U130 U143:U145 U134:U137">
    <cfRule type="cellIs" dxfId="1048" priority="786" operator="equal">
      <formula>"eps"</formula>
    </cfRule>
  </conditionalFormatting>
  <conditionalFormatting sqref="U149">
    <cfRule type="cellIs" dxfId="1047" priority="785" operator="equal">
      <formula>"eps"</formula>
    </cfRule>
  </conditionalFormatting>
  <conditionalFormatting sqref="U160">
    <cfRule type="cellIs" dxfId="1046" priority="784" operator="equal">
      <formula>"eps"</formula>
    </cfRule>
  </conditionalFormatting>
  <conditionalFormatting sqref="U123">
    <cfRule type="cellIs" dxfId="1045" priority="783" operator="equal">
      <formula>"eps"</formula>
    </cfRule>
  </conditionalFormatting>
  <conditionalFormatting sqref="U140">
    <cfRule type="cellIs" dxfId="1044" priority="782" operator="equal">
      <formula>"eps"</formula>
    </cfRule>
  </conditionalFormatting>
  <conditionalFormatting sqref="U168">
    <cfRule type="cellIs" dxfId="1043" priority="781" operator="equal">
      <formula>"eps"</formula>
    </cfRule>
  </conditionalFormatting>
  <conditionalFormatting sqref="U169">
    <cfRule type="cellIs" dxfId="1042" priority="780" operator="equal">
      <formula>"eps"</formula>
    </cfRule>
  </conditionalFormatting>
  <conditionalFormatting sqref="U124:U125">
    <cfRule type="cellIs" dxfId="1041" priority="779" operator="equal">
      <formula>"eps"</formula>
    </cfRule>
  </conditionalFormatting>
  <conditionalFormatting sqref="T175:U175">
    <cfRule type="cellIs" dxfId="1040" priority="778" operator="equal">
      <formula>"eps"</formula>
    </cfRule>
  </conditionalFormatting>
  <conditionalFormatting sqref="M121:U122">
    <cfRule type="cellIs" dxfId="1039" priority="777" operator="equal">
      <formula>"eps"</formula>
    </cfRule>
  </conditionalFormatting>
  <conditionalFormatting sqref="M127:U129">
    <cfRule type="cellIs" dxfId="1038" priority="776" operator="equal">
      <formula>"eps"</formula>
    </cfRule>
  </conditionalFormatting>
  <conditionalFormatting sqref="M132:U132">
    <cfRule type="cellIs" dxfId="1037" priority="775" operator="equal">
      <formula>"eps"</formula>
    </cfRule>
  </conditionalFormatting>
  <conditionalFormatting sqref="M139:U139">
    <cfRule type="cellIs" dxfId="1036" priority="774" operator="equal">
      <formula>"eps"</formula>
    </cfRule>
  </conditionalFormatting>
  <conditionalFormatting sqref="L168:U169">
    <cfRule type="cellIs" dxfId="1035" priority="773" operator="equal">
      <formula>"eps"</formula>
    </cfRule>
  </conditionalFormatting>
  <conditionalFormatting sqref="M172:U172">
    <cfRule type="cellIs" dxfId="1034" priority="772" operator="equal">
      <formula>"eps"</formula>
    </cfRule>
  </conditionalFormatting>
  <conditionalFormatting sqref="AI124:AI125 AI132 AI172 AI139 AI121:AI122 AK130 AK124:AK125 AI127:AI130 AI134:AR137 AI143:AR145 AI147:AR147 AI150:AR159 AI164:AR165 AI167:AR167">
    <cfRule type="cellIs" dxfId="1033" priority="771" operator="equal">
      <formula>"eps"</formula>
    </cfRule>
  </conditionalFormatting>
  <conditionalFormatting sqref="AI175 AK175">
    <cfRule type="cellIs" dxfId="1032" priority="770" operator="equal">
      <formula>"eps"</formula>
    </cfRule>
  </conditionalFormatting>
  <conditionalFormatting sqref="AI124:AI125 AK124:AK125">
    <cfRule type="cellIs" dxfId="1031" priority="769" operator="equal">
      <formula>"eps"</formula>
    </cfRule>
  </conditionalFormatting>
  <conditionalFormatting sqref="AI149:AR159">
    <cfRule type="cellIs" dxfId="1030" priority="768" operator="equal">
      <formula>"eps"</formula>
    </cfRule>
  </conditionalFormatting>
  <conditionalFormatting sqref="AI160 AK160">
    <cfRule type="cellIs" dxfId="1029" priority="767" operator="equal">
      <formula>"eps"</formula>
    </cfRule>
  </conditionalFormatting>
  <conditionalFormatting sqref="AI123 AK123">
    <cfRule type="cellIs" dxfId="1028" priority="766" operator="equal">
      <formula>"eps"</formula>
    </cfRule>
  </conditionalFormatting>
  <conditionalFormatting sqref="AI140:AI141 AK140:AK141">
    <cfRule type="cellIs" dxfId="1027" priority="765" operator="equal">
      <formula>"eps"</formula>
    </cfRule>
  </conditionalFormatting>
  <conditionalFormatting sqref="AK168">
    <cfRule type="cellIs" dxfId="1026" priority="764" operator="equal">
      <formula>"eps"</formula>
    </cfRule>
  </conditionalFormatting>
  <conditionalFormatting sqref="AK169">
    <cfRule type="cellIs" dxfId="1025" priority="763" operator="equal">
      <formula>"eps"</formula>
    </cfRule>
  </conditionalFormatting>
  <conditionalFormatting sqref="AL147:AP147 AL150:AP159 AL167:AP167 AL124:AP125 AL164:AP165 AL130:AP130 AL143:AP145 AL134:AP137">
    <cfRule type="cellIs" dxfId="1024" priority="762" operator="equal">
      <formula>"eps"</formula>
    </cfRule>
  </conditionalFormatting>
  <conditionalFormatting sqref="AL175:AP175">
    <cfRule type="cellIs" dxfId="1023" priority="761" operator="equal">
      <formula>"eps"</formula>
    </cfRule>
  </conditionalFormatting>
  <conditionalFormatting sqref="AL124:AP125">
    <cfRule type="cellIs" dxfId="1022" priority="760" operator="equal">
      <formula>"eps"</formula>
    </cfRule>
  </conditionalFormatting>
  <conditionalFormatting sqref="AL149:AP149">
    <cfRule type="cellIs" dxfId="1021" priority="759" operator="equal">
      <formula>"eps"</formula>
    </cfRule>
  </conditionalFormatting>
  <conditionalFormatting sqref="AL160:AP160">
    <cfRule type="cellIs" dxfId="1020" priority="758" operator="equal">
      <formula>"eps"</formula>
    </cfRule>
  </conditionalFormatting>
  <conditionalFormatting sqref="AL123:AP123">
    <cfRule type="cellIs" dxfId="1019" priority="757" operator="equal">
      <formula>"eps"</formula>
    </cfRule>
  </conditionalFormatting>
  <conditionalFormatting sqref="AL140:AP141">
    <cfRule type="cellIs" dxfId="1018" priority="756" operator="equal">
      <formula>"eps"</formula>
    </cfRule>
  </conditionalFormatting>
  <conditionalFormatting sqref="AL168:AP168">
    <cfRule type="cellIs" dxfId="1017" priority="755" operator="equal">
      <formula>"eps"</formula>
    </cfRule>
  </conditionalFormatting>
  <conditionalFormatting sqref="AL169:AP169">
    <cfRule type="cellIs" dxfId="1016" priority="754" operator="equal">
      <formula>"eps"</formula>
    </cfRule>
  </conditionalFormatting>
  <conditionalFormatting sqref="AJ147 AJ150:AJ159 AJ167 AJ124:AJ125 AJ164:AJ165 AJ130 AJ143:AJ145 AJ134:AJ137">
    <cfRule type="cellIs" dxfId="1015" priority="753" operator="equal">
      <formula>"eps"</formula>
    </cfRule>
  </conditionalFormatting>
  <conditionalFormatting sqref="AJ175">
    <cfRule type="cellIs" dxfId="1014" priority="752" operator="equal">
      <formula>"eps"</formula>
    </cfRule>
  </conditionalFormatting>
  <conditionalFormatting sqref="AJ124:AJ125">
    <cfRule type="cellIs" dxfId="1013" priority="751" operator="equal">
      <formula>"eps"</formula>
    </cfRule>
  </conditionalFormatting>
  <conditionalFormatting sqref="AJ149">
    <cfRule type="cellIs" dxfId="1012" priority="750" operator="equal">
      <formula>"eps"</formula>
    </cfRule>
  </conditionalFormatting>
  <conditionalFormatting sqref="AJ160">
    <cfRule type="cellIs" dxfId="1011" priority="749" operator="equal">
      <formula>"eps"</formula>
    </cfRule>
  </conditionalFormatting>
  <conditionalFormatting sqref="AJ123">
    <cfRule type="cellIs" dxfId="1010" priority="748" operator="equal">
      <formula>"eps"</formula>
    </cfRule>
  </conditionalFormatting>
  <conditionalFormatting sqref="AJ140:AJ141">
    <cfRule type="cellIs" dxfId="1009" priority="747" operator="equal">
      <formula>"eps"</formula>
    </cfRule>
  </conditionalFormatting>
  <conditionalFormatting sqref="AJ168">
    <cfRule type="cellIs" dxfId="1008" priority="746" operator="equal">
      <formula>"eps"</formula>
    </cfRule>
  </conditionalFormatting>
  <conditionalFormatting sqref="AJ169">
    <cfRule type="cellIs" dxfId="1007" priority="745" operator="equal">
      <formula>"eps"</formula>
    </cfRule>
  </conditionalFormatting>
  <conditionalFormatting sqref="AJ131">
    <cfRule type="cellIs" dxfId="1006" priority="708" operator="equal">
      <formula>"eps"</formula>
    </cfRule>
  </conditionalFormatting>
  <conditionalFormatting sqref="AL131:AP131">
    <cfRule type="cellIs" dxfId="1005" priority="709" operator="equal">
      <formula>"eps"</formula>
    </cfRule>
  </conditionalFormatting>
  <conditionalFormatting sqref="AR126">
    <cfRule type="cellIs" dxfId="1004" priority="711" operator="equal">
      <formula>"eps"</formula>
    </cfRule>
  </conditionalFormatting>
  <conditionalFormatting sqref="AK131">
    <cfRule type="cellIs" dxfId="1003" priority="710" operator="equal">
      <formula>"eps"</formula>
    </cfRule>
  </conditionalFormatting>
  <conditionalFormatting sqref="AI126">
    <cfRule type="cellIs" dxfId="1002" priority="713" operator="equal">
      <formula>"eps"</formula>
    </cfRule>
  </conditionalFormatting>
  <conditionalFormatting sqref="AQ126">
    <cfRule type="cellIs" dxfId="1001" priority="712" operator="equal">
      <formula>"eps"</formula>
    </cfRule>
  </conditionalFormatting>
  <conditionalFormatting sqref="AQ147 AQ150:AQ159 AQ167 AQ164:AQ165 AQ130 AQ143:AQ145 AQ134:AQ137">
    <cfRule type="cellIs" dxfId="1000" priority="744" operator="equal">
      <formula>"eps"</formula>
    </cfRule>
  </conditionalFormatting>
  <conditionalFormatting sqref="AQ149">
    <cfRule type="cellIs" dxfId="999" priority="743" operator="equal">
      <formula>"eps"</formula>
    </cfRule>
  </conditionalFormatting>
  <conditionalFormatting sqref="AQ160">
    <cfRule type="cellIs" dxfId="998" priority="742" operator="equal">
      <formula>"eps"</formula>
    </cfRule>
  </conditionalFormatting>
  <conditionalFormatting sqref="AQ123">
    <cfRule type="cellIs" dxfId="997" priority="741" operator="equal">
      <formula>"eps"</formula>
    </cfRule>
  </conditionalFormatting>
  <conditionalFormatting sqref="AQ140:AQ141">
    <cfRule type="cellIs" dxfId="996" priority="740" operator="equal">
      <formula>"eps"</formula>
    </cfRule>
  </conditionalFormatting>
  <conditionalFormatting sqref="AQ168">
    <cfRule type="cellIs" dxfId="995" priority="739" operator="equal">
      <formula>"eps"</formula>
    </cfRule>
  </conditionalFormatting>
  <conditionalFormatting sqref="AQ169">
    <cfRule type="cellIs" dxfId="994" priority="738" operator="equal">
      <formula>"eps"</formula>
    </cfRule>
  </conditionalFormatting>
  <conditionalFormatting sqref="AK161">
    <cfRule type="cellIs" dxfId="993" priority="674" operator="equal">
      <formula>"eps"</formula>
    </cfRule>
  </conditionalFormatting>
  <conditionalFormatting sqref="AJ161">
    <cfRule type="cellIs" dxfId="992" priority="667" operator="equal">
      <formula>"eps"</formula>
    </cfRule>
  </conditionalFormatting>
  <conditionalFormatting sqref="AR148">
    <cfRule type="cellIs" dxfId="991" priority="675" operator="equal">
      <formula>"eps"</formula>
    </cfRule>
  </conditionalFormatting>
  <conditionalFormatting sqref="AQ148">
    <cfRule type="cellIs" dxfId="990" priority="676" operator="equal">
      <formula>"eps"</formula>
    </cfRule>
  </conditionalFormatting>
  <conditionalFormatting sqref="AI148">
    <cfRule type="cellIs" dxfId="989" priority="677" operator="equal">
      <formula>"eps"</formula>
    </cfRule>
  </conditionalFormatting>
  <conditionalFormatting sqref="AJ148">
    <cfRule type="cellIs" dxfId="988" priority="678" operator="equal">
      <formula>"eps"</formula>
    </cfRule>
  </conditionalFormatting>
  <conditionalFormatting sqref="AL148:AP148">
    <cfRule type="cellIs" dxfId="987" priority="679" operator="equal">
      <formula>"eps"</formula>
    </cfRule>
  </conditionalFormatting>
  <conditionalFormatting sqref="AK148">
    <cfRule type="cellIs" dxfId="986" priority="680" operator="equal">
      <formula>"eps"</formula>
    </cfRule>
  </conditionalFormatting>
  <conditionalFormatting sqref="AR146">
    <cfRule type="cellIs" dxfId="985" priority="681" operator="equal">
      <formula>"eps"</formula>
    </cfRule>
  </conditionalFormatting>
  <conditionalFormatting sqref="AQ146">
    <cfRule type="cellIs" dxfId="984" priority="682" operator="equal">
      <formula>"eps"</formula>
    </cfRule>
  </conditionalFormatting>
  <conditionalFormatting sqref="AI146">
    <cfRule type="cellIs" dxfId="983" priority="683" operator="equal">
      <formula>"eps"</formula>
    </cfRule>
  </conditionalFormatting>
  <conditionalFormatting sqref="AJ146">
    <cfRule type="cellIs" dxfId="982" priority="684" operator="equal">
      <formula>"eps"</formula>
    </cfRule>
  </conditionalFormatting>
  <conditionalFormatting sqref="AL146:AP146">
    <cfRule type="cellIs" dxfId="981" priority="685" operator="equal">
      <formula>"eps"</formula>
    </cfRule>
  </conditionalFormatting>
  <conditionalFormatting sqref="AK146">
    <cfRule type="cellIs" dxfId="980" priority="686" operator="equal">
      <formula>"eps"</formula>
    </cfRule>
  </conditionalFormatting>
  <conditionalFormatting sqref="AR142">
    <cfRule type="cellIs" dxfId="979" priority="687" operator="equal">
      <formula>"eps"</formula>
    </cfRule>
  </conditionalFormatting>
  <conditionalFormatting sqref="AQ124:AQ125">
    <cfRule type="cellIs" dxfId="978" priority="737" operator="equal">
      <formula>"eps"</formula>
    </cfRule>
  </conditionalFormatting>
  <conditionalFormatting sqref="AR147 AR150:AR159 AR167 AR164:AR165 AR130 AR143:AR145 AR134:AR137">
    <cfRule type="cellIs" dxfId="977" priority="736" operator="equal">
      <formula>"eps"</formula>
    </cfRule>
  </conditionalFormatting>
  <conditionalFormatting sqref="AR149">
    <cfRule type="cellIs" dxfId="976" priority="735" operator="equal">
      <formula>"eps"</formula>
    </cfRule>
  </conditionalFormatting>
  <conditionalFormatting sqref="AR160">
    <cfRule type="cellIs" dxfId="975" priority="734" operator="equal">
      <formula>"eps"</formula>
    </cfRule>
  </conditionalFormatting>
  <conditionalFormatting sqref="AR123">
    <cfRule type="cellIs" dxfId="974" priority="733" operator="equal">
      <formula>"eps"</formula>
    </cfRule>
  </conditionalFormatting>
  <conditionalFormatting sqref="AR140:AR141">
    <cfRule type="cellIs" dxfId="973" priority="732" operator="equal">
      <formula>"eps"</formula>
    </cfRule>
  </conditionalFormatting>
  <conditionalFormatting sqref="AR168">
    <cfRule type="cellIs" dxfId="972" priority="731" operator="equal">
      <formula>"eps"</formula>
    </cfRule>
  </conditionalFormatting>
  <conditionalFormatting sqref="AR169">
    <cfRule type="cellIs" dxfId="971" priority="730" operator="equal">
      <formula>"eps"</formula>
    </cfRule>
  </conditionalFormatting>
  <conditionalFormatting sqref="AK171">
    <cfRule type="cellIs" dxfId="970" priority="648" operator="equal">
      <formula>"eps"</formula>
    </cfRule>
  </conditionalFormatting>
  <conditionalFormatting sqref="AQ171">
    <cfRule type="cellIs" dxfId="969" priority="641" operator="equal">
      <formula>"eps"</formula>
    </cfRule>
  </conditionalFormatting>
  <conditionalFormatting sqref="AL170:AP170">
    <cfRule type="cellIs" dxfId="968" priority="649" operator="equal">
      <formula>"eps"</formula>
    </cfRule>
  </conditionalFormatting>
  <conditionalFormatting sqref="AK170">
    <cfRule type="cellIs" dxfId="967" priority="650" operator="equal">
      <formula>"eps"</formula>
    </cfRule>
  </conditionalFormatting>
  <conditionalFormatting sqref="AR166">
    <cfRule type="cellIs" dxfId="966" priority="651" operator="equal">
      <formula>"eps"</formula>
    </cfRule>
  </conditionalFormatting>
  <conditionalFormatting sqref="AQ166">
    <cfRule type="cellIs" dxfId="965" priority="652" operator="equal">
      <formula>"eps"</formula>
    </cfRule>
  </conditionalFormatting>
  <conditionalFormatting sqref="AI166">
    <cfRule type="cellIs" dxfId="964" priority="653" operator="equal">
      <formula>"eps"</formula>
    </cfRule>
  </conditionalFormatting>
  <conditionalFormatting sqref="AJ166">
    <cfRule type="cellIs" dxfId="963" priority="654" operator="equal">
      <formula>"eps"</formula>
    </cfRule>
  </conditionalFormatting>
  <conditionalFormatting sqref="AL166:AP166">
    <cfRule type="cellIs" dxfId="962" priority="655" operator="equal">
      <formula>"eps"</formula>
    </cfRule>
  </conditionalFormatting>
  <conditionalFormatting sqref="AK166">
    <cfRule type="cellIs" dxfId="961" priority="656" operator="equal">
      <formula>"eps"</formula>
    </cfRule>
  </conditionalFormatting>
  <conditionalFormatting sqref="AR163">
    <cfRule type="cellIs" dxfId="960" priority="657" operator="equal">
      <formula>"eps"</formula>
    </cfRule>
  </conditionalFormatting>
  <conditionalFormatting sqref="AR162">
    <cfRule type="cellIs" dxfId="959" priority="658" operator="equal">
      <formula>"eps"</formula>
    </cfRule>
  </conditionalFormatting>
  <conditionalFormatting sqref="AR161">
    <cfRule type="cellIs" dxfId="958" priority="659" operator="equal">
      <formula>"eps"</formula>
    </cfRule>
  </conditionalFormatting>
  <conditionalFormatting sqref="AQ163">
    <cfRule type="cellIs" dxfId="957" priority="660" operator="equal">
      <formula>"eps"</formula>
    </cfRule>
  </conditionalFormatting>
  <conditionalFormatting sqref="AQ162">
    <cfRule type="cellIs" dxfId="956" priority="661" operator="equal">
      <formula>"eps"</formula>
    </cfRule>
  </conditionalFormatting>
  <conditionalFormatting sqref="AR124:AR125">
    <cfRule type="cellIs" dxfId="955" priority="729" operator="equal">
      <formula>"eps"</formula>
    </cfRule>
  </conditionalFormatting>
  <conditionalFormatting sqref="AQ175:AR175">
    <cfRule type="cellIs" dxfId="954" priority="728" operator="equal">
      <formula>"eps"</formula>
    </cfRule>
  </conditionalFormatting>
  <conditionalFormatting sqref="AJ121:AR122">
    <cfRule type="cellIs" dxfId="953" priority="727" operator="equal">
      <formula>"eps"</formula>
    </cfRule>
  </conditionalFormatting>
  <conditionalFormatting sqref="AJ127:AR129">
    <cfRule type="cellIs" dxfId="952" priority="726" operator="equal">
      <formula>"eps"</formula>
    </cfRule>
  </conditionalFormatting>
  <conditionalFormatting sqref="AJ132:AR132">
    <cfRule type="cellIs" dxfId="951" priority="725" operator="equal">
      <formula>"eps"</formula>
    </cfRule>
  </conditionalFormatting>
  <conditionalFormatting sqref="AJ139:AR139">
    <cfRule type="cellIs" dxfId="950" priority="724" operator="equal">
      <formula>"eps"</formula>
    </cfRule>
  </conditionalFormatting>
  <conditionalFormatting sqref="AI168:AR169">
    <cfRule type="cellIs" dxfId="949" priority="723" operator="equal">
      <formula>"eps"</formula>
    </cfRule>
  </conditionalFormatting>
  <conditionalFormatting sqref="AJ172:AR172">
    <cfRule type="cellIs" dxfId="948" priority="722" operator="equal">
      <formula>"eps"</formula>
    </cfRule>
  </conditionalFormatting>
  <conditionalFormatting sqref="AQ161">
    <cfRule type="cellIs" dxfId="947" priority="662" operator="equal">
      <formula>"eps"</formula>
    </cfRule>
  </conditionalFormatting>
  <conditionalFormatting sqref="AJ162">
    <cfRule type="cellIs" dxfId="946" priority="666" operator="equal">
      <formula>"eps"</formula>
    </cfRule>
  </conditionalFormatting>
  <conditionalFormatting sqref="AI162">
    <cfRule type="cellIs" dxfId="945" priority="665" operator="equal">
      <formula>"eps"</formula>
    </cfRule>
  </conditionalFormatting>
  <conditionalFormatting sqref="AK163">
    <cfRule type="cellIs" dxfId="944" priority="670" operator="equal">
      <formula>"eps"</formula>
    </cfRule>
  </conditionalFormatting>
  <conditionalFormatting sqref="AL163:AP163">
    <cfRule type="cellIs" dxfId="943" priority="669" operator="equal">
      <formula>"eps"</formula>
    </cfRule>
  </conditionalFormatting>
  <conditionalFormatting sqref="AL161:AP161">
    <cfRule type="cellIs" dxfId="942" priority="673" operator="equal">
      <formula>"eps"</formula>
    </cfRule>
  </conditionalFormatting>
  <conditionalFormatting sqref="AK138">
    <cfRule type="cellIs" dxfId="941" priority="698" operator="equal">
      <formula>"eps"</formula>
    </cfRule>
  </conditionalFormatting>
  <conditionalFormatting sqref="AL138:AP138">
    <cfRule type="cellIs" dxfId="940" priority="697" operator="equal">
      <formula>"eps"</formula>
    </cfRule>
  </conditionalFormatting>
  <conditionalFormatting sqref="AJ133">
    <cfRule type="cellIs" dxfId="939" priority="702" operator="equal">
      <formula>"eps"</formula>
    </cfRule>
  </conditionalFormatting>
  <conditionalFormatting sqref="AI133">
    <cfRule type="cellIs" dxfId="938" priority="701" operator="equal">
      <formula>"eps"</formula>
    </cfRule>
  </conditionalFormatting>
  <conditionalFormatting sqref="AQ133">
    <cfRule type="cellIs" dxfId="937" priority="700" operator="equal">
      <formula>"eps"</formula>
    </cfRule>
  </conditionalFormatting>
  <conditionalFormatting sqref="AR133">
    <cfRule type="cellIs" dxfId="936" priority="699" operator="equal">
      <formula>"eps"</formula>
    </cfRule>
  </conditionalFormatting>
  <conditionalFormatting sqref="AI131">
    <cfRule type="cellIs" dxfId="935" priority="707" operator="equal">
      <formula>"eps"</formula>
    </cfRule>
  </conditionalFormatting>
  <conditionalFormatting sqref="AI120">
    <cfRule type="cellIs" dxfId="934" priority="721" operator="equal">
      <formula>"eps"</formula>
    </cfRule>
  </conditionalFormatting>
  <conditionalFormatting sqref="AK120:AP120">
    <cfRule type="cellIs" dxfId="933" priority="720" operator="equal">
      <formula>"eps"</formula>
    </cfRule>
  </conditionalFormatting>
  <conditionalFormatting sqref="AJ120">
    <cfRule type="cellIs" dxfId="932" priority="719" operator="equal">
      <formula>"eps"</formula>
    </cfRule>
  </conditionalFormatting>
  <conditionalFormatting sqref="AQ120">
    <cfRule type="cellIs" dxfId="931" priority="718" operator="equal">
      <formula>"eps"</formula>
    </cfRule>
  </conditionalFormatting>
  <conditionalFormatting sqref="AR120">
    <cfRule type="cellIs" dxfId="930" priority="717" operator="equal">
      <formula>"eps"</formula>
    </cfRule>
  </conditionalFormatting>
  <conditionalFormatting sqref="AK126">
    <cfRule type="cellIs" dxfId="929" priority="716" operator="equal">
      <formula>"eps"</formula>
    </cfRule>
  </conditionalFormatting>
  <conditionalFormatting sqref="AL126:AP126">
    <cfRule type="cellIs" dxfId="928" priority="715" operator="equal">
      <formula>"eps"</formula>
    </cfRule>
  </conditionalFormatting>
  <conditionalFormatting sqref="AJ126">
    <cfRule type="cellIs" dxfId="927" priority="714" operator="equal">
      <formula>"eps"</formula>
    </cfRule>
  </conditionalFormatting>
  <conditionalFormatting sqref="AQ131">
    <cfRule type="cellIs" dxfId="926" priority="706" operator="equal">
      <formula>"eps"</formula>
    </cfRule>
  </conditionalFormatting>
  <conditionalFormatting sqref="AR131">
    <cfRule type="cellIs" dxfId="925" priority="705" operator="equal">
      <formula>"eps"</formula>
    </cfRule>
  </conditionalFormatting>
  <conditionalFormatting sqref="AK133">
    <cfRule type="cellIs" dxfId="924" priority="704" operator="equal">
      <formula>"eps"</formula>
    </cfRule>
  </conditionalFormatting>
  <conditionalFormatting sqref="AL133:AP133">
    <cfRule type="cellIs" dxfId="923" priority="703" operator="equal">
      <formula>"eps"</formula>
    </cfRule>
  </conditionalFormatting>
  <conditionalFormatting sqref="AJ138">
    <cfRule type="cellIs" dxfId="922" priority="696" operator="equal">
      <formula>"eps"</formula>
    </cfRule>
  </conditionalFormatting>
  <conditionalFormatting sqref="AI138">
    <cfRule type="cellIs" dxfId="921" priority="695" operator="equal">
      <formula>"eps"</formula>
    </cfRule>
  </conditionalFormatting>
  <conditionalFormatting sqref="AQ138">
    <cfRule type="cellIs" dxfId="920" priority="694" operator="equal">
      <formula>"eps"</formula>
    </cfRule>
  </conditionalFormatting>
  <conditionalFormatting sqref="AR138">
    <cfRule type="cellIs" dxfId="919" priority="693" operator="equal">
      <formula>"eps"</formula>
    </cfRule>
  </conditionalFormatting>
  <conditionalFormatting sqref="AK142">
    <cfRule type="cellIs" dxfId="918" priority="692" operator="equal">
      <formula>"eps"</formula>
    </cfRule>
  </conditionalFormatting>
  <conditionalFormatting sqref="AL142:AP142">
    <cfRule type="cellIs" dxfId="917" priority="691" operator="equal">
      <formula>"eps"</formula>
    </cfRule>
  </conditionalFormatting>
  <conditionalFormatting sqref="AJ142">
    <cfRule type="cellIs" dxfId="916" priority="690" operator="equal">
      <formula>"eps"</formula>
    </cfRule>
  </conditionalFormatting>
  <conditionalFormatting sqref="AI142">
    <cfRule type="cellIs" dxfId="915" priority="689" operator="equal">
      <formula>"eps"</formula>
    </cfRule>
  </conditionalFormatting>
  <conditionalFormatting sqref="AQ142">
    <cfRule type="cellIs" dxfId="914" priority="688" operator="equal">
      <formula>"eps"</formula>
    </cfRule>
  </conditionalFormatting>
  <conditionalFormatting sqref="AK162">
    <cfRule type="cellIs" dxfId="913" priority="672" operator="equal">
      <formula>"eps"</formula>
    </cfRule>
  </conditionalFormatting>
  <conditionalFormatting sqref="AL162:AP162">
    <cfRule type="cellIs" dxfId="912" priority="671" operator="equal">
      <formula>"eps"</formula>
    </cfRule>
  </conditionalFormatting>
  <conditionalFormatting sqref="AI161">
    <cfRule type="cellIs" dxfId="911" priority="668" operator="equal">
      <formula>"eps"</formula>
    </cfRule>
  </conditionalFormatting>
  <conditionalFormatting sqref="AJ163">
    <cfRule type="cellIs" dxfId="910" priority="664" operator="equal">
      <formula>"eps"</formula>
    </cfRule>
  </conditionalFormatting>
  <conditionalFormatting sqref="AI163">
    <cfRule type="cellIs" dxfId="909" priority="663" operator="equal">
      <formula>"eps"</formula>
    </cfRule>
  </conditionalFormatting>
  <conditionalFormatting sqref="AL171:AP171">
    <cfRule type="cellIs" dxfId="908" priority="647" operator="equal">
      <formula>"eps"</formula>
    </cfRule>
  </conditionalFormatting>
  <conditionalFormatting sqref="AI171">
    <cfRule type="cellIs" dxfId="907" priority="646" operator="equal">
      <formula>"eps"</formula>
    </cfRule>
  </conditionalFormatting>
  <conditionalFormatting sqref="AJ171">
    <cfRule type="cellIs" dxfId="906" priority="645" operator="equal">
      <formula>"eps"</formula>
    </cfRule>
  </conditionalFormatting>
  <conditionalFormatting sqref="AJ170">
    <cfRule type="cellIs" dxfId="905" priority="644" operator="equal">
      <formula>"eps"</formula>
    </cfRule>
  </conditionalFormatting>
  <conditionalFormatting sqref="AI170">
    <cfRule type="cellIs" dxfId="904" priority="643" operator="equal">
      <formula>"eps"</formula>
    </cfRule>
  </conditionalFormatting>
  <conditionalFormatting sqref="AQ170">
    <cfRule type="cellIs" dxfId="903" priority="642" operator="equal">
      <formula>"eps"</formula>
    </cfRule>
  </conditionalFormatting>
  <conditionalFormatting sqref="AR170">
    <cfRule type="cellIs" dxfId="902" priority="640" operator="equal">
      <formula>"eps"</formula>
    </cfRule>
  </conditionalFormatting>
  <conditionalFormatting sqref="AR171">
    <cfRule type="cellIs" dxfId="901" priority="639" operator="equal">
      <formula>"eps"</formula>
    </cfRule>
  </conditionalFormatting>
  <conditionalFormatting sqref="AK173">
    <cfRule type="cellIs" dxfId="900" priority="638" operator="equal">
      <formula>"eps"</formula>
    </cfRule>
  </conditionalFormatting>
  <conditionalFormatting sqref="AL173:AP173">
    <cfRule type="cellIs" dxfId="899" priority="637" operator="equal">
      <formula>"eps"</formula>
    </cfRule>
  </conditionalFormatting>
  <conditionalFormatting sqref="AK174">
    <cfRule type="cellIs" dxfId="898" priority="636" operator="equal">
      <formula>"eps"</formula>
    </cfRule>
  </conditionalFormatting>
  <conditionalFormatting sqref="AL174:AP174">
    <cfRule type="cellIs" dxfId="897" priority="635" operator="equal">
      <formula>"eps"</formula>
    </cfRule>
  </conditionalFormatting>
  <conditionalFormatting sqref="AK173:AP173">
    <cfRule type="cellIs" dxfId="896" priority="634" operator="equal">
      <formula>"eps"</formula>
    </cfRule>
  </conditionalFormatting>
  <conditionalFormatting sqref="AJ173">
    <cfRule type="cellIs" dxfId="895" priority="633" operator="equal">
      <formula>"eps"</formula>
    </cfRule>
  </conditionalFormatting>
  <conditionalFormatting sqref="AI173">
    <cfRule type="cellIs" dxfId="894" priority="632" operator="equal">
      <formula>"eps"</formula>
    </cfRule>
  </conditionalFormatting>
  <conditionalFormatting sqref="AJ174">
    <cfRule type="cellIs" dxfId="893" priority="631" operator="equal">
      <formula>"eps"</formula>
    </cfRule>
  </conditionalFormatting>
  <conditionalFormatting sqref="AI174">
    <cfRule type="cellIs" dxfId="892" priority="630" operator="equal">
      <formula>"eps"</formula>
    </cfRule>
  </conditionalFormatting>
  <conditionalFormatting sqref="AQ173">
    <cfRule type="cellIs" dxfId="891" priority="629" operator="equal">
      <formula>"eps"</formula>
    </cfRule>
  </conditionalFormatting>
  <conditionalFormatting sqref="AQ174">
    <cfRule type="cellIs" dxfId="890" priority="628" operator="equal">
      <formula>"eps"</formula>
    </cfRule>
  </conditionalFormatting>
  <conditionalFormatting sqref="AQ173">
    <cfRule type="cellIs" dxfId="889" priority="627" operator="equal">
      <formula>"eps"</formula>
    </cfRule>
  </conditionalFormatting>
  <conditionalFormatting sqref="AR173">
    <cfRule type="cellIs" dxfId="888" priority="626" operator="equal">
      <formula>"eps"</formula>
    </cfRule>
  </conditionalFormatting>
  <conditionalFormatting sqref="AR174">
    <cfRule type="cellIs" dxfId="887" priority="625" operator="equal">
      <formula>"eps"</formula>
    </cfRule>
  </conditionalFormatting>
  <conditionalFormatting sqref="AR173">
    <cfRule type="cellIs" dxfId="886" priority="624" operator="equal">
      <formula>"eps"</formula>
    </cfRule>
  </conditionalFormatting>
  <conditionalFormatting sqref="L126:U126">
    <cfRule type="cellIs" dxfId="885" priority="623" operator="equal">
      <formula>"eps"</formula>
    </cfRule>
  </conditionalFormatting>
  <conditionalFormatting sqref="N126:S126">
    <cfRule type="cellIs" dxfId="884" priority="622" operator="equal">
      <formula>"eps"</formula>
    </cfRule>
  </conditionalFormatting>
  <conditionalFormatting sqref="M126">
    <cfRule type="cellIs" dxfId="883" priority="621" operator="equal">
      <formula>"eps"</formula>
    </cfRule>
  </conditionalFormatting>
  <conditionalFormatting sqref="T126">
    <cfRule type="cellIs" dxfId="882" priority="620" operator="equal">
      <formula>"eps"</formula>
    </cfRule>
  </conditionalFormatting>
  <conditionalFormatting sqref="U126">
    <cfRule type="cellIs" dxfId="881" priority="619" operator="equal">
      <formula>"eps"</formula>
    </cfRule>
  </conditionalFormatting>
  <conditionalFormatting sqref="L133:U133">
    <cfRule type="cellIs" dxfId="880" priority="618" operator="equal">
      <formula>"eps"</formula>
    </cfRule>
  </conditionalFormatting>
  <conditionalFormatting sqref="N133:S133">
    <cfRule type="cellIs" dxfId="879" priority="617" operator="equal">
      <formula>"eps"</formula>
    </cfRule>
  </conditionalFormatting>
  <conditionalFormatting sqref="M133">
    <cfRule type="cellIs" dxfId="878" priority="616" operator="equal">
      <formula>"eps"</formula>
    </cfRule>
  </conditionalFormatting>
  <conditionalFormatting sqref="T133">
    <cfRule type="cellIs" dxfId="877" priority="615" operator="equal">
      <formula>"eps"</formula>
    </cfRule>
  </conditionalFormatting>
  <conditionalFormatting sqref="U133">
    <cfRule type="cellIs" dxfId="876" priority="614" operator="equal">
      <formula>"eps"</formula>
    </cfRule>
  </conditionalFormatting>
  <conditionalFormatting sqref="L138:U138">
    <cfRule type="cellIs" dxfId="875" priority="613" operator="equal">
      <formula>"eps"</formula>
    </cfRule>
  </conditionalFormatting>
  <conditionalFormatting sqref="N138:S138">
    <cfRule type="cellIs" dxfId="874" priority="612" operator="equal">
      <formula>"eps"</formula>
    </cfRule>
  </conditionalFormatting>
  <conditionalFormatting sqref="M138">
    <cfRule type="cellIs" dxfId="873" priority="611" operator="equal">
      <formula>"eps"</formula>
    </cfRule>
  </conditionalFormatting>
  <conditionalFormatting sqref="T138">
    <cfRule type="cellIs" dxfId="872" priority="610" operator="equal">
      <formula>"eps"</formula>
    </cfRule>
  </conditionalFormatting>
  <conditionalFormatting sqref="U138">
    <cfRule type="cellIs" dxfId="871" priority="609" operator="equal">
      <formula>"eps"</formula>
    </cfRule>
  </conditionalFormatting>
  <conditionalFormatting sqref="L142:U142">
    <cfRule type="cellIs" dxfId="870" priority="608" operator="equal">
      <formula>"eps"</formula>
    </cfRule>
  </conditionalFormatting>
  <conditionalFormatting sqref="N142:S142">
    <cfRule type="cellIs" dxfId="869" priority="607" operator="equal">
      <formula>"eps"</formula>
    </cfRule>
  </conditionalFormatting>
  <conditionalFormatting sqref="M142">
    <cfRule type="cellIs" dxfId="868" priority="606" operator="equal">
      <formula>"eps"</formula>
    </cfRule>
  </conditionalFormatting>
  <conditionalFormatting sqref="T142">
    <cfRule type="cellIs" dxfId="867" priority="605" operator="equal">
      <formula>"eps"</formula>
    </cfRule>
  </conditionalFormatting>
  <conditionalFormatting sqref="U142">
    <cfRule type="cellIs" dxfId="866" priority="604" operator="equal">
      <formula>"eps"</formula>
    </cfRule>
  </conditionalFormatting>
  <conditionalFormatting sqref="L146:U146">
    <cfRule type="cellIs" dxfId="865" priority="603" operator="equal">
      <formula>"eps"</formula>
    </cfRule>
  </conditionalFormatting>
  <conditionalFormatting sqref="N146:S146">
    <cfRule type="cellIs" dxfId="864" priority="602" operator="equal">
      <formula>"eps"</formula>
    </cfRule>
  </conditionalFormatting>
  <conditionalFormatting sqref="M146">
    <cfRule type="cellIs" dxfId="863" priority="601" operator="equal">
      <formula>"eps"</formula>
    </cfRule>
  </conditionalFormatting>
  <conditionalFormatting sqref="T146">
    <cfRule type="cellIs" dxfId="862" priority="600" operator="equal">
      <formula>"eps"</formula>
    </cfRule>
  </conditionalFormatting>
  <conditionalFormatting sqref="U146">
    <cfRule type="cellIs" dxfId="861" priority="599" operator="equal">
      <formula>"eps"</formula>
    </cfRule>
  </conditionalFormatting>
  <conditionalFormatting sqref="L148:U148">
    <cfRule type="cellIs" dxfId="860" priority="598" operator="equal">
      <formula>"eps"</formula>
    </cfRule>
  </conditionalFormatting>
  <conditionalFormatting sqref="N148:S148">
    <cfRule type="cellIs" dxfId="859" priority="597" operator="equal">
      <formula>"eps"</formula>
    </cfRule>
  </conditionalFormatting>
  <conditionalFormatting sqref="M148">
    <cfRule type="cellIs" dxfId="858" priority="596" operator="equal">
      <formula>"eps"</formula>
    </cfRule>
  </conditionalFormatting>
  <conditionalFormatting sqref="T148">
    <cfRule type="cellIs" dxfId="857" priority="595" operator="equal">
      <formula>"eps"</formula>
    </cfRule>
  </conditionalFormatting>
  <conditionalFormatting sqref="U148">
    <cfRule type="cellIs" dxfId="856" priority="594" operator="equal">
      <formula>"eps"</formula>
    </cfRule>
  </conditionalFormatting>
  <conditionalFormatting sqref="L161:U163">
    <cfRule type="cellIs" dxfId="855" priority="593" operator="equal">
      <formula>"eps"</formula>
    </cfRule>
  </conditionalFormatting>
  <conditionalFormatting sqref="N161:S163">
    <cfRule type="cellIs" dxfId="854" priority="592" operator="equal">
      <formula>"eps"</formula>
    </cfRule>
  </conditionalFormatting>
  <conditionalFormatting sqref="M161:M163">
    <cfRule type="cellIs" dxfId="853" priority="591" operator="equal">
      <formula>"eps"</formula>
    </cfRule>
  </conditionalFormatting>
  <conditionalFormatting sqref="T161:T163">
    <cfRule type="cellIs" dxfId="852" priority="590" operator="equal">
      <formula>"eps"</formula>
    </cfRule>
  </conditionalFormatting>
  <conditionalFormatting sqref="U161:U163">
    <cfRule type="cellIs" dxfId="851" priority="589" operator="equal">
      <formula>"eps"</formula>
    </cfRule>
  </conditionalFormatting>
  <conditionalFormatting sqref="L166:U166">
    <cfRule type="cellIs" dxfId="850" priority="588" operator="equal">
      <formula>"eps"</formula>
    </cfRule>
  </conditionalFormatting>
  <conditionalFormatting sqref="N166:S166">
    <cfRule type="cellIs" dxfId="849" priority="587" operator="equal">
      <formula>"eps"</formula>
    </cfRule>
  </conditionalFormatting>
  <conditionalFormatting sqref="M166">
    <cfRule type="cellIs" dxfId="848" priority="586" operator="equal">
      <formula>"eps"</formula>
    </cfRule>
  </conditionalFormatting>
  <conditionalFormatting sqref="T166">
    <cfRule type="cellIs" dxfId="847" priority="585" operator="equal">
      <formula>"eps"</formula>
    </cfRule>
  </conditionalFormatting>
  <conditionalFormatting sqref="U166">
    <cfRule type="cellIs" dxfId="846" priority="584" operator="equal">
      <formula>"eps"</formula>
    </cfRule>
  </conditionalFormatting>
  <conditionalFormatting sqref="L171:U171">
    <cfRule type="cellIs" dxfId="845" priority="583" operator="equal">
      <formula>"eps"</formula>
    </cfRule>
  </conditionalFormatting>
  <conditionalFormatting sqref="N171:S171">
    <cfRule type="cellIs" dxfId="844" priority="582" operator="equal">
      <formula>"eps"</formula>
    </cfRule>
  </conditionalFormatting>
  <conditionalFormatting sqref="M171">
    <cfRule type="cellIs" dxfId="843" priority="581" operator="equal">
      <formula>"eps"</formula>
    </cfRule>
  </conditionalFormatting>
  <conditionalFormatting sqref="T171">
    <cfRule type="cellIs" dxfId="842" priority="580" operator="equal">
      <formula>"eps"</formula>
    </cfRule>
  </conditionalFormatting>
  <conditionalFormatting sqref="U171">
    <cfRule type="cellIs" dxfId="841" priority="579" operator="equal">
      <formula>"eps"</formula>
    </cfRule>
  </conditionalFormatting>
  <conditionalFormatting sqref="L173:U174">
    <cfRule type="cellIs" dxfId="840" priority="578" operator="equal">
      <formula>"eps"</formula>
    </cfRule>
  </conditionalFormatting>
  <conditionalFormatting sqref="N173:S174">
    <cfRule type="cellIs" dxfId="839" priority="577" operator="equal">
      <formula>"eps"</formula>
    </cfRule>
  </conditionalFormatting>
  <conditionalFormatting sqref="M173:M174">
    <cfRule type="cellIs" dxfId="838" priority="576" operator="equal">
      <formula>"eps"</formula>
    </cfRule>
  </conditionalFormatting>
  <conditionalFormatting sqref="T173:T174">
    <cfRule type="cellIs" dxfId="837" priority="575" operator="equal">
      <formula>"eps"</formula>
    </cfRule>
  </conditionalFormatting>
  <conditionalFormatting sqref="U173:U174">
    <cfRule type="cellIs" dxfId="836" priority="574" operator="equal">
      <formula>"eps"</formula>
    </cfRule>
  </conditionalFormatting>
  <conditionalFormatting sqref="L170:U170">
    <cfRule type="cellIs" dxfId="835" priority="573" operator="equal">
      <formula>"eps"</formula>
    </cfRule>
  </conditionalFormatting>
  <conditionalFormatting sqref="N170:S170">
    <cfRule type="cellIs" dxfId="834" priority="572" operator="equal">
      <formula>"eps"</formula>
    </cfRule>
  </conditionalFormatting>
  <conditionalFormatting sqref="M170">
    <cfRule type="cellIs" dxfId="833" priority="571" operator="equal">
      <formula>"eps"</formula>
    </cfRule>
  </conditionalFormatting>
  <conditionalFormatting sqref="T170">
    <cfRule type="cellIs" dxfId="832" priority="570" operator="equal">
      <formula>"eps"</formula>
    </cfRule>
  </conditionalFormatting>
  <conditionalFormatting sqref="U170">
    <cfRule type="cellIs" dxfId="831" priority="569" operator="equal">
      <formula>"eps"</formula>
    </cfRule>
  </conditionalFormatting>
  <conditionalFormatting sqref="L120:U120">
    <cfRule type="cellIs" dxfId="830" priority="568" operator="equal">
      <formula>"eps"</formula>
    </cfRule>
  </conditionalFormatting>
  <conditionalFormatting sqref="N120:S120">
    <cfRule type="cellIs" dxfId="829" priority="567" operator="equal">
      <formula>"eps"</formula>
    </cfRule>
  </conditionalFormatting>
  <conditionalFormatting sqref="M120">
    <cfRule type="cellIs" dxfId="828" priority="566" operator="equal">
      <formula>"eps"</formula>
    </cfRule>
  </conditionalFormatting>
  <conditionalFormatting sqref="T120">
    <cfRule type="cellIs" dxfId="827" priority="565" operator="equal">
      <formula>"eps"</formula>
    </cfRule>
  </conditionalFormatting>
  <conditionalFormatting sqref="U120">
    <cfRule type="cellIs" dxfId="826" priority="564" operator="equal">
      <formula>"eps"</formula>
    </cfRule>
  </conditionalFormatting>
  <conditionalFormatting sqref="L131:U131">
    <cfRule type="cellIs" dxfId="825" priority="563" operator="equal">
      <formula>"eps"</formula>
    </cfRule>
  </conditionalFormatting>
  <conditionalFormatting sqref="N131:S131">
    <cfRule type="cellIs" dxfId="824" priority="562" operator="equal">
      <formula>"eps"</formula>
    </cfRule>
  </conditionalFormatting>
  <conditionalFormatting sqref="M131">
    <cfRule type="cellIs" dxfId="823" priority="561" operator="equal">
      <formula>"eps"</formula>
    </cfRule>
  </conditionalFormatting>
  <conditionalFormatting sqref="T131">
    <cfRule type="cellIs" dxfId="822" priority="560" operator="equal">
      <formula>"eps"</formula>
    </cfRule>
  </conditionalFormatting>
  <conditionalFormatting sqref="U131">
    <cfRule type="cellIs" dxfId="821" priority="559" operator="equal">
      <formula>"eps"</formula>
    </cfRule>
  </conditionalFormatting>
  <conditionalFormatting sqref="AI12:AI13 AI20 AI60 AI27 AI9:AI10 AK18 AK12:AK13 AI15:AI18 AI22:AR25 AI31:AR33 AI35:AR35 AI38:AR47 AI52:AR53 AI55:AR55">
    <cfRule type="cellIs" dxfId="820" priority="558" operator="equal">
      <formula>"eps"</formula>
    </cfRule>
  </conditionalFormatting>
  <conditionalFormatting sqref="AI63 AK63">
    <cfRule type="cellIs" dxfId="819" priority="557" operator="equal">
      <formula>"eps"</formula>
    </cfRule>
  </conditionalFormatting>
  <conditionalFormatting sqref="AI12:AI13 AK12:AK13">
    <cfRule type="cellIs" dxfId="818" priority="556" operator="equal">
      <formula>"eps"</formula>
    </cfRule>
  </conditionalFormatting>
  <conditionalFormatting sqref="AI37:AR47">
    <cfRule type="cellIs" dxfId="817" priority="555" operator="equal">
      <formula>"eps"</formula>
    </cfRule>
  </conditionalFormatting>
  <conditionalFormatting sqref="AI48 AK48">
    <cfRule type="cellIs" dxfId="816" priority="554" operator="equal">
      <formula>"eps"</formula>
    </cfRule>
  </conditionalFormatting>
  <conditionalFormatting sqref="AI11 AK11">
    <cfRule type="cellIs" dxfId="815" priority="553" operator="equal">
      <formula>"eps"</formula>
    </cfRule>
  </conditionalFormatting>
  <conditionalFormatting sqref="AI28:AI29 AK28:AK29">
    <cfRule type="cellIs" dxfId="814" priority="552" operator="equal">
      <formula>"eps"</formula>
    </cfRule>
  </conditionalFormatting>
  <conditionalFormatting sqref="AK56">
    <cfRule type="cellIs" dxfId="813" priority="551" operator="equal">
      <formula>"eps"</formula>
    </cfRule>
  </conditionalFormatting>
  <conditionalFormatting sqref="AK57">
    <cfRule type="cellIs" dxfId="812" priority="550" operator="equal">
      <formula>"eps"</formula>
    </cfRule>
  </conditionalFormatting>
  <conditionalFormatting sqref="AL35:AP35 AL38:AP47 AL55:AP55 AL12:AP13 AL52:AP53 AL18:AP18 AL31:AP33 AL22:AP25">
    <cfRule type="cellIs" dxfId="811" priority="549" operator="equal">
      <formula>"eps"</formula>
    </cfRule>
  </conditionalFormatting>
  <conditionalFormatting sqref="AL63:AP63">
    <cfRule type="cellIs" dxfId="810" priority="548" operator="equal">
      <formula>"eps"</formula>
    </cfRule>
  </conditionalFormatting>
  <conditionalFormatting sqref="AL12:AP13">
    <cfRule type="cellIs" dxfId="809" priority="547" operator="equal">
      <formula>"eps"</formula>
    </cfRule>
  </conditionalFormatting>
  <conditionalFormatting sqref="AL37:AP37">
    <cfRule type="cellIs" dxfId="808" priority="546" operator="equal">
      <formula>"eps"</formula>
    </cfRule>
  </conditionalFormatting>
  <conditionalFormatting sqref="AL48:AP48">
    <cfRule type="cellIs" dxfId="807" priority="545" operator="equal">
      <formula>"eps"</formula>
    </cfRule>
  </conditionalFormatting>
  <conditionalFormatting sqref="AL11:AP11">
    <cfRule type="cellIs" dxfId="806" priority="544" operator="equal">
      <formula>"eps"</formula>
    </cfRule>
  </conditionalFormatting>
  <conditionalFormatting sqref="AL28:AP29">
    <cfRule type="cellIs" dxfId="805" priority="543" operator="equal">
      <formula>"eps"</formula>
    </cfRule>
  </conditionalFormatting>
  <conditionalFormatting sqref="AL56:AP56">
    <cfRule type="cellIs" dxfId="804" priority="542" operator="equal">
      <formula>"eps"</formula>
    </cfRule>
  </conditionalFormatting>
  <conditionalFormatting sqref="AL57:AP57">
    <cfRule type="cellIs" dxfId="803" priority="541" operator="equal">
      <formula>"eps"</formula>
    </cfRule>
  </conditionalFormatting>
  <conditionalFormatting sqref="AJ35 AJ38:AJ47 AJ55 AJ12:AJ13 AJ52:AJ53 AJ18 AJ31:AJ33 AJ22:AJ25">
    <cfRule type="cellIs" dxfId="802" priority="540" operator="equal">
      <formula>"eps"</formula>
    </cfRule>
  </conditionalFormatting>
  <conditionalFormatting sqref="AJ63">
    <cfRule type="cellIs" dxfId="801" priority="539" operator="equal">
      <formula>"eps"</formula>
    </cfRule>
  </conditionalFormatting>
  <conditionalFormatting sqref="AJ12:AJ13">
    <cfRule type="cellIs" dxfId="800" priority="538" operator="equal">
      <formula>"eps"</formula>
    </cfRule>
  </conditionalFormatting>
  <conditionalFormatting sqref="AJ37">
    <cfRule type="cellIs" dxfId="799" priority="537" operator="equal">
      <formula>"eps"</formula>
    </cfRule>
  </conditionalFormatting>
  <conditionalFormatting sqref="AJ48">
    <cfRule type="cellIs" dxfId="798" priority="536" operator="equal">
      <formula>"eps"</formula>
    </cfRule>
  </conditionalFormatting>
  <conditionalFormatting sqref="AJ11">
    <cfRule type="cellIs" dxfId="797" priority="535" operator="equal">
      <formula>"eps"</formula>
    </cfRule>
  </conditionalFormatting>
  <conditionalFormatting sqref="AJ28:AJ29">
    <cfRule type="cellIs" dxfId="796" priority="534" operator="equal">
      <formula>"eps"</formula>
    </cfRule>
  </conditionalFormatting>
  <conditionalFormatting sqref="AJ56">
    <cfRule type="cellIs" dxfId="795" priority="533" operator="equal">
      <formula>"eps"</formula>
    </cfRule>
  </conditionalFormatting>
  <conditionalFormatting sqref="AJ57">
    <cfRule type="cellIs" dxfId="794" priority="532" operator="equal">
      <formula>"eps"</formula>
    </cfRule>
  </conditionalFormatting>
  <conditionalFormatting sqref="AJ19">
    <cfRule type="cellIs" dxfId="793" priority="495" operator="equal">
      <formula>"eps"</formula>
    </cfRule>
  </conditionalFormatting>
  <conditionalFormatting sqref="AL19:AP19">
    <cfRule type="cellIs" dxfId="792" priority="496" operator="equal">
      <formula>"eps"</formula>
    </cfRule>
  </conditionalFormatting>
  <conditionalFormatting sqref="AR14">
    <cfRule type="cellIs" dxfId="791" priority="498" operator="equal">
      <formula>"eps"</formula>
    </cfRule>
  </conditionalFormatting>
  <conditionalFormatting sqref="AK19">
    <cfRule type="cellIs" dxfId="790" priority="497" operator="equal">
      <formula>"eps"</formula>
    </cfRule>
  </conditionalFormatting>
  <conditionalFormatting sqref="AI14">
    <cfRule type="cellIs" dxfId="789" priority="500" operator="equal">
      <formula>"eps"</formula>
    </cfRule>
  </conditionalFormatting>
  <conditionalFormatting sqref="AQ14">
    <cfRule type="cellIs" dxfId="788" priority="499" operator="equal">
      <formula>"eps"</formula>
    </cfRule>
  </conditionalFormatting>
  <conditionalFormatting sqref="AQ35 AQ38:AQ47 AQ55 AQ52:AQ53 AQ18 AQ31:AQ33 AQ22:AQ25">
    <cfRule type="cellIs" dxfId="787" priority="531" operator="equal">
      <formula>"eps"</formula>
    </cfRule>
  </conditionalFormatting>
  <conditionalFormatting sqref="AQ37">
    <cfRule type="cellIs" dxfId="786" priority="530" operator="equal">
      <formula>"eps"</formula>
    </cfRule>
  </conditionalFormatting>
  <conditionalFormatting sqref="AQ48">
    <cfRule type="cellIs" dxfId="785" priority="529" operator="equal">
      <formula>"eps"</formula>
    </cfRule>
  </conditionalFormatting>
  <conditionalFormatting sqref="AQ11">
    <cfRule type="cellIs" dxfId="784" priority="528" operator="equal">
      <formula>"eps"</formula>
    </cfRule>
  </conditionalFormatting>
  <conditionalFormatting sqref="AQ28:AQ29">
    <cfRule type="cellIs" dxfId="783" priority="527" operator="equal">
      <formula>"eps"</formula>
    </cfRule>
  </conditionalFormatting>
  <conditionalFormatting sqref="AQ56">
    <cfRule type="cellIs" dxfId="782" priority="526" operator="equal">
      <formula>"eps"</formula>
    </cfRule>
  </conditionalFormatting>
  <conditionalFormatting sqref="AQ57">
    <cfRule type="cellIs" dxfId="781" priority="525" operator="equal">
      <formula>"eps"</formula>
    </cfRule>
  </conditionalFormatting>
  <conditionalFormatting sqref="AK49">
    <cfRule type="cellIs" dxfId="780" priority="461" operator="equal">
      <formula>"eps"</formula>
    </cfRule>
  </conditionalFormatting>
  <conditionalFormatting sqref="AJ49">
    <cfRule type="cellIs" dxfId="779" priority="454" operator="equal">
      <formula>"eps"</formula>
    </cfRule>
  </conditionalFormatting>
  <conditionalFormatting sqref="AR36">
    <cfRule type="cellIs" dxfId="778" priority="462" operator="equal">
      <formula>"eps"</formula>
    </cfRule>
  </conditionalFormatting>
  <conditionalFormatting sqref="AQ36">
    <cfRule type="cellIs" dxfId="777" priority="463" operator="equal">
      <formula>"eps"</formula>
    </cfRule>
  </conditionalFormatting>
  <conditionalFormatting sqref="AI36">
    <cfRule type="cellIs" dxfId="776" priority="464" operator="equal">
      <formula>"eps"</formula>
    </cfRule>
  </conditionalFormatting>
  <conditionalFormatting sqref="AJ36">
    <cfRule type="cellIs" dxfId="775" priority="465" operator="equal">
      <formula>"eps"</formula>
    </cfRule>
  </conditionalFormatting>
  <conditionalFormatting sqref="AL36:AP36">
    <cfRule type="cellIs" dxfId="774" priority="466" operator="equal">
      <formula>"eps"</formula>
    </cfRule>
  </conditionalFormatting>
  <conditionalFormatting sqref="AK36">
    <cfRule type="cellIs" dxfId="773" priority="467" operator="equal">
      <formula>"eps"</formula>
    </cfRule>
  </conditionalFormatting>
  <conditionalFormatting sqref="AR34">
    <cfRule type="cellIs" dxfId="772" priority="468" operator="equal">
      <formula>"eps"</formula>
    </cfRule>
  </conditionalFormatting>
  <conditionalFormatting sqref="AQ34">
    <cfRule type="cellIs" dxfId="771" priority="469" operator="equal">
      <formula>"eps"</formula>
    </cfRule>
  </conditionalFormatting>
  <conditionalFormatting sqref="AI34">
    <cfRule type="cellIs" dxfId="770" priority="470" operator="equal">
      <formula>"eps"</formula>
    </cfRule>
  </conditionalFormatting>
  <conditionalFormatting sqref="AJ34">
    <cfRule type="cellIs" dxfId="769" priority="471" operator="equal">
      <formula>"eps"</formula>
    </cfRule>
  </conditionalFormatting>
  <conditionalFormatting sqref="AL34:AP34">
    <cfRule type="cellIs" dxfId="768" priority="472" operator="equal">
      <formula>"eps"</formula>
    </cfRule>
  </conditionalFormatting>
  <conditionalFormatting sqref="AK34">
    <cfRule type="cellIs" dxfId="767" priority="473" operator="equal">
      <formula>"eps"</formula>
    </cfRule>
  </conditionalFormatting>
  <conditionalFormatting sqref="AR30">
    <cfRule type="cellIs" dxfId="766" priority="474" operator="equal">
      <formula>"eps"</formula>
    </cfRule>
  </conditionalFormatting>
  <conditionalFormatting sqref="AQ12:AQ13">
    <cfRule type="cellIs" dxfId="765" priority="524" operator="equal">
      <formula>"eps"</formula>
    </cfRule>
  </conditionalFormatting>
  <conditionalFormatting sqref="AR35 AR38:AR47 AR55 AR52:AR53 AR18 AR31:AR33 AR22:AR25">
    <cfRule type="cellIs" dxfId="764" priority="523" operator="equal">
      <formula>"eps"</formula>
    </cfRule>
  </conditionalFormatting>
  <conditionalFormatting sqref="AR37">
    <cfRule type="cellIs" dxfId="763" priority="522" operator="equal">
      <formula>"eps"</formula>
    </cfRule>
  </conditionalFormatting>
  <conditionalFormatting sqref="AR48">
    <cfRule type="cellIs" dxfId="762" priority="521" operator="equal">
      <formula>"eps"</formula>
    </cfRule>
  </conditionalFormatting>
  <conditionalFormatting sqref="AR11">
    <cfRule type="cellIs" dxfId="761" priority="520" operator="equal">
      <formula>"eps"</formula>
    </cfRule>
  </conditionalFormatting>
  <conditionalFormatting sqref="AR28:AR29">
    <cfRule type="cellIs" dxfId="760" priority="519" operator="equal">
      <formula>"eps"</formula>
    </cfRule>
  </conditionalFormatting>
  <conditionalFormatting sqref="AR56">
    <cfRule type="cellIs" dxfId="759" priority="518" operator="equal">
      <formula>"eps"</formula>
    </cfRule>
  </conditionalFormatting>
  <conditionalFormatting sqref="AR57">
    <cfRule type="cellIs" dxfId="758" priority="517" operator="equal">
      <formula>"eps"</formula>
    </cfRule>
  </conditionalFormatting>
  <conditionalFormatting sqref="AK59">
    <cfRule type="cellIs" dxfId="757" priority="435" operator="equal">
      <formula>"eps"</formula>
    </cfRule>
  </conditionalFormatting>
  <conditionalFormatting sqref="AQ59">
    <cfRule type="cellIs" dxfId="756" priority="428" operator="equal">
      <formula>"eps"</formula>
    </cfRule>
  </conditionalFormatting>
  <conditionalFormatting sqref="AL58:AP58">
    <cfRule type="cellIs" dxfId="755" priority="436" operator="equal">
      <formula>"eps"</formula>
    </cfRule>
  </conditionalFormatting>
  <conditionalFormatting sqref="AK58">
    <cfRule type="cellIs" dxfId="754" priority="437" operator="equal">
      <formula>"eps"</formula>
    </cfRule>
  </conditionalFormatting>
  <conditionalFormatting sqref="AR54">
    <cfRule type="cellIs" dxfId="753" priority="438" operator="equal">
      <formula>"eps"</formula>
    </cfRule>
  </conditionalFormatting>
  <conditionalFormatting sqref="AQ54">
    <cfRule type="cellIs" dxfId="752" priority="439" operator="equal">
      <formula>"eps"</formula>
    </cfRule>
  </conditionalFormatting>
  <conditionalFormatting sqref="AI54">
    <cfRule type="cellIs" dxfId="751" priority="440" operator="equal">
      <formula>"eps"</formula>
    </cfRule>
  </conditionalFormatting>
  <conditionalFormatting sqref="AJ54">
    <cfRule type="cellIs" dxfId="750" priority="441" operator="equal">
      <formula>"eps"</formula>
    </cfRule>
  </conditionalFormatting>
  <conditionalFormatting sqref="AL54:AP54">
    <cfRule type="cellIs" dxfId="749" priority="442" operator="equal">
      <formula>"eps"</formula>
    </cfRule>
  </conditionalFormatting>
  <conditionalFormatting sqref="AK54">
    <cfRule type="cellIs" dxfId="748" priority="443" operator="equal">
      <formula>"eps"</formula>
    </cfRule>
  </conditionalFormatting>
  <conditionalFormatting sqref="AR51">
    <cfRule type="cellIs" dxfId="747" priority="444" operator="equal">
      <formula>"eps"</formula>
    </cfRule>
  </conditionalFormatting>
  <conditionalFormatting sqref="AR50">
    <cfRule type="cellIs" dxfId="746" priority="445" operator="equal">
      <formula>"eps"</formula>
    </cfRule>
  </conditionalFormatting>
  <conditionalFormatting sqref="AR49">
    <cfRule type="cellIs" dxfId="745" priority="446" operator="equal">
      <formula>"eps"</formula>
    </cfRule>
  </conditionalFormatting>
  <conditionalFormatting sqref="AQ51">
    <cfRule type="cellIs" dxfId="744" priority="447" operator="equal">
      <formula>"eps"</formula>
    </cfRule>
  </conditionalFormatting>
  <conditionalFormatting sqref="AQ50">
    <cfRule type="cellIs" dxfId="743" priority="448" operator="equal">
      <formula>"eps"</formula>
    </cfRule>
  </conditionalFormatting>
  <conditionalFormatting sqref="AR12:AR13">
    <cfRule type="cellIs" dxfId="742" priority="516" operator="equal">
      <formula>"eps"</formula>
    </cfRule>
  </conditionalFormatting>
  <conditionalFormatting sqref="AQ63:AR63">
    <cfRule type="cellIs" dxfId="741" priority="515" operator="equal">
      <formula>"eps"</formula>
    </cfRule>
  </conditionalFormatting>
  <conditionalFormatting sqref="AJ9:AR10">
    <cfRule type="cellIs" dxfId="740" priority="514" operator="equal">
      <formula>"eps"</formula>
    </cfRule>
  </conditionalFormatting>
  <conditionalFormatting sqref="AJ15:AR17">
    <cfRule type="cellIs" dxfId="739" priority="513" operator="equal">
      <formula>"eps"</formula>
    </cfRule>
  </conditionalFormatting>
  <conditionalFormatting sqref="AJ20:AR20">
    <cfRule type="cellIs" dxfId="738" priority="512" operator="equal">
      <formula>"eps"</formula>
    </cfRule>
  </conditionalFormatting>
  <conditionalFormatting sqref="AJ27:AR27">
    <cfRule type="cellIs" dxfId="737" priority="511" operator="equal">
      <formula>"eps"</formula>
    </cfRule>
  </conditionalFormatting>
  <conditionalFormatting sqref="AI56:AR57">
    <cfRule type="cellIs" dxfId="736" priority="510" operator="equal">
      <formula>"eps"</formula>
    </cfRule>
  </conditionalFormatting>
  <conditionalFormatting sqref="AJ60:AR60">
    <cfRule type="cellIs" dxfId="735" priority="509" operator="equal">
      <formula>"eps"</formula>
    </cfRule>
  </conditionalFormatting>
  <conditionalFormatting sqref="AQ49">
    <cfRule type="cellIs" dxfId="734" priority="449" operator="equal">
      <formula>"eps"</formula>
    </cfRule>
  </conditionalFormatting>
  <conditionalFormatting sqref="AJ50">
    <cfRule type="cellIs" dxfId="733" priority="453" operator="equal">
      <formula>"eps"</formula>
    </cfRule>
  </conditionalFormatting>
  <conditionalFormatting sqref="AI50">
    <cfRule type="cellIs" dxfId="732" priority="452" operator="equal">
      <formula>"eps"</formula>
    </cfRule>
  </conditionalFormatting>
  <conditionalFormatting sqref="AK51">
    <cfRule type="cellIs" dxfId="731" priority="457" operator="equal">
      <formula>"eps"</formula>
    </cfRule>
  </conditionalFormatting>
  <conditionalFormatting sqref="AL51:AP51">
    <cfRule type="cellIs" dxfId="730" priority="456" operator="equal">
      <formula>"eps"</formula>
    </cfRule>
  </conditionalFormatting>
  <conditionalFormatting sqref="AL49:AP49">
    <cfRule type="cellIs" dxfId="729" priority="460" operator="equal">
      <formula>"eps"</formula>
    </cfRule>
  </conditionalFormatting>
  <conditionalFormatting sqref="AK26">
    <cfRule type="cellIs" dxfId="728" priority="485" operator="equal">
      <formula>"eps"</formula>
    </cfRule>
  </conditionalFormatting>
  <conditionalFormatting sqref="AL26:AP26">
    <cfRule type="cellIs" dxfId="727" priority="484" operator="equal">
      <formula>"eps"</formula>
    </cfRule>
  </conditionalFormatting>
  <conditionalFormatting sqref="AJ21">
    <cfRule type="cellIs" dxfId="726" priority="489" operator="equal">
      <formula>"eps"</formula>
    </cfRule>
  </conditionalFormatting>
  <conditionalFormatting sqref="AI21">
    <cfRule type="cellIs" dxfId="725" priority="488" operator="equal">
      <formula>"eps"</formula>
    </cfRule>
  </conditionalFormatting>
  <conditionalFormatting sqref="AQ21">
    <cfRule type="cellIs" dxfId="724" priority="487" operator="equal">
      <formula>"eps"</formula>
    </cfRule>
  </conditionalFormatting>
  <conditionalFormatting sqref="AR21">
    <cfRule type="cellIs" dxfId="723" priority="486" operator="equal">
      <formula>"eps"</formula>
    </cfRule>
  </conditionalFormatting>
  <conditionalFormatting sqref="AI19">
    <cfRule type="cellIs" dxfId="722" priority="494" operator="equal">
      <formula>"eps"</formula>
    </cfRule>
  </conditionalFormatting>
  <conditionalFormatting sqref="AI8">
    <cfRule type="cellIs" dxfId="721" priority="508" operator="equal">
      <formula>"eps"</formula>
    </cfRule>
  </conditionalFormatting>
  <conditionalFormatting sqref="AK8:AP8">
    <cfRule type="cellIs" dxfId="720" priority="507" operator="equal">
      <formula>"eps"</formula>
    </cfRule>
  </conditionalFormatting>
  <conditionalFormatting sqref="AJ8">
    <cfRule type="cellIs" dxfId="719" priority="506" operator="equal">
      <formula>"eps"</formula>
    </cfRule>
  </conditionalFormatting>
  <conditionalFormatting sqref="AQ8">
    <cfRule type="cellIs" dxfId="718" priority="505" operator="equal">
      <formula>"eps"</formula>
    </cfRule>
  </conditionalFormatting>
  <conditionalFormatting sqref="AR8">
    <cfRule type="cellIs" dxfId="717" priority="504" operator="equal">
      <formula>"eps"</formula>
    </cfRule>
  </conditionalFormatting>
  <conditionalFormatting sqref="AK14">
    <cfRule type="cellIs" dxfId="716" priority="503" operator="equal">
      <formula>"eps"</formula>
    </cfRule>
  </conditionalFormatting>
  <conditionalFormatting sqref="AL14:AP14">
    <cfRule type="cellIs" dxfId="715" priority="502" operator="equal">
      <formula>"eps"</formula>
    </cfRule>
  </conditionalFormatting>
  <conditionalFormatting sqref="AJ14">
    <cfRule type="cellIs" dxfId="714" priority="501" operator="equal">
      <formula>"eps"</formula>
    </cfRule>
  </conditionalFormatting>
  <conditionalFormatting sqref="AQ19">
    <cfRule type="cellIs" dxfId="713" priority="493" operator="equal">
      <formula>"eps"</formula>
    </cfRule>
  </conditionalFormatting>
  <conditionalFormatting sqref="AR19">
    <cfRule type="cellIs" dxfId="712" priority="492" operator="equal">
      <formula>"eps"</formula>
    </cfRule>
  </conditionalFormatting>
  <conditionalFormatting sqref="AK21">
    <cfRule type="cellIs" dxfId="711" priority="491" operator="equal">
      <formula>"eps"</formula>
    </cfRule>
  </conditionalFormatting>
  <conditionalFormatting sqref="AL21:AP21">
    <cfRule type="cellIs" dxfId="710" priority="490" operator="equal">
      <formula>"eps"</formula>
    </cfRule>
  </conditionalFormatting>
  <conditionalFormatting sqref="AJ26">
    <cfRule type="cellIs" dxfId="709" priority="483" operator="equal">
      <formula>"eps"</formula>
    </cfRule>
  </conditionalFormatting>
  <conditionalFormatting sqref="AI26">
    <cfRule type="cellIs" dxfId="708" priority="482" operator="equal">
      <formula>"eps"</formula>
    </cfRule>
  </conditionalFormatting>
  <conditionalFormatting sqref="AQ26">
    <cfRule type="cellIs" dxfId="707" priority="481" operator="equal">
      <formula>"eps"</formula>
    </cfRule>
  </conditionalFormatting>
  <conditionalFormatting sqref="AR26">
    <cfRule type="cellIs" dxfId="706" priority="480" operator="equal">
      <formula>"eps"</formula>
    </cfRule>
  </conditionalFormatting>
  <conditionalFormatting sqref="AK30">
    <cfRule type="cellIs" dxfId="705" priority="479" operator="equal">
      <formula>"eps"</formula>
    </cfRule>
  </conditionalFormatting>
  <conditionalFormatting sqref="AL30:AP30">
    <cfRule type="cellIs" dxfId="704" priority="478" operator="equal">
      <formula>"eps"</formula>
    </cfRule>
  </conditionalFormatting>
  <conditionalFormatting sqref="AJ30">
    <cfRule type="cellIs" dxfId="703" priority="477" operator="equal">
      <formula>"eps"</formula>
    </cfRule>
  </conditionalFormatting>
  <conditionalFormatting sqref="AI30">
    <cfRule type="cellIs" dxfId="702" priority="476" operator="equal">
      <formula>"eps"</formula>
    </cfRule>
  </conditionalFormatting>
  <conditionalFormatting sqref="AQ30">
    <cfRule type="cellIs" dxfId="701" priority="475" operator="equal">
      <formula>"eps"</formula>
    </cfRule>
  </conditionalFormatting>
  <conditionalFormatting sqref="AK50">
    <cfRule type="cellIs" dxfId="700" priority="459" operator="equal">
      <formula>"eps"</formula>
    </cfRule>
  </conditionalFormatting>
  <conditionalFormatting sqref="AL50:AP50">
    <cfRule type="cellIs" dxfId="699" priority="458" operator="equal">
      <formula>"eps"</formula>
    </cfRule>
  </conditionalFormatting>
  <conditionalFormatting sqref="AI49">
    <cfRule type="cellIs" dxfId="698" priority="455" operator="equal">
      <formula>"eps"</formula>
    </cfRule>
  </conditionalFormatting>
  <conditionalFormatting sqref="AJ51">
    <cfRule type="cellIs" dxfId="697" priority="451" operator="equal">
      <formula>"eps"</formula>
    </cfRule>
  </conditionalFormatting>
  <conditionalFormatting sqref="AI51">
    <cfRule type="cellIs" dxfId="696" priority="450" operator="equal">
      <formula>"eps"</formula>
    </cfRule>
  </conditionalFormatting>
  <conditionalFormatting sqref="AL59:AP59">
    <cfRule type="cellIs" dxfId="695" priority="434" operator="equal">
      <formula>"eps"</formula>
    </cfRule>
  </conditionalFormatting>
  <conditionalFormatting sqref="AI59">
    <cfRule type="cellIs" dxfId="694" priority="433" operator="equal">
      <formula>"eps"</formula>
    </cfRule>
  </conditionalFormatting>
  <conditionalFormatting sqref="AJ59">
    <cfRule type="cellIs" dxfId="693" priority="432" operator="equal">
      <formula>"eps"</formula>
    </cfRule>
  </conditionalFormatting>
  <conditionalFormatting sqref="AJ58">
    <cfRule type="cellIs" dxfId="692" priority="431" operator="equal">
      <formula>"eps"</formula>
    </cfRule>
  </conditionalFormatting>
  <conditionalFormatting sqref="AI58">
    <cfRule type="cellIs" dxfId="691" priority="430" operator="equal">
      <formula>"eps"</formula>
    </cfRule>
  </conditionalFormatting>
  <conditionalFormatting sqref="AQ58">
    <cfRule type="cellIs" dxfId="690" priority="429" operator="equal">
      <formula>"eps"</formula>
    </cfRule>
  </conditionalFormatting>
  <conditionalFormatting sqref="AR58">
    <cfRule type="cellIs" dxfId="689" priority="427" operator="equal">
      <formula>"eps"</formula>
    </cfRule>
  </conditionalFormatting>
  <conditionalFormatting sqref="AR59">
    <cfRule type="cellIs" dxfId="688" priority="426" operator="equal">
      <formula>"eps"</formula>
    </cfRule>
  </conditionalFormatting>
  <conditionalFormatting sqref="AK61">
    <cfRule type="cellIs" dxfId="687" priority="425" operator="equal">
      <formula>"eps"</formula>
    </cfRule>
  </conditionalFormatting>
  <conditionalFormatting sqref="AL61:AP61">
    <cfRule type="cellIs" dxfId="686" priority="424" operator="equal">
      <formula>"eps"</formula>
    </cfRule>
  </conditionalFormatting>
  <conditionalFormatting sqref="AK62">
    <cfRule type="cellIs" dxfId="685" priority="423" operator="equal">
      <formula>"eps"</formula>
    </cfRule>
  </conditionalFormatting>
  <conditionalFormatting sqref="AL62:AP62">
    <cfRule type="cellIs" dxfId="684" priority="422" operator="equal">
      <formula>"eps"</formula>
    </cfRule>
  </conditionalFormatting>
  <conditionalFormatting sqref="AK61:AP61">
    <cfRule type="cellIs" dxfId="683" priority="421" operator="equal">
      <formula>"eps"</formula>
    </cfRule>
  </conditionalFormatting>
  <conditionalFormatting sqref="AJ61">
    <cfRule type="cellIs" dxfId="682" priority="420" operator="equal">
      <formula>"eps"</formula>
    </cfRule>
  </conditionalFormatting>
  <conditionalFormatting sqref="AI61">
    <cfRule type="cellIs" dxfId="681" priority="419" operator="equal">
      <formula>"eps"</formula>
    </cfRule>
  </conditionalFormatting>
  <conditionalFormatting sqref="AJ62">
    <cfRule type="cellIs" dxfId="680" priority="418" operator="equal">
      <formula>"eps"</formula>
    </cfRule>
  </conditionalFormatting>
  <conditionalFormatting sqref="AI62">
    <cfRule type="cellIs" dxfId="679" priority="417" operator="equal">
      <formula>"eps"</formula>
    </cfRule>
  </conditionalFormatting>
  <conditionalFormatting sqref="AQ61">
    <cfRule type="cellIs" dxfId="678" priority="416" operator="equal">
      <formula>"eps"</formula>
    </cfRule>
  </conditionalFormatting>
  <conditionalFormatting sqref="AQ62">
    <cfRule type="cellIs" dxfId="677" priority="415" operator="equal">
      <formula>"eps"</formula>
    </cfRule>
  </conditionalFormatting>
  <conditionalFormatting sqref="AQ61">
    <cfRule type="cellIs" dxfId="676" priority="414" operator="equal">
      <formula>"eps"</formula>
    </cfRule>
  </conditionalFormatting>
  <conditionalFormatting sqref="AR61">
    <cfRule type="cellIs" dxfId="675" priority="413" operator="equal">
      <formula>"eps"</formula>
    </cfRule>
  </conditionalFormatting>
  <conditionalFormatting sqref="AR62">
    <cfRule type="cellIs" dxfId="674" priority="412" operator="equal">
      <formula>"eps"</formula>
    </cfRule>
  </conditionalFormatting>
  <conditionalFormatting sqref="AR61">
    <cfRule type="cellIs" dxfId="673" priority="411" operator="equal">
      <formula>"eps"</formula>
    </cfRule>
  </conditionalFormatting>
  <conditionalFormatting sqref="L12:L13 L20 L60 L27 L9:L10 N18 N12:N13 L15:L18 L22:U25 L31:U33 L35:U35 L38:U47 L52:U53 L55:U55">
    <cfRule type="cellIs" dxfId="672" priority="410" operator="equal">
      <formula>"eps"</formula>
    </cfRule>
  </conditionalFormatting>
  <conditionalFormatting sqref="L63 N63">
    <cfRule type="cellIs" dxfId="671" priority="409" operator="equal">
      <formula>"eps"</formula>
    </cfRule>
  </conditionalFormatting>
  <conditionalFormatting sqref="L12:L13 N12:N13">
    <cfRule type="cellIs" dxfId="670" priority="408" operator="equal">
      <formula>"eps"</formula>
    </cfRule>
  </conditionalFormatting>
  <conditionalFormatting sqref="L37:U47">
    <cfRule type="cellIs" dxfId="669" priority="407" operator="equal">
      <formula>"eps"</formula>
    </cfRule>
  </conditionalFormatting>
  <conditionalFormatting sqref="L48 N48">
    <cfRule type="cellIs" dxfId="668" priority="406" operator="equal">
      <formula>"eps"</formula>
    </cfRule>
  </conditionalFormatting>
  <conditionalFormatting sqref="L11 N11">
    <cfRule type="cellIs" dxfId="667" priority="405" operator="equal">
      <formula>"eps"</formula>
    </cfRule>
  </conditionalFormatting>
  <conditionalFormatting sqref="L28 N28">
    <cfRule type="cellIs" dxfId="666" priority="404" operator="equal">
      <formula>"eps"</formula>
    </cfRule>
  </conditionalFormatting>
  <conditionalFormatting sqref="N56">
    <cfRule type="cellIs" dxfId="665" priority="403" operator="equal">
      <formula>"eps"</formula>
    </cfRule>
  </conditionalFormatting>
  <conditionalFormatting sqref="N57">
    <cfRule type="cellIs" dxfId="664" priority="402" operator="equal">
      <formula>"eps"</formula>
    </cfRule>
  </conditionalFormatting>
  <conditionalFormatting sqref="O35:S35 O38:S47 O55:S55 O12:S13 O52:S53 O18:S18 O31:S33 O22:S25">
    <cfRule type="cellIs" dxfId="663" priority="401" operator="equal">
      <formula>"eps"</formula>
    </cfRule>
  </conditionalFormatting>
  <conditionalFormatting sqref="O63:S63">
    <cfRule type="cellIs" dxfId="662" priority="400" operator="equal">
      <formula>"eps"</formula>
    </cfRule>
  </conditionalFormatting>
  <conditionalFormatting sqref="O12:S13">
    <cfRule type="cellIs" dxfId="661" priority="399" operator="equal">
      <formula>"eps"</formula>
    </cfRule>
  </conditionalFormatting>
  <conditionalFormatting sqref="O37:S37">
    <cfRule type="cellIs" dxfId="660" priority="398" operator="equal">
      <formula>"eps"</formula>
    </cfRule>
  </conditionalFormatting>
  <conditionalFormatting sqref="O48:S48">
    <cfRule type="cellIs" dxfId="659" priority="397" operator="equal">
      <formula>"eps"</formula>
    </cfRule>
  </conditionalFormatting>
  <conditionalFormatting sqref="O11:S11">
    <cfRule type="cellIs" dxfId="658" priority="396" operator="equal">
      <formula>"eps"</formula>
    </cfRule>
  </conditionalFormatting>
  <conditionalFormatting sqref="O28:S28">
    <cfRule type="cellIs" dxfId="657" priority="395" operator="equal">
      <formula>"eps"</formula>
    </cfRule>
  </conditionalFormatting>
  <conditionalFormatting sqref="O56:S56">
    <cfRule type="cellIs" dxfId="656" priority="394" operator="equal">
      <formula>"eps"</formula>
    </cfRule>
  </conditionalFormatting>
  <conditionalFormatting sqref="O57:S57">
    <cfRule type="cellIs" dxfId="655" priority="393" operator="equal">
      <formula>"eps"</formula>
    </cfRule>
  </conditionalFormatting>
  <conditionalFormatting sqref="M35 M38:M47 M55 M12:M13 M52:M53 M18 M31:M33 M22:M25">
    <cfRule type="cellIs" dxfId="654" priority="392" operator="equal">
      <formula>"eps"</formula>
    </cfRule>
  </conditionalFormatting>
  <conditionalFormatting sqref="M63">
    <cfRule type="cellIs" dxfId="653" priority="391" operator="equal">
      <formula>"eps"</formula>
    </cfRule>
  </conditionalFormatting>
  <conditionalFormatting sqref="M12:M13">
    <cfRule type="cellIs" dxfId="652" priority="390" operator="equal">
      <formula>"eps"</formula>
    </cfRule>
  </conditionalFormatting>
  <conditionalFormatting sqref="M37">
    <cfRule type="cellIs" dxfId="651" priority="389" operator="equal">
      <formula>"eps"</formula>
    </cfRule>
  </conditionalFormatting>
  <conditionalFormatting sqref="M48">
    <cfRule type="cellIs" dxfId="650" priority="388" operator="equal">
      <formula>"eps"</formula>
    </cfRule>
  </conditionalFormatting>
  <conditionalFormatting sqref="M11">
    <cfRule type="cellIs" dxfId="649" priority="387" operator="equal">
      <formula>"eps"</formula>
    </cfRule>
  </conditionalFormatting>
  <conditionalFormatting sqref="M28">
    <cfRule type="cellIs" dxfId="648" priority="386" operator="equal">
      <formula>"eps"</formula>
    </cfRule>
  </conditionalFormatting>
  <conditionalFormatting sqref="M56">
    <cfRule type="cellIs" dxfId="647" priority="385" operator="equal">
      <formula>"eps"</formula>
    </cfRule>
  </conditionalFormatting>
  <conditionalFormatting sqref="M57">
    <cfRule type="cellIs" dxfId="646" priority="384" operator="equal">
      <formula>"eps"</formula>
    </cfRule>
  </conditionalFormatting>
  <conditionalFormatting sqref="T35 T38:T47 T55 T52:T53 T18 T31:T33 T22:T25">
    <cfRule type="cellIs" dxfId="645" priority="383" operator="equal">
      <formula>"eps"</formula>
    </cfRule>
  </conditionalFormatting>
  <conditionalFormatting sqref="T37">
    <cfRule type="cellIs" dxfId="644" priority="382" operator="equal">
      <formula>"eps"</formula>
    </cfRule>
  </conditionalFormatting>
  <conditionalFormatting sqref="T48">
    <cfRule type="cellIs" dxfId="643" priority="381" operator="equal">
      <formula>"eps"</formula>
    </cfRule>
  </conditionalFormatting>
  <conditionalFormatting sqref="T11">
    <cfRule type="cellIs" dxfId="642" priority="380" operator="equal">
      <formula>"eps"</formula>
    </cfRule>
  </conditionalFormatting>
  <conditionalFormatting sqref="T28">
    <cfRule type="cellIs" dxfId="641" priority="379" operator="equal">
      <formula>"eps"</formula>
    </cfRule>
  </conditionalFormatting>
  <conditionalFormatting sqref="T56">
    <cfRule type="cellIs" dxfId="640" priority="378" operator="equal">
      <formula>"eps"</formula>
    </cfRule>
  </conditionalFormatting>
  <conditionalFormatting sqref="T57">
    <cfRule type="cellIs" dxfId="639" priority="377" operator="equal">
      <formula>"eps"</formula>
    </cfRule>
  </conditionalFormatting>
  <conditionalFormatting sqref="T12:T13">
    <cfRule type="cellIs" dxfId="638" priority="376" operator="equal">
      <formula>"eps"</formula>
    </cfRule>
  </conditionalFormatting>
  <conditionalFormatting sqref="U35 U38:U47 U55 U52:U53 U18 U31:U33 U22:U25">
    <cfRule type="cellIs" dxfId="637" priority="375" operator="equal">
      <formula>"eps"</formula>
    </cfRule>
  </conditionalFormatting>
  <conditionalFormatting sqref="U37">
    <cfRule type="cellIs" dxfId="636" priority="374" operator="equal">
      <formula>"eps"</formula>
    </cfRule>
  </conditionalFormatting>
  <conditionalFormatting sqref="U48">
    <cfRule type="cellIs" dxfId="635" priority="373" operator="equal">
      <formula>"eps"</formula>
    </cfRule>
  </conditionalFormatting>
  <conditionalFormatting sqref="U11">
    <cfRule type="cellIs" dxfId="634" priority="372" operator="equal">
      <formula>"eps"</formula>
    </cfRule>
  </conditionalFormatting>
  <conditionalFormatting sqref="U28">
    <cfRule type="cellIs" dxfId="633" priority="371" operator="equal">
      <formula>"eps"</formula>
    </cfRule>
  </conditionalFormatting>
  <conditionalFormatting sqref="U56">
    <cfRule type="cellIs" dxfId="632" priority="370" operator="equal">
      <formula>"eps"</formula>
    </cfRule>
  </conditionalFormatting>
  <conditionalFormatting sqref="U57">
    <cfRule type="cellIs" dxfId="631" priority="369" operator="equal">
      <formula>"eps"</formula>
    </cfRule>
  </conditionalFormatting>
  <conditionalFormatting sqref="U12:U13">
    <cfRule type="cellIs" dxfId="630" priority="368" operator="equal">
      <formula>"eps"</formula>
    </cfRule>
  </conditionalFormatting>
  <conditionalFormatting sqref="T63:U63">
    <cfRule type="cellIs" dxfId="629" priority="367" operator="equal">
      <formula>"eps"</formula>
    </cfRule>
  </conditionalFormatting>
  <conditionalFormatting sqref="M9:U10">
    <cfRule type="cellIs" dxfId="628" priority="366" operator="equal">
      <formula>"eps"</formula>
    </cfRule>
  </conditionalFormatting>
  <conditionalFormatting sqref="M15:U17">
    <cfRule type="cellIs" dxfId="627" priority="365" operator="equal">
      <formula>"eps"</formula>
    </cfRule>
  </conditionalFormatting>
  <conditionalFormatting sqref="M20:U20">
    <cfRule type="cellIs" dxfId="626" priority="364" operator="equal">
      <formula>"eps"</formula>
    </cfRule>
  </conditionalFormatting>
  <conditionalFormatting sqref="M27:U27">
    <cfRule type="cellIs" dxfId="625" priority="363" operator="equal">
      <formula>"eps"</formula>
    </cfRule>
  </conditionalFormatting>
  <conditionalFormatting sqref="L56:U57">
    <cfRule type="cellIs" dxfId="624" priority="362" operator="equal">
      <formula>"eps"</formula>
    </cfRule>
  </conditionalFormatting>
  <conditionalFormatting sqref="M60:U60">
    <cfRule type="cellIs" dxfId="623" priority="361" operator="equal">
      <formula>"eps"</formula>
    </cfRule>
  </conditionalFormatting>
  <conditionalFormatting sqref="L21:U21">
    <cfRule type="cellIs" dxfId="622" priority="285" operator="equal">
      <formula>"eps"</formula>
    </cfRule>
  </conditionalFormatting>
  <conditionalFormatting sqref="N21:S21">
    <cfRule type="cellIs" dxfId="621" priority="284" operator="equal">
      <formula>"eps"</formula>
    </cfRule>
  </conditionalFormatting>
  <conditionalFormatting sqref="M21">
    <cfRule type="cellIs" dxfId="620" priority="283" operator="equal">
      <formula>"eps"</formula>
    </cfRule>
  </conditionalFormatting>
  <conditionalFormatting sqref="T21">
    <cfRule type="cellIs" dxfId="619" priority="282" operator="equal">
      <formula>"eps"</formula>
    </cfRule>
  </conditionalFormatting>
  <conditionalFormatting sqref="U21">
    <cfRule type="cellIs" dxfId="618" priority="281" operator="equal">
      <formula>"eps"</formula>
    </cfRule>
  </conditionalFormatting>
  <conditionalFormatting sqref="L19:U19">
    <cfRule type="cellIs" dxfId="617" priority="290" operator="equal">
      <formula>"eps"</formula>
    </cfRule>
  </conditionalFormatting>
  <conditionalFormatting sqref="N19:S19">
    <cfRule type="cellIs" dxfId="616" priority="289" operator="equal">
      <formula>"eps"</formula>
    </cfRule>
  </conditionalFormatting>
  <conditionalFormatting sqref="M19">
    <cfRule type="cellIs" dxfId="615" priority="288" operator="equal">
      <formula>"eps"</formula>
    </cfRule>
  </conditionalFormatting>
  <conditionalFormatting sqref="T19">
    <cfRule type="cellIs" dxfId="614" priority="287" operator="equal">
      <formula>"eps"</formula>
    </cfRule>
  </conditionalFormatting>
  <conditionalFormatting sqref="U19">
    <cfRule type="cellIs" dxfId="613" priority="286" operator="equal">
      <formula>"eps"</formula>
    </cfRule>
  </conditionalFormatting>
  <conditionalFormatting sqref="L8:U8">
    <cfRule type="cellIs" dxfId="612" priority="305" operator="equal">
      <formula>"eps"</formula>
    </cfRule>
  </conditionalFormatting>
  <conditionalFormatting sqref="N8:S8">
    <cfRule type="cellIs" dxfId="611" priority="304" operator="equal">
      <formula>"eps"</formula>
    </cfRule>
  </conditionalFormatting>
  <conditionalFormatting sqref="M8">
    <cfRule type="cellIs" dxfId="610" priority="303" operator="equal">
      <formula>"eps"</formula>
    </cfRule>
  </conditionalFormatting>
  <conditionalFormatting sqref="T8">
    <cfRule type="cellIs" dxfId="609" priority="302" operator="equal">
      <formula>"eps"</formula>
    </cfRule>
  </conditionalFormatting>
  <conditionalFormatting sqref="U8">
    <cfRule type="cellIs" dxfId="608" priority="301" operator="equal">
      <formula>"eps"</formula>
    </cfRule>
  </conditionalFormatting>
  <conditionalFormatting sqref="L61:U61">
    <cfRule type="cellIs" dxfId="607" priority="230" operator="equal">
      <formula>"eps"</formula>
    </cfRule>
  </conditionalFormatting>
  <conditionalFormatting sqref="N61:S61">
    <cfRule type="cellIs" dxfId="606" priority="229" operator="equal">
      <formula>"eps"</formula>
    </cfRule>
  </conditionalFormatting>
  <conditionalFormatting sqref="M61">
    <cfRule type="cellIs" dxfId="605" priority="228" operator="equal">
      <formula>"eps"</formula>
    </cfRule>
  </conditionalFormatting>
  <conditionalFormatting sqref="T61">
    <cfRule type="cellIs" dxfId="604" priority="227" operator="equal">
      <formula>"eps"</formula>
    </cfRule>
  </conditionalFormatting>
  <conditionalFormatting sqref="U61">
    <cfRule type="cellIs" dxfId="603" priority="226" operator="equal">
      <formula>"eps"</formula>
    </cfRule>
  </conditionalFormatting>
  <conditionalFormatting sqref="L14:U14">
    <cfRule type="cellIs" dxfId="602" priority="295" operator="equal">
      <formula>"eps"</formula>
    </cfRule>
  </conditionalFormatting>
  <conditionalFormatting sqref="N14:S14">
    <cfRule type="cellIs" dxfId="601" priority="294" operator="equal">
      <formula>"eps"</formula>
    </cfRule>
  </conditionalFormatting>
  <conditionalFormatting sqref="M14">
    <cfRule type="cellIs" dxfId="600" priority="293" operator="equal">
      <formula>"eps"</formula>
    </cfRule>
  </conditionalFormatting>
  <conditionalFormatting sqref="T14">
    <cfRule type="cellIs" dxfId="599" priority="292" operator="equal">
      <formula>"eps"</formula>
    </cfRule>
  </conditionalFormatting>
  <conditionalFormatting sqref="U14">
    <cfRule type="cellIs" dxfId="598" priority="291" operator="equal">
      <formula>"eps"</formula>
    </cfRule>
  </conditionalFormatting>
  <conditionalFormatting sqref="L26:U26">
    <cfRule type="cellIs" dxfId="597" priority="280" operator="equal">
      <formula>"eps"</formula>
    </cfRule>
  </conditionalFormatting>
  <conditionalFormatting sqref="N26:S26">
    <cfRule type="cellIs" dxfId="596" priority="279" operator="equal">
      <formula>"eps"</formula>
    </cfRule>
  </conditionalFormatting>
  <conditionalFormatting sqref="M26">
    <cfRule type="cellIs" dxfId="595" priority="278" operator="equal">
      <formula>"eps"</formula>
    </cfRule>
  </conditionalFormatting>
  <conditionalFormatting sqref="T26">
    <cfRule type="cellIs" dxfId="594" priority="277" operator="equal">
      <formula>"eps"</formula>
    </cfRule>
  </conditionalFormatting>
  <conditionalFormatting sqref="U26">
    <cfRule type="cellIs" dxfId="593" priority="276" operator="equal">
      <formula>"eps"</formula>
    </cfRule>
  </conditionalFormatting>
  <conditionalFormatting sqref="L30:U30">
    <cfRule type="cellIs" dxfId="592" priority="275" operator="equal">
      <formula>"eps"</formula>
    </cfRule>
  </conditionalFormatting>
  <conditionalFormatting sqref="N30:S30">
    <cfRule type="cellIs" dxfId="591" priority="274" operator="equal">
      <formula>"eps"</formula>
    </cfRule>
  </conditionalFormatting>
  <conditionalFormatting sqref="M30">
    <cfRule type="cellIs" dxfId="590" priority="273" operator="equal">
      <formula>"eps"</formula>
    </cfRule>
  </conditionalFormatting>
  <conditionalFormatting sqref="T30">
    <cfRule type="cellIs" dxfId="589" priority="272" operator="equal">
      <formula>"eps"</formula>
    </cfRule>
  </conditionalFormatting>
  <conditionalFormatting sqref="U30">
    <cfRule type="cellIs" dxfId="588" priority="271" operator="equal">
      <formula>"eps"</formula>
    </cfRule>
  </conditionalFormatting>
  <conditionalFormatting sqref="L34:U34">
    <cfRule type="cellIs" dxfId="587" priority="270" operator="equal">
      <formula>"eps"</formula>
    </cfRule>
  </conditionalFormatting>
  <conditionalFormatting sqref="N34:S34">
    <cfRule type="cellIs" dxfId="586" priority="269" operator="equal">
      <formula>"eps"</formula>
    </cfRule>
  </conditionalFormatting>
  <conditionalFormatting sqref="M34">
    <cfRule type="cellIs" dxfId="585" priority="268" operator="equal">
      <formula>"eps"</formula>
    </cfRule>
  </conditionalFormatting>
  <conditionalFormatting sqref="T34">
    <cfRule type="cellIs" dxfId="584" priority="267" operator="equal">
      <formula>"eps"</formula>
    </cfRule>
  </conditionalFormatting>
  <conditionalFormatting sqref="U34">
    <cfRule type="cellIs" dxfId="583" priority="266" operator="equal">
      <formula>"eps"</formula>
    </cfRule>
  </conditionalFormatting>
  <conditionalFormatting sqref="L36:U36">
    <cfRule type="cellIs" dxfId="582" priority="265" operator="equal">
      <formula>"eps"</formula>
    </cfRule>
  </conditionalFormatting>
  <conditionalFormatting sqref="N36:S36">
    <cfRule type="cellIs" dxfId="581" priority="264" operator="equal">
      <formula>"eps"</formula>
    </cfRule>
  </conditionalFormatting>
  <conditionalFormatting sqref="M36">
    <cfRule type="cellIs" dxfId="580" priority="263" operator="equal">
      <formula>"eps"</formula>
    </cfRule>
  </conditionalFormatting>
  <conditionalFormatting sqref="T36">
    <cfRule type="cellIs" dxfId="579" priority="262" operator="equal">
      <formula>"eps"</formula>
    </cfRule>
  </conditionalFormatting>
  <conditionalFormatting sqref="U36">
    <cfRule type="cellIs" dxfId="578" priority="261" operator="equal">
      <formula>"eps"</formula>
    </cfRule>
  </conditionalFormatting>
  <conditionalFormatting sqref="L49:U49">
    <cfRule type="cellIs" dxfId="577" priority="260" operator="equal">
      <formula>"eps"</formula>
    </cfRule>
  </conditionalFormatting>
  <conditionalFormatting sqref="N49:S49">
    <cfRule type="cellIs" dxfId="576" priority="259" operator="equal">
      <formula>"eps"</formula>
    </cfRule>
  </conditionalFormatting>
  <conditionalFormatting sqref="M49">
    <cfRule type="cellIs" dxfId="575" priority="258" operator="equal">
      <formula>"eps"</formula>
    </cfRule>
  </conditionalFormatting>
  <conditionalFormatting sqref="T49">
    <cfRule type="cellIs" dxfId="574" priority="257" operator="equal">
      <formula>"eps"</formula>
    </cfRule>
  </conditionalFormatting>
  <conditionalFormatting sqref="U49">
    <cfRule type="cellIs" dxfId="573" priority="256" operator="equal">
      <formula>"eps"</formula>
    </cfRule>
  </conditionalFormatting>
  <conditionalFormatting sqref="L50:U50">
    <cfRule type="cellIs" dxfId="572" priority="255" operator="equal">
      <formula>"eps"</formula>
    </cfRule>
  </conditionalFormatting>
  <conditionalFormatting sqref="N50:S50">
    <cfRule type="cellIs" dxfId="571" priority="254" operator="equal">
      <formula>"eps"</formula>
    </cfRule>
  </conditionalFormatting>
  <conditionalFormatting sqref="M50">
    <cfRule type="cellIs" dxfId="570" priority="253" operator="equal">
      <formula>"eps"</formula>
    </cfRule>
  </conditionalFormatting>
  <conditionalFormatting sqref="T50">
    <cfRule type="cellIs" dxfId="569" priority="252" operator="equal">
      <formula>"eps"</formula>
    </cfRule>
  </conditionalFormatting>
  <conditionalFormatting sqref="U50">
    <cfRule type="cellIs" dxfId="568" priority="251" operator="equal">
      <formula>"eps"</formula>
    </cfRule>
  </conditionalFormatting>
  <conditionalFormatting sqref="L51:U51">
    <cfRule type="cellIs" dxfId="567" priority="250" operator="equal">
      <formula>"eps"</formula>
    </cfRule>
  </conditionalFormatting>
  <conditionalFormatting sqref="N51:S51">
    <cfRule type="cellIs" dxfId="566" priority="249" operator="equal">
      <formula>"eps"</formula>
    </cfRule>
  </conditionalFormatting>
  <conditionalFormatting sqref="M51">
    <cfRule type="cellIs" dxfId="565" priority="248" operator="equal">
      <formula>"eps"</formula>
    </cfRule>
  </conditionalFormatting>
  <conditionalFormatting sqref="T51">
    <cfRule type="cellIs" dxfId="564" priority="247" operator="equal">
      <formula>"eps"</formula>
    </cfRule>
  </conditionalFormatting>
  <conditionalFormatting sqref="U51">
    <cfRule type="cellIs" dxfId="563" priority="246" operator="equal">
      <formula>"eps"</formula>
    </cfRule>
  </conditionalFormatting>
  <conditionalFormatting sqref="L54:U54">
    <cfRule type="cellIs" dxfId="562" priority="245" operator="equal">
      <formula>"eps"</formula>
    </cfRule>
  </conditionalFormatting>
  <conditionalFormatting sqref="N54:S54">
    <cfRule type="cellIs" dxfId="561" priority="244" operator="equal">
      <formula>"eps"</formula>
    </cfRule>
  </conditionalFormatting>
  <conditionalFormatting sqref="M54">
    <cfRule type="cellIs" dxfId="560" priority="243" operator="equal">
      <formula>"eps"</formula>
    </cfRule>
  </conditionalFormatting>
  <conditionalFormatting sqref="T54">
    <cfRule type="cellIs" dxfId="559" priority="242" operator="equal">
      <formula>"eps"</formula>
    </cfRule>
  </conditionalFormatting>
  <conditionalFormatting sqref="U54">
    <cfRule type="cellIs" dxfId="558" priority="241" operator="equal">
      <formula>"eps"</formula>
    </cfRule>
  </conditionalFormatting>
  <conditionalFormatting sqref="L58:U58">
    <cfRule type="cellIs" dxfId="557" priority="240" operator="equal">
      <formula>"eps"</formula>
    </cfRule>
  </conditionalFormatting>
  <conditionalFormatting sqref="N58:S58">
    <cfRule type="cellIs" dxfId="556" priority="239" operator="equal">
      <formula>"eps"</formula>
    </cfRule>
  </conditionalFormatting>
  <conditionalFormatting sqref="M58">
    <cfRule type="cellIs" dxfId="555" priority="238" operator="equal">
      <formula>"eps"</formula>
    </cfRule>
  </conditionalFormatting>
  <conditionalFormatting sqref="T58">
    <cfRule type="cellIs" dxfId="554" priority="237" operator="equal">
      <formula>"eps"</formula>
    </cfRule>
  </conditionalFormatting>
  <conditionalFormatting sqref="U58">
    <cfRule type="cellIs" dxfId="553" priority="236" operator="equal">
      <formula>"eps"</formula>
    </cfRule>
  </conditionalFormatting>
  <conditionalFormatting sqref="L59:U59">
    <cfRule type="cellIs" dxfId="552" priority="235" operator="equal">
      <formula>"eps"</formula>
    </cfRule>
  </conditionalFormatting>
  <conditionalFormatting sqref="N59:S59">
    <cfRule type="cellIs" dxfId="551" priority="234" operator="equal">
      <formula>"eps"</formula>
    </cfRule>
  </conditionalFormatting>
  <conditionalFormatting sqref="M59">
    <cfRule type="cellIs" dxfId="550" priority="233" operator="equal">
      <formula>"eps"</formula>
    </cfRule>
  </conditionalFormatting>
  <conditionalFormatting sqref="T59">
    <cfRule type="cellIs" dxfId="549" priority="232" operator="equal">
      <formula>"eps"</formula>
    </cfRule>
  </conditionalFormatting>
  <conditionalFormatting sqref="U59">
    <cfRule type="cellIs" dxfId="548" priority="231" operator="equal">
      <formula>"eps"</formula>
    </cfRule>
  </conditionalFormatting>
  <conditionalFormatting sqref="L62:U62">
    <cfRule type="cellIs" dxfId="547" priority="225" operator="equal">
      <formula>"eps"</formula>
    </cfRule>
  </conditionalFormatting>
  <conditionalFormatting sqref="N62:S62">
    <cfRule type="cellIs" dxfId="546" priority="224" operator="equal">
      <formula>"eps"</formula>
    </cfRule>
  </conditionalFormatting>
  <conditionalFormatting sqref="M62">
    <cfRule type="cellIs" dxfId="545" priority="223" operator="equal">
      <formula>"eps"</formula>
    </cfRule>
  </conditionalFormatting>
  <conditionalFormatting sqref="T62">
    <cfRule type="cellIs" dxfId="544" priority="222" operator="equal">
      <formula>"eps"</formula>
    </cfRule>
  </conditionalFormatting>
  <conditionalFormatting sqref="U62">
    <cfRule type="cellIs" dxfId="543" priority="221" operator="equal">
      <formula>"eps"</formula>
    </cfRule>
  </conditionalFormatting>
  <conditionalFormatting sqref="Y1:Z1">
    <cfRule type="cellIs" dxfId="542" priority="220" operator="equal">
      <formula>"eps"</formula>
    </cfRule>
  </conditionalFormatting>
  <conditionalFormatting sqref="N74 N68:N69 M78:U81 M87:U89 M91:U91 M94:U103 M108:U109 M111:U111">
    <cfRule type="cellIs" dxfId="541" priority="191" operator="equal">
      <formula>"eps"</formula>
    </cfRule>
  </conditionalFormatting>
  <conditionalFormatting sqref="N119">
    <cfRule type="cellIs" dxfId="540" priority="190" operator="equal">
      <formula>"eps"</formula>
    </cfRule>
  </conditionalFormatting>
  <conditionalFormatting sqref="N68:N69">
    <cfRule type="cellIs" dxfId="539" priority="189" operator="equal">
      <formula>"eps"</formula>
    </cfRule>
  </conditionalFormatting>
  <conditionalFormatting sqref="M93:U103">
    <cfRule type="cellIs" dxfId="538" priority="188" operator="equal">
      <formula>"eps"</formula>
    </cfRule>
  </conditionalFormatting>
  <conditionalFormatting sqref="N104">
    <cfRule type="cellIs" dxfId="537" priority="187" operator="equal">
      <formula>"eps"</formula>
    </cfRule>
  </conditionalFormatting>
  <conditionalFormatting sqref="N67">
    <cfRule type="cellIs" dxfId="536" priority="186" operator="equal">
      <formula>"eps"</formula>
    </cfRule>
  </conditionalFormatting>
  <conditionalFormatting sqref="N84">
    <cfRule type="cellIs" dxfId="535" priority="185" operator="equal">
      <formula>"eps"</formula>
    </cfRule>
  </conditionalFormatting>
  <conditionalFormatting sqref="N112">
    <cfRule type="cellIs" dxfId="534" priority="184" operator="equal">
      <formula>"eps"</formula>
    </cfRule>
  </conditionalFormatting>
  <conditionalFormatting sqref="N113">
    <cfRule type="cellIs" dxfId="533" priority="183" operator="equal">
      <formula>"eps"</formula>
    </cfRule>
  </conditionalFormatting>
  <conditionalFormatting sqref="O91:S91 O94:S103 O111:S111 O68:S69 O108:S109 O74:S74 O87:S89 O78:S81">
    <cfRule type="cellIs" dxfId="532" priority="182" operator="equal">
      <formula>"eps"</formula>
    </cfRule>
  </conditionalFormatting>
  <conditionalFormatting sqref="O119:S119">
    <cfRule type="cellIs" dxfId="531" priority="181" operator="equal">
      <formula>"eps"</formula>
    </cfRule>
  </conditionalFormatting>
  <conditionalFormatting sqref="O68:S69">
    <cfRule type="cellIs" dxfId="530" priority="180" operator="equal">
      <formula>"eps"</formula>
    </cfRule>
  </conditionalFormatting>
  <conditionalFormatting sqref="O93:S93">
    <cfRule type="cellIs" dxfId="529" priority="179" operator="equal">
      <formula>"eps"</formula>
    </cfRule>
  </conditionalFormatting>
  <conditionalFormatting sqref="O104:S104">
    <cfRule type="cellIs" dxfId="528" priority="178" operator="equal">
      <formula>"eps"</formula>
    </cfRule>
  </conditionalFormatting>
  <conditionalFormatting sqref="O67:S67">
    <cfRule type="cellIs" dxfId="527" priority="177" operator="equal">
      <formula>"eps"</formula>
    </cfRule>
  </conditionalFormatting>
  <conditionalFormatting sqref="O84:S84">
    <cfRule type="cellIs" dxfId="526" priority="176" operator="equal">
      <formula>"eps"</formula>
    </cfRule>
  </conditionalFormatting>
  <conditionalFormatting sqref="O112:S112">
    <cfRule type="cellIs" dxfId="525" priority="175" operator="equal">
      <formula>"eps"</formula>
    </cfRule>
  </conditionalFormatting>
  <conditionalFormatting sqref="O113:S113">
    <cfRule type="cellIs" dxfId="524" priority="174" operator="equal">
      <formula>"eps"</formula>
    </cfRule>
  </conditionalFormatting>
  <conditionalFormatting sqref="M91 M94:M103 M111 M68:M69 M108:M109 M74 M87:M89 M78:M81">
    <cfRule type="cellIs" dxfId="523" priority="173" operator="equal">
      <formula>"eps"</formula>
    </cfRule>
  </conditionalFormatting>
  <conditionalFormatting sqref="M119">
    <cfRule type="cellIs" dxfId="522" priority="172" operator="equal">
      <formula>"eps"</formula>
    </cfRule>
  </conditionalFormatting>
  <conditionalFormatting sqref="M68:M69">
    <cfRule type="cellIs" dxfId="521" priority="171" operator="equal">
      <formula>"eps"</formula>
    </cfRule>
  </conditionalFormatting>
  <conditionalFormatting sqref="M93">
    <cfRule type="cellIs" dxfId="520" priority="170" operator="equal">
      <formula>"eps"</formula>
    </cfRule>
  </conditionalFormatting>
  <conditionalFormatting sqref="M104">
    <cfRule type="cellIs" dxfId="519" priority="169" operator="equal">
      <formula>"eps"</formula>
    </cfRule>
  </conditionalFormatting>
  <conditionalFormatting sqref="M67">
    <cfRule type="cellIs" dxfId="518" priority="168" operator="equal">
      <formula>"eps"</formula>
    </cfRule>
  </conditionalFormatting>
  <conditionalFormatting sqref="M84">
    <cfRule type="cellIs" dxfId="517" priority="167" operator="equal">
      <formula>"eps"</formula>
    </cfRule>
  </conditionalFormatting>
  <conditionalFormatting sqref="M112">
    <cfRule type="cellIs" dxfId="516" priority="166" operator="equal">
      <formula>"eps"</formula>
    </cfRule>
  </conditionalFormatting>
  <conditionalFormatting sqref="M113">
    <cfRule type="cellIs" dxfId="515" priority="165" operator="equal">
      <formula>"eps"</formula>
    </cfRule>
  </conditionalFormatting>
  <conditionalFormatting sqref="T91 T94:T103 T111 T108:T109 T74 T87:T89 T78:T81">
    <cfRule type="cellIs" dxfId="514" priority="164" operator="equal">
      <formula>"eps"</formula>
    </cfRule>
  </conditionalFormatting>
  <conditionalFormatting sqref="T93">
    <cfRule type="cellIs" dxfId="513" priority="163" operator="equal">
      <formula>"eps"</formula>
    </cfRule>
  </conditionalFormatting>
  <conditionalFormatting sqref="T104">
    <cfRule type="cellIs" dxfId="512" priority="162" operator="equal">
      <formula>"eps"</formula>
    </cfRule>
  </conditionalFormatting>
  <conditionalFormatting sqref="T67">
    <cfRule type="cellIs" dxfId="511" priority="161" operator="equal">
      <formula>"eps"</formula>
    </cfRule>
  </conditionalFormatting>
  <conditionalFormatting sqref="T84">
    <cfRule type="cellIs" dxfId="510" priority="160" operator="equal">
      <formula>"eps"</formula>
    </cfRule>
  </conditionalFormatting>
  <conditionalFormatting sqref="T112">
    <cfRule type="cellIs" dxfId="509" priority="159" operator="equal">
      <formula>"eps"</formula>
    </cfRule>
  </conditionalFormatting>
  <conditionalFormatting sqref="T113">
    <cfRule type="cellIs" dxfId="508" priority="158" operator="equal">
      <formula>"eps"</formula>
    </cfRule>
  </conditionalFormatting>
  <conditionalFormatting sqref="T68:T69">
    <cfRule type="cellIs" dxfId="507" priority="157" operator="equal">
      <formula>"eps"</formula>
    </cfRule>
  </conditionalFormatting>
  <conditionalFormatting sqref="U91 U94:U103 U111 U108:U109 U74 U87:U89 U78:U81">
    <cfRule type="cellIs" dxfId="506" priority="156" operator="equal">
      <formula>"eps"</formula>
    </cfRule>
  </conditionalFormatting>
  <conditionalFormatting sqref="U93">
    <cfRule type="cellIs" dxfId="505" priority="155" operator="equal">
      <formula>"eps"</formula>
    </cfRule>
  </conditionalFormatting>
  <conditionalFormatting sqref="U104">
    <cfRule type="cellIs" dxfId="504" priority="154" operator="equal">
      <formula>"eps"</formula>
    </cfRule>
  </conditionalFormatting>
  <conditionalFormatting sqref="U67">
    <cfRule type="cellIs" dxfId="503" priority="153" operator="equal">
      <formula>"eps"</formula>
    </cfRule>
  </conditionalFormatting>
  <conditionalFormatting sqref="U84">
    <cfRule type="cellIs" dxfId="502" priority="152" operator="equal">
      <formula>"eps"</formula>
    </cfRule>
  </conditionalFormatting>
  <conditionalFormatting sqref="U112">
    <cfRule type="cellIs" dxfId="501" priority="151" operator="equal">
      <formula>"eps"</formula>
    </cfRule>
  </conditionalFormatting>
  <conditionalFormatting sqref="U113">
    <cfRule type="cellIs" dxfId="500" priority="150" operator="equal">
      <formula>"eps"</formula>
    </cfRule>
  </conditionalFormatting>
  <conditionalFormatting sqref="U68:U69">
    <cfRule type="cellIs" dxfId="499" priority="149" operator="equal">
      <formula>"eps"</formula>
    </cfRule>
  </conditionalFormatting>
  <conditionalFormatting sqref="T119:U119">
    <cfRule type="cellIs" dxfId="498" priority="148" operator="equal">
      <formula>"eps"</formula>
    </cfRule>
  </conditionalFormatting>
  <conditionalFormatting sqref="M65:U66">
    <cfRule type="cellIs" dxfId="497" priority="147" operator="equal">
      <formula>"eps"</formula>
    </cfRule>
  </conditionalFormatting>
  <conditionalFormatting sqref="M71:U73">
    <cfRule type="cellIs" dxfId="496" priority="146" operator="equal">
      <formula>"eps"</formula>
    </cfRule>
  </conditionalFormatting>
  <conditionalFormatting sqref="M76:U76">
    <cfRule type="cellIs" dxfId="495" priority="145" operator="equal">
      <formula>"eps"</formula>
    </cfRule>
  </conditionalFormatting>
  <conditionalFormatting sqref="M83:U83">
    <cfRule type="cellIs" dxfId="494" priority="144" operator="equal">
      <formula>"eps"</formula>
    </cfRule>
  </conditionalFormatting>
  <conditionalFormatting sqref="M112:U113">
    <cfRule type="cellIs" dxfId="493" priority="143" operator="equal">
      <formula>"eps"</formula>
    </cfRule>
  </conditionalFormatting>
  <conditionalFormatting sqref="M116:U116">
    <cfRule type="cellIs" dxfId="492" priority="142" operator="equal">
      <formula>"eps"</formula>
    </cfRule>
  </conditionalFormatting>
  <conditionalFormatting sqref="M70:U70">
    <cfRule type="cellIs" dxfId="491" priority="141" operator="equal">
      <formula>"eps"</formula>
    </cfRule>
  </conditionalFormatting>
  <conditionalFormatting sqref="N70:S70">
    <cfRule type="cellIs" dxfId="490" priority="140" operator="equal">
      <formula>"eps"</formula>
    </cfRule>
  </conditionalFormatting>
  <conditionalFormatting sqref="M70">
    <cfRule type="cellIs" dxfId="489" priority="139" operator="equal">
      <formula>"eps"</formula>
    </cfRule>
  </conditionalFormatting>
  <conditionalFormatting sqref="T70">
    <cfRule type="cellIs" dxfId="488" priority="138" operator="equal">
      <formula>"eps"</formula>
    </cfRule>
  </conditionalFormatting>
  <conditionalFormatting sqref="U70">
    <cfRule type="cellIs" dxfId="487" priority="137" operator="equal">
      <formula>"eps"</formula>
    </cfRule>
  </conditionalFormatting>
  <conditionalFormatting sqref="M107:U107">
    <cfRule type="cellIs" dxfId="486" priority="111" operator="equal">
      <formula>"eps"</formula>
    </cfRule>
  </conditionalFormatting>
  <conditionalFormatting sqref="N107:S107">
    <cfRule type="cellIs" dxfId="485" priority="110" operator="equal">
      <formula>"eps"</formula>
    </cfRule>
  </conditionalFormatting>
  <conditionalFormatting sqref="M107">
    <cfRule type="cellIs" dxfId="484" priority="109" operator="equal">
      <formula>"eps"</formula>
    </cfRule>
  </conditionalFormatting>
  <conditionalFormatting sqref="T107">
    <cfRule type="cellIs" dxfId="483" priority="108" operator="equal">
      <formula>"eps"</formula>
    </cfRule>
  </conditionalFormatting>
  <conditionalFormatting sqref="U107">
    <cfRule type="cellIs" dxfId="482" priority="107" operator="equal">
      <formula>"eps"</formula>
    </cfRule>
  </conditionalFormatting>
  <conditionalFormatting sqref="M110:U110">
    <cfRule type="cellIs" dxfId="481" priority="106" operator="equal">
      <formula>"eps"</formula>
    </cfRule>
  </conditionalFormatting>
  <conditionalFormatting sqref="N110:S110">
    <cfRule type="cellIs" dxfId="480" priority="105" operator="equal">
      <formula>"eps"</formula>
    </cfRule>
  </conditionalFormatting>
  <conditionalFormatting sqref="M110">
    <cfRule type="cellIs" dxfId="479" priority="104" operator="equal">
      <formula>"eps"</formula>
    </cfRule>
  </conditionalFormatting>
  <conditionalFormatting sqref="T110">
    <cfRule type="cellIs" dxfId="478" priority="103" operator="equal">
      <formula>"eps"</formula>
    </cfRule>
  </conditionalFormatting>
  <conditionalFormatting sqref="U110">
    <cfRule type="cellIs" dxfId="477" priority="102" operator="equal">
      <formula>"eps"</formula>
    </cfRule>
  </conditionalFormatting>
  <conditionalFormatting sqref="M115:U115">
    <cfRule type="cellIs" dxfId="476" priority="101" operator="equal">
      <formula>"eps"</formula>
    </cfRule>
  </conditionalFormatting>
  <conditionalFormatting sqref="N115:S115">
    <cfRule type="cellIs" dxfId="475" priority="100" operator="equal">
      <formula>"eps"</formula>
    </cfRule>
  </conditionalFormatting>
  <conditionalFormatting sqref="M115">
    <cfRule type="cellIs" dxfId="474" priority="99" operator="equal">
      <formula>"eps"</formula>
    </cfRule>
  </conditionalFormatting>
  <conditionalFormatting sqref="T115">
    <cfRule type="cellIs" dxfId="473" priority="98" operator="equal">
      <formula>"eps"</formula>
    </cfRule>
  </conditionalFormatting>
  <conditionalFormatting sqref="U115">
    <cfRule type="cellIs" dxfId="472" priority="97" operator="equal">
      <formula>"eps"</formula>
    </cfRule>
  </conditionalFormatting>
  <conditionalFormatting sqref="M117:U118">
    <cfRule type="cellIs" dxfId="471" priority="96" operator="equal">
      <formula>"eps"</formula>
    </cfRule>
  </conditionalFormatting>
  <conditionalFormatting sqref="N117:S118">
    <cfRule type="cellIs" dxfId="470" priority="95" operator="equal">
      <formula>"eps"</formula>
    </cfRule>
  </conditionalFormatting>
  <conditionalFormatting sqref="M117:M118">
    <cfRule type="cellIs" dxfId="469" priority="94" operator="equal">
      <formula>"eps"</formula>
    </cfRule>
  </conditionalFormatting>
  <conditionalFormatting sqref="T117:T118">
    <cfRule type="cellIs" dxfId="468" priority="93" operator="equal">
      <formula>"eps"</formula>
    </cfRule>
  </conditionalFormatting>
  <conditionalFormatting sqref="U117:U118">
    <cfRule type="cellIs" dxfId="467" priority="92" operator="equal">
      <formula>"eps"</formula>
    </cfRule>
  </conditionalFormatting>
  <conditionalFormatting sqref="M114:U114">
    <cfRule type="cellIs" dxfId="466" priority="91" operator="equal">
      <formula>"eps"</formula>
    </cfRule>
  </conditionalFormatting>
  <conditionalFormatting sqref="N114:S114">
    <cfRule type="cellIs" dxfId="465" priority="90" operator="equal">
      <formula>"eps"</formula>
    </cfRule>
  </conditionalFormatting>
  <conditionalFormatting sqref="M114">
    <cfRule type="cellIs" dxfId="464" priority="89" operator="equal">
      <formula>"eps"</formula>
    </cfRule>
  </conditionalFormatting>
  <conditionalFormatting sqref="T114">
    <cfRule type="cellIs" dxfId="463" priority="88" operator="equal">
      <formula>"eps"</formula>
    </cfRule>
  </conditionalFormatting>
  <conditionalFormatting sqref="U114">
    <cfRule type="cellIs" dxfId="462" priority="87" operator="equal">
      <formula>"eps"</formula>
    </cfRule>
  </conditionalFormatting>
  <conditionalFormatting sqref="M64:U64">
    <cfRule type="cellIs" dxfId="461" priority="86" operator="equal">
      <formula>"eps"</formula>
    </cfRule>
  </conditionalFormatting>
  <conditionalFormatting sqref="N64:S64">
    <cfRule type="cellIs" dxfId="460" priority="85" operator="equal">
      <formula>"eps"</formula>
    </cfRule>
  </conditionalFormatting>
  <conditionalFormatting sqref="M64">
    <cfRule type="cellIs" dxfId="459" priority="84" operator="equal">
      <formula>"eps"</formula>
    </cfRule>
  </conditionalFormatting>
  <conditionalFormatting sqref="T64">
    <cfRule type="cellIs" dxfId="458" priority="83" operator="equal">
      <formula>"eps"</formula>
    </cfRule>
  </conditionalFormatting>
  <conditionalFormatting sqref="U64">
    <cfRule type="cellIs" dxfId="457" priority="82" operator="equal">
      <formula>"eps"</formula>
    </cfRule>
  </conditionalFormatting>
  <conditionalFormatting sqref="L75">
    <cfRule type="cellIs" dxfId="456" priority="76" operator="equal">
      <formula>"eps"</formula>
    </cfRule>
  </conditionalFormatting>
  <conditionalFormatting sqref="M75:U75">
    <cfRule type="cellIs" dxfId="455" priority="75" operator="equal">
      <formula>"eps"</formula>
    </cfRule>
  </conditionalFormatting>
  <conditionalFormatting sqref="N75:S75">
    <cfRule type="cellIs" dxfId="454" priority="74" operator="equal">
      <formula>"eps"</formula>
    </cfRule>
  </conditionalFormatting>
  <conditionalFormatting sqref="M75">
    <cfRule type="cellIs" dxfId="453" priority="73" operator="equal">
      <formula>"eps"</formula>
    </cfRule>
  </conditionalFormatting>
  <conditionalFormatting sqref="T75">
    <cfRule type="cellIs" dxfId="452" priority="72" operator="equal">
      <formula>"eps"</formula>
    </cfRule>
  </conditionalFormatting>
  <conditionalFormatting sqref="U75">
    <cfRule type="cellIs" dxfId="451" priority="71" operator="equal">
      <formula>"eps"</formula>
    </cfRule>
  </conditionalFormatting>
  <conditionalFormatting sqref="L77">
    <cfRule type="cellIs" dxfId="450" priority="70" operator="equal">
      <formula>"eps"</formula>
    </cfRule>
  </conditionalFormatting>
  <conditionalFormatting sqref="M77:U77">
    <cfRule type="cellIs" dxfId="449" priority="69" operator="equal">
      <formula>"eps"</formula>
    </cfRule>
  </conditionalFormatting>
  <conditionalFormatting sqref="N77:S77">
    <cfRule type="cellIs" dxfId="448" priority="68" operator="equal">
      <formula>"eps"</formula>
    </cfRule>
  </conditionalFormatting>
  <conditionalFormatting sqref="M77">
    <cfRule type="cellIs" dxfId="447" priority="67" operator="equal">
      <formula>"eps"</formula>
    </cfRule>
  </conditionalFormatting>
  <conditionalFormatting sqref="T77">
    <cfRule type="cellIs" dxfId="446" priority="66" operator="equal">
      <formula>"eps"</formula>
    </cfRule>
  </conditionalFormatting>
  <conditionalFormatting sqref="U77">
    <cfRule type="cellIs" dxfId="445" priority="65" operator="equal">
      <formula>"eps"</formula>
    </cfRule>
  </conditionalFormatting>
  <conditionalFormatting sqref="L82">
    <cfRule type="cellIs" dxfId="444" priority="64" operator="equal">
      <formula>"eps"</formula>
    </cfRule>
  </conditionalFormatting>
  <conditionalFormatting sqref="M82:U82">
    <cfRule type="cellIs" dxfId="443" priority="63" operator="equal">
      <formula>"eps"</formula>
    </cfRule>
  </conditionalFormatting>
  <conditionalFormatting sqref="N82:S82">
    <cfRule type="cellIs" dxfId="442" priority="62" operator="equal">
      <formula>"eps"</formula>
    </cfRule>
  </conditionalFormatting>
  <conditionalFormatting sqref="M82">
    <cfRule type="cellIs" dxfId="441" priority="61" operator="equal">
      <formula>"eps"</formula>
    </cfRule>
  </conditionalFormatting>
  <conditionalFormatting sqref="T82">
    <cfRule type="cellIs" dxfId="440" priority="60" operator="equal">
      <formula>"eps"</formula>
    </cfRule>
  </conditionalFormatting>
  <conditionalFormatting sqref="U82">
    <cfRule type="cellIs" dxfId="439" priority="59" operator="equal">
      <formula>"eps"</formula>
    </cfRule>
  </conditionalFormatting>
  <conditionalFormatting sqref="L86">
    <cfRule type="cellIs" dxfId="438" priority="58" operator="equal">
      <formula>"eps"</formula>
    </cfRule>
  </conditionalFormatting>
  <conditionalFormatting sqref="M86:U86">
    <cfRule type="cellIs" dxfId="437" priority="57" operator="equal">
      <formula>"eps"</formula>
    </cfRule>
  </conditionalFormatting>
  <conditionalFormatting sqref="N86:S86">
    <cfRule type="cellIs" dxfId="436" priority="56" operator="equal">
      <formula>"eps"</formula>
    </cfRule>
  </conditionalFormatting>
  <conditionalFormatting sqref="M86">
    <cfRule type="cellIs" dxfId="435" priority="55" operator="equal">
      <formula>"eps"</formula>
    </cfRule>
  </conditionalFormatting>
  <conditionalFormatting sqref="T86">
    <cfRule type="cellIs" dxfId="434" priority="54" operator="equal">
      <formula>"eps"</formula>
    </cfRule>
  </conditionalFormatting>
  <conditionalFormatting sqref="U86">
    <cfRule type="cellIs" dxfId="433" priority="53" operator="equal">
      <formula>"eps"</formula>
    </cfRule>
  </conditionalFormatting>
  <conditionalFormatting sqref="L90">
    <cfRule type="cellIs" dxfId="432" priority="46" operator="equal">
      <formula>"eps"</formula>
    </cfRule>
  </conditionalFormatting>
  <conditionalFormatting sqref="M90:U90">
    <cfRule type="cellIs" dxfId="431" priority="45" operator="equal">
      <formula>"eps"</formula>
    </cfRule>
  </conditionalFormatting>
  <conditionalFormatting sqref="N90:S90">
    <cfRule type="cellIs" dxfId="430" priority="44" operator="equal">
      <formula>"eps"</formula>
    </cfRule>
  </conditionalFormatting>
  <conditionalFormatting sqref="M90">
    <cfRule type="cellIs" dxfId="429" priority="43" operator="equal">
      <formula>"eps"</formula>
    </cfRule>
  </conditionalFormatting>
  <conditionalFormatting sqref="T90">
    <cfRule type="cellIs" dxfId="428" priority="42" operator="equal">
      <formula>"eps"</formula>
    </cfRule>
  </conditionalFormatting>
  <conditionalFormatting sqref="U90">
    <cfRule type="cellIs" dxfId="427" priority="41" operator="equal">
      <formula>"eps"</formula>
    </cfRule>
  </conditionalFormatting>
  <conditionalFormatting sqref="L92">
    <cfRule type="cellIs" dxfId="426" priority="40" operator="equal">
      <formula>"eps"</formula>
    </cfRule>
  </conditionalFormatting>
  <conditionalFormatting sqref="M92:U92">
    <cfRule type="cellIs" dxfId="425" priority="39" operator="equal">
      <formula>"eps"</formula>
    </cfRule>
  </conditionalFormatting>
  <conditionalFormatting sqref="N92:S92">
    <cfRule type="cellIs" dxfId="424" priority="38" operator="equal">
      <formula>"eps"</formula>
    </cfRule>
  </conditionalFormatting>
  <conditionalFormatting sqref="M92">
    <cfRule type="cellIs" dxfId="423" priority="37" operator="equal">
      <formula>"eps"</formula>
    </cfRule>
  </conditionalFormatting>
  <conditionalFormatting sqref="T92">
    <cfRule type="cellIs" dxfId="422" priority="36" operator="equal">
      <formula>"eps"</formula>
    </cfRule>
  </conditionalFormatting>
  <conditionalFormatting sqref="U92">
    <cfRule type="cellIs" dxfId="421" priority="35" operator="equal">
      <formula>"eps"</formula>
    </cfRule>
  </conditionalFormatting>
  <conditionalFormatting sqref="L105">
    <cfRule type="cellIs" dxfId="420" priority="34" operator="equal">
      <formula>"eps"</formula>
    </cfRule>
  </conditionalFormatting>
  <conditionalFormatting sqref="M105:U105">
    <cfRule type="cellIs" dxfId="419" priority="33" operator="equal">
      <formula>"eps"</formula>
    </cfRule>
  </conditionalFormatting>
  <conditionalFormatting sqref="N105:S105">
    <cfRule type="cellIs" dxfId="418" priority="32" operator="equal">
      <formula>"eps"</formula>
    </cfRule>
  </conditionalFormatting>
  <conditionalFormatting sqref="M105">
    <cfRule type="cellIs" dxfId="417" priority="31" operator="equal">
      <formula>"eps"</formula>
    </cfRule>
  </conditionalFormatting>
  <conditionalFormatting sqref="T105">
    <cfRule type="cellIs" dxfId="416" priority="30" operator="equal">
      <formula>"eps"</formula>
    </cfRule>
  </conditionalFormatting>
  <conditionalFormatting sqref="U105">
    <cfRule type="cellIs" dxfId="415" priority="29" operator="equal">
      <formula>"eps"</formula>
    </cfRule>
  </conditionalFormatting>
  <conditionalFormatting sqref="L106">
    <cfRule type="cellIs" dxfId="414" priority="28" operator="equal">
      <formula>"eps"</formula>
    </cfRule>
  </conditionalFormatting>
  <conditionalFormatting sqref="M106:U106">
    <cfRule type="cellIs" dxfId="413" priority="27" operator="equal">
      <formula>"eps"</formula>
    </cfRule>
  </conditionalFormatting>
  <conditionalFormatting sqref="N106:S106">
    <cfRule type="cellIs" dxfId="412" priority="26" operator="equal">
      <formula>"eps"</formula>
    </cfRule>
  </conditionalFormatting>
  <conditionalFormatting sqref="M106">
    <cfRule type="cellIs" dxfId="411" priority="25" operator="equal">
      <formula>"eps"</formula>
    </cfRule>
  </conditionalFormatting>
  <conditionalFormatting sqref="T106">
    <cfRule type="cellIs" dxfId="410" priority="24" operator="equal">
      <formula>"eps"</formula>
    </cfRule>
  </conditionalFormatting>
  <conditionalFormatting sqref="U106">
    <cfRule type="cellIs" dxfId="409" priority="23" operator="equal">
      <formula>"eps"</formula>
    </cfRule>
  </conditionalFormatting>
  <conditionalFormatting sqref="L29:U29">
    <cfRule type="cellIs" dxfId="408" priority="22" operator="equal">
      <formula>"eps"</formula>
    </cfRule>
  </conditionalFormatting>
  <conditionalFormatting sqref="O29:S29">
    <cfRule type="cellIs" dxfId="407" priority="21" operator="equal">
      <formula>"eps"</formula>
    </cfRule>
  </conditionalFormatting>
  <conditionalFormatting sqref="M29">
    <cfRule type="cellIs" dxfId="406" priority="20" operator="equal">
      <formula>"eps"</formula>
    </cfRule>
  </conditionalFormatting>
  <conditionalFormatting sqref="T29">
    <cfRule type="cellIs" dxfId="405" priority="19" operator="equal">
      <formula>"eps"</formula>
    </cfRule>
  </conditionalFormatting>
  <conditionalFormatting sqref="U29">
    <cfRule type="cellIs" dxfId="404" priority="18" operator="equal">
      <formula>"eps"</formula>
    </cfRule>
  </conditionalFormatting>
  <conditionalFormatting sqref="D85">
    <cfRule type="cellIs" dxfId="403" priority="16" operator="equal">
      <formula>"eps"</formula>
    </cfRule>
  </conditionalFormatting>
  <conditionalFormatting sqref="E85:J85">
    <cfRule type="cellIs" dxfId="402" priority="15" operator="equal">
      <formula>"eps"</formula>
    </cfRule>
  </conditionalFormatting>
  <conditionalFormatting sqref="K85">
    <cfRule type="cellIs" dxfId="401" priority="14" operator="equal">
      <formula>"eps"</formula>
    </cfRule>
  </conditionalFormatting>
  <conditionalFormatting sqref="L85">
    <cfRule type="cellIs" dxfId="400" priority="17" operator="equal">
      <formula>"eps"</formula>
    </cfRule>
  </conditionalFormatting>
  <conditionalFormatting sqref="M85:U85">
    <cfRule type="cellIs" dxfId="399" priority="13" operator="equal">
      <formula>"eps"</formula>
    </cfRule>
  </conditionalFormatting>
  <conditionalFormatting sqref="O85:S85">
    <cfRule type="cellIs" dxfId="398" priority="12" operator="equal">
      <formula>"eps"</formula>
    </cfRule>
  </conditionalFormatting>
  <conditionalFormatting sqref="M85">
    <cfRule type="cellIs" dxfId="397" priority="11" operator="equal">
      <formula>"eps"</formula>
    </cfRule>
  </conditionalFormatting>
  <conditionalFormatting sqref="T85">
    <cfRule type="cellIs" dxfId="396" priority="10" operator="equal">
      <formula>"eps"</formula>
    </cfRule>
  </conditionalFormatting>
  <conditionalFormatting sqref="U85">
    <cfRule type="cellIs" dxfId="395" priority="9" operator="equal">
      <formula>"eps"</formula>
    </cfRule>
  </conditionalFormatting>
  <conditionalFormatting sqref="L141:U141">
    <cfRule type="cellIs" dxfId="394" priority="8" operator="equal">
      <formula>"eps"</formula>
    </cfRule>
  </conditionalFormatting>
  <conditionalFormatting sqref="D141">
    <cfRule type="cellIs" dxfId="393" priority="7" operator="equal">
      <formula>"eps"</formula>
    </cfRule>
  </conditionalFormatting>
  <conditionalFormatting sqref="E141:J141">
    <cfRule type="cellIs" dxfId="392" priority="6" operator="equal">
      <formula>"eps"</formula>
    </cfRule>
  </conditionalFormatting>
  <conditionalFormatting sqref="K141">
    <cfRule type="cellIs" dxfId="391" priority="5" operator="equal">
      <formula>"eps"</formula>
    </cfRule>
  </conditionalFormatting>
  <conditionalFormatting sqref="O141:S141">
    <cfRule type="cellIs" dxfId="390" priority="4" operator="equal">
      <formula>"eps"</formula>
    </cfRule>
  </conditionalFormatting>
  <conditionalFormatting sqref="M141">
    <cfRule type="cellIs" dxfId="389" priority="3" operator="equal">
      <formula>"eps"</formula>
    </cfRule>
  </conditionalFormatting>
  <conditionalFormatting sqref="T141">
    <cfRule type="cellIs" dxfId="388" priority="2" operator="equal">
      <formula>"eps"</formula>
    </cfRule>
  </conditionalFormatting>
  <conditionalFormatting sqref="U141">
    <cfRule type="cellIs" dxfId="38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63"/>
  <sheetViews>
    <sheetView zoomScale="70" zoomScaleNormal="70" workbookViewId="0">
      <pane xSplit="3" ySplit="7" topLeftCell="D22" activePane="bottomRight" state="frozen"/>
      <selection pane="topRight" activeCell="D1" sqref="D1"/>
      <selection pane="bottomLeft" activeCell="A8" sqref="A8"/>
      <selection pane="bottomRight" activeCell="L68" sqref="L68"/>
    </sheetView>
  </sheetViews>
  <sheetFormatPr defaultColWidth="8.85546875" defaultRowHeight="15" x14ac:dyDescent="0.25"/>
  <cols>
    <col min="1" max="3" width="8.85546875" style="34"/>
    <col min="4" max="13" width="9.28515625" style="34" customWidth="1"/>
    <col min="14" max="16384" width="8.85546875" style="34"/>
  </cols>
  <sheetData>
    <row r="1" spans="1:20" ht="18.75" x14ac:dyDescent="0.3">
      <c r="A1" s="130" t="s">
        <v>75</v>
      </c>
      <c r="H1" s="121"/>
    </row>
    <row r="3" spans="1:20" x14ac:dyDescent="0.25">
      <c r="D3" s="131"/>
      <c r="F3" s="121"/>
      <c r="G3" s="121"/>
    </row>
    <row r="5" spans="1:20" x14ac:dyDescent="0.25">
      <c r="A5" s="132" t="s">
        <v>162</v>
      </c>
      <c r="D5" s="215" t="s">
        <v>362</v>
      </c>
      <c r="E5" s="215"/>
      <c r="F5" s="215"/>
      <c r="G5" s="215"/>
      <c r="H5" s="215"/>
    </row>
    <row r="6" spans="1:20" x14ac:dyDescent="0.25">
      <c r="D6" s="216" t="s">
        <v>358</v>
      </c>
      <c r="E6" s="216"/>
      <c r="F6" s="216"/>
      <c r="G6" s="216"/>
      <c r="H6" s="216"/>
      <c r="I6" s="216"/>
      <c r="J6" s="216"/>
      <c r="K6" s="217" t="s">
        <v>360</v>
      </c>
      <c r="L6" s="217"/>
      <c r="M6" s="217"/>
      <c r="N6" s="217"/>
      <c r="O6" s="217" t="s">
        <v>361</v>
      </c>
      <c r="P6" s="217"/>
      <c r="Q6" s="217"/>
      <c r="R6" s="217"/>
      <c r="S6" s="217"/>
      <c r="T6" s="217"/>
    </row>
    <row r="7" spans="1:20" x14ac:dyDescent="0.25">
      <c r="D7" s="133">
        <v>2013</v>
      </c>
      <c r="E7" s="133">
        <v>2014</v>
      </c>
      <c r="F7" s="133">
        <v>2015</v>
      </c>
      <c r="G7" s="133">
        <v>2016</v>
      </c>
      <c r="H7" s="133">
        <v>2017</v>
      </c>
      <c r="I7" s="133">
        <v>2018</v>
      </c>
      <c r="J7" s="133">
        <v>2019</v>
      </c>
      <c r="K7" s="137">
        <v>2020</v>
      </c>
      <c r="L7" s="137">
        <v>2021</v>
      </c>
      <c r="M7" s="137">
        <v>2022</v>
      </c>
      <c r="N7" s="134">
        <v>2023</v>
      </c>
      <c r="O7" s="134">
        <v>2024</v>
      </c>
      <c r="P7" s="134">
        <v>2025</v>
      </c>
      <c r="Q7" s="134">
        <v>2029</v>
      </c>
      <c r="R7" s="134">
        <v>2031</v>
      </c>
      <c r="S7" s="134">
        <v>2035</v>
      </c>
      <c r="T7" s="134">
        <v>2040</v>
      </c>
    </row>
    <row r="8" spans="1:20" x14ac:dyDescent="0.25">
      <c r="A8" s="138" t="str">
        <f>TFP!A8</f>
        <v>aagri</v>
      </c>
      <c r="B8" s="138" t="str">
        <f>TFP!B8</f>
        <v>nat</v>
      </c>
      <c r="C8" s="138" t="str">
        <f>Closures!H6</f>
        <v>base</v>
      </c>
      <c r="D8" s="139">
        <v>1.7</v>
      </c>
      <c r="E8" s="139">
        <v>3.5</v>
      </c>
      <c r="F8" s="139">
        <v>-5</v>
      </c>
      <c r="G8" s="139">
        <v>-4.5</v>
      </c>
      <c r="H8" s="139">
        <v>4.5</v>
      </c>
      <c r="I8" s="139">
        <v>-5</v>
      </c>
      <c r="J8" s="139">
        <v>-5.5</v>
      </c>
      <c r="K8" s="140">
        <v>0.1</v>
      </c>
      <c r="L8" s="140">
        <f t="shared" ref="L8:T8" si="0">K8</f>
        <v>0.1</v>
      </c>
      <c r="M8" s="140">
        <f t="shared" si="0"/>
        <v>0.1</v>
      </c>
      <c r="N8" s="140">
        <f t="shared" si="0"/>
        <v>0.1</v>
      </c>
      <c r="O8" s="140">
        <f t="shared" si="0"/>
        <v>0.1</v>
      </c>
      <c r="P8" s="140">
        <f t="shared" si="0"/>
        <v>0.1</v>
      </c>
      <c r="Q8" s="140">
        <f t="shared" si="0"/>
        <v>0.1</v>
      </c>
      <c r="R8" s="140">
        <f t="shared" si="0"/>
        <v>0.1</v>
      </c>
      <c r="S8" s="140">
        <f t="shared" si="0"/>
        <v>0.1</v>
      </c>
      <c r="T8" s="140">
        <f t="shared" si="0"/>
        <v>0.1</v>
      </c>
    </row>
    <row r="9" spans="1:20" x14ac:dyDescent="0.25">
      <c r="A9" s="122" t="str">
        <f>TFP!A9</f>
        <v>afore</v>
      </c>
      <c r="B9" s="122" t="str">
        <f>TFP!B9</f>
        <v>nat</v>
      </c>
      <c r="C9" s="122" t="str">
        <f t="shared" ref="C9:T9" si="1">C8</f>
        <v>base</v>
      </c>
      <c r="D9" s="135">
        <f t="shared" si="1"/>
        <v>1.7</v>
      </c>
      <c r="E9" s="135">
        <f t="shared" si="1"/>
        <v>3.5</v>
      </c>
      <c r="F9" s="135">
        <f t="shared" si="1"/>
        <v>-5</v>
      </c>
      <c r="G9" s="135">
        <f t="shared" si="1"/>
        <v>-4.5</v>
      </c>
      <c r="H9" s="135">
        <f t="shared" si="1"/>
        <v>4.5</v>
      </c>
      <c r="I9" s="135">
        <f t="shared" ref="I9:J9" si="2">I8</f>
        <v>-5</v>
      </c>
      <c r="J9" s="135">
        <f t="shared" si="2"/>
        <v>-5.5</v>
      </c>
      <c r="K9" s="136">
        <f t="shared" si="1"/>
        <v>0.1</v>
      </c>
      <c r="L9" s="136">
        <f t="shared" si="1"/>
        <v>0.1</v>
      </c>
      <c r="M9" s="136">
        <f t="shared" si="1"/>
        <v>0.1</v>
      </c>
      <c r="N9" s="136">
        <f t="shared" si="1"/>
        <v>0.1</v>
      </c>
      <c r="O9" s="136">
        <f t="shared" si="1"/>
        <v>0.1</v>
      </c>
      <c r="P9" s="136">
        <f t="shared" si="1"/>
        <v>0.1</v>
      </c>
      <c r="Q9" s="136">
        <f t="shared" si="1"/>
        <v>0.1</v>
      </c>
      <c r="R9" s="136">
        <f t="shared" si="1"/>
        <v>0.1</v>
      </c>
      <c r="S9" s="136">
        <f t="shared" si="1"/>
        <v>0.1</v>
      </c>
      <c r="T9" s="136">
        <f t="shared" si="1"/>
        <v>0.1</v>
      </c>
    </row>
    <row r="10" spans="1:20" x14ac:dyDescent="0.25">
      <c r="A10" s="122" t="str">
        <f>TFP!A10</f>
        <v>afish</v>
      </c>
      <c r="B10" s="122" t="str">
        <f>TFP!B10</f>
        <v>nat</v>
      </c>
      <c r="C10" s="122" t="str">
        <f t="shared" ref="C10:D16" si="3">C9</f>
        <v>base</v>
      </c>
      <c r="D10" s="135">
        <f t="shared" si="3"/>
        <v>1.7</v>
      </c>
      <c r="E10" s="135">
        <f t="shared" ref="E10:T10" si="4">E9</f>
        <v>3.5</v>
      </c>
      <c r="F10" s="135">
        <f t="shared" si="4"/>
        <v>-5</v>
      </c>
      <c r="G10" s="135">
        <f t="shared" si="4"/>
        <v>-4.5</v>
      </c>
      <c r="H10" s="135">
        <f t="shared" si="4"/>
        <v>4.5</v>
      </c>
      <c r="I10" s="135">
        <f t="shared" ref="I10:J10" si="5">I9</f>
        <v>-5</v>
      </c>
      <c r="J10" s="135">
        <f t="shared" si="5"/>
        <v>-5.5</v>
      </c>
      <c r="K10" s="136">
        <f t="shared" si="4"/>
        <v>0.1</v>
      </c>
      <c r="L10" s="136">
        <f t="shared" si="4"/>
        <v>0.1</v>
      </c>
      <c r="M10" s="136">
        <f t="shared" si="4"/>
        <v>0.1</v>
      </c>
      <c r="N10" s="136">
        <f t="shared" si="4"/>
        <v>0.1</v>
      </c>
      <c r="O10" s="136">
        <f t="shared" si="4"/>
        <v>0.1</v>
      </c>
      <c r="P10" s="136">
        <f t="shared" si="4"/>
        <v>0.1</v>
      </c>
      <c r="Q10" s="136">
        <f t="shared" si="4"/>
        <v>0.1</v>
      </c>
      <c r="R10" s="136">
        <f t="shared" si="4"/>
        <v>0.1</v>
      </c>
      <c r="S10" s="136">
        <f t="shared" si="4"/>
        <v>0.1</v>
      </c>
      <c r="T10" s="136">
        <f t="shared" si="4"/>
        <v>0.1</v>
      </c>
    </row>
    <row r="11" spans="1:20" x14ac:dyDescent="0.25">
      <c r="A11" s="141" t="str">
        <f>TFP!A11</f>
        <v>acoal</v>
      </c>
      <c r="B11" s="141" t="str">
        <f>TFP!B11</f>
        <v>nat</v>
      </c>
      <c r="C11" s="141" t="str">
        <f t="shared" si="3"/>
        <v>base</v>
      </c>
      <c r="D11" s="139" t="s">
        <v>77</v>
      </c>
      <c r="E11" s="139" t="str">
        <f>D11</f>
        <v>eps</v>
      </c>
      <c r="F11" s="139" t="str">
        <f t="shared" ref="F11:F12" si="6">E11</f>
        <v>eps</v>
      </c>
      <c r="G11" s="139" t="str">
        <f t="shared" ref="G11:G12" si="7">F11</f>
        <v>eps</v>
      </c>
      <c r="H11" s="139" t="str">
        <f t="shared" ref="H11:H12" si="8">G11</f>
        <v>eps</v>
      </c>
      <c r="I11" s="139" t="str">
        <f t="shared" ref="I11:I12" si="9">H11</f>
        <v>eps</v>
      </c>
      <c r="J11" s="139" t="str">
        <f t="shared" ref="J11:J12" si="10">I11</f>
        <v>eps</v>
      </c>
      <c r="K11" s="139" t="str">
        <f t="shared" ref="K11:K12" si="11">J11</f>
        <v>eps</v>
      </c>
      <c r="L11" s="139" t="str">
        <f t="shared" ref="L11:L12" si="12">K11</f>
        <v>eps</v>
      </c>
      <c r="M11" s="139" t="str">
        <f t="shared" ref="M11:M12" si="13">L11</f>
        <v>eps</v>
      </c>
      <c r="N11" s="139" t="str">
        <f t="shared" ref="N11:N12" si="14">M11</f>
        <v>eps</v>
      </c>
      <c r="O11" s="139" t="str">
        <f t="shared" ref="O11:O12" si="15">N11</f>
        <v>eps</v>
      </c>
      <c r="P11" s="139" t="str">
        <f t="shared" ref="P11:P12" si="16">O11</f>
        <v>eps</v>
      </c>
      <c r="Q11" s="139" t="str">
        <f t="shared" ref="Q11:Q12" si="17">P11</f>
        <v>eps</v>
      </c>
      <c r="R11" s="139" t="str">
        <f t="shared" ref="R11:R12" si="18">Q11</f>
        <v>eps</v>
      </c>
      <c r="S11" s="139" t="str">
        <f t="shared" ref="S11:S12" si="19">R11</f>
        <v>eps</v>
      </c>
      <c r="T11" s="139" t="str">
        <f t="shared" ref="T11:T12" si="20">S11</f>
        <v>eps</v>
      </c>
    </row>
    <row r="12" spans="1:20" x14ac:dyDescent="0.25">
      <c r="A12" s="142" t="str">
        <f>TFP!A12</f>
        <v>agold</v>
      </c>
      <c r="B12" s="142" t="str">
        <f>TFP!B12</f>
        <v>nat</v>
      </c>
      <c r="C12" s="142" t="str">
        <f t="shared" si="3"/>
        <v>base</v>
      </c>
      <c r="D12" s="139" t="s">
        <v>77</v>
      </c>
      <c r="E12" s="139" t="str">
        <f>D12</f>
        <v>eps</v>
      </c>
      <c r="F12" s="139" t="str">
        <f t="shared" si="6"/>
        <v>eps</v>
      </c>
      <c r="G12" s="139" t="str">
        <f t="shared" si="7"/>
        <v>eps</v>
      </c>
      <c r="H12" s="139" t="str">
        <f t="shared" si="8"/>
        <v>eps</v>
      </c>
      <c r="I12" s="139" t="str">
        <f t="shared" si="9"/>
        <v>eps</v>
      </c>
      <c r="J12" s="139" t="str">
        <f t="shared" si="10"/>
        <v>eps</v>
      </c>
      <c r="K12" s="139" t="str">
        <f t="shared" si="11"/>
        <v>eps</v>
      </c>
      <c r="L12" s="139" t="str">
        <f t="shared" si="12"/>
        <v>eps</v>
      </c>
      <c r="M12" s="139" t="str">
        <f t="shared" si="13"/>
        <v>eps</v>
      </c>
      <c r="N12" s="139" t="str">
        <f t="shared" si="14"/>
        <v>eps</v>
      </c>
      <c r="O12" s="139" t="str">
        <f t="shared" si="15"/>
        <v>eps</v>
      </c>
      <c r="P12" s="139" t="str">
        <f t="shared" si="16"/>
        <v>eps</v>
      </c>
      <c r="Q12" s="139" t="str">
        <f t="shared" si="17"/>
        <v>eps</v>
      </c>
      <c r="R12" s="139" t="str">
        <f t="shared" si="18"/>
        <v>eps</v>
      </c>
      <c r="S12" s="139" t="str">
        <f t="shared" si="19"/>
        <v>eps</v>
      </c>
      <c r="T12" s="139" t="str">
        <f t="shared" si="20"/>
        <v>eps</v>
      </c>
    </row>
    <row r="13" spans="1:20" x14ac:dyDescent="0.25">
      <c r="A13" s="123" t="str">
        <f>TFP!A13</f>
        <v>apgm</v>
      </c>
      <c r="B13" s="123" t="str">
        <f>TFP!B13</f>
        <v>nat</v>
      </c>
      <c r="C13" s="123" t="str">
        <f>C12</f>
        <v>base</v>
      </c>
      <c r="D13" s="139">
        <v>-0.4</v>
      </c>
      <c r="E13" s="139">
        <v>-0.4</v>
      </c>
      <c r="F13" s="139">
        <v>-0.4</v>
      </c>
      <c r="G13" s="139">
        <v>-0.4</v>
      </c>
      <c r="H13" s="139">
        <v>-0.4</v>
      </c>
      <c r="I13" s="139">
        <v>-3.2</v>
      </c>
      <c r="J13" s="139">
        <f>I13</f>
        <v>-3.2</v>
      </c>
      <c r="K13" s="139">
        <v>0.1</v>
      </c>
      <c r="L13" s="139">
        <f t="shared" ref="L13" si="21">K13</f>
        <v>0.1</v>
      </c>
      <c r="M13" s="139">
        <f t="shared" ref="M13" si="22">L13</f>
        <v>0.1</v>
      </c>
      <c r="N13" s="139">
        <f t="shared" ref="N13" si="23">M13</f>
        <v>0.1</v>
      </c>
      <c r="O13" s="139">
        <f t="shared" ref="O13" si="24">N13</f>
        <v>0.1</v>
      </c>
      <c r="P13" s="139">
        <f t="shared" ref="P13" si="25">O13</f>
        <v>0.1</v>
      </c>
      <c r="Q13" s="139">
        <f t="shared" ref="Q13" si="26">P13</f>
        <v>0.1</v>
      </c>
      <c r="R13" s="139">
        <f t="shared" ref="R13" si="27">Q13</f>
        <v>0.1</v>
      </c>
      <c r="S13" s="139">
        <f t="shared" ref="S13" si="28">R13</f>
        <v>0.1</v>
      </c>
      <c r="T13" s="139">
        <f t="shared" ref="T13" si="29">S13</f>
        <v>0.1</v>
      </c>
    </row>
    <row r="14" spans="1:20" x14ac:dyDescent="0.25">
      <c r="A14" s="123" t="str">
        <f>TFP!A14</f>
        <v>amore</v>
      </c>
      <c r="B14" s="123" t="str">
        <f>TFP!B14</f>
        <v>nat</v>
      </c>
      <c r="C14" s="123" t="str">
        <f t="shared" si="3"/>
        <v>base</v>
      </c>
      <c r="D14" s="135">
        <f t="shared" si="3"/>
        <v>-0.4</v>
      </c>
      <c r="E14" s="135">
        <f t="shared" ref="E14:T14" si="30">E13</f>
        <v>-0.4</v>
      </c>
      <c r="F14" s="135">
        <f t="shared" si="30"/>
        <v>-0.4</v>
      </c>
      <c r="G14" s="135">
        <f t="shared" si="30"/>
        <v>-0.4</v>
      </c>
      <c r="H14" s="135">
        <f t="shared" si="30"/>
        <v>-0.4</v>
      </c>
      <c r="I14" s="135">
        <f t="shared" si="30"/>
        <v>-3.2</v>
      </c>
      <c r="J14" s="135">
        <f t="shared" si="30"/>
        <v>-3.2</v>
      </c>
      <c r="K14" s="136">
        <f t="shared" si="30"/>
        <v>0.1</v>
      </c>
      <c r="L14" s="136">
        <f t="shared" si="30"/>
        <v>0.1</v>
      </c>
      <c r="M14" s="136">
        <f t="shared" si="30"/>
        <v>0.1</v>
      </c>
      <c r="N14" s="136">
        <f t="shared" si="30"/>
        <v>0.1</v>
      </c>
      <c r="O14" s="136">
        <f t="shared" si="30"/>
        <v>0.1</v>
      </c>
      <c r="P14" s="136">
        <f t="shared" si="30"/>
        <v>0.1</v>
      </c>
      <c r="Q14" s="136">
        <f t="shared" si="30"/>
        <v>0.1</v>
      </c>
      <c r="R14" s="136">
        <f t="shared" si="30"/>
        <v>0.1</v>
      </c>
      <c r="S14" s="136">
        <f t="shared" si="30"/>
        <v>0.1</v>
      </c>
      <c r="T14" s="136">
        <f t="shared" si="30"/>
        <v>0.1</v>
      </c>
    </row>
    <row r="15" spans="1:20" x14ac:dyDescent="0.25">
      <c r="A15" s="123" t="str">
        <f>TFP!A15</f>
        <v>amine</v>
      </c>
      <c r="B15" s="123" t="str">
        <f>TFP!B15</f>
        <v>nat</v>
      </c>
      <c r="C15" s="123" t="str">
        <f t="shared" si="3"/>
        <v>base</v>
      </c>
      <c r="D15" s="135">
        <f t="shared" si="3"/>
        <v>-0.4</v>
      </c>
      <c r="E15" s="135">
        <f t="shared" ref="E15:T15" si="31">E14</f>
        <v>-0.4</v>
      </c>
      <c r="F15" s="135">
        <f t="shared" si="31"/>
        <v>-0.4</v>
      </c>
      <c r="G15" s="135">
        <f t="shared" si="31"/>
        <v>-0.4</v>
      </c>
      <c r="H15" s="135">
        <f t="shared" si="31"/>
        <v>-0.4</v>
      </c>
      <c r="I15" s="135">
        <f t="shared" si="31"/>
        <v>-3.2</v>
      </c>
      <c r="J15" s="135">
        <f t="shared" si="31"/>
        <v>-3.2</v>
      </c>
      <c r="K15" s="136">
        <f t="shared" si="31"/>
        <v>0.1</v>
      </c>
      <c r="L15" s="136">
        <f t="shared" si="31"/>
        <v>0.1</v>
      </c>
      <c r="M15" s="136">
        <f t="shared" si="31"/>
        <v>0.1</v>
      </c>
      <c r="N15" s="136">
        <f t="shared" si="31"/>
        <v>0.1</v>
      </c>
      <c r="O15" s="136">
        <f t="shared" si="31"/>
        <v>0.1</v>
      </c>
      <c r="P15" s="136">
        <f t="shared" si="31"/>
        <v>0.1</v>
      </c>
      <c r="Q15" s="136">
        <f t="shared" si="31"/>
        <v>0.1</v>
      </c>
      <c r="R15" s="136">
        <f t="shared" si="31"/>
        <v>0.1</v>
      </c>
      <c r="S15" s="136">
        <f t="shared" si="31"/>
        <v>0.1</v>
      </c>
      <c r="T15" s="136">
        <f t="shared" si="31"/>
        <v>0.1</v>
      </c>
    </row>
    <row r="16" spans="1:20" x14ac:dyDescent="0.25">
      <c r="A16" s="123" t="str">
        <f>TFP!A16</f>
        <v>acoil</v>
      </c>
      <c r="B16" s="123" t="str">
        <f>TFP!B16</f>
        <v>nat</v>
      </c>
      <c r="C16" s="123" t="str">
        <f t="shared" si="3"/>
        <v>base</v>
      </c>
      <c r="D16" s="135">
        <f t="shared" si="3"/>
        <v>-0.4</v>
      </c>
      <c r="E16" s="135">
        <f t="shared" ref="E16:T16" si="32">E15</f>
        <v>-0.4</v>
      </c>
      <c r="F16" s="135">
        <f t="shared" si="32"/>
        <v>-0.4</v>
      </c>
      <c r="G16" s="135">
        <f t="shared" si="32"/>
        <v>-0.4</v>
      </c>
      <c r="H16" s="135">
        <f t="shared" si="32"/>
        <v>-0.4</v>
      </c>
      <c r="I16" s="135">
        <f t="shared" si="32"/>
        <v>-3.2</v>
      </c>
      <c r="J16" s="135">
        <f t="shared" si="32"/>
        <v>-3.2</v>
      </c>
      <c r="K16" s="136">
        <f t="shared" si="32"/>
        <v>0.1</v>
      </c>
      <c r="L16" s="136">
        <f t="shared" si="32"/>
        <v>0.1</v>
      </c>
      <c r="M16" s="136">
        <f t="shared" si="32"/>
        <v>0.1</v>
      </c>
      <c r="N16" s="136">
        <f t="shared" si="32"/>
        <v>0.1</v>
      </c>
      <c r="O16" s="136">
        <f t="shared" si="32"/>
        <v>0.1</v>
      </c>
      <c r="P16" s="136">
        <f t="shared" si="32"/>
        <v>0.1</v>
      </c>
      <c r="Q16" s="136">
        <f t="shared" si="32"/>
        <v>0.1</v>
      </c>
      <c r="R16" s="136">
        <f t="shared" si="32"/>
        <v>0.1</v>
      </c>
      <c r="S16" s="136">
        <f t="shared" si="32"/>
        <v>0.1</v>
      </c>
      <c r="T16" s="136">
        <f t="shared" si="32"/>
        <v>0.1</v>
      </c>
    </row>
    <row r="17" spans="1:20" x14ac:dyDescent="0.25">
      <c r="A17" s="123" t="str">
        <f>TFP!A17</f>
        <v>angas</v>
      </c>
      <c r="B17" s="123" t="str">
        <f>TFP!B17</f>
        <v>nat</v>
      </c>
      <c r="C17" s="123" t="str">
        <f>C16</f>
        <v>base</v>
      </c>
      <c r="D17" s="135">
        <f>D16</f>
        <v>-0.4</v>
      </c>
      <c r="E17" s="135">
        <f t="shared" ref="E17:T17" si="33">E16</f>
        <v>-0.4</v>
      </c>
      <c r="F17" s="135">
        <f t="shared" si="33"/>
        <v>-0.4</v>
      </c>
      <c r="G17" s="135">
        <f t="shared" si="33"/>
        <v>-0.4</v>
      </c>
      <c r="H17" s="135">
        <f t="shared" si="33"/>
        <v>-0.4</v>
      </c>
      <c r="I17" s="135">
        <f t="shared" si="33"/>
        <v>-3.2</v>
      </c>
      <c r="J17" s="135">
        <f t="shared" si="33"/>
        <v>-3.2</v>
      </c>
      <c r="K17" s="136">
        <f t="shared" si="33"/>
        <v>0.1</v>
      </c>
      <c r="L17" s="136">
        <f t="shared" si="33"/>
        <v>0.1</v>
      </c>
      <c r="M17" s="136">
        <f t="shared" si="33"/>
        <v>0.1</v>
      </c>
      <c r="N17" s="136">
        <f t="shared" si="33"/>
        <v>0.1</v>
      </c>
      <c r="O17" s="136">
        <f t="shared" si="33"/>
        <v>0.1</v>
      </c>
      <c r="P17" s="136">
        <f t="shared" si="33"/>
        <v>0.1</v>
      </c>
      <c r="Q17" s="136">
        <f t="shared" si="33"/>
        <v>0.1</v>
      </c>
      <c r="R17" s="136">
        <f t="shared" si="33"/>
        <v>0.1</v>
      </c>
      <c r="S17" s="136">
        <f t="shared" si="33"/>
        <v>0.1</v>
      </c>
      <c r="T17" s="136">
        <f t="shared" si="33"/>
        <v>0.1</v>
      </c>
    </row>
    <row r="18" spans="1:20" x14ac:dyDescent="0.25">
      <c r="A18" s="124" t="str">
        <f>TFP!A18</f>
        <v>ahydr</v>
      </c>
      <c r="B18" s="124" t="str">
        <f>TFP!B18</f>
        <v>nat</v>
      </c>
      <c r="C18" s="124" t="str">
        <f t="shared" ref="C18:C25" si="34">C17</f>
        <v>base</v>
      </c>
      <c r="D18" s="135">
        <f>D29</f>
        <v>-5.5</v>
      </c>
      <c r="E18" s="135">
        <f t="shared" ref="E18:T18" si="35">E29</f>
        <v>-5.5</v>
      </c>
      <c r="F18" s="135">
        <f t="shared" si="35"/>
        <v>-5.5</v>
      </c>
      <c r="G18" s="135">
        <f t="shared" si="35"/>
        <v>-5.5</v>
      </c>
      <c r="H18" s="135">
        <f t="shared" si="35"/>
        <v>-5.5</v>
      </c>
      <c r="I18" s="135">
        <f t="shared" si="35"/>
        <v>-5.5</v>
      </c>
      <c r="J18" s="135">
        <f t="shared" si="35"/>
        <v>-5.5</v>
      </c>
      <c r="K18" s="136">
        <f t="shared" si="35"/>
        <v>0.1</v>
      </c>
      <c r="L18" s="136">
        <f t="shared" si="35"/>
        <v>0.1</v>
      </c>
      <c r="M18" s="136">
        <f t="shared" si="35"/>
        <v>0.1</v>
      </c>
      <c r="N18" s="136">
        <f t="shared" si="35"/>
        <v>0.1</v>
      </c>
      <c r="O18" s="136">
        <f t="shared" si="35"/>
        <v>0.1</v>
      </c>
      <c r="P18" s="136">
        <f t="shared" si="35"/>
        <v>0.1</v>
      </c>
      <c r="Q18" s="136">
        <f t="shared" si="35"/>
        <v>0.1</v>
      </c>
      <c r="R18" s="136">
        <f t="shared" si="35"/>
        <v>0.1</v>
      </c>
      <c r="S18" s="136">
        <f t="shared" si="35"/>
        <v>0.1</v>
      </c>
      <c r="T18" s="136">
        <f t="shared" si="35"/>
        <v>0.1</v>
      </c>
    </row>
    <row r="19" spans="1:20" x14ac:dyDescent="0.25">
      <c r="A19" s="143" t="str">
        <f>TFP!A19</f>
        <v>afood</v>
      </c>
      <c r="B19" s="143" t="str">
        <f>TFP!B19</f>
        <v>nat</v>
      </c>
      <c r="C19" s="143" t="str">
        <f t="shared" si="34"/>
        <v>base</v>
      </c>
      <c r="D19" s="139">
        <v>-1.2</v>
      </c>
      <c r="E19" s="139">
        <f>D19</f>
        <v>-1.2</v>
      </c>
      <c r="F19" s="139">
        <v>-1</v>
      </c>
      <c r="G19" s="139">
        <v>-0.5</v>
      </c>
      <c r="H19" s="139">
        <f t="shared" ref="H19" si="36">G19</f>
        <v>-0.5</v>
      </c>
      <c r="I19" s="139">
        <v>-1</v>
      </c>
      <c r="J19" s="139">
        <v>-2.5</v>
      </c>
      <c r="K19" s="139">
        <v>0.1</v>
      </c>
      <c r="L19" s="139">
        <f t="shared" ref="L19" si="37">K19</f>
        <v>0.1</v>
      </c>
      <c r="M19" s="139">
        <f t="shared" ref="M19" si="38">L19</f>
        <v>0.1</v>
      </c>
      <c r="N19" s="139">
        <f t="shared" ref="N19" si="39">M19</f>
        <v>0.1</v>
      </c>
      <c r="O19" s="139">
        <f t="shared" ref="O19" si="40">N19</f>
        <v>0.1</v>
      </c>
      <c r="P19" s="139">
        <f t="shared" ref="P19" si="41">O19</f>
        <v>0.1</v>
      </c>
      <c r="Q19" s="139">
        <f t="shared" ref="Q19" si="42">P19</f>
        <v>0.1</v>
      </c>
      <c r="R19" s="139">
        <f t="shared" ref="R19" si="43">Q19</f>
        <v>0.1</v>
      </c>
      <c r="S19" s="139">
        <f t="shared" ref="S19" si="44">R19</f>
        <v>0.1</v>
      </c>
      <c r="T19" s="139">
        <f t="shared" ref="T19" si="45">S19</f>
        <v>0.1</v>
      </c>
    </row>
    <row r="20" spans="1:20" x14ac:dyDescent="0.25">
      <c r="A20" s="127" t="str">
        <f>TFP!A20</f>
        <v>abevt</v>
      </c>
      <c r="B20" s="127" t="str">
        <f>TFP!B20</f>
        <v>nat</v>
      </c>
      <c r="C20" s="127" t="str">
        <f t="shared" si="34"/>
        <v>base</v>
      </c>
      <c r="D20" s="135">
        <f t="shared" ref="D20:H20" si="46">D19</f>
        <v>-1.2</v>
      </c>
      <c r="E20" s="135">
        <f t="shared" si="46"/>
        <v>-1.2</v>
      </c>
      <c r="F20" s="135">
        <f t="shared" si="46"/>
        <v>-1</v>
      </c>
      <c r="G20" s="135">
        <f t="shared" si="46"/>
        <v>-0.5</v>
      </c>
      <c r="H20" s="135">
        <f t="shared" si="46"/>
        <v>-0.5</v>
      </c>
      <c r="I20" s="135">
        <f t="shared" ref="I20:J20" si="47">I19</f>
        <v>-1</v>
      </c>
      <c r="J20" s="135">
        <f t="shared" si="47"/>
        <v>-2.5</v>
      </c>
      <c r="K20" s="136">
        <f t="shared" ref="K20:T27" si="48">K19</f>
        <v>0.1</v>
      </c>
      <c r="L20" s="136">
        <f t="shared" si="48"/>
        <v>0.1</v>
      </c>
      <c r="M20" s="136">
        <f t="shared" si="48"/>
        <v>0.1</v>
      </c>
      <c r="N20" s="136">
        <f t="shared" si="48"/>
        <v>0.1</v>
      </c>
      <c r="O20" s="136">
        <f t="shared" si="48"/>
        <v>0.1</v>
      </c>
      <c r="P20" s="136">
        <f t="shared" si="48"/>
        <v>0.1</v>
      </c>
      <c r="Q20" s="136">
        <f t="shared" si="48"/>
        <v>0.1</v>
      </c>
      <c r="R20" s="136">
        <f t="shared" si="48"/>
        <v>0.1</v>
      </c>
      <c r="S20" s="136">
        <f t="shared" si="48"/>
        <v>0.1</v>
      </c>
      <c r="T20" s="136">
        <f t="shared" si="48"/>
        <v>0.1</v>
      </c>
    </row>
    <row r="21" spans="1:20" x14ac:dyDescent="0.25">
      <c r="A21" s="144" t="str">
        <f>TFP!A21</f>
        <v>atext</v>
      </c>
      <c r="B21" s="144" t="str">
        <f>TFP!B21</f>
        <v>nat</v>
      </c>
      <c r="C21" s="144" t="str">
        <f t="shared" si="34"/>
        <v>base</v>
      </c>
      <c r="D21" s="139">
        <v>-5</v>
      </c>
      <c r="E21" s="139">
        <f>D21</f>
        <v>-5</v>
      </c>
      <c r="F21" s="139">
        <f t="shared" ref="F21:H21" si="49">E21</f>
        <v>-5</v>
      </c>
      <c r="G21" s="139">
        <f t="shared" si="49"/>
        <v>-5</v>
      </c>
      <c r="H21" s="139">
        <f t="shared" si="49"/>
        <v>-5</v>
      </c>
      <c r="I21" s="139">
        <f t="shared" ref="I21" si="50">H21</f>
        <v>-5</v>
      </c>
      <c r="J21" s="139">
        <f t="shared" ref="J21" si="51">I21</f>
        <v>-5</v>
      </c>
      <c r="K21" s="157">
        <f t="shared" si="48"/>
        <v>0.1</v>
      </c>
      <c r="L21" s="157">
        <f t="shared" si="48"/>
        <v>0.1</v>
      </c>
      <c r="M21" s="157">
        <f t="shared" si="48"/>
        <v>0.1</v>
      </c>
      <c r="N21" s="157">
        <f t="shared" si="48"/>
        <v>0.1</v>
      </c>
      <c r="O21" s="157">
        <f t="shared" si="48"/>
        <v>0.1</v>
      </c>
      <c r="P21" s="157">
        <f t="shared" si="48"/>
        <v>0.1</v>
      </c>
      <c r="Q21" s="157">
        <f t="shared" si="48"/>
        <v>0.1</v>
      </c>
      <c r="R21" s="157">
        <f t="shared" si="48"/>
        <v>0.1</v>
      </c>
      <c r="S21" s="157">
        <f t="shared" si="48"/>
        <v>0.1</v>
      </c>
      <c r="T21" s="157">
        <f t="shared" si="48"/>
        <v>0.1</v>
      </c>
    </row>
    <row r="22" spans="1:20" x14ac:dyDescent="0.25">
      <c r="A22" s="126" t="str">
        <f>TFP!A22</f>
        <v>aclth</v>
      </c>
      <c r="B22" s="126" t="str">
        <f>TFP!B22</f>
        <v>nat</v>
      </c>
      <c r="C22" s="126" t="str">
        <f t="shared" si="34"/>
        <v>base</v>
      </c>
      <c r="D22" s="135">
        <f>D21</f>
        <v>-5</v>
      </c>
      <c r="E22" s="135">
        <f t="shared" ref="E22:H25" si="52">E21</f>
        <v>-5</v>
      </c>
      <c r="F22" s="135">
        <f t="shared" si="52"/>
        <v>-5</v>
      </c>
      <c r="G22" s="135">
        <f t="shared" si="52"/>
        <v>-5</v>
      </c>
      <c r="H22" s="135">
        <f t="shared" si="52"/>
        <v>-5</v>
      </c>
      <c r="I22" s="135">
        <f t="shared" ref="I22:J22" si="53">I21</f>
        <v>-5</v>
      </c>
      <c r="J22" s="135">
        <f t="shared" si="53"/>
        <v>-5</v>
      </c>
      <c r="K22" s="158">
        <f t="shared" si="48"/>
        <v>0.1</v>
      </c>
      <c r="L22" s="158">
        <f t="shared" si="48"/>
        <v>0.1</v>
      </c>
      <c r="M22" s="158">
        <f t="shared" si="48"/>
        <v>0.1</v>
      </c>
      <c r="N22" s="158">
        <f t="shared" si="48"/>
        <v>0.1</v>
      </c>
      <c r="O22" s="158">
        <f t="shared" si="48"/>
        <v>0.1</v>
      </c>
      <c r="P22" s="158">
        <f t="shared" si="48"/>
        <v>0.1</v>
      </c>
      <c r="Q22" s="158">
        <f t="shared" si="48"/>
        <v>0.1</v>
      </c>
      <c r="R22" s="158">
        <f t="shared" si="48"/>
        <v>0.1</v>
      </c>
      <c r="S22" s="158">
        <f t="shared" si="48"/>
        <v>0.1</v>
      </c>
      <c r="T22" s="158">
        <f t="shared" si="48"/>
        <v>0.1</v>
      </c>
    </row>
    <row r="23" spans="1:20" x14ac:dyDescent="0.25">
      <c r="A23" s="126" t="str">
        <f>TFP!A23</f>
        <v>aleat</v>
      </c>
      <c r="B23" s="126" t="str">
        <f>TFP!B23</f>
        <v>nat</v>
      </c>
      <c r="C23" s="126" t="str">
        <f t="shared" si="34"/>
        <v>base</v>
      </c>
      <c r="D23" s="135">
        <f t="shared" ref="D23" si="54">D22</f>
        <v>-5</v>
      </c>
      <c r="E23" s="135">
        <f t="shared" si="52"/>
        <v>-5</v>
      </c>
      <c r="F23" s="135">
        <f t="shared" si="52"/>
        <v>-5</v>
      </c>
      <c r="G23" s="135">
        <f t="shared" si="52"/>
        <v>-5</v>
      </c>
      <c r="H23" s="135">
        <f t="shared" si="52"/>
        <v>-5</v>
      </c>
      <c r="I23" s="135">
        <f t="shared" ref="I23:J23" si="55">I22</f>
        <v>-5</v>
      </c>
      <c r="J23" s="135">
        <f t="shared" si="55"/>
        <v>-5</v>
      </c>
      <c r="K23" s="158">
        <f t="shared" si="48"/>
        <v>0.1</v>
      </c>
      <c r="L23" s="158">
        <f t="shared" si="48"/>
        <v>0.1</v>
      </c>
      <c r="M23" s="158">
        <f t="shared" si="48"/>
        <v>0.1</v>
      </c>
      <c r="N23" s="158">
        <f t="shared" si="48"/>
        <v>0.1</v>
      </c>
      <c r="O23" s="158">
        <f t="shared" si="48"/>
        <v>0.1</v>
      </c>
      <c r="P23" s="158">
        <f t="shared" si="48"/>
        <v>0.1</v>
      </c>
      <c r="Q23" s="158">
        <f t="shared" si="48"/>
        <v>0.1</v>
      </c>
      <c r="R23" s="158">
        <f t="shared" si="48"/>
        <v>0.1</v>
      </c>
      <c r="S23" s="158">
        <f t="shared" si="48"/>
        <v>0.1</v>
      </c>
      <c r="T23" s="158">
        <f t="shared" si="48"/>
        <v>0.1</v>
      </c>
    </row>
    <row r="24" spans="1:20" x14ac:dyDescent="0.25">
      <c r="A24" s="126" t="str">
        <f>TFP!A24</f>
        <v>afoot</v>
      </c>
      <c r="B24" s="126" t="str">
        <f>TFP!B24</f>
        <v>nat</v>
      </c>
      <c r="C24" s="126" t="str">
        <f t="shared" si="34"/>
        <v>base</v>
      </c>
      <c r="D24" s="135">
        <f t="shared" ref="D24" si="56">D23</f>
        <v>-5</v>
      </c>
      <c r="E24" s="135">
        <f t="shared" si="52"/>
        <v>-5</v>
      </c>
      <c r="F24" s="135">
        <f t="shared" si="52"/>
        <v>-5</v>
      </c>
      <c r="G24" s="135">
        <f t="shared" si="52"/>
        <v>-5</v>
      </c>
      <c r="H24" s="135">
        <f t="shared" si="52"/>
        <v>-5</v>
      </c>
      <c r="I24" s="135">
        <f t="shared" ref="I24:J24" si="57">I23</f>
        <v>-5</v>
      </c>
      <c r="J24" s="135">
        <f t="shared" si="57"/>
        <v>-5</v>
      </c>
      <c r="K24" s="158">
        <f t="shared" si="48"/>
        <v>0.1</v>
      </c>
      <c r="L24" s="158">
        <f t="shared" si="48"/>
        <v>0.1</v>
      </c>
      <c r="M24" s="158">
        <f t="shared" si="48"/>
        <v>0.1</v>
      </c>
      <c r="N24" s="158">
        <f t="shared" si="48"/>
        <v>0.1</v>
      </c>
      <c r="O24" s="158">
        <f t="shared" si="48"/>
        <v>0.1</v>
      </c>
      <c r="P24" s="158">
        <f t="shared" si="48"/>
        <v>0.1</v>
      </c>
      <c r="Q24" s="158">
        <f t="shared" si="48"/>
        <v>0.1</v>
      </c>
      <c r="R24" s="158">
        <f t="shared" si="48"/>
        <v>0.1</v>
      </c>
      <c r="S24" s="158">
        <f t="shared" si="48"/>
        <v>0.1</v>
      </c>
      <c r="T24" s="158">
        <f t="shared" si="48"/>
        <v>0.1</v>
      </c>
    </row>
    <row r="25" spans="1:20" x14ac:dyDescent="0.25">
      <c r="A25" s="126" t="str">
        <f>TFP!A25</f>
        <v>awood</v>
      </c>
      <c r="B25" s="126" t="str">
        <f>TFP!B25</f>
        <v>nat</v>
      </c>
      <c r="C25" s="126" t="str">
        <f t="shared" si="34"/>
        <v>base</v>
      </c>
      <c r="D25" s="135">
        <f t="shared" ref="D25" si="58">D24</f>
        <v>-5</v>
      </c>
      <c r="E25" s="135">
        <f t="shared" si="52"/>
        <v>-5</v>
      </c>
      <c r="F25" s="135">
        <f t="shared" si="52"/>
        <v>-5</v>
      </c>
      <c r="G25" s="135">
        <f t="shared" si="52"/>
        <v>-5</v>
      </c>
      <c r="H25" s="135">
        <f t="shared" si="52"/>
        <v>-5</v>
      </c>
      <c r="I25" s="135">
        <f t="shared" ref="I25:J25" si="59">I24</f>
        <v>-5</v>
      </c>
      <c r="J25" s="135">
        <f t="shared" si="59"/>
        <v>-5</v>
      </c>
      <c r="K25" s="158">
        <f t="shared" si="48"/>
        <v>0.1</v>
      </c>
      <c r="L25" s="158">
        <f t="shared" si="48"/>
        <v>0.1</v>
      </c>
      <c r="M25" s="158">
        <f t="shared" si="48"/>
        <v>0.1</v>
      </c>
      <c r="N25" s="158">
        <f t="shared" si="48"/>
        <v>0.1</v>
      </c>
      <c r="O25" s="158">
        <f t="shared" si="48"/>
        <v>0.1</v>
      </c>
      <c r="P25" s="158">
        <f t="shared" si="48"/>
        <v>0.1</v>
      </c>
      <c r="Q25" s="158">
        <f t="shared" si="48"/>
        <v>0.1</v>
      </c>
      <c r="R25" s="158">
        <f t="shared" si="48"/>
        <v>0.1</v>
      </c>
      <c r="S25" s="158">
        <f t="shared" si="48"/>
        <v>0.1</v>
      </c>
      <c r="T25" s="158">
        <f t="shared" si="48"/>
        <v>0.1</v>
      </c>
    </row>
    <row r="26" spans="1:20" x14ac:dyDescent="0.25">
      <c r="A26" s="145" t="str">
        <f>TFP!A26</f>
        <v>apapr</v>
      </c>
      <c r="B26" s="145" t="str">
        <f>TFP!B26</f>
        <v>nat</v>
      </c>
      <c r="C26" s="145" t="str">
        <f t="shared" ref="C26:C41" si="60">C25</f>
        <v>base</v>
      </c>
      <c r="D26" s="139">
        <v>-3</v>
      </c>
      <c r="E26" s="139">
        <v>-2.8</v>
      </c>
      <c r="F26" s="139">
        <v>-2.8</v>
      </c>
      <c r="G26" s="139">
        <v>-2.8</v>
      </c>
      <c r="H26" s="139">
        <v>-2.8</v>
      </c>
      <c r="I26" s="139">
        <v>-3.5</v>
      </c>
      <c r="J26" s="139">
        <v>-4</v>
      </c>
      <c r="K26" s="157">
        <f t="shared" si="48"/>
        <v>0.1</v>
      </c>
      <c r="L26" s="157">
        <f t="shared" si="48"/>
        <v>0.1</v>
      </c>
      <c r="M26" s="157">
        <f t="shared" si="48"/>
        <v>0.1</v>
      </c>
      <c r="N26" s="157">
        <f t="shared" si="48"/>
        <v>0.1</v>
      </c>
      <c r="O26" s="157">
        <f t="shared" si="48"/>
        <v>0.1</v>
      </c>
      <c r="P26" s="157">
        <f t="shared" si="48"/>
        <v>0.1</v>
      </c>
      <c r="Q26" s="157">
        <f t="shared" si="48"/>
        <v>0.1</v>
      </c>
      <c r="R26" s="157">
        <f t="shared" si="48"/>
        <v>0.1</v>
      </c>
      <c r="S26" s="157">
        <f t="shared" si="48"/>
        <v>0.1</v>
      </c>
      <c r="T26" s="157">
        <f t="shared" si="48"/>
        <v>0.1</v>
      </c>
    </row>
    <row r="27" spans="1:20" x14ac:dyDescent="0.25">
      <c r="A27" s="126" t="str">
        <f>TFP!A27</f>
        <v>aprnt</v>
      </c>
      <c r="B27" s="126" t="str">
        <f>TFP!B27</f>
        <v>nat</v>
      </c>
      <c r="C27" s="126" t="str">
        <f t="shared" si="60"/>
        <v>base</v>
      </c>
      <c r="D27" s="135">
        <f t="shared" ref="D27:H27" si="61">D25</f>
        <v>-5</v>
      </c>
      <c r="E27" s="135">
        <f t="shared" si="61"/>
        <v>-5</v>
      </c>
      <c r="F27" s="135">
        <f t="shared" si="61"/>
        <v>-5</v>
      </c>
      <c r="G27" s="135">
        <f t="shared" si="61"/>
        <v>-5</v>
      </c>
      <c r="H27" s="135">
        <f t="shared" si="61"/>
        <v>-5</v>
      </c>
      <c r="I27" s="135">
        <f t="shared" ref="I27:J27" si="62">I25</f>
        <v>-5</v>
      </c>
      <c r="J27" s="135">
        <f t="shared" si="62"/>
        <v>-5</v>
      </c>
      <c r="K27" s="158">
        <f t="shared" si="48"/>
        <v>0.1</v>
      </c>
      <c r="L27" s="158">
        <f t="shared" si="48"/>
        <v>0.1</v>
      </c>
      <c r="M27" s="158">
        <f t="shared" si="48"/>
        <v>0.1</v>
      </c>
      <c r="N27" s="158">
        <f t="shared" si="48"/>
        <v>0.1</v>
      </c>
      <c r="O27" s="158">
        <f t="shared" si="48"/>
        <v>0.1</v>
      </c>
      <c r="P27" s="158">
        <f t="shared" si="48"/>
        <v>0.1</v>
      </c>
      <c r="Q27" s="158">
        <f t="shared" si="48"/>
        <v>0.1</v>
      </c>
      <c r="R27" s="158">
        <f t="shared" si="48"/>
        <v>0.1</v>
      </c>
      <c r="S27" s="158">
        <f t="shared" si="48"/>
        <v>0.1</v>
      </c>
      <c r="T27" s="158">
        <f t="shared" si="48"/>
        <v>0.1</v>
      </c>
    </row>
    <row r="28" spans="1:20" x14ac:dyDescent="0.25">
      <c r="A28" s="146" t="str">
        <f>TFP!A28</f>
        <v>apetr</v>
      </c>
      <c r="B28" s="146" t="str">
        <f>TFP!B28</f>
        <v>nat</v>
      </c>
      <c r="C28" s="146" t="str">
        <f t="shared" si="60"/>
        <v>base</v>
      </c>
      <c r="D28" s="139" t="s">
        <v>77</v>
      </c>
      <c r="E28" s="139" t="str">
        <f>D28</f>
        <v>eps</v>
      </c>
      <c r="F28" s="139" t="str">
        <f t="shared" ref="F28" si="63">E28</f>
        <v>eps</v>
      </c>
      <c r="G28" s="139" t="str">
        <f t="shared" ref="G28" si="64">F28</f>
        <v>eps</v>
      </c>
      <c r="H28" s="139" t="str">
        <f t="shared" ref="H28" si="65">G28</f>
        <v>eps</v>
      </c>
      <c r="I28" s="139" t="str">
        <f t="shared" ref="I28:I29" si="66">H28</f>
        <v>eps</v>
      </c>
      <c r="J28" s="139" t="str">
        <f t="shared" ref="J28:J29" si="67">I28</f>
        <v>eps</v>
      </c>
      <c r="K28" s="159" t="s">
        <v>77</v>
      </c>
      <c r="L28" s="159" t="s">
        <v>77</v>
      </c>
      <c r="M28" s="159" t="s">
        <v>77</v>
      </c>
      <c r="N28" s="159" t="s">
        <v>77</v>
      </c>
      <c r="O28" s="159" t="s">
        <v>77</v>
      </c>
      <c r="P28" s="159" t="s">
        <v>77</v>
      </c>
      <c r="Q28" s="159" t="s">
        <v>77</v>
      </c>
      <c r="R28" s="159" t="s">
        <v>77</v>
      </c>
      <c r="S28" s="159" t="s">
        <v>77</v>
      </c>
      <c r="T28" s="159" t="s">
        <v>77</v>
      </c>
    </row>
    <row r="29" spans="1:20" x14ac:dyDescent="0.25">
      <c r="A29" s="147" t="str">
        <f>TFP!A29</f>
        <v>aammo</v>
      </c>
      <c r="B29" s="147" t="str">
        <f>TFP!B29</f>
        <v>nat</v>
      </c>
      <c r="C29" s="147" t="str">
        <f t="shared" si="60"/>
        <v>base</v>
      </c>
      <c r="D29" s="139">
        <v>-5.5</v>
      </c>
      <c r="E29" s="139">
        <f>D29</f>
        <v>-5.5</v>
      </c>
      <c r="F29" s="139">
        <f t="shared" ref="F29:H29" si="68">E29</f>
        <v>-5.5</v>
      </c>
      <c r="G29" s="139">
        <f t="shared" si="68"/>
        <v>-5.5</v>
      </c>
      <c r="H29" s="139">
        <f t="shared" si="68"/>
        <v>-5.5</v>
      </c>
      <c r="I29" s="139">
        <f t="shared" si="66"/>
        <v>-5.5</v>
      </c>
      <c r="J29" s="139">
        <f t="shared" si="67"/>
        <v>-5.5</v>
      </c>
      <c r="K29" s="157">
        <f t="shared" ref="K29:T29" si="69">K27</f>
        <v>0.1</v>
      </c>
      <c r="L29" s="157">
        <f t="shared" si="69"/>
        <v>0.1</v>
      </c>
      <c r="M29" s="157">
        <f t="shared" si="69"/>
        <v>0.1</v>
      </c>
      <c r="N29" s="157">
        <f t="shared" si="69"/>
        <v>0.1</v>
      </c>
      <c r="O29" s="157">
        <f t="shared" si="69"/>
        <v>0.1</v>
      </c>
      <c r="P29" s="157">
        <f t="shared" si="69"/>
        <v>0.1</v>
      </c>
      <c r="Q29" s="157">
        <f t="shared" si="69"/>
        <v>0.1</v>
      </c>
      <c r="R29" s="157">
        <f t="shared" si="69"/>
        <v>0.1</v>
      </c>
      <c r="S29" s="157">
        <f t="shared" si="69"/>
        <v>0.1</v>
      </c>
      <c r="T29" s="157">
        <f t="shared" si="69"/>
        <v>0.1</v>
      </c>
    </row>
    <row r="30" spans="1:20" x14ac:dyDescent="0.25">
      <c r="A30" s="124" t="str">
        <f>TFP!A30</f>
        <v>abchm</v>
      </c>
      <c r="B30" s="124" t="str">
        <f>TFP!B30</f>
        <v>nat</v>
      </c>
      <c r="C30" s="124" t="str">
        <f t="shared" si="60"/>
        <v>base</v>
      </c>
      <c r="D30" s="135">
        <f t="shared" ref="D30:H30" si="70">D29</f>
        <v>-5.5</v>
      </c>
      <c r="E30" s="135">
        <f t="shared" si="70"/>
        <v>-5.5</v>
      </c>
      <c r="F30" s="135">
        <f t="shared" si="70"/>
        <v>-5.5</v>
      </c>
      <c r="G30" s="135">
        <f t="shared" si="70"/>
        <v>-5.5</v>
      </c>
      <c r="H30" s="135">
        <f t="shared" si="70"/>
        <v>-5.5</v>
      </c>
      <c r="I30" s="135">
        <f t="shared" ref="I30:J30" si="71">I29</f>
        <v>-5.5</v>
      </c>
      <c r="J30" s="135">
        <f t="shared" si="71"/>
        <v>-5.5</v>
      </c>
      <c r="K30" s="158">
        <f t="shared" ref="K30:K32" si="72">K29</f>
        <v>0.1</v>
      </c>
      <c r="L30" s="158">
        <f t="shared" ref="D30:L37" si="73">L29</f>
        <v>0.1</v>
      </c>
      <c r="M30" s="158">
        <f t="shared" ref="M30:M37" si="74">M29</f>
        <v>0.1</v>
      </c>
      <c r="N30" s="158">
        <f t="shared" ref="N30:N37" si="75">N29</f>
        <v>0.1</v>
      </c>
      <c r="O30" s="158">
        <f t="shared" ref="O30:O37" si="76">O29</f>
        <v>0.1</v>
      </c>
      <c r="P30" s="158">
        <f t="shared" ref="P30:P37" si="77">P29</f>
        <v>0.1</v>
      </c>
      <c r="Q30" s="158">
        <f t="shared" ref="Q30:Q37" si="78">Q29</f>
        <v>0.1</v>
      </c>
      <c r="R30" s="158">
        <f t="shared" ref="R30:R37" si="79">R29</f>
        <v>0.1</v>
      </c>
      <c r="S30" s="158">
        <f t="shared" ref="S30:S37" si="80">S29</f>
        <v>0.1</v>
      </c>
      <c r="T30" s="158">
        <f t="shared" ref="T30:T37" si="81">T29</f>
        <v>0.1</v>
      </c>
    </row>
    <row r="31" spans="1:20" x14ac:dyDescent="0.25">
      <c r="A31" s="124" t="str">
        <f>TFP!A31</f>
        <v>aochm</v>
      </c>
      <c r="B31" s="124" t="str">
        <f>TFP!B31</f>
        <v>nat</v>
      </c>
      <c r="C31" s="124" t="str">
        <f t="shared" si="60"/>
        <v>base</v>
      </c>
      <c r="D31" s="135">
        <f>D30</f>
        <v>-5.5</v>
      </c>
      <c r="E31" s="135">
        <f t="shared" ref="E31:H32" si="82">E30</f>
        <v>-5.5</v>
      </c>
      <c r="F31" s="135">
        <f t="shared" si="82"/>
        <v>-5.5</v>
      </c>
      <c r="G31" s="135">
        <f t="shared" si="82"/>
        <v>-5.5</v>
      </c>
      <c r="H31" s="135">
        <f t="shared" si="82"/>
        <v>-5.5</v>
      </c>
      <c r="I31" s="135">
        <f t="shared" ref="I31:J31" si="83">I30</f>
        <v>-5.5</v>
      </c>
      <c r="J31" s="135">
        <f t="shared" si="83"/>
        <v>-5.5</v>
      </c>
      <c r="K31" s="158">
        <f t="shared" si="72"/>
        <v>0.1</v>
      </c>
      <c r="L31" s="158">
        <f t="shared" si="73"/>
        <v>0.1</v>
      </c>
      <c r="M31" s="158">
        <f t="shared" si="74"/>
        <v>0.1</v>
      </c>
      <c r="N31" s="158">
        <f t="shared" si="75"/>
        <v>0.1</v>
      </c>
      <c r="O31" s="158">
        <f t="shared" si="76"/>
        <v>0.1</v>
      </c>
      <c r="P31" s="158">
        <f t="shared" si="77"/>
        <v>0.1</v>
      </c>
      <c r="Q31" s="158">
        <f t="shared" si="78"/>
        <v>0.1</v>
      </c>
      <c r="R31" s="158">
        <f t="shared" si="79"/>
        <v>0.1</v>
      </c>
      <c r="S31" s="158">
        <f t="shared" si="80"/>
        <v>0.1</v>
      </c>
      <c r="T31" s="158">
        <f t="shared" si="81"/>
        <v>0.1</v>
      </c>
    </row>
    <row r="32" spans="1:20" x14ac:dyDescent="0.25">
      <c r="A32" s="124" t="str">
        <f>TFP!A32</f>
        <v>arubb</v>
      </c>
      <c r="B32" s="124" t="str">
        <f>TFP!B32</f>
        <v>nat</v>
      </c>
      <c r="C32" s="124" t="str">
        <f t="shared" si="60"/>
        <v>base</v>
      </c>
      <c r="D32" s="135">
        <f>D31</f>
        <v>-5.5</v>
      </c>
      <c r="E32" s="135">
        <f t="shared" si="82"/>
        <v>-5.5</v>
      </c>
      <c r="F32" s="135">
        <f t="shared" si="82"/>
        <v>-5.5</v>
      </c>
      <c r="G32" s="135">
        <f t="shared" si="82"/>
        <v>-5.5</v>
      </c>
      <c r="H32" s="135">
        <f t="shared" si="82"/>
        <v>-5.5</v>
      </c>
      <c r="I32" s="135">
        <f t="shared" ref="I32:J32" si="84">I31</f>
        <v>-5.5</v>
      </c>
      <c r="J32" s="135">
        <f t="shared" si="84"/>
        <v>-5.5</v>
      </c>
      <c r="K32" s="158">
        <f t="shared" si="72"/>
        <v>0.1</v>
      </c>
      <c r="L32" s="158">
        <f t="shared" si="73"/>
        <v>0.1</v>
      </c>
      <c r="M32" s="158">
        <f t="shared" si="74"/>
        <v>0.1</v>
      </c>
      <c r="N32" s="158">
        <f t="shared" si="75"/>
        <v>0.1</v>
      </c>
      <c r="O32" s="158">
        <f t="shared" si="76"/>
        <v>0.1</v>
      </c>
      <c r="P32" s="158">
        <f t="shared" si="77"/>
        <v>0.1</v>
      </c>
      <c r="Q32" s="158">
        <f t="shared" si="78"/>
        <v>0.1</v>
      </c>
      <c r="R32" s="158">
        <f t="shared" si="79"/>
        <v>0.1</v>
      </c>
      <c r="S32" s="158">
        <f t="shared" si="80"/>
        <v>0.1</v>
      </c>
      <c r="T32" s="158">
        <f t="shared" si="81"/>
        <v>0.1</v>
      </c>
    </row>
    <row r="33" spans="1:20" x14ac:dyDescent="0.25">
      <c r="A33" s="124" t="str">
        <f>TFP!A33</f>
        <v>aplas</v>
      </c>
      <c r="B33" s="124" t="str">
        <f>TFP!B33</f>
        <v>nat</v>
      </c>
      <c r="C33" s="124" t="str">
        <f t="shared" si="60"/>
        <v>base</v>
      </c>
      <c r="D33" s="135">
        <f>D32</f>
        <v>-5.5</v>
      </c>
      <c r="E33" s="135">
        <f t="shared" ref="E33:L33" si="85">E32</f>
        <v>-5.5</v>
      </c>
      <c r="F33" s="135">
        <f t="shared" si="85"/>
        <v>-5.5</v>
      </c>
      <c r="G33" s="135">
        <f t="shared" si="85"/>
        <v>-5.5</v>
      </c>
      <c r="H33" s="135">
        <f t="shared" si="85"/>
        <v>-5.5</v>
      </c>
      <c r="I33" s="135">
        <f t="shared" si="85"/>
        <v>-5.5</v>
      </c>
      <c r="J33" s="135">
        <f t="shared" si="85"/>
        <v>-5.5</v>
      </c>
      <c r="K33" s="158">
        <f t="shared" si="85"/>
        <v>0.1</v>
      </c>
      <c r="L33" s="158">
        <f t="shared" si="85"/>
        <v>0.1</v>
      </c>
      <c r="M33" s="158">
        <f t="shared" si="74"/>
        <v>0.1</v>
      </c>
      <c r="N33" s="158">
        <f t="shared" si="75"/>
        <v>0.1</v>
      </c>
      <c r="O33" s="158">
        <f t="shared" si="76"/>
        <v>0.1</v>
      </c>
      <c r="P33" s="158">
        <f t="shared" si="77"/>
        <v>0.1</v>
      </c>
      <c r="Q33" s="158">
        <f t="shared" si="78"/>
        <v>0.1</v>
      </c>
      <c r="R33" s="158">
        <f t="shared" si="79"/>
        <v>0.1</v>
      </c>
      <c r="S33" s="158">
        <f t="shared" si="80"/>
        <v>0.1</v>
      </c>
      <c r="T33" s="158">
        <f t="shared" si="81"/>
        <v>0.1</v>
      </c>
    </row>
    <row r="34" spans="1:20" x14ac:dyDescent="0.25">
      <c r="A34" s="148" t="str">
        <f>TFP!A34</f>
        <v>aglas</v>
      </c>
      <c r="B34" s="148" t="str">
        <f>TFP!B34</f>
        <v>nat</v>
      </c>
      <c r="C34" s="148" t="str">
        <f t="shared" si="60"/>
        <v>base</v>
      </c>
      <c r="D34" s="139">
        <v>-5.5</v>
      </c>
      <c r="E34" s="139">
        <f>D34</f>
        <v>-5.5</v>
      </c>
      <c r="F34" s="139">
        <f t="shared" ref="F34" si="86">E34</f>
        <v>-5.5</v>
      </c>
      <c r="G34" s="139">
        <f t="shared" ref="G34" si="87">F34</f>
        <v>-5.5</v>
      </c>
      <c r="H34" s="139">
        <f t="shared" ref="H34" si="88">G34</f>
        <v>-5.5</v>
      </c>
      <c r="I34" s="139">
        <f t="shared" ref="I34" si="89">H34</f>
        <v>-5.5</v>
      </c>
      <c r="J34" s="139">
        <f t="shared" ref="J34" si="90">I34</f>
        <v>-5.5</v>
      </c>
      <c r="K34" s="157">
        <f t="shared" si="73"/>
        <v>0.1</v>
      </c>
      <c r="L34" s="157">
        <f t="shared" si="73"/>
        <v>0.1</v>
      </c>
      <c r="M34" s="157">
        <f t="shared" si="74"/>
        <v>0.1</v>
      </c>
      <c r="N34" s="157">
        <f t="shared" si="75"/>
        <v>0.1</v>
      </c>
      <c r="O34" s="157">
        <f t="shared" si="76"/>
        <v>0.1</v>
      </c>
      <c r="P34" s="157">
        <f t="shared" si="77"/>
        <v>0.1</v>
      </c>
      <c r="Q34" s="157">
        <f t="shared" si="78"/>
        <v>0.1</v>
      </c>
      <c r="R34" s="157">
        <f t="shared" si="79"/>
        <v>0.1</v>
      </c>
      <c r="S34" s="157">
        <f t="shared" si="80"/>
        <v>0.1</v>
      </c>
      <c r="T34" s="157">
        <f t="shared" si="81"/>
        <v>0.1</v>
      </c>
    </row>
    <row r="35" spans="1:20" x14ac:dyDescent="0.25">
      <c r="A35" s="128" t="str">
        <f>TFP!A35</f>
        <v>anmet</v>
      </c>
      <c r="B35" s="128" t="str">
        <f>TFP!B35</f>
        <v>nat</v>
      </c>
      <c r="C35" s="128" t="str">
        <f t="shared" si="60"/>
        <v>base</v>
      </c>
      <c r="D35" s="135">
        <f t="shared" si="73"/>
        <v>-5.5</v>
      </c>
      <c r="E35" s="135">
        <f t="shared" si="73"/>
        <v>-5.5</v>
      </c>
      <c r="F35" s="135">
        <f t="shared" si="73"/>
        <v>-5.5</v>
      </c>
      <c r="G35" s="135">
        <f t="shared" si="73"/>
        <v>-5.5</v>
      </c>
      <c r="H35" s="135">
        <f t="shared" si="73"/>
        <v>-5.5</v>
      </c>
      <c r="I35" s="135">
        <f t="shared" si="73"/>
        <v>-5.5</v>
      </c>
      <c r="J35" s="135">
        <f t="shared" si="73"/>
        <v>-5.5</v>
      </c>
      <c r="K35" s="158">
        <f t="shared" si="73"/>
        <v>0.1</v>
      </c>
      <c r="L35" s="158">
        <f t="shared" si="73"/>
        <v>0.1</v>
      </c>
      <c r="M35" s="158">
        <f t="shared" si="74"/>
        <v>0.1</v>
      </c>
      <c r="N35" s="158">
        <f t="shared" si="75"/>
        <v>0.1</v>
      </c>
      <c r="O35" s="158">
        <f t="shared" si="76"/>
        <v>0.1</v>
      </c>
      <c r="P35" s="158">
        <f t="shared" si="77"/>
        <v>0.1</v>
      </c>
      <c r="Q35" s="158">
        <f t="shared" si="78"/>
        <v>0.1</v>
      </c>
      <c r="R35" s="158">
        <f t="shared" si="79"/>
        <v>0.1</v>
      </c>
      <c r="S35" s="158">
        <f t="shared" si="80"/>
        <v>0.1</v>
      </c>
      <c r="T35" s="158">
        <f t="shared" si="81"/>
        <v>0.1</v>
      </c>
    </row>
    <row r="36" spans="1:20" x14ac:dyDescent="0.25">
      <c r="A36" s="149" t="str">
        <f>TFP!A36</f>
        <v>airon</v>
      </c>
      <c r="B36" s="149" t="str">
        <f>TFP!B36</f>
        <v>nat</v>
      </c>
      <c r="C36" s="149" t="str">
        <f t="shared" si="60"/>
        <v>base</v>
      </c>
      <c r="D36" s="139">
        <v>-5.5</v>
      </c>
      <c r="E36" s="139">
        <f>D36</f>
        <v>-5.5</v>
      </c>
      <c r="F36" s="139">
        <f t="shared" ref="F36:F37" si="91">E36</f>
        <v>-5.5</v>
      </c>
      <c r="G36" s="139">
        <f t="shared" ref="G36:G37" si="92">F36</f>
        <v>-5.5</v>
      </c>
      <c r="H36" s="139">
        <f t="shared" ref="H36:H37" si="93">G36</f>
        <v>-5.5</v>
      </c>
      <c r="I36" s="139">
        <f t="shared" ref="I36:I37" si="94">H36</f>
        <v>-5.5</v>
      </c>
      <c r="J36" s="139">
        <f t="shared" ref="J36:J37" si="95">I36</f>
        <v>-5.5</v>
      </c>
      <c r="K36" s="157">
        <f t="shared" si="73"/>
        <v>0.1</v>
      </c>
      <c r="L36" s="157">
        <f t="shared" si="73"/>
        <v>0.1</v>
      </c>
      <c r="M36" s="157">
        <f t="shared" si="74"/>
        <v>0.1</v>
      </c>
      <c r="N36" s="157">
        <f t="shared" si="75"/>
        <v>0.1</v>
      </c>
      <c r="O36" s="157">
        <f t="shared" si="76"/>
        <v>0.1</v>
      </c>
      <c r="P36" s="157">
        <f t="shared" si="77"/>
        <v>0.1</v>
      </c>
      <c r="Q36" s="157">
        <f t="shared" si="78"/>
        <v>0.1</v>
      </c>
      <c r="R36" s="157">
        <f t="shared" si="79"/>
        <v>0.1</v>
      </c>
      <c r="S36" s="157">
        <f t="shared" si="80"/>
        <v>0.1</v>
      </c>
      <c r="T36" s="157">
        <f t="shared" si="81"/>
        <v>0.1</v>
      </c>
    </row>
    <row r="37" spans="1:20" x14ac:dyDescent="0.25">
      <c r="A37" s="150" t="str">
        <f>TFP!A37</f>
        <v>anfrm</v>
      </c>
      <c r="B37" s="150" t="str">
        <f>TFP!B37</f>
        <v>nat</v>
      </c>
      <c r="C37" s="150" t="str">
        <f t="shared" si="60"/>
        <v>base</v>
      </c>
      <c r="D37" s="139">
        <v>5.5</v>
      </c>
      <c r="E37" s="139">
        <f>D37</f>
        <v>5.5</v>
      </c>
      <c r="F37" s="139">
        <f t="shared" si="91"/>
        <v>5.5</v>
      </c>
      <c r="G37" s="139">
        <f t="shared" si="92"/>
        <v>5.5</v>
      </c>
      <c r="H37" s="139">
        <f t="shared" si="93"/>
        <v>5.5</v>
      </c>
      <c r="I37" s="139">
        <f t="shared" si="94"/>
        <v>5.5</v>
      </c>
      <c r="J37" s="139">
        <f t="shared" si="95"/>
        <v>5.5</v>
      </c>
      <c r="K37" s="157">
        <f t="shared" si="73"/>
        <v>0.1</v>
      </c>
      <c r="L37" s="157">
        <f t="shared" si="73"/>
        <v>0.1</v>
      </c>
      <c r="M37" s="157">
        <f t="shared" si="74"/>
        <v>0.1</v>
      </c>
      <c r="N37" s="157">
        <f t="shared" si="75"/>
        <v>0.1</v>
      </c>
      <c r="O37" s="157">
        <f t="shared" si="76"/>
        <v>0.1</v>
      </c>
      <c r="P37" s="157">
        <f t="shared" si="77"/>
        <v>0.1</v>
      </c>
      <c r="Q37" s="157">
        <f t="shared" si="78"/>
        <v>0.1</v>
      </c>
      <c r="R37" s="157">
        <f t="shared" si="79"/>
        <v>0.1</v>
      </c>
      <c r="S37" s="157">
        <f t="shared" si="80"/>
        <v>0.1</v>
      </c>
      <c r="T37" s="157">
        <f t="shared" si="81"/>
        <v>0.1</v>
      </c>
    </row>
    <row r="38" spans="1:20" x14ac:dyDescent="0.25">
      <c r="A38" s="126" t="str">
        <f>TFP!A38</f>
        <v>ametp</v>
      </c>
      <c r="B38" s="126" t="str">
        <f>TFP!B38</f>
        <v>nat</v>
      </c>
      <c r="C38" s="126" t="str">
        <f t="shared" si="60"/>
        <v>base</v>
      </c>
      <c r="D38" s="135">
        <f>D27</f>
        <v>-5</v>
      </c>
      <c r="E38" s="135">
        <f t="shared" ref="E38:T38" si="96">E27</f>
        <v>-5</v>
      </c>
      <c r="F38" s="135">
        <f t="shared" si="96"/>
        <v>-5</v>
      </c>
      <c r="G38" s="135">
        <f t="shared" si="96"/>
        <v>-5</v>
      </c>
      <c r="H38" s="135">
        <f t="shared" si="96"/>
        <v>-5</v>
      </c>
      <c r="I38" s="135">
        <f t="shared" si="96"/>
        <v>-5</v>
      </c>
      <c r="J38" s="135">
        <f t="shared" si="96"/>
        <v>-5</v>
      </c>
      <c r="K38" s="158">
        <f t="shared" si="96"/>
        <v>0.1</v>
      </c>
      <c r="L38" s="158">
        <f t="shared" si="96"/>
        <v>0.1</v>
      </c>
      <c r="M38" s="158">
        <f t="shared" si="96"/>
        <v>0.1</v>
      </c>
      <c r="N38" s="158">
        <f t="shared" si="96"/>
        <v>0.1</v>
      </c>
      <c r="O38" s="158">
        <f t="shared" si="96"/>
        <v>0.1</v>
      </c>
      <c r="P38" s="158">
        <f t="shared" si="96"/>
        <v>0.1</v>
      </c>
      <c r="Q38" s="158">
        <f t="shared" si="96"/>
        <v>0.1</v>
      </c>
      <c r="R38" s="158">
        <f t="shared" si="96"/>
        <v>0.1</v>
      </c>
      <c r="S38" s="158">
        <f t="shared" si="96"/>
        <v>0.1</v>
      </c>
      <c r="T38" s="158">
        <f t="shared" si="96"/>
        <v>0.1</v>
      </c>
    </row>
    <row r="39" spans="1:20" x14ac:dyDescent="0.25">
      <c r="A39" s="126" t="str">
        <f>TFP!A39</f>
        <v>amach</v>
      </c>
      <c r="B39" s="126" t="str">
        <f>TFP!B39</f>
        <v>nat</v>
      </c>
      <c r="C39" s="126" t="str">
        <f t="shared" si="60"/>
        <v>base</v>
      </c>
      <c r="D39" s="135" t="s">
        <v>77</v>
      </c>
      <c r="E39" s="135" t="s">
        <v>77</v>
      </c>
      <c r="F39" s="135" t="s">
        <v>77</v>
      </c>
      <c r="G39" s="135" t="s">
        <v>77</v>
      </c>
      <c r="H39" s="135" t="s">
        <v>77</v>
      </c>
      <c r="I39" s="135" t="s">
        <v>77</v>
      </c>
      <c r="J39" s="135" t="s">
        <v>77</v>
      </c>
      <c r="K39" s="158" t="s">
        <v>77</v>
      </c>
      <c r="L39" s="158" t="s">
        <v>77</v>
      </c>
      <c r="M39" s="158" t="s">
        <v>77</v>
      </c>
      <c r="N39" s="158" t="s">
        <v>77</v>
      </c>
      <c r="O39" s="158" t="s">
        <v>77</v>
      </c>
      <c r="P39" s="158" t="s">
        <v>77</v>
      </c>
      <c r="Q39" s="158" t="s">
        <v>77</v>
      </c>
      <c r="R39" s="158" t="s">
        <v>77</v>
      </c>
      <c r="S39" s="158" t="s">
        <v>77</v>
      </c>
      <c r="T39" s="158" t="s">
        <v>77</v>
      </c>
    </row>
    <row r="40" spans="1:20" x14ac:dyDescent="0.25">
      <c r="A40" s="126" t="str">
        <f>TFP!A40</f>
        <v>aelct</v>
      </c>
      <c r="B40" s="126" t="str">
        <f>TFP!B40</f>
        <v>nat</v>
      </c>
      <c r="C40" s="126" t="str">
        <f t="shared" si="60"/>
        <v>base</v>
      </c>
      <c r="D40" s="135">
        <f t="shared" ref="D40:T40" si="97">D29</f>
        <v>-5.5</v>
      </c>
      <c r="E40" s="135">
        <f t="shared" si="97"/>
        <v>-5.5</v>
      </c>
      <c r="F40" s="135">
        <f t="shared" si="97"/>
        <v>-5.5</v>
      </c>
      <c r="G40" s="135">
        <f t="shared" si="97"/>
        <v>-5.5</v>
      </c>
      <c r="H40" s="135">
        <f t="shared" si="97"/>
        <v>-5.5</v>
      </c>
      <c r="I40" s="135">
        <f t="shared" si="97"/>
        <v>-5.5</v>
      </c>
      <c r="J40" s="135">
        <f t="shared" si="97"/>
        <v>-5.5</v>
      </c>
      <c r="K40" s="158">
        <f t="shared" si="97"/>
        <v>0.1</v>
      </c>
      <c r="L40" s="158">
        <f t="shared" si="97"/>
        <v>0.1</v>
      </c>
      <c r="M40" s="158">
        <f t="shared" si="97"/>
        <v>0.1</v>
      </c>
      <c r="N40" s="158">
        <f t="shared" si="97"/>
        <v>0.1</v>
      </c>
      <c r="O40" s="158">
        <f t="shared" si="97"/>
        <v>0.1</v>
      </c>
      <c r="P40" s="158">
        <f t="shared" si="97"/>
        <v>0.1</v>
      </c>
      <c r="Q40" s="158">
        <f t="shared" si="97"/>
        <v>0.1</v>
      </c>
      <c r="R40" s="158">
        <f t="shared" si="97"/>
        <v>0.1</v>
      </c>
      <c r="S40" s="158">
        <f t="shared" si="97"/>
        <v>0.1</v>
      </c>
      <c r="T40" s="158">
        <f t="shared" si="97"/>
        <v>0.1</v>
      </c>
    </row>
    <row r="41" spans="1:20" x14ac:dyDescent="0.25">
      <c r="A41" s="126" t="str">
        <f>TFP!A41</f>
        <v>afcel</v>
      </c>
      <c r="B41" s="126" t="str">
        <f>TFP!B41</f>
        <v>nat</v>
      </c>
      <c r="C41" s="126" t="str">
        <f t="shared" si="60"/>
        <v>base</v>
      </c>
      <c r="D41" s="135">
        <f t="shared" ref="D41:T41" si="98">D30</f>
        <v>-5.5</v>
      </c>
      <c r="E41" s="135">
        <f t="shared" si="98"/>
        <v>-5.5</v>
      </c>
      <c r="F41" s="135">
        <f t="shared" si="98"/>
        <v>-5.5</v>
      </c>
      <c r="G41" s="135">
        <f t="shared" si="98"/>
        <v>-5.5</v>
      </c>
      <c r="H41" s="135">
        <f t="shared" si="98"/>
        <v>-5.5</v>
      </c>
      <c r="I41" s="135">
        <f t="shared" si="98"/>
        <v>-5.5</v>
      </c>
      <c r="J41" s="135">
        <f t="shared" si="98"/>
        <v>-5.5</v>
      </c>
      <c r="K41" s="158">
        <f t="shared" si="98"/>
        <v>0.1</v>
      </c>
      <c r="L41" s="158">
        <f t="shared" si="98"/>
        <v>0.1</v>
      </c>
      <c r="M41" s="158">
        <f t="shared" si="98"/>
        <v>0.1</v>
      </c>
      <c r="N41" s="158">
        <f t="shared" si="98"/>
        <v>0.1</v>
      </c>
      <c r="O41" s="158">
        <f t="shared" si="98"/>
        <v>0.1</v>
      </c>
      <c r="P41" s="158">
        <f t="shared" si="98"/>
        <v>0.1</v>
      </c>
      <c r="Q41" s="158">
        <f t="shared" si="98"/>
        <v>0.1</v>
      </c>
      <c r="R41" s="158">
        <f t="shared" si="98"/>
        <v>0.1</v>
      </c>
      <c r="S41" s="158">
        <f t="shared" si="98"/>
        <v>0.1</v>
      </c>
      <c r="T41" s="158">
        <f t="shared" si="98"/>
        <v>0.1</v>
      </c>
    </row>
    <row r="42" spans="1:20" x14ac:dyDescent="0.25">
      <c r="A42" s="126" t="str">
        <f>TFP!A42</f>
        <v>aemch</v>
      </c>
      <c r="B42" s="126" t="str">
        <f>TFP!B42</f>
        <v>nat</v>
      </c>
      <c r="C42" s="126" t="str">
        <f t="shared" ref="C42:C57" si="99">C41</f>
        <v>base</v>
      </c>
      <c r="D42" s="135">
        <f t="shared" ref="D42:T42" si="100">D31</f>
        <v>-5.5</v>
      </c>
      <c r="E42" s="135">
        <f t="shared" si="100"/>
        <v>-5.5</v>
      </c>
      <c r="F42" s="135">
        <f t="shared" si="100"/>
        <v>-5.5</v>
      </c>
      <c r="G42" s="135">
        <f t="shared" si="100"/>
        <v>-5.5</v>
      </c>
      <c r="H42" s="135">
        <f t="shared" si="100"/>
        <v>-5.5</v>
      </c>
      <c r="I42" s="135">
        <f t="shared" si="100"/>
        <v>-5.5</v>
      </c>
      <c r="J42" s="135">
        <f t="shared" si="100"/>
        <v>-5.5</v>
      </c>
      <c r="K42" s="158">
        <f t="shared" si="100"/>
        <v>0.1</v>
      </c>
      <c r="L42" s="158">
        <f t="shared" si="100"/>
        <v>0.1</v>
      </c>
      <c r="M42" s="158">
        <f t="shared" si="100"/>
        <v>0.1</v>
      </c>
      <c r="N42" s="158">
        <f t="shared" si="100"/>
        <v>0.1</v>
      </c>
      <c r="O42" s="158">
        <f t="shared" si="100"/>
        <v>0.1</v>
      </c>
      <c r="P42" s="158">
        <f t="shared" si="100"/>
        <v>0.1</v>
      </c>
      <c r="Q42" s="158">
        <f t="shared" si="100"/>
        <v>0.1</v>
      </c>
      <c r="R42" s="158">
        <f t="shared" si="100"/>
        <v>0.1</v>
      </c>
      <c r="S42" s="158">
        <f t="shared" si="100"/>
        <v>0.1</v>
      </c>
      <c r="T42" s="158">
        <f t="shared" si="100"/>
        <v>0.1</v>
      </c>
    </row>
    <row r="43" spans="1:20" x14ac:dyDescent="0.25">
      <c r="A43" s="126" t="str">
        <f>TFP!A43</f>
        <v>asequ</v>
      </c>
      <c r="B43" s="126" t="str">
        <f>TFP!B43</f>
        <v>nat</v>
      </c>
      <c r="C43" s="126" t="str">
        <f t="shared" si="99"/>
        <v>base</v>
      </c>
      <c r="D43" s="135">
        <f t="shared" ref="D43:T43" si="101">D32</f>
        <v>-5.5</v>
      </c>
      <c r="E43" s="135">
        <f t="shared" si="101"/>
        <v>-5.5</v>
      </c>
      <c r="F43" s="135">
        <f t="shared" si="101"/>
        <v>-5.5</v>
      </c>
      <c r="G43" s="135">
        <f t="shared" si="101"/>
        <v>-5.5</v>
      </c>
      <c r="H43" s="135">
        <f t="shared" si="101"/>
        <v>-5.5</v>
      </c>
      <c r="I43" s="135">
        <f t="shared" si="101"/>
        <v>-5.5</v>
      </c>
      <c r="J43" s="135">
        <f t="shared" si="101"/>
        <v>-5.5</v>
      </c>
      <c r="K43" s="158">
        <f t="shared" si="101"/>
        <v>0.1</v>
      </c>
      <c r="L43" s="158">
        <f t="shared" si="101"/>
        <v>0.1</v>
      </c>
      <c r="M43" s="158">
        <f t="shared" si="101"/>
        <v>0.1</v>
      </c>
      <c r="N43" s="158">
        <f t="shared" si="101"/>
        <v>0.1</v>
      </c>
      <c r="O43" s="158">
        <f t="shared" si="101"/>
        <v>0.1</v>
      </c>
      <c r="P43" s="158">
        <f t="shared" si="101"/>
        <v>0.1</v>
      </c>
      <c r="Q43" s="158">
        <f t="shared" si="101"/>
        <v>0.1</v>
      </c>
      <c r="R43" s="158">
        <f t="shared" si="101"/>
        <v>0.1</v>
      </c>
      <c r="S43" s="158">
        <f t="shared" si="101"/>
        <v>0.1</v>
      </c>
      <c r="T43" s="158">
        <f t="shared" si="101"/>
        <v>0.1</v>
      </c>
    </row>
    <row r="44" spans="1:20" x14ac:dyDescent="0.25">
      <c r="A44" s="126" t="str">
        <f>TFP!A44</f>
        <v>avehi</v>
      </c>
      <c r="B44" s="126" t="str">
        <f>TFP!B44</f>
        <v>nat</v>
      </c>
      <c r="C44" s="126" t="str">
        <f t="shared" si="99"/>
        <v>base</v>
      </c>
      <c r="D44" s="135">
        <f t="shared" ref="D44:T44" si="102">D33</f>
        <v>-5.5</v>
      </c>
      <c r="E44" s="135">
        <f t="shared" si="102"/>
        <v>-5.5</v>
      </c>
      <c r="F44" s="135">
        <f t="shared" si="102"/>
        <v>-5.5</v>
      </c>
      <c r="G44" s="135">
        <f t="shared" si="102"/>
        <v>-5.5</v>
      </c>
      <c r="H44" s="135">
        <f t="shared" si="102"/>
        <v>-5.5</v>
      </c>
      <c r="I44" s="135">
        <f t="shared" si="102"/>
        <v>-5.5</v>
      </c>
      <c r="J44" s="135">
        <f t="shared" si="102"/>
        <v>-5.5</v>
      </c>
      <c r="K44" s="158">
        <f t="shared" si="102"/>
        <v>0.1</v>
      </c>
      <c r="L44" s="158">
        <f t="shared" si="102"/>
        <v>0.1</v>
      </c>
      <c r="M44" s="158">
        <f t="shared" si="102"/>
        <v>0.1</v>
      </c>
      <c r="N44" s="158">
        <f t="shared" si="102"/>
        <v>0.1</v>
      </c>
      <c r="O44" s="158">
        <f t="shared" si="102"/>
        <v>0.1</v>
      </c>
      <c r="P44" s="158">
        <f t="shared" si="102"/>
        <v>0.1</v>
      </c>
      <c r="Q44" s="158">
        <f t="shared" si="102"/>
        <v>0.1</v>
      </c>
      <c r="R44" s="158">
        <f t="shared" si="102"/>
        <v>0.1</v>
      </c>
      <c r="S44" s="158">
        <f t="shared" si="102"/>
        <v>0.1</v>
      </c>
      <c r="T44" s="158">
        <f t="shared" si="102"/>
        <v>0.1</v>
      </c>
    </row>
    <row r="45" spans="1:20" x14ac:dyDescent="0.25">
      <c r="A45" s="126" t="str">
        <f>TFP!A45</f>
        <v>atequ</v>
      </c>
      <c r="B45" s="126" t="str">
        <f>TFP!B45</f>
        <v>nat</v>
      </c>
      <c r="C45" s="126" t="str">
        <f t="shared" si="99"/>
        <v>base</v>
      </c>
      <c r="D45" s="135">
        <f t="shared" ref="D45:T45" si="103">D34</f>
        <v>-5.5</v>
      </c>
      <c r="E45" s="135">
        <f t="shared" si="103"/>
        <v>-5.5</v>
      </c>
      <c r="F45" s="135">
        <f t="shared" si="103"/>
        <v>-5.5</v>
      </c>
      <c r="G45" s="135">
        <f t="shared" si="103"/>
        <v>-5.5</v>
      </c>
      <c r="H45" s="135">
        <f t="shared" si="103"/>
        <v>-5.5</v>
      </c>
      <c r="I45" s="135">
        <f t="shared" si="103"/>
        <v>-5.5</v>
      </c>
      <c r="J45" s="135">
        <f t="shared" si="103"/>
        <v>-5.5</v>
      </c>
      <c r="K45" s="158">
        <f t="shared" si="103"/>
        <v>0.1</v>
      </c>
      <c r="L45" s="158">
        <f t="shared" si="103"/>
        <v>0.1</v>
      </c>
      <c r="M45" s="158">
        <f t="shared" si="103"/>
        <v>0.1</v>
      </c>
      <c r="N45" s="158">
        <f t="shared" si="103"/>
        <v>0.1</v>
      </c>
      <c r="O45" s="158">
        <f t="shared" si="103"/>
        <v>0.1</v>
      </c>
      <c r="P45" s="158">
        <f t="shared" si="103"/>
        <v>0.1</v>
      </c>
      <c r="Q45" s="158">
        <f t="shared" si="103"/>
        <v>0.1</v>
      </c>
      <c r="R45" s="158">
        <f t="shared" si="103"/>
        <v>0.1</v>
      </c>
      <c r="S45" s="158">
        <f t="shared" si="103"/>
        <v>0.1</v>
      </c>
      <c r="T45" s="158">
        <f t="shared" si="103"/>
        <v>0.1</v>
      </c>
    </row>
    <row r="46" spans="1:20" x14ac:dyDescent="0.25">
      <c r="A46" s="126" t="str">
        <f>TFP!A46</f>
        <v>afurn</v>
      </c>
      <c r="B46" s="126" t="str">
        <f>TFP!B46</f>
        <v>nat</v>
      </c>
      <c r="C46" s="126" t="str">
        <f t="shared" si="99"/>
        <v>base</v>
      </c>
      <c r="D46" s="135">
        <f t="shared" ref="D46:T46" si="104">D35</f>
        <v>-5.5</v>
      </c>
      <c r="E46" s="135">
        <f t="shared" si="104"/>
        <v>-5.5</v>
      </c>
      <c r="F46" s="135">
        <f t="shared" si="104"/>
        <v>-5.5</v>
      </c>
      <c r="G46" s="135">
        <f t="shared" si="104"/>
        <v>-5.5</v>
      </c>
      <c r="H46" s="135">
        <f t="shared" si="104"/>
        <v>-5.5</v>
      </c>
      <c r="I46" s="135">
        <f t="shared" si="104"/>
        <v>-5.5</v>
      </c>
      <c r="J46" s="135">
        <f t="shared" si="104"/>
        <v>-5.5</v>
      </c>
      <c r="K46" s="158">
        <f t="shared" si="104"/>
        <v>0.1</v>
      </c>
      <c r="L46" s="158">
        <f t="shared" si="104"/>
        <v>0.1</v>
      </c>
      <c r="M46" s="158">
        <f t="shared" si="104"/>
        <v>0.1</v>
      </c>
      <c r="N46" s="158">
        <f t="shared" si="104"/>
        <v>0.1</v>
      </c>
      <c r="O46" s="158">
        <f t="shared" si="104"/>
        <v>0.1</v>
      </c>
      <c r="P46" s="158">
        <f t="shared" si="104"/>
        <v>0.1</v>
      </c>
      <c r="Q46" s="158">
        <f t="shared" si="104"/>
        <v>0.1</v>
      </c>
      <c r="R46" s="158">
        <f t="shared" si="104"/>
        <v>0.1</v>
      </c>
      <c r="S46" s="158">
        <f t="shared" si="104"/>
        <v>0.1</v>
      </c>
      <c r="T46" s="158">
        <f t="shared" si="104"/>
        <v>0.1</v>
      </c>
    </row>
    <row r="47" spans="1:20" x14ac:dyDescent="0.25">
      <c r="A47" s="126" t="str">
        <f>TFP!A47</f>
        <v>aoman</v>
      </c>
      <c r="B47" s="126" t="str">
        <f>TFP!B47</f>
        <v>nat</v>
      </c>
      <c r="C47" s="126" t="str">
        <f t="shared" si="99"/>
        <v>base</v>
      </c>
      <c r="D47" s="135">
        <f t="shared" ref="D47:T47" si="105">D36</f>
        <v>-5.5</v>
      </c>
      <c r="E47" s="135">
        <f t="shared" si="105"/>
        <v>-5.5</v>
      </c>
      <c r="F47" s="135">
        <f t="shared" si="105"/>
        <v>-5.5</v>
      </c>
      <c r="G47" s="135">
        <f t="shared" si="105"/>
        <v>-5.5</v>
      </c>
      <c r="H47" s="135">
        <f t="shared" si="105"/>
        <v>-5.5</v>
      </c>
      <c r="I47" s="135">
        <f t="shared" si="105"/>
        <v>-5.5</v>
      </c>
      <c r="J47" s="135">
        <f t="shared" si="105"/>
        <v>-5.5</v>
      </c>
      <c r="K47" s="158">
        <f t="shared" si="105"/>
        <v>0.1</v>
      </c>
      <c r="L47" s="158">
        <f t="shared" si="105"/>
        <v>0.1</v>
      </c>
      <c r="M47" s="158">
        <f t="shared" si="105"/>
        <v>0.1</v>
      </c>
      <c r="N47" s="158">
        <f t="shared" si="105"/>
        <v>0.1</v>
      </c>
      <c r="O47" s="158">
        <f t="shared" si="105"/>
        <v>0.1</v>
      </c>
      <c r="P47" s="158">
        <f t="shared" si="105"/>
        <v>0.1</v>
      </c>
      <c r="Q47" s="158">
        <f t="shared" si="105"/>
        <v>0.1</v>
      </c>
      <c r="R47" s="158">
        <f t="shared" si="105"/>
        <v>0.1</v>
      </c>
      <c r="S47" s="158">
        <f t="shared" si="105"/>
        <v>0.1</v>
      </c>
      <c r="T47" s="158">
        <f t="shared" si="105"/>
        <v>0.1</v>
      </c>
    </row>
    <row r="48" spans="1:20" x14ac:dyDescent="0.25">
      <c r="A48" s="151" t="str">
        <f>TFP!A48</f>
        <v>aelec</v>
      </c>
      <c r="B48" s="151" t="str">
        <f>TFP!B48</f>
        <v>nat</v>
      </c>
      <c r="C48" s="151" t="str">
        <f t="shared" si="99"/>
        <v>base</v>
      </c>
      <c r="D48" s="139" t="s">
        <v>77</v>
      </c>
      <c r="E48" s="139" t="str">
        <f>D48</f>
        <v>eps</v>
      </c>
      <c r="F48" s="139" t="str">
        <f t="shared" ref="F48" si="106">E48</f>
        <v>eps</v>
      </c>
      <c r="G48" s="139" t="str">
        <f t="shared" ref="G48" si="107">F48</f>
        <v>eps</v>
      </c>
      <c r="H48" s="139" t="str">
        <f t="shared" ref="H48" si="108">G48</f>
        <v>eps</v>
      </c>
      <c r="I48" s="139" t="str">
        <f t="shared" ref="I48" si="109">H48</f>
        <v>eps</v>
      </c>
      <c r="J48" s="139" t="str">
        <f t="shared" ref="J48" si="110">I48</f>
        <v>eps</v>
      </c>
      <c r="K48" s="139" t="str">
        <f t="shared" ref="K48" si="111">J48</f>
        <v>eps</v>
      </c>
      <c r="L48" s="139" t="str">
        <f t="shared" ref="L48:L51" si="112">K48</f>
        <v>eps</v>
      </c>
      <c r="M48" s="139" t="str">
        <f t="shared" ref="M48:M51" si="113">L48</f>
        <v>eps</v>
      </c>
      <c r="N48" s="139" t="str">
        <f t="shared" ref="N48:N51" si="114">M48</f>
        <v>eps</v>
      </c>
      <c r="O48" s="139" t="str">
        <f t="shared" ref="O48:O51" si="115">N48</f>
        <v>eps</v>
      </c>
      <c r="P48" s="139" t="str">
        <f t="shared" ref="P48:P51" si="116">O48</f>
        <v>eps</v>
      </c>
      <c r="Q48" s="139" t="str">
        <f t="shared" ref="Q48:Q51" si="117">P48</f>
        <v>eps</v>
      </c>
      <c r="R48" s="139" t="str">
        <f t="shared" ref="R48:R51" si="118">Q48</f>
        <v>eps</v>
      </c>
      <c r="S48" s="139" t="str">
        <f t="shared" ref="S48:S51" si="119">R48</f>
        <v>eps</v>
      </c>
      <c r="T48" s="139" t="str">
        <f t="shared" ref="T48:T51" si="120">S48</f>
        <v>eps</v>
      </c>
    </row>
    <row r="49" spans="1:20" x14ac:dyDescent="0.25">
      <c r="A49" s="152" t="str">
        <f>TFP!A49</f>
        <v>awatr</v>
      </c>
      <c r="B49" s="152" t="str">
        <f>TFP!B49</f>
        <v>nat</v>
      </c>
      <c r="C49" s="152" t="str">
        <f t="shared" si="99"/>
        <v>base</v>
      </c>
      <c r="D49" s="139">
        <v>-0.05</v>
      </c>
      <c r="E49" s="139">
        <v>-0.7</v>
      </c>
      <c r="F49" s="139">
        <v>-1.5</v>
      </c>
      <c r="G49" s="139">
        <v>-1.4</v>
      </c>
      <c r="H49" s="139">
        <v>-0.9</v>
      </c>
      <c r="I49" s="139">
        <v>-0.9</v>
      </c>
      <c r="J49" s="139">
        <f>I49</f>
        <v>-0.9</v>
      </c>
      <c r="K49" s="139">
        <v>0.1</v>
      </c>
      <c r="L49" s="139">
        <f t="shared" si="112"/>
        <v>0.1</v>
      </c>
      <c r="M49" s="139">
        <f t="shared" si="113"/>
        <v>0.1</v>
      </c>
      <c r="N49" s="139">
        <f t="shared" si="114"/>
        <v>0.1</v>
      </c>
      <c r="O49" s="139">
        <f t="shared" si="115"/>
        <v>0.1</v>
      </c>
      <c r="P49" s="139">
        <f t="shared" si="116"/>
        <v>0.1</v>
      </c>
      <c r="Q49" s="139">
        <f t="shared" si="117"/>
        <v>0.1</v>
      </c>
      <c r="R49" s="139">
        <f t="shared" si="118"/>
        <v>0.1</v>
      </c>
      <c r="S49" s="139">
        <f t="shared" si="119"/>
        <v>0.1</v>
      </c>
      <c r="T49" s="139">
        <f t="shared" si="120"/>
        <v>0.1</v>
      </c>
    </row>
    <row r="50" spans="1:20" x14ac:dyDescent="0.25">
      <c r="A50" s="126" t="str">
        <f>TFP!A50</f>
        <v>acons</v>
      </c>
      <c r="B50" s="126" t="str">
        <f>TFP!B50</f>
        <v>nat</v>
      </c>
      <c r="C50" s="126" t="str">
        <f t="shared" si="99"/>
        <v>base</v>
      </c>
      <c r="D50" s="135">
        <f t="shared" ref="D50:J50" si="121">D47</f>
        <v>-5.5</v>
      </c>
      <c r="E50" s="135">
        <f t="shared" si="121"/>
        <v>-5.5</v>
      </c>
      <c r="F50" s="135">
        <f t="shared" si="121"/>
        <v>-5.5</v>
      </c>
      <c r="G50" s="135">
        <f t="shared" si="121"/>
        <v>-5.5</v>
      </c>
      <c r="H50" s="135">
        <f t="shared" si="121"/>
        <v>-5.5</v>
      </c>
      <c r="I50" s="135">
        <f t="shared" si="121"/>
        <v>-5.5</v>
      </c>
      <c r="J50" s="135">
        <f t="shared" si="121"/>
        <v>-5.5</v>
      </c>
      <c r="K50" s="140">
        <v>0.1</v>
      </c>
      <c r="L50" s="140">
        <f t="shared" si="112"/>
        <v>0.1</v>
      </c>
      <c r="M50" s="140">
        <f t="shared" si="113"/>
        <v>0.1</v>
      </c>
      <c r="N50" s="140">
        <f t="shared" si="114"/>
        <v>0.1</v>
      </c>
      <c r="O50" s="140">
        <f t="shared" si="115"/>
        <v>0.1</v>
      </c>
      <c r="P50" s="140">
        <f t="shared" si="116"/>
        <v>0.1</v>
      </c>
      <c r="Q50" s="140">
        <f t="shared" si="117"/>
        <v>0.1</v>
      </c>
      <c r="R50" s="140">
        <f t="shared" si="118"/>
        <v>0.1</v>
      </c>
      <c r="S50" s="140">
        <f t="shared" si="119"/>
        <v>0.1</v>
      </c>
      <c r="T50" s="140">
        <f t="shared" si="120"/>
        <v>0.1</v>
      </c>
    </row>
    <row r="51" spans="1:20" x14ac:dyDescent="0.25">
      <c r="A51" s="125" t="str">
        <f>TFP!A51</f>
        <v>atrad</v>
      </c>
      <c r="B51" s="125" t="str">
        <f>TFP!B51</f>
        <v>nat</v>
      </c>
      <c r="C51" s="125" t="str">
        <f t="shared" si="99"/>
        <v>base</v>
      </c>
      <c r="D51" s="135">
        <f t="shared" ref="D51:J51" si="122">D49</f>
        <v>-0.05</v>
      </c>
      <c r="E51" s="135">
        <f t="shared" si="122"/>
        <v>-0.7</v>
      </c>
      <c r="F51" s="135">
        <f t="shared" si="122"/>
        <v>-1.5</v>
      </c>
      <c r="G51" s="135">
        <f t="shared" si="122"/>
        <v>-1.4</v>
      </c>
      <c r="H51" s="135">
        <f t="shared" si="122"/>
        <v>-0.9</v>
      </c>
      <c r="I51" s="135">
        <f t="shared" si="122"/>
        <v>-0.9</v>
      </c>
      <c r="J51" s="135">
        <f t="shared" si="122"/>
        <v>-0.9</v>
      </c>
      <c r="K51" s="140">
        <v>0.1</v>
      </c>
      <c r="L51" s="140">
        <f t="shared" si="112"/>
        <v>0.1</v>
      </c>
      <c r="M51" s="140">
        <f t="shared" si="113"/>
        <v>0.1</v>
      </c>
      <c r="N51" s="140">
        <f t="shared" si="114"/>
        <v>0.1</v>
      </c>
      <c r="O51" s="140">
        <f t="shared" si="115"/>
        <v>0.1</v>
      </c>
      <c r="P51" s="140">
        <f t="shared" si="116"/>
        <v>0.1</v>
      </c>
      <c r="Q51" s="140">
        <f t="shared" si="117"/>
        <v>0.1</v>
      </c>
      <c r="R51" s="140">
        <f t="shared" si="118"/>
        <v>0.1</v>
      </c>
      <c r="S51" s="140">
        <f t="shared" si="119"/>
        <v>0.1</v>
      </c>
      <c r="T51" s="140">
        <f t="shared" si="120"/>
        <v>0.1</v>
      </c>
    </row>
    <row r="52" spans="1:20" x14ac:dyDescent="0.25">
      <c r="A52" s="125" t="str">
        <f>TFP!A52</f>
        <v>ahotl</v>
      </c>
      <c r="B52" s="125" t="str">
        <f>TFP!B52</f>
        <v>nat</v>
      </c>
      <c r="C52" s="125" t="str">
        <f t="shared" si="99"/>
        <v>base</v>
      </c>
      <c r="D52" s="135">
        <f t="shared" ref="D52:T52" si="123">D51</f>
        <v>-0.05</v>
      </c>
      <c r="E52" s="135">
        <f t="shared" si="123"/>
        <v>-0.7</v>
      </c>
      <c r="F52" s="135">
        <f t="shared" si="123"/>
        <v>-1.5</v>
      </c>
      <c r="G52" s="135">
        <f t="shared" si="123"/>
        <v>-1.4</v>
      </c>
      <c r="H52" s="135">
        <f t="shared" si="123"/>
        <v>-0.9</v>
      </c>
      <c r="I52" s="135">
        <f t="shared" si="123"/>
        <v>-0.9</v>
      </c>
      <c r="J52" s="135">
        <f t="shared" si="123"/>
        <v>-0.9</v>
      </c>
      <c r="K52" s="136">
        <f t="shared" si="123"/>
        <v>0.1</v>
      </c>
      <c r="L52" s="136">
        <f t="shared" si="123"/>
        <v>0.1</v>
      </c>
      <c r="M52" s="136">
        <f t="shared" si="123"/>
        <v>0.1</v>
      </c>
      <c r="N52" s="136">
        <f t="shared" si="123"/>
        <v>0.1</v>
      </c>
      <c r="O52" s="136">
        <f t="shared" si="123"/>
        <v>0.1</v>
      </c>
      <c r="P52" s="136">
        <f t="shared" si="123"/>
        <v>0.1</v>
      </c>
      <c r="Q52" s="136">
        <f t="shared" si="123"/>
        <v>0.1</v>
      </c>
      <c r="R52" s="136">
        <f t="shared" si="123"/>
        <v>0.1</v>
      </c>
      <c r="S52" s="136">
        <f t="shared" si="123"/>
        <v>0.1</v>
      </c>
      <c r="T52" s="136">
        <f t="shared" si="123"/>
        <v>0.1</v>
      </c>
    </row>
    <row r="53" spans="1:20" x14ac:dyDescent="0.25">
      <c r="A53" s="125" t="str">
        <f>TFP!A53</f>
        <v>atrps</v>
      </c>
      <c r="B53" s="125" t="str">
        <f>TFP!B53</f>
        <v>nat</v>
      </c>
      <c r="C53" s="125" t="str">
        <f>C52</f>
        <v>base</v>
      </c>
      <c r="D53" s="135">
        <f t="shared" ref="D53:J53" si="124">D51</f>
        <v>-0.05</v>
      </c>
      <c r="E53" s="135">
        <f t="shared" si="124"/>
        <v>-0.7</v>
      </c>
      <c r="F53" s="135">
        <f t="shared" si="124"/>
        <v>-1.5</v>
      </c>
      <c r="G53" s="135">
        <f t="shared" si="124"/>
        <v>-1.4</v>
      </c>
      <c r="H53" s="135">
        <f t="shared" si="124"/>
        <v>-0.9</v>
      </c>
      <c r="I53" s="135">
        <f t="shared" si="124"/>
        <v>-0.9</v>
      </c>
      <c r="J53" s="135">
        <f t="shared" si="124"/>
        <v>-0.9</v>
      </c>
      <c r="K53" s="136">
        <f t="shared" ref="K53:T53" si="125">K54</f>
        <v>-0.5</v>
      </c>
      <c r="L53" s="136">
        <f t="shared" si="125"/>
        <v>-0.5</v>
      </c>
      <c r="M53" s="136">
        <f t="shared" si="125"/>
        <v>-0.5</v>
      </c>
      <c r="N53" s="136">
        <f t="shared" si="125"/>
        <v>-0.5</v>
      </c>
      <c r="O53" s="136">
        <f t="shared" si="125"/>
        <v>-0.5</v>
      </c>
      <c r="P53" s="136">
        <f t="shared" si="125"/>
        <v>-0.5</v>
      </c>
      <c r="Q53" s="136">
        <f t="shared" si="125"/>
        <v>-0.5</v>
      </c>
      <c r="R53" s="136">
        <f t="shared" si="125"/>
        <v>-0.5</v>
      </c>
      <c r="S53" s="136">
        <f t="shared" si="125"/>
        <v>-0.5</v>
      </c>
      <c r="T53" s="136">
        <f t="shared" si="125"/>
        <v>-0.5</v>
      </c>
    </row>
    <row r="54" spans="1:20" x14ac:dyDescent="0.25">
      <c r="A54" s="153" t="str">
        <f>TFP!A54</f>
        <v>altrp-p</v>
      </c>
      <c r="B54" s="153" t="str">
        <f>TFP!B54</f>
        <v>nat</v>
      </c>
      <c r="C54" s="153" t="str">
        <f t="shared" si="99"/>
        <v>base</v>
      </c>
      <c r="D54" s="139">
        <v>3.1</v>
      </c>
      <c r="E54" s="139">
        <v>3.1</v>
      </c>
      <c r="F54" s="139">
        <v>3.1</v>
      </c>
      <c r="G54" s="139">
        <v>0.5</v>
      </c>
      <c r="H54" s="139">
        <v>1.2</v>
      </c>
      <c r="I54" s="139">
        <v>1.3</v>
      </c>
      <c r="J54" s="139">
        <v>-0.5</v>
      </c>
      <c r="K54" s="139">
        <f>J54</f>
        <v>-0.5</v>
      </c>
      <c r="L54" s="139">
        <f t="shared" ref="L54" si="126">K54</f>
        <v>-0.5</v>
      </c>
      <c r="M54" s="139">
        <f t="shared" ref="M54" si="127">L54</f>
        <v>-0.5</v>
      </c>
      <c r="N54" s="139">
        <f t="shared" ref="N54" si="128">M54</f>
        <v>-0.5</v>
      </c>
      <c r="O54" s="139">
        <f t="shared" ref="O54" si="129">N54</f>
        <v>-0.5</v>
      </c>
      <c r="P54" s="139">
        <f t="shared" ref="P54" si="130">O54</f>
        <v>-0.5</v>
      </c>
      <c r="Q54" s="139">
        <f t="shared" ref="Q54" si="131">P54</f>
        <v>-0.5</v>
      </c>
      <c r="R54" s="139">
        <f t="shared" ref="R54" si="132">Q54</f>
        <v>-0.5</v>
      </c>
      <c r="S54" s="139">
        <f t="shared" ref="S54" si="133">R54</f>
        <v>-0.5</v>
      </c>
      <c r="T54" s="139">
        <f t="shared" ref="T54" si="134">S54</f>
        <v>-0.5</v>
      </c>
    </row>
    <row r="55" spans="1:20" x14ac:dyDescent="0.25">
      <c r="A55" s="129" t="str">
        <f>TFP!A55</f>
        <v>altrp-f</v>
      </c>
      <c r="B55" s="129" t="str">
        <f>TFP!B55</f>
        <v>nat</v>
      </c>
      <c r="C55" s="129" t="str">
        <f t="shared" si="99"/>
        <v>base</v>
      </c>
      <c r="D55" s="135">
        <f t="shared" ref="D55:T55" si="135">D54</f>
        <v>3.1</v>
      </c>
      <c r="E55" s="135">
        <f t="shared" si="135"/>
        <v>3.1</v>
      </c>
      <c r="F55" s="135">
        <f t="shared" si="135"/>
        <v>3.1</v>
      </c>
      <c r="G55" s="135">
        <f t="shared" si="135"/>
        <v>0.5</v>
      </c>
      <c r="H55" s="135">
        <f t="shared" si="135"/>
        <v>1.2</v>
      </c>
      <c r="I55" s="135">
        <f t="shared" si="135"/>
        <v>1.3</v>
      </c>
      <c r="J55" s="135">
        <f t="shared" si="135"/>
        <v>-0.5</v>
      </c>
      <c r="K55" s="136">
        <f t="shared" si="135"/>
        <v>-0.5</v>
      </c>
      <c r="L55" s="136">
        <f t="shared" si="135"/>
        <v>-0.5</v>
      </c>
      <c r="M55" s="136">
        <f t="shared" si="135"/>
        <v>-0.5</v>
      </c>
      <c r="N55" s="136">
        <f t="shared" si="135"/>
        <v>-0.5</v>
      </c>
      <c r="O55" s="136">
        <f t="shared" si="135"/>
        <v>-0.5</v>
      </c>
      <c r="P55" s="136">
        <f t="shared" si="135"/>
        <v>-0.5</v>
      </c>
      <c r="Q55" s="136">
        <f t="shared" si="135"/>
        <v>-0.5</v>
      </c>
      <c r="R55" s="136">
        <f t="shared" si="135"/>
        <v>-0.5</v>
      </c>
      <c r="S55" s="136">
        <f t="shared" si="135"/>
        <v>-0.5</v>
      </c>
      <c r="T55" s="136">
        <f t="shared" si="135"/>
        <v>-0.5</v>
      </c>
    </row>
    <row r="56" spans="1:20" x14ac:dyDescent="0.25">
      <c r="A56" s="154" t="str">
        <f>TFP!A56</f>
        <v>awtrp</v>
      </c>
      <c r="B56" s="154" t="str">
        <f>TFP!B56</f>
        <v>nat</v>
      </c>
      <c r="C56" s="154" t="str">
        <f t="shared" si="99"/>
        <v>base</v>
      </c>
      <c r="D56" s="156">
        <v>5.5</v>
      </c>
      <c r="E56" s="156">
        <f>D56</f>
        <v>5.5</v>
      </c>
      <c r="F56" s="156">
        <f t="shared" ref="F56" si="136">E56</f>
        <v>5.5</v>
      </c>
      <c r="G56" s="156">
        <f t="shared" ref="G56" si="137">F56</f>
        <v>5.5</v>
      </c>
      <c r="H56" s="156">
        <f t="shared" ref="H56" si="138">G56</f>
        <v>5.5</v>
      </c>
      <c r="I56" s="156">
        <f>I55</f>
        <v>1.3</v>
      </c>
      <c r="J56" s="156">
        <f>J55</f>
        <v>-0.5</v>
      </c>
      <c r="K56" s="136">
        <f t="shared" ref="K56:K57" si="139">K55</f>
        <v>-0.5</v>
      </c>
      <c r="L56" s="136">
        <f t="shared" ref="L56:L57" si="140">L55</f>
        <v>-0.5</v>
      </c>
      <c r="M56" s="136">
        <f t="shared" ref="M56:M57" si="141">M55</f>
        <v>-0.5</v>
      </c>
      <c r="N56" s="136">
        <f t="shared" ref="N56:N57" si="142">N55</f>
        <v>-0.5</v>
      </c>
      <c r="O56" s="136">
        <f t="shared" ref="O56:O57" si="143">O55</f>
        <v>-0.5</v>
      </c>
      <c r="P56" s="136">
        <f t="shared" ref="P56:P57" si="144">P55</f>
        <v>-0.5</v>
      </c>
      <c r="Q56" s="136">
        <f t="shared" ref="Q56:Q57" si="145">Q55</f>
        <v>-0.5</v>
      </c>
      <c r="R56" s="136">
        <f t="shared" ref="R56:R57" si="146">R55</f>
        <v>-0.5</v>
      </c>
      <c r="S56" s="136">
        <f t="shared" ref="S56:S57" si="147">S55</f>
        <v>-0.5</v>
      </c>
      <c r="T56" s="136">
        <f t="shared" ref="T56:T57" si="148">T55</f>
        <v>-0.5</v>
      </c>
    </row>
    <row r="57" spans="1:20" x14ac:dyDescent="0.25">
      <c r="A57" s="155" t="str">
        <f>TFP!A57</f>
        <v>aatrp</v>
      </c>
      <c r="B57" s="155" t="str">
        <f>TFP!B57</f>
        <v>nat</v>
      </c>
      <c r="C57" s="155" t="str">
        <f t="shared" si="99"/>
        <v>base</v>
      </c>
      <c r="D57" s="156">
        <v>4</v>
      </c>
      <c r="E57" s="156">
        <v>4</v>
      </c>
      <c r="F57" s="156">
        <v>4</v>
      </c>
      <c r="G57" s="156">
        <v>4</v>
      </c>
      <c r="H57" s="156">
        <v>4</v>
      </c>
      <c r="I57" s="156">
        <f>I56</f>
        <v>1.3</v>
      </c>
      <c r="J57" s="156">
        <f>J56</f>
        <v>-0.5</v>
      </c>
      <c r="K57" s="136">
        <f t="shared" si="139"/>
        <v>-0.5</v>
      </c>
      <c r="L57" s="136">
        <f t="shared" si="140"/>
        <v>-0.5</v>
      </c>
      <c r="M57" s="136">
        <f t="shared" si="141"/>
        <v>-0.5</v>
      </c>
      <c r="N57" s="136">
        <f t="shared" si="142"/>
        <v>-0.5</v>
      </c>
      <c r="O57" s="136">
        <f t="shared" si="143"/>
        <v>-0.5</v>
      </c>
      <c r="P57" s="136">
        <f t="shared" si="144"/>
        <v>-0.5</v>
      </c>
      <c r="Q57" s="136">
        <f t="shared" si="145"/>
        <v>-0.5</v>
      </c>
      <c r="R57" s="136">
        <f t="shared" si="146"/>
        <v>-0.5</v>
      </c>
      <c r="S57" s="136">
        <f t="shared" si="147"/>
        <v>-0.5</v>
      </c>
      <c r="T57" s="136">
        <f t="shared" si="148"/>
        <v>-0.5</v>
      </c>
    </row>
    <row r="58" spans="1:20" x14ac:dyDescent="0.25">
      <c r="A58" s="125" t="str">
        <f>TFP!A58</f>
        <v>acomm</v>
      </c>
      <c r="B58" s="125" t="str">
        <f>TFP!B58</f>
        <v>nat</v>
      </c>
      <c r="C58" s="125" t="str">
        <f>C57</f>
        <v>base</v>
      </c>
      <c r="D58" s="135">
        <f t="shared" ref="D58:J58" si="149">D53</f>
        <v>-0.05</v>
      </c>
      <c r="E58" s="135">
        <f t="shared" si="149"/>
        <v>-0.7</v>
      </c>
      <c r="F58" s="135">
        <f t="shared" si="149"/>
        <v>-1.5</v>
      </c>
      <c r="G58" s="135">
        <f t="shared" si="149"/>
        <v>-1.4</v>
      </c>
      <c r="H58" s="135">
        <f t="shared" si="149"/>
        <v>-0.9</v>
      </c>
      <c r="I58" s="135">
        <f t="shared" si="149"/>
        <v>-0.9</v>
      </c>
      <c r="J58" s="135">
        <f t="shared" si="149"/>
        <v>-0.9</v>
      </c>
      <c r="K58" s="136">
        <f t="shared" ref="K58" si="150">K57</f>
        <v>-0.5</v>
      </c>
      <c r="L58" s="136">
        <f t="shared" ref="L58" si="151">L57</f>
        <v>-0.5</v>
      </c>
      <c r="M58" s="136">
        <f t="shared" ref="M58" si="152">M57</f>
        <v>-0.5</v>
      </c>
      <c r="N58" s="136">
        <f t="shared" ref="N58" si="153">N57</f>
        <v>-0.5</v>
      </c>
      <c r="O58" s="136">
        <f t="shared" ref="O58" si="154">O57</f>
        <v>-0.5</v>
      </c>
      <c r="P58" s="136">
        <f t="shared" ref="P58" si="155">P57</f>
        <v>-0.5</v>
      </c>
      <c r="Q58" s="136">
        <f t="shared" ref="Q58" si="156">Q57</f>
        <v>-0.5</v>
      </c>
      <c r="R58" s="136">
        <f t="shared" ref="R58" si="157">R57</f>
        <v>-0.5</v>
      </c>
      <c r="S58" s="136">
        <f t="shared" ref="S58" si="158">S57</f>
        <v>-0.5</v>
      </c>
      <c r="T58" s="136">
        <f t="shared" ref="T58" si="159">T57</f>
        <v>-0.5</v>
      </c>
    </row>
    <row r="59" spans="1:20" x14ac:dyDescent="0.25">
      <c r="A59" s="125" t="str">
        <f>TFP!A59</f>
        <v>afsrv</v>
      </c>
      <c r="B59" s="125" t="str">
        <f>TFP!B59</f>
        <v>nat</v>
      </c>
      <c r="C59" s="125" t="str">
        <f t="shared" ref="C59:C63" si="160">C58</f>
        <v>base</v>
      </c>
      <c r="D59" s="135">
        <f t="shared" ref="D59:J59" si="161">D58</f>
        <v>-0.05</v>
      </c>
      <c r="E59" s="135">
        <f t="shared" si="161"/>
        <v>-0.7</v>
      </c>
      <c r="F59" s="135">
        <f t="shared" si="161"/>
        <v>-1.5</v>
      </c>
      <c r="G59" s="135">
        <f t="shared" si="161"/>
        <v>-1.4</v>
      </c>
      <c r="H59" s="135">
        <f t="shared" si="161"/>
        <v>-0.9</v>
      </c>
      <c r="I59" s="135">
        <f t="shared" si="161"/>
        <v>-0.9</v>
      </c>
      <c r="J59" s="135">
        <f t="shared" si="161"/>
        <v>-0.9</v>
      </c>
      <c r="K59" s="140">
        <f t="shared" ref="K59" si="162">J59</f>
        <v>-0.9</v>
      </c>
      <c r="L59" s="140">
        <f t="shared" ref="L59" si="163">K59</f>
        <v>-0.9</v>
      </c>
      <c r="M59" s="140">
        <f t="shared" ref="M59" si="164">L59</f>
        <v>-0.9</v>
      </c>
      <c r="N59" s="140">
        <f t="shared" ref="N59" si="165">M59</f>
        <v>-0.9</v>
      </c>
      <c r="O59" s="140">
        <f t="shared" ref="O59" si="166">N59</f>
        <v>-0.9</v>
      </c>
      <c r="P59" s="140">
        <f t="shared" ref="P59" si="167">O59</f>
        <v>-0.9</v>
      </c>
      <c r="Q59" s="140">
        <f t="shared" ref="Q59" si="168">P59</f>
        <v>-0.9</v>
      </c>
      <c r="R59" s="140">
        <f t="shared" ref="R59" si="169">Q59</f>
        <v>-0.9</v>
      </c>
      <c r="S59" s="140">
        <f t="shared" ref="S59" si="170">R59</f>
        <v>-0.9</v>
      </c>
      <c r="T59" s="140">
        <f t="shared" ref="T59" si="171">S59</f>
        <v>-0.9</v>
      </c>
    </row>
    <row r="60" spans="1:20" x14ac:dyDescent="0.25">
      <c r="A60" s="125" t="str">
        <f>TFP!A60</f>
        <v>absrv</v>
      </c>
      <c r="B60" s="125" t="str">
        <f>TFP!B60</f>
        <v>nat</v>
      </c>
      <c r="C60" s="125" t="str">
        <f t="shared" si="160"/>
        <v>base</v>
      </c>
      <c r="D60" s="135">
        <f>D59</f>
        <v>-0.05</v>
      </c>
      <c r="E60" s="135">
        <f t="shared" ref="E60:T60" si="172">E59</f>
        <v>-0.7</v>
      </c>
      <c r="F60" s="135">
        <f t="shared" si="172"/>
        <v>-1.5</v>
      </c>
      <c r="G60" s="135">
        <f t="shared" si="172"/>
        <v>-1.4</v>
      </c>
      <c r="H60" s="135">
        <f t="shared" si="172"/>
        <v>-0.9</v>
      </c>
      <c r="I60" s="135">
        <f t="shared" si="172"/>
        <v>-0.9</v>
      </c>
      <c r="J60" s="135">
        <f t="shared" si="172"/>
        <v>-0.9</v>
      </c>
      <c r="K60" s="136">
        <f t="shared" si="172"/>
        <v>-0.9</v>
      </c>
      <c r="L60" s="136">
        <f t="shared" si="172"/>
        <v>-0.9</v>
      </c>
      <c r="M60" s="136">
        <f t="shared" si="172"/>
        <v>-0.9</v>
      </c>
      <c r="N60" s="136">
        <f t="shared" si="172"/>
        <v>-0.9</v>
      </c>
      <c r="O60" s="136">
        <f t="shared" si="172"/>
        <v>-0.9</v>
      </c>
      <c r="P60" s="136">
        <f t="shared" si="172"/>
        <v>-0.9</v>
      </c>
      <c r="Q60" s="136">
        <f t="shared" si="172"/>
        <v>-0.9</v>
      </c>
      <c r="R60" s="136">
        <f t="shared" si="172"/>
        <v>-0.9</v>
      </c>
      <c r="S60" s="136">
        <f t="shared" si="172"/>
        <v>-0.9</v>
      </c>
      <c r="T60" s="136">
        <f t="shared" si="172"/>
        <v>-0.9</v>
      </c>
    </row>
    <row r="61" spans="1:20" x14ac:dyDescent="0.25">
      <c r="A61" s="125" t="str">
        <f>TFP!A61</f>
        <v>agsrv</v>
      </c>
      <c r="B61" s="125" t="str">
        <f>TFP!B61</f>
        <v>nat</v>
      </c>
      <c r="C61" s="125" t="str">
        <f t="shared" si="160"/>
        <v>base</v>
      </c>
      <c r="D61" s="135">
        <f>D60</f>
        <v>-0.05</v>
      </c>
      <c r="E61" s="135">
        <f t="shared" ref="E61:J61" si="173">E60</f>
        <v>-0.7</v>
      </c>
      <c r="F61" s="135">
        <f t="shared" si="173"/>
        <v>-1.5</v>
      </c>
      <c r="G61" s="135">
        <f t="shared" si="173"/>
        <v>-1.4</v>
      </c>
      <c r="H61" s="135">
        <f t="shared" si="173"/>
        <v>-0.9</v>
      </c>
      <c r="I61" s="135">
        <f t="shared" si="173"/>
        <v>-0.9</v>
      </c>
      <c r="J61" s="135">
        <f t="shared" si="173"/>
        <v>-0.9</v>
      </c>
      <c r="K61" s="140">
        <f t="shared" ref="K61:K62" si="174">J61</f>
        <v>-0.9</v>
      </c>
      <c r="L61" s="140">
        <f t="shared" ref="L61:L62" si="175">K61</f>
        <v>-0.9</v>
      </c>
      <c r="M61" s="140">
        <f t="shared" ref="M61:M62" si="176">L61</f>
        <v>-0.9</v>
      </c>
      <c r="N61" s="140">
        <f t="shared" ref="N61:N62" si="177">M61</f>
        <v>-0.9</v>
      </c>
      <c r="O61" s="140">
        <f t="shared" ref="O61:O62" si="178">N61</f>
        <v>-0.9</v>
      </c>
      <c r="P61" s="140">
        <f t="shared" ref="P61:P62" si="179">O61</f>
        <v>-0.9</v>
      </c>
      <c r="Q61" s="140">
        <f t="shared" ref="Q61:Q62" si="180">P61</f>
        <v>-0.9</v>
      </c>
      <c r="R61" s="140">
        <f t="shared" ref="R61:R62" si="181">Q61</f>
        <v>-0.9</v>
      </c>
      <c r="S61" s="140">
        <f t="shared" ref="S61:S62" si="182">R61</f>
        <v>-0.9</v>
      </c>
      <c r="T61" s="140">
        <f t="shared" ref="T61:T62" si="183">S61</f>
        <v>-0.9</v>
      </c>
    </row>
    <row r="62" spans="1:20" x14ac:dyDescent="0.25">
      <c r="A62" s="125" t="str">
        <f>TFP!A62</f>
        <v>aosrv</v>
      </c>
      <c r="B62" s="125" t="str">
        <f>TFP!B62</f>
        <v>nat</v>
      </c>
      <c r="C62" s="125" t="str">
        <f t="shared" si="160"/>
        <v>base</v>
      </c>
      <c r="D62" s="135">
        <f>D61</f>
        <v>-0.05</v>
      </c>
      <c r="E62" s="135">
        <f t="shared" ref="E62:J62" si="184">E61</f>
        <v>-0.7</v>
      </c>
      <c r="F62" s="135">
        <f t="shared" si="184"/>
        <v>-1.5</v>
      </c>
      <c r="G62" s="135">
        <f t="shared" si="184"/>
        <v>-1.4</v>
      </c>
      <c r="H62" s="135">
        <f t="shared" si="184"/>
        <v>-0.9</v>
      </c>
      <c r="I62" s="135">
        <f t="shared" si="184"/>
        <v>-0.9</v>
      </c>
      <c r="J62" s="135">
        <f t="shared" si="184"/>
        <v>-0.9</v>
      </c>
      <c r="K62" s="140">
        <f t="shared" si="174"/>
        <v>-0.9</v>
      </c>
      <c r="L62" s="140">
        <f t="shared" si="175"/>
        <v>-0.9</v>
      </c>
      <c r="M62" s="140">
        <f t="shared" si="176"/>
        <v>-0.9</v>
      </c>
      <c r="N62" s="140">
        <f t="shared" si="177"/>
        <v>-0.9</v>
      </c>
      <c r="O62" s="140">
        <f t="shared" si="178"/>
        <v>-0.9</v>
      </c>
      <c r="P62" s="140">
        <f t="shared" si="179"/>
        <v>-0.9</v>
      </c>
      <c r="Q62" s="140">
        <f t="shared" si="180"/>
        <v>-0.9</v>
      </c>
      <c r="R62" s="140">
        <f t="shared" si="181"/>
        <v>-0.9</v>
      </c>
      <c r="S62" s="140">
        <f t="shared" si="182"/>
        <v>-0.9</v>
      </c>
      <c r="T62" s="140">
        <f t="shared" si="183"/>
        <v>-0.9</v>
      </c>
    </row>
    <row r="63" spans="1:20" x14ac:dyDescent="0.25">
      <c r="A63" s="125" t="str">
        <f>TFP!A63</f>
        <v>aprtr</v>
      </c>
      <c r="B63" s="125" t="str">
        <f>TFP!B63</f>
        <v>nat</v>
      </c>
      <c r="C63" s="125" t="str">
        <f t="shared" si="160"/>
        <v>base</v>
      </c>
      <c r="D63" s="34" t="s">
        <v>77</v>
      </c>
      <c r="E63" s="34" t="s">
        <v>77</v>
      </c>
      <c r="F63" s="34" t="s">
        <v>77</v>
      </c>
      <c r="G63" s="34" t="s">
        <v>77</v>
      </c>
      <c r="H63" s="34" t="s">
        <v>77</v>
      </c>
      <c r="I63" s="34" t="s">
        <v>77</v>
      </c>
      <c r="J63" s="34" t="s">
        <v>77</v>
      </c>
      <c r="K63" s="34" t="s">
        <v>77</v>
      </c>
      <c r="L63" s="34" t="s">
        <v>77</v>
      </c>
      <c r="M63" s="34" t="s">
        <v>77</v>
      </c>
      <c r="N63" s="34" t="s">
        <v>77</v>
      </c>
      <c r="O63" s="34" t="s">
        <v>77</v>
      </c>
      <c r="P63" s="34" t="s">
        <v>77</v>
      </c>
      <c r="Q63" s="34" t="s">
        <v>77</v>
      </c>
      <c r="R63" s="34" t="s">
        <v>77</v>
      </c>
      <c r="S63" s="34" t="s">
        <v>77</v>
      </c>
      <c r="T63" s="34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20:H20 K20:N20 D19:E19 D29 D14:H17 D12:H12 K12:T12 K26:T26 K22:N27 K21:T21 K8:T8 D22:H27 D21 D30:H35 K30:N35 K37:N39 D37:H39 D33:D37 D48:H61 K48:N61">
    <cfRule type="cellIs" dxfId="386" priority="361" operator="equal">
      <formula>"eps"</formula>
    </cfRule>
  </conditionalFormatting>
  <conditionalFormatting sqref="D7">
    <cfRule type="cellIs" dxfId="385" priority="360" operator="equal">
      <formula>"eps"</formula>
    </cfRule>
  </conditionalFormatting>
  <conditionalFormatting sqref="O9:R10 O8 O14:R17 O20:R27 O30:R35 O37:R39 O48:R61">
    <cfRule type="cellIs" dxfId="384" priority="358" operator="equal">
      <formula>"eps"</formula>
    </cfRule>
  </conditionalFormatting>
  <conditionalFormatting sqref="S8">
    <cfRule type="cellIs" dxfId="383" priority="351" operator="equal">
      <formula>"eps"</formula>
    </cfRule>
  </conditionalFormatting>
  <conditionalFormatting sqref="S9:S10 S14:S17 S20:S27 S30:S35 S37:S39 S48:S61">
    <cfRule type="cellIs" dxfId="382" priority="350" operator="equal">
      <formula>"eps"</formula>
    </cfRule>
  </conditionalFormatting>
  <conditionalFormatting sqref="T8">
    <cfRule type="cellIs" dxfId="381" priority="349" operator="equal">
      <formula>"eps"</formula>
    </cfRule>
  </conditionalFormatting>
  <conditionalFormatting sqref="T9:T10 T14:T17 T20:T27 T30:T35 T37:T39 T48:T61">
    <cfRule type="cellIs" dxfId="380" priority="348" operator="equal">
      <formula>"eps"</formula>
    </cfRule>
  </conditionalFormatting>
  <conditionalFormatting sqref="E60:H60 K60:N60">
    <cfRule type="cellIs" dxfId="379" priority="347" operator="equal">
      <formula>"eps"</formula>
    </cfRule>
  </conditionalFormatting>
  <conditionalFormatting sqref="O60:R60">
    <cfRule type="cellIs" dxfId="378" priority="346" operator="equal">
      <formula>"eps"</formula>
    </cfRule>
  </conditionalFormatting>
  <conditionalFormatting sqref="S60">
    <cfRule type="cellIs" dxfId="377" priority="345" operator="equal">
      <formula>"eps"</formula>
    </cfRule>
  </conditionalFormatting>
  <conditionalFormatting sqref="T60">
    <cfRule type="cellIs" dxfId="376" priority="344" operator="equal">
      <formula>"eps"</formula>
    </cfRule>
  </conditionalFormatting>
  <conditionalFormatting sqref="D60">
    <cfRule type="cellIs" dxfId="375" priority="341" operator="equal">
      <formula>"eps"</formula>
    </cfRule>
  </conditionalFormatting>
  <conditionalFormatting sqref="K12:T12">
    <cfRule type="cellIs" dxfId="374" priority="340" operator="equal">
      <formula>"eps"</formula>
    </cfRule>
  </conditionalFormatting>
  <conditionalFormatting sqref="F19:H19 K19:T19">
    <cfRule type="cellIs" dxfId="373" priority="337" operator="equal">
      <formula>"eps"</formula>
    </cfRule>
  </conditionalFormatting>
  <conditionalFormatting sqref="E29:H29 K29:T29">
    <cfRule type="cellIs" dxfId="372" priority="336" operator="equal">
      <formula>"eps"</formula>
    </cfRule>
  </conditionalFormatting>
  <conditionalFormatting sqref="O29:R29">
    <cfRule type="cellIs" dxfId="371" priority="335" operator="equal">
      <formula>"eps"</formula>
    </cfRule>
  </conditionalFormatting>
  <conditionalFormatting sqref="S29">
    <cfRule type="cellIs" dxfId="370" priority="334" operator="equal">
      <formula>"eps"</formula>
    </cfRule>
  </conditionalFormatting>
  <conditionalFormatting sqref="T29">
    <cfRule type="cellIs" dxfId="369" priority="333" operator="equal">
      <formula>"eps"</formula>
    </cfRule>
  </conditionalFormatting>
  <conditionalFormatting sqref="E33:H33 K33:T33">
    <cfRule type="cellIs" dxfId="368" priority="331" operator="equal">
      <formula>"eps"</formula>
    </cfRule>
  </conditionalFormatting>
  <conditionalFormatting sqref="O33:R33">
    <cfRule type="cellIs" dxfId="367" priority="330" operator="equal">
      <formula>"eps"</formula>
    </cfRule>
  </conditionalFormatting>
  <conditionalFormatting sqref="S33">
    <cfRule type="cellIs" dxfId="366" priority="329" operator="equal">
      <formula>"eps"</formula>
    </cfRule>
  </conditionalFormatting>
  <conditionalFormatting sqref="T33">
    <cfRule type="cellIs" dxfId="365" priority="328" operator="equal">
      <formula>"eps"</formula>
    </cfRule>
  </conditionalFormatting>
  <conditionalFormatting sqref="E35:H35 K35:T35">
    <cfRule type="cellIs" dxfId="364" priority="326" operator="equal">
      <formula>"eps"</formula>
    </cfRule>
  </conditionalFormatting>
  <conditionalFormatting sqref="O35:R35">
    <cfRule type="cellIs" dxfId="363" priority="325" operator="equal">
      <formula>"eps"</formula>
    </cfRule>
  </conditionalFormatting>
  <conditionalFormatting sqref="S35">
    <cfRule type="cellIs" dxfId="362" priority="324" operator="equal">
      <formula>"eps"</formula>
    </cfRule>
  </conditionalFormatting>
  <conditionalFormatting sqref="T35">
    <cfRule type="cellIs" dxfId="361" priority="323" operator="equal">
      <formula>"eps"</formula>
    </cfRule>
  </conditionalFormatting>
  <conditionalFormatting sqref="E36:H36 K36:T36">
    <cfRule type="cellIs" dxfId="360" priority="321" operator="equal">
      <formula>"eps"</formula>
    </cfRule>
  </conditionalFormatting>
  <conditionalFormatting sqref="O36:R36">
    <cfRule type="cellIs" dxfId="359" priority="320" operator="equal">
      <formula>"eps"</formula>
    </cfRule>
  </conditionalFormatting>
  <conditionalFormatting sqref="S36">
    <cfRule type="cellIs" dxfId="358" priority="319" operator="equal">
      <formula>"eps"</formula>
    </cfRule>
  </conditionalFormatting>
  <conditionalFormatting sqref="T36">
    <cfRule type="cellIs" dxfId="357" priority="318" operator="equal">
      <formula>"eps"</formula>
    </cfRule>
  </conditionalFormatting>
  <conditionalFormatting sqref="E51:H51 K51:T51">
    <cfRule type="cellIs" dxfId="356" priority="303" operator="equal">
      <formula>"eps"</formula>
    </cfRule>
  </conditionalFormatting>
  <conditionalFormatting sqref="O51:R51">
    <cfRule type="cellIs" dxfId="355" priority="302" operator="equal">
      <formula>"eps"</formula>
    </cfRule>
  </conditionalFormatting>
  <conditionalFormatting sqref="S51">
    <cfRule type="cellIs" dxfId="354" priority="301" operator="equal">
      <formula>"eps"</formula>
    </cfRule>
  </conditionalFormatting>
  <conditionalFormatting sqref="T51">
    <cfRule type="cellIs" dxfId="353" priority="300" operator="equal">
      <formula>"eps"</formula>
    </cfRule>
  </conditionalFormatting>
  <conditionalFormatting sqref="E53:H53">
    <cfRule type="cellIs" dxfId="352" priority="297" operator="equal">
      <formula>"eps"</formula>
    </cfRule>
  </conditionalFormatting>
  <conditionalFormatting sqref="D51">
    <cfRule type="cellIs" dxfId="351" priority="289" operator="equal">
      <formula>"eps"</formula>
    </cfRule>
  </conditionalFormatting>
  <conditionalFormatting sqref="D53">
    <cfRule type="cellIs" dxfId="350" priority="288" operator="equal">
      <formula>"eps"</formula>
    </cfRule>
  </conditionalFormatting>
  <conditionalFormatting sqref="E11:H11 K11:T11">
    <cfRule type="cellIs" dxfId="349" priority="287" operator="equal">
      <formula>"eps"</formula>
    </cfRule>
  </conditionalFormatting>
  <conditionalFormatting sqref="O11:R11">
    <cfRule type="cellIs" dxfId="348" priority="286" operator="equal">
      <formula>"eps"</formula>
    </cfRule>
  </conditionalFormatting>
  <conditionalFormatting sqref="S11">
    <cfRule type="cellIs" dxfId="347" priority="285" operator="equal">
      <formula>"eps"</formula>
    </cfRule>
  </conditionalFormatting>
  <conditionalFormatting sqref="T11">
    <cfRule type="cellIs" dxfId="346" priority="284" operator="equal">
      <formula>"eps"</formula>
    </cfRule>
  </conditionalFormatting>
  <conditionalFormatting sqref="D11">
    <cfRule type="cellIs" dxfId="345" priority="282" operator="equal">
      <formula>"eps"</formula>
    </cfRule>
  </conditionalFormatting>
  <conditionalFormatting sqref="E28:H28 K28:T28">
    <cfRule type="cellIs" dxfId="344" priority="281" operator="equal">
      <formula>"eps"</formula>
    </cfRule>
  </conditionalFormatting>
  <conditionalFormatting sqref="O28:R28">
    <cfRule type="cellIs" dxfId="343" priority="280" operator="equal">
      <formula>"eps"</formula>
    </cfRule>
  </conditionalFormatting>
  <conditionalFormatting sqref="S28">
    <cfRule type="cellIs" dxfId="342" priority="279" operator="equal">
      <formula>"eps"</formula>
    </cfRule>
  </conditionalFormatting>
  <conditionalFormatting sqref="T28">
    <cfRule type="cellIs" dxfId="341" priority="278" operator="equal">
      <formula>"eps"</formula>
    </cfRule>
  </conditionalFormatting>
  <conditionalFormatting sqref="D28">
    <cfRule type="cellIs" dxfId="340" priority="276" operator="equal">
      <formula>"eps"</formula>
    </cfRule>
  </conditionalFormatting>
  <conditionalFormatting sqref="D13:H13 K13:T13">
    <cfRule type="cellIs" dxfId="339" priority="275" operator="equal">
      <formula>"eps"</formula>
    </cfRule>
  </conditionalFormatting>
  <conditionalFormatting sqref="K13:T13">
    <cfRule type="cellIs" dxfId="338" priority="273" operator="equal">
      <formula>"eps"</formula>
    </cfRule>
  </conditionalFormatting>
  <conditionalFormatting sqref="E21:H21">
    <cfRule type="cellIs" dxfId="337" priority="246" operator="equal">
      <formula>"eps"</formula>
    </cfRule>
  </conditionalFormatting>
  <conditionalFormatting sqref="K48:N48">
    <cfRule type="cellIs" dxfId="336" priority="244" operator="equal">
      <formula>"eps"</formula>
    </cfRule>
  </conditionalFormatting>
  <conditionalFormatting sqref="O48:R48">
    <cfRule type="cellIs" dxfId="335" priority="243" operator="equal">
      <formula>"eps"</formula>
    </cfRule>
  </conditionalFormatting>
  <conditionalFormatting sqref="S48">
    <cfRule type="cellIs" dxfId="334" priority="242" operator="equal">
      <formula>"eps"</formula>
    </cfRule>
  </conditionalFormatting>
  <conditionalFormatting sqref="T48">
    <cfRule type="cellIs" dxfId="333" priority="241" operator="equal">
      <formula>"eps"</formula>
    </cfRule>
  </conditionalFormatting>
  <conditionalFormatting sqref="K53:N53">
    <cfRule type="cellIs" dxfId="332" priority="237" operator="equal">
      <formula>"eps"</formula>
    </cfRule>
  </conditionalFormatting>
  <conditionalFormatting sqref="O53:R53">
    <cfRule type="cellIs" dxfId="331" priority="236" operator="equal">
      <formula>"eps"</formula>
    </cfRule>
  </conditionalFormatting>
  <conditionalFormatting sqref="S53">
    <cfRule type="cellIs" dxfId="330" priority="235" operator="equal">
      <formula>"eps"</formula>
    </cfRule>
  </conditionalFormatting>
  <conditionalFormatting sqref="T53">
    <cfRule type="cellIs" dxfId="329" priority="234" operator="equal">
      <formula>"eps"</formula>
    </cfRule>
  </conditionalFormatting>
  <conditionalFormatting sqref="K54:N54">
    <cfRule type="cellIs" dxfId="328" priority="231" operator="equal">
      <formula>"eps"</formula>
    </cfRule>
  </conditionalFormatting>
  <conditionalFormatting sqref="O54:R54">
    <cfRule type="cellIs" dxfId="327" priority="230" operator="equal">
      <formula>"eps"</formula>
    </cfRule>
  </conditionalFormatting>
  <conditionalFormatting sqref="S54">
    <cfRule type="cellIs" dxfId="326" priority="229" operator="equal">
      <formula>"eps"</formula>
    </cfRule>
  </conditionalFormatting>
  <conditionalFormatting sqref="T54">
    <cfRule type="cellIs" dxfId="325" priority="228" operator="equal">
      <formula>"eps"</formula>
    </cfRule>
  </conditionalFormatting>
  <conditionalFormatting sqref="K59:N59">
    <cfRule type="cellIs" dxfId="324" priority="225" operator="equal">
      <formula>"eps"</formula>
    </cfRule>
  </conditionalFormatting>
  <conditionalFormatting sqref="O59:R59">
    <cfRule type="cellIs" dxfId="323" priority="224" operator="equal">
      <formula>"eps"</formula>
    </cfRule>
  </conditionalFormatting>
  <conditionalFormatting sqref="S59">
    <cfRule type="cellIs" dxfId="322" priority="223" operator="equal">
      <formula>"eps"</formula>
    </cfRule>
  </conditionalFormatting>
  <conditionalFormatting sqref="T59">
    <cfRule type="cellIs" dxfId="321" priority="222" operator="equal">
      <formula>"eps"</formula>
    </cfRule>
  </conditionalFormatting>
  <conditionalFormatting sqref="K55:N55">
    <cfRule type="cellIs" dxfId="320" priority="219" operator="equal">
      <formula>"eps"</formula>
    </cfRule>
  </conditionalFormatting>
  <conditionalFormatting sqref="O55:R55">
    <cfRule type="cellIs" dxfId="319" priority="218" operator="equal">
      <formula>"eps"</formula>
    </cfRule>
  </conditionalFormatting>
  <conditionalFormatting sqref="S55">
    <cfRule type="cellIs" dxfId="318" priority="217" operator="equal">
      <formula>"eps"</formula>
    </cfRule>
  </conditionalFormatting>
  <conditionalFormatting sqref="T55">
    <cfRule type="cellIs" dxfId="317" priority="216" operator="equal">
      <formula>"eps"</formula>
    </cfRule>
  </conditionalFormatting>
  <conditionalFormatting sqref="I7:I10 I20 I14:I17 I12 I22:I27 I30:I35 I37:I39 I48:I61">
    <cfRule type="cellIs" dxfId="316" priority="215" operator="equal">
      <formula>"eps"</formula>
    </cfRule>
  </conditionalFormatting>
  <conditionalFormatting sqref="I60">
    <cfRule type="cellIs" dxfId="315" priority="214" operator="equal">
      <formula>"eps"</formula>
    </cfRule>
  </conditionalFormatting>
  <conditionalFormatting sqref="I19">
    <cfRule type="cellIs" dxfId="314" priority="213" operator="equal">
      <formula>"eps"</formula>
    </cfRule>
  </conditionalFormatting>
  <conditionalFormatting sqref="I29">
    <cfRule type="cellIs" dxfId="313" priority="212" operator="equal">
      <formula>"eps"</formula>
    </cfRule>
  </conditionalFormatting>
  <conditionalFormatting sqref="I33">
    <cfRule type="cellIs" dxfId="312" priority="211" operator="equal">
      <formula>"eps"</formula>
    </cfRule>
  </conditionalFormatting>
  <conditionalFormatting sqref="I35">
    <cfRule type="cellIs" dxfId="311" priority="210" operator="equal">
      <formula>"eps"</formula>
    </cfRule>
  </conditionalFormatting>
  <conditionalFormatting sqref="I36">
    <cfRule type="cellIs" dxfId="310" priority="209" operator="equal">
      <formula>"eps"</formula>
    </cfRule>
  </conditionalFormatting>
  <conditionalFormatting sqref="I51">
    <cfRule type="cellIs" dxfId="309" priority="206" operator="equal">
      <formula>"eps"</formula>
    </cfRule>
  </conditionalFormatting>
  <conditionalFormatting sqref="I53">
    <cfRule type="cellIs" dxfId="308" priority="205" operator="equal">
      <formula>"eps"</formula>
    </cfRule>
  </conditionalFormatting>
  <conditionalFormatting sqref="I11">
    <cfRule type="cellIs" dxfId="307" priority="204" operator="equal">
      <formula>"eps"</formula>
    </cfRule>
  </conditionalFormatting>
  <conditionalFormatting sqref="I28">
    <cfRule type="cellIs" dxfId="306" priority="203" operator="equal">
      <formula>"eps"</formula>
    </cfRule>
  </conditionalFormatting>
  <conditionalFormatting sqref="I13">
    <cfRule type="cellIs" dxfId="305" priority="202" operator="equal">
      <formula>"eps"</formula>
    </cfRule>
  </conditionalFormatting>
  <conditionalFormatting sqref="I21">
    <cfRule type="cellIs" dxfId="304" priority="201" operator="equal">
      <formula>"eps"</formula>
    </cfRule>
  </conditionalFormatting>
  <conditionalFormatting sqref="J7:J10 J20 J14:J17 J12 J22:J27 J30:J35 J37:J39 J48:J53 J55:J61">
    <cfRule type="cellIs" dxfId="303" priority="200" operator="equal">
      <formula>"eps"</formula>
    </cfRule>
  </conditionalFormatting>
  <conditionalFormatting sqref="J60">
    <cfRule type="cellIs" dxfId="302" priority="199" operator="equal">
      <formula>"eps"</formula>
    </cfRule>
  </conditionalFormatting>
  <conditionalFormatting sqref="J19">
    <cfRule type="cellIs" dxfId="301" priority="198" operator="equal">
      <formula>"eps"</formula>
    </cfRule>
  </conditionalFormatting>
  <conditionalFormatting sqref="J29">
    <cfRule type="cellIs" dxfId="300" priority="197" operator="equal">
      <formula>"eps"</formula>
    </cfRule>
  </conditionalFormatting>
  <conditionalFormatting sqref="J33">
    <cfRule type="cellIs" dxfId="299" priority="196" operator="equal">
      <formula>"eps"</formula>
    </cfRule>
  </conditionalFormatting>
  <conditionalFormatting sqref="J35">
    <cfRule type="cellIs" dxfId="298" priority="195" operator="equal">
      <formula>"eps"</formula>
    </cfRule>
  </conditionalFormatting>
  <conditionalFormatting sqref="J36">
    <cfRule type="cellIs" dxfId="297" priority="194" operator="equal">
      <formula>"eps"</formula>
    </cfRule>
  </conditionalFormatting>
  <conditionalFormatting sqref="J11">
    <cfRule type="cellIs" dxfId="296" priority="189" operator="equal">
      <formula>"eps"</formula>
    </cfRule>
  </conditionalFormatting>
  <conditionalFormatting sqref="J28">
    <cfRule type="cellIs" dxfId="295" priority="188" operator="equal">
      <formula>"eps"</formula>
    </cfRule>
  </conditionalFormatting>
  <conditionalFormatting sqref="J13">
    <cfRule type="cellIs" dxfId="294" priority="187" operator="equal">
      <formula>"eps"</formula>
    </cfRule>
  </conditionalFormatting>
  <conditionalFormatting sqref="J21">
    <cfRule type="cellIs" dxfId="293" priority="186" operator="equal">
      <formula>"eps"</formula>
    </cfRule>
  </conditionalFormatting>
  <conditionalFormatting sqref="J52 J54 J56">
    <cfRule type="cellIs" dxfId="292" priority="185" operator="equal">
      <formula>"eps"</formula>
    </cfRule>
  </conditionalFormatting>
  <conditionalFormatting sqref="J51">
    <cfRule type="cellIs" dxfId="291" priority="184" operator="equal">
      <formula>"eps"</formula>
    </cfRule>
  </conditionalFormatting>
  <conditionalFormatting sqref="J53">
    <cfRule type="cellIs" dxfId="290" priority="183" operator="equal">
      <formula>"eps"</formula>
    </cfRule>
  </conditionalFormatting>
  <conditionalFormatting sqref="K18:N18 D18:H18">
    <cfRule type="cellIs" dxfId="289" priority="178" operator="equal">
      <formula>"eps"</formula>
    </cfRule>
  </conditionalFormatting>
  <conditionalFormatting sqref="O18:R18">
    <cfRule type="cellIs" dxfId="288" priority="177" operator="equal">
      <formula>"eps"</formula>
    </cfRule>
  </conditionalFormatting>
  <conditionalFormatting sqref="S18">
    <cfRule type="cellIs" dxfId="287" priority="176" operator="equal">
      <formula>"eps"</formula>
    </cfRule>
  </conditionalFormatting>
  <conditionalFormatting sqref="T18">
    <cfRule type="cellIs" dxfId="286" priority="175" operator="equal">
      <formula>"eps"</formula>
    </cfRule>
  </conditionalFormatting>
  <conditionalFormatting sqref="I18">
    <cfRule type="cellIs" dxfId="285" priority="174" operator="equal">
      <formula>"eps"</formula>
    </cfRule>
  </conditionalFormatting>
  <conditionalFormatting sqref="J18">
    <cfRule type="cellIs" dxfId="284" priority="173" operator="equal">
      <formula>"eps"</formula>
    </cfRule>
  </conditionalFormatting>
  <conditionalFormatting sqref="E34:H34 K34:T34">
    <cfRule type="cellIs" dxfId="283" priority="172" operator="equal">
      <formula>"eps"</formula>
    </cfRule>
  </conditionalFormatting>
  <conditionalFormatting sqref="O34:R34">
    <cfRule type="cellIs" dxfId="282" priority="171" operator="equal">
      <formula>"eps"</formula>
    </cfRule>
  </conditionalFormatting>
  <conditionalFormatting sqref="S34">
    <cfRule type="cellIs" dxfId="281" priority="170" operator="equal">
      <formula>"eps"</formula>
    </cfRule>
  </conditionalFormatting>
  <conditionalFormatting sqref="T34">
    <cfRule type="cellIs" dxfId="280" priority="169" operator="equal">
      <formula>"eps"</formula>
    </cfRule>
  </conditionalFormatting>
  <conditionalFormatting sqref="E36:H36 K36:T36">
    <cfRule type="cellIs" dxfId="279" priority="168" operator="equal">
      <formula>"eps"</formula>
    </cfRule>
  </conditionalFormatting>
  <conditionalFormatting sqref="O36:R36">
    <cfRule type="cellIs" dxfId="278" priority="167" operator="equal">
      <formula>"eps"</formula>
    </cfRule>
  </conditionalFormatting>
  <conditionalFormatting sqref="S36">
    <cfRule type="cellIs" dxfId="277" priority="166" operator="equal">
      <formula>"eps"</formula>
    </cfRule>
  </conditionalFormatting>
  <conditionalFormatting sqref="T36">
    <cfRule type="cellIs" dxfId="276" priority="165" operator="equal">
      <formula>"eps"</formula>
    </cfRule>
  </conditionalFormatting>
  <conditionalFormatting sqref="E37:H37 K37:T37">
    <cfRule type="cellIs" dxfId="275" priority="164" operator="equal">
      <formula>"eps"</formula>
    </cfRule>
  </conditionalFormatting>
  <conditionalFormatting sqref="O37:R37">
    <cfRule type="cellIs" dxfId="274" priority="163" operator="equal">
      <formula>"eps"</formula>
    </cfRule>
  </conditionalFormatting>
  <conditionalFormatting sqref="S37">
    <cfRule type="cellIs" dxfId="273" priority="162" operator="equal">
      <formula>"eps"</formula>
    </cfRule>
  </conditionalFormatting>
  <conditionalFormatting sqref="T37">
    <cfRule type="cellIs" dxfId="272" priority="161" operator="equal">
      <formula>"eps"</formula>
    </cfRule>
  </conditionalFormatting>
  <conditionalFormatting sqref="E52:H52 K52:T52">
    <cfRule type="cellIs" dxfId="271" priority="152" operator="equal">
      <formula>"eps"</formula>
    </cfRule>
  </conditionalFormatting>
  <conditionalFormatting sqref="O52:R52">
    <cfRule type="cellIs" dxfId="270" priority="151" operator="equal">
      <formula>"eps"</formula>
    </cfRule>
  </conditionalFormatting>
  <conditionalFormatting sqref="S52">
    <cfRule type="cellIs" dxfId="269" priority="150" operator="equal">
      <formula>"eps"</formula>
    </cfRule>
  </conditionalFormatting>
  <conditionalFormatting sqref="T52">
    <cfRule type="cellIs" dxfId="268" priority="149" operator="equal">
      <formula>"eps"</formula>
    </cfRule>
  </conditionalFormatting>
  <conditionalFormatting sqref="E54:H54">
    <cfRule type="cellIs" dxfId="267" priority="148" operator="equal">
      <formula>"eps"</formula>
    </cfRule>
  </conditionalFormatting>
  <conditionalFormatting sqref="D52">
    <cfRule type="cellIs" dxfId="266" priority="145" operator="equal">
      <formula>"eps"</formula>
    </cfRule>
  </conditionalFormatting>
  <conditionalFormatting sqref="D54">
    <cfRule type="cellIs" dxfId="265" priority="144" operator="equal">
      <formula>"eps"</formula>
    </cfRule>
  </conditionalFormatting>
  <conditionalFormatting sqref="K49:N49">
    <cfRule type="cellIs" dxfId="264" priority="143" operator="equal">
      <formula>"eps"</formula>
    </cfRule>
  </conditionalFormatting>
  <conditionalFormatting sqref="O49:R49">
    <cfRule type="cellIs" dxfId="263" priority="142" operator="equal">
      <formula>"eps"</formula>
    </cfRule>
  </conditionalFormatting>
  <conditionalFormatting sqref="S49">
    <cfRule type="cellIs" dxfId="262" priority="141" operator="equal">
      <formula>"eps"</formula>
    </cfRule>
  </conditionalFormatting>
  <conditionalFormatting sqref="T49">
    <cfRule type="cellIs" dxfId="261" priority="140" operator="equal">
      <formula>"eps"</formula>
    </cfRule>
  </conditionalFormatting>
  <conditionalFormatting sqref="K54:N54">
    <cfRule type="cellIs" dxfId="260" priority="139" operator="equal">
      <formula>"eps"</formula>
    </cfRule>
  </conditionalFormatting>
  <conditionalFormatting sqref="O54:R54">
    <cfRule type="cellIs" dxfId="259" priority="138" operator="equal">
      <formula>"eps"</formula>
    </cfRule>
  </conditionalFormatting>
  <conditionalFormatting sqref="S54">
    <cfRule type="cellIs" dxfId="258" priority="137" operator="equal">
      <formula>"eps"</formula>
    </cfRule>
  </conditionalFormatting>
  <conditionalFormatting sqref="T54">
    <cfRule type="cellIs" dxfId="257" priority="136" operator="equal">
      <formula>"eps"</formula>
    </cfRule>
  </conditionalFormatting>
  <conditionalFormatting sqref="K55:N55">
    <cfRule type="cellIs" dxfId="256" priority="135" operator="equal">
      <formula>"eps"</formula>
    </cfRule>
  </conditionalFormatting>
  <conditionalFormatting sqref="O55:R55">
    <cfRule type="cellIs" dxfId="255" priority="134" operator="equal">
      <formula>"eps"</formula>
    </cfRule>
  </conditionalFormatting>
  <conditionalFormatting sqref="S55">
    <cfRule type="cellIs" dxfId="254" priority="133" operator="equal">
      <formula>"eps"</formula>
    </cfRule>
  </conditionalFormatting>
  <conditionalFormatting sqref="T55">
    <cfRule type="cellIs" dxfId="253" priority="132" operator="equal">
      <formula>"eps"</formula>
    </cfRule>
  </conditionalFormatting>
  <conditionalFormatting sqref="K60:N60">
    <cfRule type="cellIs" dxfId="252" priority="131" operator="equal">
      <formula>"eps"</formula>
    </cfRule>
  </conditionalFormatting>
  <conditionalFormatting sqref="O60:R60">
    <cfRule type="cellIs" dxfId="251" priority="130" operator="equal">
      <formula>"eps"</formula>
    </cfRule>
  </conditionalFormatting>
  <conditionalFormatting sqref="S60">
    <cfRule type="cellIs" dxfId="250" priority="129" operator="equal">
      <formula>"eps"</formula>
    </cfRule>
  </conditionalFormatting>
  <conditionalFormatting sqref="T60">
    <cfRule type="cellIs" dxfId="249" priority="128" operator="equal">
      <formula>"eps"</formula>
    </cfRule>
  </conditionalFormatting>
  <conditionalFormatting sqref="K56:N56">
    <cfRule type="cellIs" dxfId="248" priority="127" operator="equal">
      <formula>"eps"</formula>
    </cfRule>
  </conditionalFormatting>
  <conditionalFormatting sqref="O56:R56">
    <cfRule type="cellIs" dxfId="247" priority="126" operator="equal">
      <formula>"eps"</formula>
    </cfRule>
  </conditionalFormatting>
  <conditionalFormatting sqref="S56">
    <cfRule type="cellIs" dxfId="246" priority="125" operator="equal">
      <formula>"eps"</formula>
    </cfRule>
  </conditionalFormatting>
  <conditionalFormatting sqref="T56">
    <cfRule type="cellIs" dxfId="245" priority="124" operator="equal">
      <formula>"eps"</formula>
    </cfRule>
  </conditionalFormatting>
  <conditionalFormatting sqref="I34">
    <cfRule type="cellIs" dxfId="244" priority="123" operator="equal">
      <formula>"eps"</formula>
    </cfRule>
  </conditionalFormatting>
  <conditionalFormatting sqref="I36">
    <cfRule type="cellIs" dxfId="243" priority="122" operator="equal">
      <formula>"eps"</formula>
    </cfRule>
  </conditionalFormatting>
  <conditionalFormatting sqref="I37">
    <cfRule type="cellIs" dxfId="242" priority="121" operator="equal">
      <formula>"eps"</formula>
    </cfRule>
  </conditionalFormatting>
  <conditionalFormatting sqref="I52">
    <cfRule type="cellIs" dxfId="241" priority="118" operator="equal">
      <formula>"eps"</formula>
    </cfRule>
  </conditionalFormatting>
  <conditionalFormatting sqref="I54">
    <cfRule type="cellIs" dxfId="240" priority="117" operator="equal">
      <formula>"eps"</formula>
    </cfRule>
  </conditionalFormatting>
  <conditionalFormatting sqref="J34">
    <cfRule type="cellIs" dxfId="239" priority="116" operator="equal">
      <formula>"eps"</formula>
    </cfRule>
  </conditionalFormatting>
  <conditionalFormatting sqref="J36">
    <cfRule type="cellIs" dxfId="238" priority="115" operator="equal">
      <formula>"eps"</formula>
    </cfRule>
  </conditionalFormatting>
  <conditionalFormatting sqref="J37">
    <cfRule type="cellIs" dxfId="237" priority="114" operator="equal">
      <formula>"eps"</formula>
    </cfRule>
  </conditionalFormatting>
  <conditionalFormatting sqref="J53 J55 J57">
    <cfRule type="cellIs" dxfId="236" priority="111" operator="equal">
      <formula>"eps"</formula>
    </cfRule>
  </conditionalFormatting>
  <conditionalFormatting sqref="J52">
    <cfRule type="cellIs" dxfId="235" priority="110" operator="equal">
      <formula>"eps"</formula>
    </cfRule>
  </conditionalFormatting>
  <conditionalFormatting sqref="J54">
    <cfRule type="cellIs" dxfId="234" priority="109" operator="equal">
      <formula>"eps"</formula>
    </cfRule>
  </conditionalFormatting>
  <conditionalFormatting sqref="E48:H48 K48:T48">
    <cfRule type="cellIs" dxfId="233" priority="108" operator="equal">
      <formula>"eps"</formula>
    </cfRule>
  </conditionalFormatting>
  <conditionalFormatting sqref="O48:R48">
    <cfRule type="cellIs" dxfId="232" priority="107" operator="equal">
      <formula>"eps"</formula>
    </cfRule>
  </conditionalFormatting>
  <conditionalFormatting sqref="S48">
    <cfRule type="cellIs" dxfId="231" priority="106" operator="equal">
      <formula>"eps"</formula>
    </cfRule>
  </conditionalFormatting>
  <conditionalFormatting sqref="T48">
    <cfRule type="cellIs" dxfId="230" priority="105" operator="equal">
      <formula>"eps"</formula>
    </cfRule>
  </conditionalFormatting>
  <conditionalFormatting sqref="E53:H53 K53:T53">
    <cfRule type="cellIs" dxfId="229" priority="104" operator="equal">
      <formula>"eps"</formula>
    </cfRule>
  </conditionalFormatting>
  <conditionalFormatting sqref="O53:R53">
    <cfRule type="cellIs" dxfId="228" priority="103" operator="equal">
      <formula>"eps"</formula>
    </cfRule>
  </conditionalFormatting>
  <conditionalFormatting sqref="S53">
    <cfRule type="cellIs" dxfId="227" priority="102" operator="equal">
      <formula>"eps"</formula>
    </cfRule>
  </conditionalFormatting>
  <conditionalFormatting sqref="T53">
    <cfRule type="cellIs" dxfId="226" priority="101" operator="equal">
      <formula>"eps"</formula>
    </cfRule>
  </conditionalFormatting>
  <conditionalFormatting sqref="E55:H55">
    <cfRule type="cellIs" dxfId="225" priority="100" operator="equal">
      <formula>"eps"</formula>
    </cfRule>
  </conditionalFormatting>
  <conditionalFormatting sqref="D48">
    <cfRule type="cellIs" dxfId="224" priority="99" operator="equal">
      <formula>"eps"</formula>
    </cfRule>
  </conditionalFormatting>
  <conditionalFormatting sqref="D53">
    <cfRule type="cellIs" dxfId="223" priority="98" operator="equal">
      <formula>"eps"</formula>
    </cfRule>
  </conditionalFormatting>
  <conditionalFormatting sqref="D55">
    <cfRule type="cellIs" dxfId="222" priority="97" operator="equal">
      <formula>"eps"</formula>
    </cfRule>
  </conditionalFormatting>
  <conditionalFormatting sqref="K50:N50">
    <cfRule type="cellIs" dxfId="221" priority="96" operator="equal">
      <formula>"eps"</formula>
    </cfRule>
  </conditionalFormatting>
  <conditionalFormatting sqref="O50:R50">
    <cfRule type="cellIs" dxfId="220" priority="95" operator="equal">
      <formula>"eps"</formula>
    </cfRule>
  </conditionalFormatting>
  <conditionalFormatting sqref="S50">
    <cfRule type="cellIs" dxfId="219" priority="94" operator="equal">
      <formula>"eps"</formula>
    </cfRule>
  </conditionalFormatting>
  <conditionalFormatting sqref="T50">
    <cfRule type="cellIs" dxfId="218" priority="93" operator="equal">
      <formula>"eps"</formula>
    </cfRule>
  </conditionalFormatting>
  <conditionalFormatting sqref="K55:N55">
    <cfRule type="cellIs" dxfId="217" priority="92" operator="equal">
      <formula>"eps"</formula>
    </cfRule>
  </conditionalFormatting>
  <conditionalFormatting sqref="O55:R55">
    <cfRule type="cellIs" dxfId="216" priority="91" operator="equal">
      <formula>"eps"</formula>
    </cfRule>
  </conditionalFormatting>
  <conditionalFormatting sqref="S55">
    <cfRule type="cellIs" dxfId="215" priority="90" operator="equal">
      <formula>"eps"</formula>
    </cfRule>
  </conditionalFormatting>
  <conditionalFormatting sqref="T55">
    <cfRule type="cellIs" dxfId="214" priority="89" operator="equal">
      <formula>"eps"</formula>
    </cfRule>
  </conditionalFormatting>
  <conditionalFormatting sqref="K56:N56">
    <cfRule type="cellIs" dxfId="213" priority="88" operator="equal">
      <formula>"eps"</formula>
    </cfRule>
  </conditionalFormatting>
  <conditionalFormatting sqref="O56:R56">
    <cfRule type="cellIs" dxfId="212" priority="87" operator="equal">
      <formula>"eps"</formula>
    </cfRule>
  </conditionalFormatting>
  <conditionalFormatting sqref="S56">
    <cfRule type="cellIs" dxfId="211" priority="86" operator="equal">
      <formula>"eps"</formula>
    </cfRule>
  </conditionalFormatting>
  <conditionalFormatting sqref="T56">
    <cfRule type="cellIs" dxfId="210" priority="85" operator="equal">
      <formula>"eps"</formula>
    </cfRule>
  </conditionalFormatting>
  <conditionalFormatting sqref="K61:N61">
    <cfRule type="cellIs" dxfId="209" priority="84" operator="equal">
      <formula>"eps"</formula>
    </cfRule>
  </conditionalFormatting>
  <conditionalFormatting sqref="O61:R61">
    <cfRule type="cellIs" dxfId="208" priority="83" operator="equal">
      <formula>"eps"</formula>
    </cfRule>
  </conditionalFormatting>
  <conditionalFormatting sqref="S61">
    <cfRule type="cellIs" dxfId="207" priority="82" operator="equal">
      <formula>"eps"</formula>
    </cfRule>
  </conditionalFormatting>
  <conditionalFormatting sqref="T61">
    <cfRule type="cellIs" dxfId="206" priority="81" operator="equal">
      <formula>"eps"</formula>
    </cfRule>
  </conditionalFormatting>
  <conditionalFormatting sqref="K57:N57">
    <cfRule type="cellIs" dxfId="205" priority="80" operator="equal">
      <formula>"eps"</formula>
    </cfRule>
  </conditionalFormatting>
  <conditionalFormatting sqref="O57:R57">
    <cfRule type="cellIs" dxfId="204" priority="79" operator="equal">
      <formula>"eps"</formula>
    </cfRule>
  </conditionalFormatting>
  <conditionalFormatting sqref="S57">
    <cfRule type="cellIs" dxfId="203" priority="78" operator="equal">
      <formula>"eps"</formula>
    </cfRule>
  </conditionalFormatting>
  <conditionalFormatting sqref="T57">
    <cfRule type="cellIs" dxfId="202" priority="77" operator="equal">
      <formula>"eps"</formula>
    </cfRule>
  </conditionalFormatting>
  <conditionalFormatting sqref="I48">
    <cfRule type="cellIs" dxfId="201" priority="76" operator="equal">
      <formula>"eps"</formula>
    </cfRule>
  </conditionalFormatting>
  <conditionalFormatting sqref="I53">
    <cfRule type="cellIs" dxfId="200" priority="75" operator="equal">
      <formula>"eps"</formula>
    </cfRule>
  </conditionalFormatting>
  <conditionalFormatting sqref="I55">
    <cfRule type="cellIs" dxfId="199" priority="74" operator="equal">
      <formula>"eps"</formula>
    </cfRule>
  </conditionalFormatting>
  <conditionalFormatting sqref="J48">
    <cfRule type="cellIs" dxfId="198" priority="73" operator="equal">
      <formula>"eps"</formula>
    </cfRule>
  </conditionalFormatting>
  <conditionalFormatting sqref="J53">
    <cfRule type="cellIs" dxfId="197" priority="72" operator="equal">
      <formula>"eps"</formula>
    </cfRule>
  </conditionalFormatting>
  <conditionalFormatting sqref="J55">
    <cfRule type="cellIs" dxfId="196" priority="71" operator="equal">
      <formula>"eps"</formula>
    </cfRule>
  </conditionalFormatting>
  <conditionalFormatting sqref="E48:H48 K48:T48">
    <cfRule type="cellIs" dxfId="195" priority="70" operator="equal">
      <formula>"eps"</formula>
    </cfRule>
  </conditionalFormatting>
  <conditionalFormatting sqref="O48:R48">
    <cfRule type="cellIs" dxfId="194" priority="69" operator="equal">
      <formula>"eps"</formula>
    </cfRule>
  </conditionalFormatting>
  <conditionalFormatting sqref="S48">
    <cfRule type="cellIs" dxfId="193" priority="68" operator="equal">
      <formula>"eps"</formula>
    </cfRule>
  </conditionalFormatting>
  <conditionalFormatting sqref="T48">
    <cfRule type="cellIs" dxfId="192" priority="67" operator="equal">
      <formula>"eps"</formula>
    </cfRule>
  </conditionalFormatting>
  <conditionalFormatting sqref="E49:H49 K49:T49">
    <cfRule type="cellIs" dxfId="191" priority="66" operator="equal">
      <formula>"eps"</formula>
    </cfRule>
  </conditionalFormatting>
  <conditionalFormatting sqref="O49:R49">
    <cfRule type="cellIs" dxfId="190" priority="65" operator="equal">
      <formula>"eps"</formula>
    </cfRule>
  </conditionalFormatting>
  <conditionalFormatting sqref="S49">
    <cfRule type="cellIs" dxfId="189" priority="64" operator="equal">
      <formula>"eps"</formula>
    </cfRule>
  </conditionalFormatting>
  <conditionalFormatting sqref="T49">
    <cfRule type="cellIs" dxfId="188" priority="63" operator="equal">
      <formula>"eps"</formula>
    </cfRule>
  </conditionalFormatting>
  <conditionalFormatting sqref="E54:H54 K54:T54">
    <cfRule type="cellIs" dxfId="187" priority="62" operator="equal">
      <formula>"eps"</formula>
    </cfRule>
  </conditionalFormatting>
  <conditionalFormatting sqref="O54:R54">
    <cfRule type="cellIs" dxfId="186" priority="61" operator="equal">
      <formula>"eps"</formula>
    </cfRule>
  </conditionalFormatting>
  <conditionalFormatting sqref="S54">
    <cfRule type="cellIs" dxfId="185" priority="60" operator="equal">
      <formula>"eps"</formula>
    </cfRule>
  </conditionalFormatting>
  <conditionalFormatting sqref="T54">
    <cfRule type="cellIs" dxfId="184" priority="59" operator="equal">
      <formula>"eps"</formula>
    </cfRule>
  </conditionalFormatting>
  <conditionalFormatting sqref="E56:H56">
    <cfRule type="cellIs" dxfId="183" priority="58" operator="equal">
      <formula>"eps"</formula>
    </cfRule>
  </conditionalFormatting>
  <conditionalFormatting sqref="D48">
    <cfRule type="cellIs" dxfId="182" priority="57" operator="equal">
      <formula>"eps"</formula>
    </cfRule>
  </conditionalFormatting>
  <conditionalFormatting sqref="D49">
    <cfRule type="cellIs" dxfId="181" priority="56" operator="equal">
      <formula>"eps"</formula>
    </cfRule>
  </conditionalFormatting>
  <conditionalFormatting sqref="D54">
    <cfRule type="cellIs" dxfId="180" priority="55" operator="equal">
      <formula>"eps"</formula>
    </cfRule>
  </conditionalFormatting>
  <conditionalFormatting sqref="D56">
    <cfRule type="cellIs" dxfId="179" priority="54" operator="equal">
      <formula>"eps"</formula>
    </cfRule>
  </conditionalFormatting>
  <conditionalFormatting sqref="K51:N51">
    <cfRule type="cellIs" dxfId="178" priority="53" operator="equal">
      <formula>"eps"</formula>
    </cfRule>
  </conditionalFormatting>
  <conditionalFormatting sqref="O51:R51">
    <cfRule type="cellIs" dxfId="177" priority="52" operator="equal">
      <formula>"eps"</formula>
    </cfRule>
  </conditionalFormatting>
  <conditionalFormatting sqref="S51">
    <cfRule type="cellIs" dxfId="176" priority="51" operator="equal">
      <formula>"eps"</formula>
    </cfRule>
  </conditionalFormatting>
  <conditionalFormatting sqref="T51">
    <cfRule type="cellIs" dxfId="175" priority="50" operator="equal">
      <formula>"eps"</formula>
    </cfRule>
  </conditionalFormatting>
  <conditionalFormatting sqref="K56:N56">
    <cfRule type="cellIs" dxfId="174" priority="49" operator="equal">
      <formula>"eps"</formula>
    </cfRule>
  </conditionalFormatting>
  <conditionalFormatting sqref="O56:R56">
    <cfRule type="cellIs" dxfId="173" priority="48" operator="equal">
      <formula>"eps"</formula>
    </cfRule>
  </conditionalFormatting>
  <conditionalFormatting sqref="S56">
    <cfRule type="cellIs" dxfId="172" priority="47" operator="equal">
      <formula>"eps"</formula>
    </cfRule>
  </conditionalFormatting>
  <conditionalFormatting sqref="T56">
    <cfRule type="cellIs" dxfId="171" priority="46" operator="equal">
      <formula>"eps"</formula>
    </cfRule>
  </conditionalFormatting>
  <conditionalFormatting sqref="K57:N57">
    <cfRule type="cellIs" dxfId="170" priority="45" operator="equal">
      <formula>"eps"</formula>
    </cfRule>
  </conditionalFormatting>
  <conditionalFormatting sqref="O57:R57">
    <cfRule type="cellIs" dxfId="169" priority="44" operator="equal">
      <formula>"eps"</formula>
    </cfRule>
  </conditionalFormatting>
  <conditionalFormatting sqref="S57">
    <cfRule type="cellIs" dxfId="168" priority="43" operator="equal">
      <formula>"eps"</formula>
    </cfRule>
  </conditionalFormatting>
  <conditionalFormatting sqref="T57">
    <cfRule type="cellIs" dxfId="167" priority="42" operator="equal">
      <formula>"eps"</formula>
    </cfRule>
  </conditionalFormatting>
  <conditionalFormatting sqref="K58:N58">
    <cfRule type="cellIs" dxfId="166" priority="41" operator="equal">
      <formula>"eps"</formula>
    </cfRule>
  </conditionalFormatting>
  <conditionalFormatting sqref="O58:R58">
    <cfRule type="cellIs" dxfId="165" priority="40" operator="equal">
      <formula>"eps"</formula>
    </cfRule>
  </conditionalFormatting>
  <conditionalFormatting sqref="S58">
    <cfRule type="cellIs" dxfId="164" priority="39" operator="equal">
      <formula>"eps"</formula>
    </cfRule>
  </conditionalFormatting>
  <conditionalFormatting sqref="T58">
    <cfRule type="cellIs" dxfId="163" priority="38" operator="equal">
      <formula>"eps"</formula>
    </cfRule>
  </conditionalFormatting>
  <conditionalFormatting sqref="I48">
    <cfRule type="cellIs" dxfId="162" priority="37" operator="equal">
      <formula>"eps"</formula>
    </cfRule>
  </conditionalFormatting>
  <conditionalFormatting sqref="I49">
    <cfRule type="cellIs" dxfId="161" priority="36" operator="equal">
      <formula>"eps"</formula>
    </cfRule>
  </conditionalFormatting>
  <conditionalFormatting sqref="I54">
    <cfRule type="cellIs" dxfId="160" priority="35" operator="equal">
      <formula>"eps"</formula>
    </cfRule>
  </conditionalFormatting>
  <conditionalFormatting sqref="I56">
    <cfRule type="cellIs" dxfId="159" priority="34" operator="equal">
      <formula>"eps"</formula>
    </cfRule>
  </conditionalFormatting>
  <conditionalFormatting sqref="J48">
    <cfRule type="cellIs" dxfId="158" priority="33" operator="equal">
      <formula>"eps"</formula>
    </cfRule>
  </conditionalFormatting>
  <conditionalFormatting sqref="J49">
    <cfRule type="cellIs" dxfId="157" priority="32" operator="equal">
      <formula>"eps"</formula>
    </cfRule>
  </conditionalFormatting>
  <conditionalFormatting sqref="J54">
    <cfRule type="cellIs" dxfId="156" priority="31" operator="equal">
      <formula>"eps"</formula>
    </cfRule>
  </conditionalFormatting>
  <conditionalFormatting sqref="J56">
    <cfRule type="cellIs" dxfId="155" priority="30" operator="equal">
      <formula>"eps"</formula>
    </cfRule>
  </conditionalFormatting>
  <conditionalFormatting sqref="K40:N47 D40:H47">
    <cfRule type="cellIs" dxfId="154" priority="16" operator="equal">
      <formula>"eps"</formula>
    </cfRule>
  </conditionalFormatting>
  <conditionalFormatting sqref="O40:R47">
    <cfRule type="cellIs" dxfId="153" priority="15" operator="equal">
      <formula>"eps"</formula>
    </cfRule>
  </conditionalFormatting>
  <conditionalFormatting sqref="S40:S47">
    <cfRule type="cellIs" dxfId="152" priority="14" operator="equal">
      <formula>"eps"</formula>
    </cfRule>
  </conditionalFormatting>
  <conditionalFormatting sqref="T40:T47">
    <cfRule type="cellIs" dxfId="151" priority="13" operator="equal">
      <formula>"eps"</formula>
    </cfRule>
  </conditionalFormatting>
  <conditionalFormatting sqref="I40:I47">
    <cfRule type="cellIs" dxfId="150" priority="12" operator="equal">
      <formula>"eps"</formula>
    </cfRule>
  </conditionalFormatting>
  <conditionalFormatting sqref="J40:J47">
    <cfRule type="cellIs" dxfId="149" priority="11" operator="equal">
      <formula>"eps"</formula>
    </cfRule>
  </conditionalFormatting>
  <conditionalFormatting sqref="D62:H62 K62:N62">
    <cfRule type="cellIs" dxfId="148" priority="10" operator="equal">
      <formula>"eps"</formula>
    </cfRule>
  </conditionalFormatting>
  <conditionalFormatting sqref="O62:R62">
    <cfRule type="cellIs" dxfId="147" priority="9" operator="equal">
      <formula>"eps"</formula>
    </cfRule>
  </conditionalFormatting>
  <conditionalFormatting sqref="S62">
    <cfRule type="cellIs" dxfId="146" priority="8" operator="equal">
      <formula>"eps"</formula>
    </cfRule>
  </conditionalFormatting>
  <conditionalFormatting sqref="T62">
    <cfRule type="cellIs" dxfId="145" priority="7" operator="equal">
      <formula>"eps"</formula>
    </cfRule>
  </conditionalFormatting>
  <conditionalFormatting sqref="I62">
    <cfRule type="cellIs" dxfId="144" priority="6" operator="equal">
      <formula>"eps"</formula>
    </cfRule>
  </conditionalFormatting>
  <conditionalFormatting sqref="J62">
    <cfRule type="cellIs" dxfId="143" priority="5" operator="equal">
      <formula>"eps"</formula>
    </cfRule>
  </conditionalFormatting>
  <conditionalFormatting sqref="K62:N62">
    <cfRule type="cellIs" dxfId="142" priority="4" operator="equal">
      <formula>"eps"</formula>
    </cfRule>
  </conditionalFormatting>
  <conditionalFormatting sqref="O62:R62">
    <cfRule type="cellIs" dxfId="141" priority="3" operator="equal">
      <formula>"eps"</formula>
    </cfRule>
  </conditionalFormatting>
  <conditionalFormatting sqref="S62">
    <cfRule type="cellIs" dxfId="140" priority="2" operator="equal">
      <formula>"eps"</formula>
    </cfRule>
  </conditionalFormatting>
  <conditionalFormatting sqref="T62">
    <cfRule type="cellIs" dxfId="139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16" sqref="G16"/>
    </sheetView>
  </sheetViews>
  <sheetFormatPr defaultRowHeight="15" x14ac:dyDescent="0.25"/>
  <cols>
    <col min="3" max="12" width="9.28515625" customWidth="1"/>
    <col min="33" max="38" width="9.28515625" style="35"/>
  </cols>
  <sheetData>
    <row r="1" spans="1:43" ht="18.75" x14ac:dyDescent="0.3">
      <c r="A1" s="1" t="s">
        <v>75</v>
      </c>
      <c r="G1" s="32"/>
      <c r="Q1" s="34"/>
    </row>
    <row r="2" spans="1:43" x14ac:dyDescent="0.25">
      <c r="Q2" s="34"/>
    </row>
    <row r="3" spans="1:43" x14ac:dyDescent="0.25">
      <c r="C3" s="13">
        <f>AVERAGE(C8:C79)</f>
        <v>6.7454545454545461E-2</v>
      </c>
      <c r="E3" s="69" t="s">
        <v>357</v>
      </c>
      <c r="F3" s="69">
        <v>1</v>
      </c>
      <c r="Q3" s="34"/>
      <c r="AI3" s="43"/>
      <c r="AJ3" s="43"/>
      <c r="AK3" s="43"/>
      <c r="AL3" s="43"/>
    </row>
    <row r="4" spans="1:43" x14ac:dyDescent="0.25">
      <c r="Q4" s="34"/>
      <c r="AF4" s="37" t="s">
        <v>356</v>
      </c>
      <c r="AI4" s="63">
        <f>AVERAGE(AI8:AI69)</f>
        <v>0.54193548387096735</v>
      </c>
      <c r="AJ4" s="63">
        <f>AVERAGE(AJ8:AJ69)</f>
        <v>0.83225806451612883</v>
      </c>
      <c r="AK4" s="63">
        <f>AVERAGE(AK8:AK69)</f>
        <v>0.58870967741935565</v>
      </c>
      <c r="AL4" s="63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5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5" t="s">
        <v>228</v>
      </c>
      <c r="AJ7" s="35" t="s">
        <v>229</v>
      </c>
      <c r="AK7" s="35" t="s">
        <v>230</v>
      </c>
      <c r="AL7" s="35" t="s">
        <v>231</v>
      </c>
      <c r="AM7" s="35" t="s">
        <v>356</v>
      </c>
    </row>
    <row r="8" spans="1:43" x14ac:dyDescent="0.25">
      <c r="A8" s="75" t="s">
        <v>59</v>
      </c>
      <c r="B8" s="32" t="s">
        <v>74</v>
      </c>
      <c r="C8" s="65">
        <f t="shared" ref="C8:C62" si="3">VLOOKUP($A8,$AG$8:$AM$69,MATCH($AF$4,$AG$7:$AM$7,0),)*$F$3</f>
        <v>0.1</v>
      </c>
      <c r="D8" s="65">
        <f t="shared" si="0"/>
        <v>0.1</v>
      </c>
      <c r="E8" s="65">
        <f t="shared" si="1"/>
        <v>0.1</v>
      </c>
      <c r="F8" s="65">
        <f t="shared" si="1"/>
        <v>0.1</v>
      </c>
      <c r="G8" s="65">
        <f t="shared" si="1"/>
        <v>0.1</v>
      </c>
      <c r="H8" s="65">
        <f t="shared" si="1"/>
        <v>0.1</v>
      </c>
      <c r="I8" s="65">
        <f t="shared" si="1"/>
        <v>0.1</v>
      </c>
      <c r="J8" s="65">
        <f t="shared" si="1"/>
        <v>0.1</v>
      </c>
      <c r="K8" s="65">
        <f t="shared" si="1"/>
        <v>0.1</v>
      </c>
      <c r="L8" s="65">
        <f t="shared" si="1"/>
        <v>0.1</v>
      </c>
      <c r="M8" s="32"/>
      <c r="N8" s="32"/>
      <c r="O8" s="32" t="str">
        <f>A8</f>
        <v>aagri</v>
      </c>
      <c r="P8" s="32" t="str">
        <f t="shared" ref="P8:P39" si="4">B8</f>
        <v>nat</v>
      </c>
      <c r="Q8" s="33" t="s">
        <v>77</v>
      </c>
      <c r="R8" s="33" t="str">
        <f t="shared" ref="R8:R39" si="5">Q8</f>
        <v>eps</v>
      </c>
      <c r="S8" s="33" t="str">
        <f t="shared" ref="S8:Z8" si="6">R8</f>
        <v>eps</v>
      </c>
      <c r="T8" s="33" t="str">
        <f t="shared" si="6"/>
        <v>eps</v>
      </c>
      <c r="U8" s="33" t="str">
        <f t="shared" si="6"/>
        <v>eps</v>
      </c>
      <c r="V8" s="33" t="str">
        <f t="shared" si="6"/>
        <v>eps</v>
      </c>
      <c r="W8" s="33" t="str">
        <f t="shared" si="6"/>
        <v>eps</v>
      </c>
      <c r="X8" s="33" t="str">
        <f t="shared" si="6"/>
        <v>eps</v>
      </c>
      <c r="Y8" s="33" t="str">
        <f t="shared" si="6"/>
        <v>eps</v>
      </c>
      <c r="Z8" s="33" t="str">
        <f t="shared" si="6"/>
        <v>eps</v>
      </c>
      <c r="AF8" s="37" t="s">
        <v>231</v>
      </c>
      <c r="AG8" s="35" t="s">
        <v>59</v>
      </c>
      <c r="AH8" s="35" t="s">
        <v>59</v>
      </c>
      <c r="AI8" s="36">
        <v>0.9</v>
      </c>
      <c r="AJ8" s="35">
        <v>1.7</v>
      </c>
      <c r="AK8" s="35">
        <v>1.5</v>
      </c>
      <c r="AL8" s="35">
        <v>1</v>
      </c>
      <c r="AM8" s="35">
        <v>0.1</v>
      </c>
    </row>
    <row r="9" spans="1:43" x14ac:dyDescent="0.25">
      <c r="A9" s="75" t="s">
        <v>133</v>
      </c>
      <c r="B9" s="32" t="s">
        <v>74</v>
      </c>
      <c r="C9" s="65">
        <f t="shared" si="3"/>
        <v>0.1</v>
      </c>
      <c r="D9" s="65">
        <f t="shared" si="0"/>
        <v>0.1</v>
      </c>
      <c r="E9" s="65">
        <f t="shared" ref="E9:L15" si="7">D9</f>
        <v>0.1</v>
      </c>
      <c r="F9" s="65">
        <f t="shared" si="7"/>
        <v>0.1</v>
      </c>
      <c r="G9" s="65">
        <f t="shared" si="7"/>
        <v>0.1</v>
      </c>
      <c r="H9" s="65">
        <f t="shared" si="7"/>
        <v>0.1</v>
      </c>
      <c r="I9" s="65">
        <f t="shared" si="7"/>
        <v>0.1</v>
      </c>
      <c r="J9" s="65">
        <f t="shared" si="7"/>
        <v>0.1</v>
      </c>
      <c r="K9" s="65">
        <f t="shared" si="7"/>
        <v>0.1</v>
      </c>
      <c r="L9" s="65">
        <f t="shared" si="7"/>
        <v>0.1</v>
      </c>
      <c r="M9" s="32"/>
      <c r="N9" s="32"/>
      <c r="O9" s="32" t="str">
        <f t="shared" ref="O9:O52" si="8">A9</f>
        <v>afore</v>
      </c>
      <c r="P9" s="32" t="str">
        <f t="shared" si="4"/>
        <v>nat</v>
      </c>
      <c r="Q9" s="33" t="str">
        <f t="shared" ref="Q9:Q40" si="9">Q8</f>
        <v>eps</v>
      </c>
      <c r="R9" s="33" t="str">
        <f t="shared" si="5"/>
        <v>eps</v>
      </c>
      <c r="S9" s="33" t="str">
        <f t="shared" ref="S9:Z18" si="10">R9</f>
        <v>eps</v>
      </c>
      <c r="T9" s="33" t="str">
        <f t="shared" si="10"/>
        <v>eps</v>
      </c>
      <c r="U9" s="33" t="str">
        <f t="shared" si="10"/>
        <v>eps</v>
      </c>
      <c r="V9" s="33" t="str">
        <f t="shared" si="10"/>
        <v>eps</v>
      </c>
      <c r="W9" s="33" t="str">
        <f t="shared" si="10"/>
        <v>eps</v>
      </c>
      <c r="X9" s="33" t="str">
        <f t="shared" si="10"/>
        <v>eps</v>
      </c>
      <c r="Y9" s="33" t="str">
        <f t="shared" si="10"/>
        <v>eps</v>
      </c>
      <c r="Z9" s="33" t="str">
        <f t="shared" si="10"/>
        <v>eps</v>
      </c>
      <c r="AF9" s="15"/>
      <c r="AG9" s="35" t="s">
        <v>133</v>
      </c>
      <c r="AH9" s="35" t="s">
        <v>133</v>
      </c>
      <c r="AI9" s="36">
        <v>0.9</v>
      </c>
      <c r="AJ9" s="35">
        <v>1.7</v>
      </c>
      <c r="AK9" s="35">
        <v>1.5</v>
      </c>
      <c r="AL9" s="64">
        <v>1</v>
      </c>
      <c r="AM9" s="63">
        <f>$AM$8*AQ9</f>
        <v>0.1</v>
      </c>
      <c r="AP9">
        <f>AL9/$AL$8</f>
        <v>1</v>
      </c>
      <c r="AQ9">
        <f>AP9</f>
        <v>1</v>
      </c>
    </row>
    <row r="10" spans="1:43" x14ac:dyDescent="0.25">
      <c r="A10" s="75" t="s">
        <v>134</v>
      </c>
      <c r="B10" s="32" t="s">
        <v>74</v>
      </c>
      <c r="C10" s="65">
        <f t="shared" si="3"/>
        <v>0.1</v>
      </c>
      <c r="D10" s="65">
        <f t="shared" si="0"/>
        <v>0.1</v>
      </c>
      <c r="E10" s="65">
        <f t="shared" si="7"/>
        <v>0.1</v>
      </c>
      <c r="F10" s="65">
        <f t="shared" si="7"/>
        <v>0.1</v>
      </c>
      <c r="G10" s="65">
        <f t="shared" si="7"/>
        <v>0.1</v>
      </c>
      <c r="H10" s="65">
        <f t="shared" si="7"/>
        <v>0.1</v>
      </c>
      <c r="I10" s="65">
        <f t="shared" si="7"/>
        <v>0.1</v>
      </c>
      <c r="J10" s="65">
        <f t="shared" si="7"/>
        <v>0.1</v>
      </c>
      <c r="K10" s="65">
        <f t="shared" si="7"/>
        <v>0.1</v>
      </c>
      <c r="L10" s="65">
        <f t="shared" si="7"/>
        <v>0.1</v>
      </c>
      <c r="M10" s="32"/>
      <c r="N10" s="32"/>
      <c r="O10" s="32" t="str">
        <f t="shared" si="8"/>
        <v>afish</v>
      </c>
      <c r="P10" s="32" t="str">
        <f t="shared" si="4"/>
        <v>nat</v>
      </c>
      <c r="Q10" s="33" t="str">
        <f t="shared" si="9"/>
        <v>eps</v>
      </c>
      <c r="R10" s="33" t="str">
        <f t="shared" si="5"/>
        <v>eps</v>
      </c>
      <c r="S10" s="33" t="str">
        <f t="shared" si="10"/>
        <v>eps</v>
      </c>
      <c r="T10" s="33" t="str">
        <f t="shared" si="10"/>
        <v>eps</v>
      </c>
      <c r="U10" s="33" t="str">
        <f t="shared" si="10"/>
        <v>eps</v>
      </c>
      <c r="V10" s="33" t="str">
        <f t="shared" si="10"/>
        <v>eps</v>
      </c>
      <c r="W10" s="33" t="str">
        <f t="shared" si="10"/>
        <v>eps</v>
      </c>
      <c r="X10" s="33" t="str">
        <f t="shared" si="10"/>
        <v>eps</v>
      </c>
      <c r="Y10" s="33" t="str">
        <f t="shared" si="10"/>
        <v>eps</v>
      </c>
      <c r="Z10" s="33" t="str">
        <f t="shared" si="10"/>
        <v>eps</v>
      </c>
      <c r="AF10" s="68" t="str">
        <f>AF8</f>
        <v>20 yrs</v>
      </c>
      <c r="AG10" s="35" t="s">
        <v>134</v>
      </c>
      <c r="AH10" s="35" t="s">
        <v>134</v>
      </c>
      <c r="AI10" s="36">
        <v>0.9</v>
      </c>
      <c r="AJ10" s="35">
        <v>1.7</v>
      </c>
      <c r="AK10" s="35">
        <v>1.5</v>
      </c>
      <c r="AL10" s="35">
        <v>1</v>
      </c>
      <c r="AM10" s="63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5" t="s">
        <v>60</v>
      </c>
      <c r="B11" s="32" t="s">
        <v>74</v>
      </c>
      <c r="C11" s="65">
        <f t="shared" si="3"/>
        <v>-0.24</v>
      </c>
      <c r="D11" s="65">
        <f t="shared" si="0"/>
        <v>-0.24</v>
      </c>
      <c r="E11" s="65">
        <f t="shared" si="7"/>
        <v>-0.24</v>
      </c>
      <c r="F11" s="65">
        <f t="shared" si="7"/>
        <v>-0.24</v>
      </c>
      <c r="G11" s="65">
        <f t="shared" si="7"/>
        <v>-0.24</v>
      </c>
      <c r="H11" s="65">
        <f t="shared" si="7"/>
        <v>-0.24</v>
      </c>
      <c r="I11" s="65">
        <f t="shared" si="7"/>
        <v>-0.24</v>
      </c>
      <c r="J11" s="65">
        <f t="shared" si="7"/>
        <v>-0.24</v>
      </c>
      <c r="K11" s="65">
        <f t="shared" si="7"/>
        <v>-0.24</v>
      </c>
      <c r="L11" s="65">
        <f t="shared" si="7"/>
        <v>-0.24</v>
      </c>
      <c r="M11" s="32"/>
      <c r="N11" s="32"/>
      <c r="O11" s="71" t="str">
        <f t="shared" si="8"/>
        <v>acoal</v>
      </c>
      <c r="P11" s="32" t="str">
        <f t="shared" si="4"/>
        <v>nat</v>
      </c>
      <c r="Q11" s="33" t="str">
        <f t="shared" si="9"/>
        <v>eps</v>
      </c>
      <c r="R11" s="33" t="str">
        <f t="shared" si="5"/>
        <v>eps</v>
      </c>
      <c r="S11" s="33" t="str">
        <f t="shared" si="10"/>
        <v>eps</v>
      </c>
      <c r="T11" s="33" t="str">
        <f t="shared" si="10"/>
        <v>eps</v>
      </c>
      <c r="U11" s="33" t="str">
        <f t="shared" si="10"/>
        <v>eps</v>
      </c>
      <c r="V11" s="33" t="str">
        <f t="shared" si="10"/>
        <v>eps</v>
      </c>
      <c r="W11" s="33" t="str">
        <f t="shared" si="10"/>
        <v>eps</v>
      </c>
      <c r="X11" s="33" t="str">
        <f t="shared" si="10"/>
        <v>eps</v>
      </c>
      <c r="Y11" s="33" t="str">
        <f t="shared" si="10"/>
        <v>eps</v>
      </c>
      <c r="Z11" s="33" t="str">
        <f t="shared" si="10"/>
        <v>eps</v>
      </c>
      <c r="AF11" s="68" t="str">
        <f>AF10</f>
        <v>20 yrs</v>
      </c>
      <c r="AG11" s="35" t="s">
        <v>60</v>
      </c>
      <c r="AH11" s="35" t="s">
        <v>60</v>
      </c>
      <c r="AI11" s="36">
        <v>-3.2</v>
      </c>
      <c r="AJ11" s="35">
        <v>-3.9</v>
      </c>
      <c r="AK11" s="35">
        <v>-3.3</v>
      </c>
      <c r="AL11" s="35">
        <v>-2.4</v>
      </c>
      <c r="AM11" s="72">
        <f t="shared" si="11"/>
        <v>-0.24</v>
      </c>
      <c r="AP11" s="15">
        <f t="shared" si="12"/>
        <v>-2.4</v>
      </c>
      <c r="AQ11" s="74">
        <f>AP11</f>
        <v>-2.4</v>
      </c>
    </row>
    <row r="12" spans="1:43" x14ac:dyDescent="0.25">
      <c r="A12" s="75" t="s">
        <v>219</v>
      </c>
      <c r="B12" s="32" t="s">
        <v>74</v>
      </c>
      <c r="C12" s="65">
        <f t="shared" si="3"/>
        <v>-0.24</v>
      </c>
      <c r="D12" s="65">
        <f t="shared" si="0"/>
        <v>-0.24</v>
      </c>
      <c r="E12" s="65">
        <f t="shared" si="7"/>
        <v>-0.24</v>
      </c>
      <c r="F12" s="65">
        <f t="shared" si="7"/>
        <v>-0.24</v>
      </c>
      <c r="G12" s="65">
        <f t="shared" si="7"/>
        <v>-0.24</v>
      </c>
      <c r="H12" s="65">
        <f t="shared" si="7"/>
        <v>-0.24</v>
      </c>
      <c r="I12" s="65">
        <f t="shared" si="7"/>
        <v>-0.24</v>
      </c>
      <c r="J12" s="65">
        <f t="shared" si="7"/>
        <v>-0.24</v>
      </c>
      <c r="K12" s="65">
        <f t="shared" si="7"/>
        <v>-0.24</v>
      </c>
      <c r="L12" s="65">
        <f t="shared" si="7"/>
        <v>-0.24</v>
      </c>
      <c r="M12" s="32"/>
      <c r="N12" s="32"/>
      <c r="O12" s="71" t="str">
        <f t="shared" si="8"/>
        <v>agold</v>
      </c>
      <c r="P12" s="32" t="str">
        <f t="shared" si="4"/>
        <v>nat</v>
      </c>
      <c r="Q12" s="33" t="str">
        <f t="shared" si="9"/>
        <v>eps</v>
      </c>
      <c r="R12" s="33" t="str">
        <f t="shared" si="5"/>
        <v>eps</v>
      </c>
      <c r="S12" s="33" t="str">
        <f t="shared" si="10"/>
        <v>eps</v>
      </c>
      <c r="T12" s="33" t="str">
        <f t="shared" si="10"/>
        <v>eps</v>
      </c>
      <c r="U12" s="33" t="str">
        <f t="shared" si="10"/>
        <v>eps</v>
      </c>
      <c r="V12" s="33" t="str">
        <f t="shared" si="10"/>
        <v>eps</v>
      </c>
      <c r="W12" s="33" t="str">
        <f t="shared" si="10"/>
        <v>eps</v>
      </c>
      <c r="X12" s="33" t="str">
        <f t="shared" si="10"/>
        <v>eps</v>
      </c>
      <c r="Y12" s="33" t="str">
        <f t="shared" si="10"/>
        <v>eps</v>
      </c>
      <c r="Z12" s="33" t="str">
        <f t="shared" si="10"/>
        <v>eps</v>
      </c>
      <c r="AF12" s="37" t="s">
        <v>231</v>
      </c>
      <c r="AG12" s="35" t="s">
        <v>219</v>
      </c>
      <c r="AH12" s="35" t="s">
        <v>219</v>
      </c>
      <c r="AI12" s="36">
        <v>-3.2</v>
      </c>
      <c r="AJ12" s="35">
        <v>-3.9</v>
      </c>
      <c r="AK12" s="35">
        <v>-3.3</v>
      </c>
      <c r="AL12" s="35">
        <v>-2.4</v>
      </c>
      <c r="AM12" s="72">
        <f t="shared" si="11"/>
        <v>-0.24</v>
      </c>
      <c r="AP12" s="15">
        <f t="shared" si="12"/>
        <v>-2.4</v>
      </c>
      <c r="AQ12" s="74">
        <f>AP12</f>
        <v>-2.4</v>
      </c>
    </row>
    <row r="13" spans="1:43" x14ac:dyDescent="0.25">
      <c r="A13" s="75" t="s">
        <v>398</v>
      </c>
      <c r="B13" s="32" t="s">
        <v>74</v>
      </c>
      <c r="C13" s="65">
        <f>C14</f>
        <v>-0.24</v>
      </c>
      <c r="D13" s="65">
        <f t="shared" si="0"/>
        <v>-0.24</v>
      </c>
      <c r="E13" s="65">
        <f t="shared" si="7"/>
        <v>-0.24</v>
      </c>
      <c r="F13" s="65">
        <f t="shared" si="7"/>
        <v>-0.24</v>
      </c>
      <c r="G13" s="65">
        <f t="shared" si="7"/>
        <v>-0.24</v>
      </c>
      <c r="H13" s="65">
        <f t="shared" si="7"/>
        <v>-0.24</v>
      </c>
      <c r="I13" s="65">
        <f t="shared" si="7"/>
        <v>-0.24</v>
      </c>
      <c r="J13" s="65">
        <f t="shared" si="7"/>
        <v>-0.24</v>
      </c>
      <c r="K13" s="65">
        <f t="shared" si="7"/>
        <v>-0.24</v>
      </c>
      <c r="L13" s="65">
        <f t="shared" si="7"/>
        <v>-0.24</v>
      </c>
      <c r="M13" s="32"/>
      <c r="N13" s="32"/>
      <c r="O13" s="71" t="str">
        <f t="shared" si="8"/>
        <v>apgm</v>
      </c>
      <c r="P13" s="32" t="str">
        <f t="shared" si="4"/>
        <v>nat</v>
      </c>
      <c r="Q13" s="33" t="str">
        <f t="shared" si="9"/>
        <v>eps</v>
      </c>
      <c r="R13" s="33" t="str">
        <f t="shared" si="5"/>
        <v>eps</v>
      </c>
      <c r="S13" s="33" t="str">
        <f t="shared" si="10"/>
        <v>eps</v>
      </c>
      <c r="T13" s="33" t="str">
        <f t="shared" si="10"/>
        <v>eps</v>
      </c>
      <c r="U13" s="33" t="str">
        <f t="shared" si="10"/>
        <v>eps</v>
      </c>
      <c r="V13" s="33" t="str">
        <f t="shared" si="10"/>
        <v>eps</v>
      </c>
      <c r="W13" s="33" t="str">
        <f t="shared" si="10"/>
        <v>eps</v>
      </c>
      <c r="X13" s="33" t="str">
        <f t="shared" si="10"/>
        <v>eps</v>
      </c>
      <c r="Y13" s="33" t="str">
        <f t="shared" si="10"/>
        <v>eps</v>
      </c>
      <c r="Z13" s="33" t="str">
        <f t="shared" si="10"/>
        <v>eps</v>
      </c>
      <c r="AF13" s="68" t="str">
        <f>AF12</f>
        <v>20 yrs</v>
      </c>
      <c r="AG13" s="35" t="s">
        <v>220</v>
      </c>
      <c r="AH13" s="35" t="s">
        <v>220</v>
      </c>
      <c r="AI13" s="36">
        <v>-3.2</v>
      </c>
      <c r="AJ13" s="35">
        <v>-3.9</v>
      </c>
      <c r="AK13" s="35">
        <v>-3.3</v>
      </c>
      <c r="AL13" s="35">
        <v>-2.4</v>
      </c>
      <c r="AM13" s="72">
        <f t="shared" si="11"/>
        <v>-0.24</v>
      </c>
      <c r="AP13" s="15">
        <f t="shared" si="12"/>
        <v>-2.4</v>
      </c>
      <c r="AQ13" s="74">
        <f>AP13</f>
        <v>-2.4</v>
      </c>
    </row>
    <row r="14" spans="1:43" x14ac:dyDescent="0.25">
      <c r="A14" s="75" t="s">
        <v>220</v>
      </c>
      <c r="B14" s="32" t="s">
        <v>74</v>
      </c>
      <c r="C14" s="65">
        <f t="shared" si="3"/>
        <v>-0.24</v>
      </c>
      <c r="D14" s="66">
        <f t="shared" si="0"/>
        <v>-0.24</v>
      </c>
      <c r="E14" s="66">
        <f t="shared" si="7"/>
        <v>-0.24</v>
      </c>
      <c r="F14" s="66">
        <f t="shared" si="7"/>
        <v>-0.24</v>
      </c>
      <c r="G14" s="66">
        <f t="shared" si="7"/>
        <v>-0.24</v>
      </c>
      <c r="H14" s="66">
        <f t="shared" si="7"/>
        <v>-0.24</v>
      </c>
      <c r="I14" s="66">
        <f t="shared" si="7"/>
        <v>-0.24</v>
      </c>
      <c r="J14" s="66">
        <f t="shared" si="7"/>
        <v>-0.24</v>
      </c>
      <c r="K14" s="66">
        <f t="shared" si="7"/>
        <v>-0.24</v>
      </c>
      <c r="L14" s="66">
        <f t="shared" si="7"/>
        <v>-0.24</v>
      </c>
      <c r="M14" s="32"/>
      <c r="N14" s="32"/>
      <c r="O14" s="71" t="str">
        <f t="shared" si="8"/>
        <v>amore</v>
      </c>
      <c r="P14" s="32" t="str">
        <f t="shared" si="4"/>
        <v>nat</v>
      </c>
      <c r="Q14" s="33" t="str">
        <f t="shared" si="9"/>
        <v>eps</v>
      </c>
      <c r="R14" s="33" t="str">
        <f t="shared" si="5"/>
        <v>eps</v>
      </c>
      <c r="S14" s="33" t="str">
        <f t="shared" si="10"/>
        <v>eps</v>
      </c>
      <c r="T14" s="33" t="str">
        <f t="shared" si="10"/>
        <v>eps</v>
      </c>
      <c r="U14" s="33" t="str">
        <f t="shared" si="10"/>
        <v>eps</v>
      </c>
      <c r="V14" s="33" t="str">
        <f t="shared" si="10"/>
        <v>eps</v>
      </c>
      <c r="W14" s="33" t="str">
        <f t="shared" si="10"/>
        <v>eps</v>
      </c>
      <c r="X14" s="33" t="str">
        <f t="shared" si="10"/>
        <v>eps</v>
      </c>
      <c r="Y14" s="33" t="str">
        <f t="shared" si="10"/>
        <v>eps</v>
      </c>
      <c r="Z14" s="33" t="str">
        <f t="shared" si="10"/>
        <v>eps</v>
      </c>
      <c r="AF14" s="68" t="str">
        <f>AF13</f>
        <v>20 yrs</v>
      </c>
      <c r="AG14" s="35" t="s">
        <v>222</v>
      </c>
      <c r="AH14" s="35" t="s">
        <v>232</v>
      </c>
      <c r="AI14" s="36">
        <v>-3.2</v>
      </c>
      <c r="AJ14" s="35">
        <v>-3.9</v>
      </c>
      <c r="AK14" s="35">
        <v>-3.3</v>
      </c>
      <c r="AL14" s="35">
        <v>-2.4</v>
      </c>
      <c r="AM14" s="72">
        <f t="shared" si="11"/>
        <v>-0.24</v>
      </c>
      <c r="AP14" s="15">
        <f t="shared" si="12"/>
        <v>-2.4</v>
      </c>
      <c r="AQ14" s="74">
        <f>AP14</f>
        <v>-2.4</v>
      </c>
    </row>
    <row r="15" spans="1:43" x14ac:dyDescent="0.25">
      <c r="A15" s="75" t="s">
        <v>222</v>
      </c>
      <c r="B15" s="32" t="s">
        <v>74</v>
      </c>
      <c r="C15" s="65">
        <f t="shared" si="3"/>
        <v>-0.24</v>
      </c>
      <c r="D15" s="66">
        <f t="shared" si="0"/>
        <v>-0.24</v>
      </c>
      <c r="E15" s="66">
        <f t="shared" si="7"/>
        <v>-0.24</v>
      </c>
      <c r="F15" s="66">
        <f t="shared" si="7"/>
        <v>-0.24</v>
      </c>
      <c r="G15" s="66">
        <f t="shared" si="7"/>
        <v>-0.24</v>
      </c>
      <c r="H15" s="66">
        <f t="shared" si="7"/>
        <v>-0.24</v>
      </c>
      <c r="I15" s="66">
        <f t="shared" si="7"/>
        <v>-0.24</v>
      </c>
      <c r="J15" s="66">
        <f t="shared" si="7"/>
        <v>-0.24</v>
      </c>
      <c r="K15" s="66">
        <f t="shared" si="7"/>
        <v>-0.24</v>
      </c>
      <c r="L15" s="66">
        <f t="shared" si="7"/>
        <v>-0.24</v>
      </c>
      <c r="M15" s="32"/>
      <c r="N15" s="32"/>
      <c r="O15" s="71" t="str">
        <f t="shared" si="8"/>
        <v>amine</v>
      </c>
      <c r="P15" s="32" t="str">
        <f t="shared" si="4"/>
        <v>nat</v>
      </c>
      <c r="Q15" s="33" t="str">
        <f t="shared" si="9"/>
        <v>eps</v>
      </c>
      <c r="R15" s="33" t="str">
        <f t="shared" si="5"/>
        <v>eps</v>
      </c>
      <c r="S15" s="33" t="str">
        <f t="shared" si="10"/>
        <v>eps</v>
      </c>
      <c r="T15" s="33" t="str">
        <f t="shared" si="10"/>
        <v>eps</v>
      </c>
      <c r="U15" s="33" t="str">
        <f t="shared" si="10"/>
        <v>eps</v>
      </c>
      <c r="V15" s="33" t="str">
        <f t="shared" si="10"/>
        <v>eps</v>
      </c>
      <c r="W15" s="33" t="str">
        <f t="shared" si="10"/>
        <v>eps</v>
      </c>
      <c r="X15" s="33" t="str">
        <f t="shared" si="10"/>
        <v>eps</v>
      </c>
      <c r="Y15" s="33" t="str">
        <f t="shared" si="10"/>
        <v>eps</v>
      </c>
      <c r="Z15" s="33" t="str">
        <f t="shared" si="10"/>
        <v>eps</v>
      </c>
      <c r="AF15" s="32"/>
      <c r="AG15" s="35" t="s">
        <v>61</v>
      </c>
      <c r="AH15" s="35" t="s">
        <v>61</v>
      </c>
      <c r="AI15" s="36">
        <v>-0.3</v>
      </c>
      <c r="AJ15" s="35">
        <v>0.7</v>
      </c>
      <c r="AK15" s="35">
        <v>1</v>
      </c>
      <c r="AL15" s="35">
        <v>0.4</v>
      </c>
      <c r="AM15" s="73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5" t="s">
        <v>101</v>
      </c>
      <c r="B16" s="32" t="s">
        <v>74</v>
      </c>
      <c r="C16" s="65">
        <f>C15</f>
        <v>-0.24</v>
      </c>
      <c r="D16" s="66">
        <f t="shared" ref="D16:L16" si="14">C16</f>
        <v>-0.24</v>
      </c>
      <c r="E16" s="66">
        <f t="shared" si="14"/>
        <v>-0.24</v>
      </c>
      <c r="F16" s="66">
        <f t="shared" si="14"/>
        <v>-0.24</v>
      </c>
      <c r="G16" s="66">
        <f t="shared" si="14"/>
        <v>-0.24</v>
      </c>
      <c r="H16" s="66">
        <f t="shared" si="14"/>
        <v>-0.24</v>
      </c>
      <c r="I16" s="66">
        <f t="shared" si="14"/>
        <v>-0.24</v>
      </c>
      <c r="J16" s="66">
        <f t="shared" si="14"/>
        <v>-0.24</v>
      </c>
      <c r="K16" s="66">
        <f t="shared" si="14"/>
        <v>-0.24</v>
      </c>
      <c r="L16" s="66">
        <f t="shared" si="14"/>
        <v>-0.24</v>
      </c>
      <c r="M16" s="32"/>
      <c r="N16" s="32"/>
      <c r="O16" s="71" t="str">
        <f t="shared" si="8"/>
        <v>acoil</v>
      </c>
      <c r="P16" s="32" t="str">
        <f t="shared" si="4"/>
        <v>nat</v>
      </c>
      <c r="Q16" s="33" t="str">
        <f t="shared" si="9"/>
        <v>eps</v>
      </c>
      <c r="R16" s="33" t="str">
        <f t="shared" si="5"/>
        <v>eps</v>
      </c>
      <c r="S16" s="33" t="str">
        <f t="shared" si="10"/>
        <v>eps</v>
      </c>
      <c r="T16" s="33" t="str">
        <f t="shared" si="10"/>
        <v>eps</v>
      </c>
      <c r="U16" s="33" t="str">
        <f t="shared" si="10"/>
        <v>eps</v>
      </c>
      <c r="V16" s="33" t="str">
        <f t="shared" si="10"/>
        <v>eps</v>
      </c>
      <c r="W16" s="33" t="str">
        <f t="shared" si="10"/>
        <v>eps</v>
      </c>
      <c r="X16" s="33" t="str">
        <f t="shared" si="10"/>
        <v>eps</v>
      </c>
      <c r="Y16" s="33" t="str">
        <f t="shared" si="10"/>
        <v>eps</v>
      </c>
      <c r="Z16" s="33" t="str">
        <f t="shared" si="10"/>
        <v>eps</v>
      </c>
      <c r="AF16" s="32"/>
      <c r="AG16" s="35" t="s">
        <v>106</v>
      </c>
      <c r="AH16" s="35" t="s">
        <v>106</v>
      </c>
      <c r="AI16" s="36">
        <v>-0.3</v>
      </c>
      <c r="AJ16" s="35">
        <v>0.7</v>
      </c>
      <c r="AK16" s="35">
        <v>1</v>
      </c>
      <c r="AL16" s="35">
        <v>0.4</v>
      </c>
      <c r="AM16" s="73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5" t="s">
        <v>135</v>
      </c>
      <c r="B17" s="32" t="s">
        <v>74</v>
      </c>
      <c r="C17" s="65">
        <f>C16</f>
        <v>-0.24</v>
      </c>
      <c r="D17" s="65">
        <f t="shared" ref="D17:L17" si="15">C17</f>
        <v>-0.24</v>
      </c>
      <c r="E17" s="65">
        <f t="shared" si="15"/>
        <v>-0.24</v>
      </c>
      <c r="F17" s="65">
        <f t="shared" si="15"/>
        <v>-0.24</v>
      </c>
      <c r="G17" s="65">
        <f t="shared" si="15"/>
        <v>-0.24</v>
      </c>
      <c r="H17" s="65">
        <f t="shared" si="15"/>
        <v>-0.24</v>
      </c>
      <c r="I17" s="65">
        <f t="shared" si="15"/>
        <v>-0.24</v>
      </c>
      <c r="J17" s="65">
        <f t="shared" si="15"/>
        <v>-0.24</v>
      </c>
      <c r="K17" s="65">
        <f t="shared" si="15"/>
        <v>-0.24</v>
      </c>
      <c r="L17" s="65">
        <f t="shared" si="15"/>
        <v>-0.24</v>
      </c>
      <c r="M17" s="32"/>
      <c r="N17" s="32"/>
      <c r="O17" s="71" t="str">
        <f t="shared" si="8"/>
        <v>angas</v>
      </c>
      <c r="P17" s="32" t="str">
        <f t="shared" si="4"/>
        <v>nat</v>
      </c>
      <c r="Q17" s="33" t="str">
        <f t="shared" si="9"/>
        <v>eps</v>
      </c>
      <c r="R17" s="33" t="str">
        <f t="shared" si="5"/>
        <v>eps</v>
      </c>
      <c r="S17" s="33" t="str">
        <f t="shared" si="10"/>
        <v>eps</v>
      </c>
      <c r="T17" s="33" t="str">
        <f t="shared" si="10"/>
        <v>eps</v>
      </c>
      <c r="U17" s="33" t="str">
        <f t="shared" si="10"/>
        <v>eps</v>
      </c>
      <c r="V17" s="33" t="str">
        <f t="shared" si="10"/>
        <v>eps</v>
      </c>
      <c r="W17" s="33" t="str">
        <f t="shared" si="10"/>
        <v>eps</v>
      </c>
      <c r="X17" s="33" t="str">
        <f t="shared" si="10"/>
        <v>eps</v>
      </c>
      <c r="Y17" s="33" t="str">
        <f t="shared" si="10"/>
        <v>eps</v>
      </c>
      <c r="Z17" s="33" t="str">
        <f t="shared" si="10"/>
        <v>eps</v>
      </c>
      <c r="AF17" s="32"/>
      <c r="AG17" s="35" t="s">
        <v>62</v>
      </c>
      <c r="AH17" s="35" t="s">
        <v>233</v>
      </c>
      <c r="AI17" s="36">
        <v>2.5</v>
      </c>
      <c r="AJ17" s="35">
        <v>2.5</v>
      </c>
      <c r="AK17" s="35">
        <v>1.1000000000000001</v>
      </c>
      <c r="AL17" s="35">
        <v>0.6</v>
      </c>
      <c r="AM17" s="73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5" t="s">
        <v>221</v>
      </c>
      <c r="B18" s="32" t="s">
        <v>74</v>
      </c>
      <c r="C18" s="65">
        <f>C30</f>
        <v>0.17</v>
      </c>
      <c r="D18" s="65">
        <f t="shared" ref="D18:L18" si="16">C18</f>
        <v>0.17</v>
      </c>
      <c r="E18" s="65">
        <f t="shared" si="16"/>
        <v>0.17</v>
      </c>
      <c r="F18" s="65">
        <f t="shared" si="16"/>
        <v>0.17</v>
      </c>
      <c r="G18" s="65">
        <f t="shared" si="16"/>
        <v>0.17</v>
      </c>
      <c r="H18" s="65">
        <f t="shared" si="16"/>
        <v>0.17</v>
      </c>
      <c r="I18" s="65">
        <f t="shared" si="16"/>
        <v>0.17</v>
      </c>
      <c r="J18" s="65">
        <f t="shared" si="16"/>
        <v>0.17</v>
      </c>
      <c r="K18" s="65">
        <f t="shared" si="16"/>
        <v>0.17</v>
      </c>
      <c r="L18" s="65">
        <f t="shared" si="16"/>
        <v>0.17</v>
      </c>
      <c r="M18" s="32"/>
      <c r="N18" s="32"/>
      <c r="O18" s="70" t="str">
        <f t="shared" si="8"/>
        <v>ahydr</v>
      </c>
      <c r="P18" s="32" t="str">
        <f t="shared" si="4"/>
        <v>nat</v>
      </c>
      <c r="Q18" s="33" t="str">
        <f t="shared" si="9"/>
        <v>eps</v>
      </c>
      <c r="R18" s="33" t="str">
        <f t="shared" si="5"/>
        <v>eps</v>
      </c>
      <c r="S18" s="33" t="str">
        <f t="shared" si="10"/>
        <v>eps</v>
      </c>
      <c r="T18" s="33" t="str">
        <f t="shared" si="10"/>
        <v>eps</v>
      </c>
      <c r="U18" s="33" t="str">
        <f t="shared" si="10"/>
        <v>eps</v>
      </c>
      <c r="V18" s="33" t="str">
        <f t="shared" si="10"/>
        <v>eps</v>
      </c>
      <c r="W18" s="33" t="str">
        <f t="shared" si="10"/>
        <v>eps</v>
      </c>
      <c r="X18" s="33" t="str">
        <f t="shared" si="10"/>
        <v>eps</v>
      </c>
      <c r="Y18" s="33" t="str">
        <f t="shared" si="10"/>
        <v>eps</v>
      </c>
      <c r="Z18" s="33" t="str">
        <f t="shared" si="10"/>
        <v>eps</v>
      </c>
      <c r="AF18" s="68" t="str">
        <f>AF14</f>
        <v>20 yrs</v>
      </c>
      <c r="AG18" s="35" t="s">
        <v>107</v>
      </c>
      <c r="AH18" s="35" t="s">
        <v>234</v>
      </c>
      <c r="AI18" s="36">
        <v>2.5</v>
      </c>
      <c r="AJ18" s="35">
        <v>2.5</v>
      </c>
      <c r="AK18" s="35">
        <v>1.1000000000000001</v>
      </c>
      <c r="AL18" s="35">
        <v>0.6</v>
      </c>
      <c r="AM18" s="73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5" t="s">
        <v>61</v>
      </c>
      <c r="B19" s="32" t="s">
        <v>74</v>
      </c>
      <c r="C19" s="65">
        <f t="shared" si="3"/>
        <v>4.0000000000000008E-2</v>
      </c>
      <c r="D19" s="65">
        <f t="shared" ref="D19:L19" si="17">C19</f>
        <v>4.0000000000000008E-2</v>
      </c>
      <c r="E19" s="65">
        <f t="shared" si="17"/>
        <v>4.0000000000000008E-2</v>
      </c>
      <c r="F19" s="65">
        <f t="shared" si="17"/>
        <v>4.0000000000000008E-2</v>
      </c>
      <c r="G19" s="65">
        <f t="shared" si="17"/>
        <v>4.0000000000000008E-2</v>
      </c>
      <c r="H19" s="65">
        <f t="shared" si="17"/>
        <v>4.0000000000000008E-2</v>
      </c>
      <c r="I19" s="65">
        <f t="shared" si="17"/>
        <v>4.0000000000000008E-2</v>
      </c>
      <c r="J19" s="65">
        <f t="shared" si="17"/>
        <v>4.0000000000000008E-2</v>
      </c>
      <c r="K19" s="65">
        <f t="shared" si="17"/>
        <v>4.0000000000000008E-2</v>
      </c>
      <c r="L19" s="65">
        <f t="shared" si="17"/>
        <v>4.0000000000000008E-2</v>
      </c>
      <c r="M19" s="32"/>
      <c r="N19" s="32"/>
      <c r="O19" s="70" t="str">
        <f t="shared" si="8"/>
        <v>afood</v>
      </c>
      <c r="P19" s="32" t="str">
        <f t="shared" si="4"/>
        <v>nat</v>
      </c>
      <c r="Q19" s="33" t="str">
        <f t="shared" si="9"/>
        <v>eps</v>
      </c>
      <c r="R19" s="33" t="str">
        <f t="shared" si="5"/>
        <v>eps</v>
      </c>
      <c r="S19" s="33" t="str">
        <f t="shared" ref="S19:Z28" si="18">R19</f>
        <v>eps</v>
      </c>
      <c r="T19" s="33" t="str">
        <f t="shared" si="18"/>
        <v>eps</v>
      </c>
      <c r="U19" s="33" t="str">
        <f t="shared" si="18"/>
        <v>eps</v>
      </c>
      <c r="V19" s="33" t="str">
        <f t="shared" si="18"/>
        <v>eps</v>
      </c>
      <c r="W19" s="33" t="str">
        <f t="shared" si="18"/>
        <v>eps</v>
      </c>
      <c r="X19" s="33" t="str">
        <f t="shared" si="18"/>
        <v>eps</v>
      </c>
      <c r="Y19" s="33" t="str">
        <f t="shared" si="18"/>
        <v>eps</v>
      </c>
      <c r="Z19" s="33" t="str">
        <f t="shared" si="18"/>
        <v>eps</v>
      </c>
      <c r="AF19" s="37" t="s">
        <v>231</v>
      </c>
      <c r="AG19" s="35" t="s">
        <v>108</v>
      </c>
      <c r="AH19" s="35" t="s">
        <v>108</v>
      </c>
      <c r="AI19" s="36">
        <v>2.5</v>
      </c>
      <c r="AJ19" s="35">
        <v>2.5</v>
      </c>
      <c r="AK19" s="35">
        <v>1.1000000000000001</v>
      </c>
      <c r="AL19" s="35">
        <v>0.6</v>
      </c>
      <c r="AM19" s="73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5" t="s">
        <v>106</v>
      </c>
      <c r="B20" s="32" t="s">
        <v>74</v>
      </c>
      <c r="C20" s="65">
        <f t="shared" si="3"/>
        <v>4.0000000000000008E-2</v>
      </c>
      <c r="D20" s="65">
        <f t="shared" ref="D20:L20" si="19">C20</f>
        <v>4.0000000000000008E-2</v>
      </c>
      <c r="E20" s="65">
        <f t="shared" si="19"/>
        <v>4.0000000000000008E-2</v>
      </c>
      <c r="F20" s="65">
        <f t="shared" si="19"/>
        <v>4.0000000000000008E-2</v>
      </c>
      <c r="G20" s="65">
        <f t="shared" si="19"/>
        <v>4.0000000000000008E-2</v>
      </c>
      <c r="H20" s="65">
        <f t="shared" si="19"/>
        <v>4.0000000000000008E-2</v>
      </c>
      <c r="I20" s="65">
        <f t="shared" si="19"/>
        <v>4.0000000000000008E-2</v>
      </c>
      <c r="J20" s="65">
        <f t="shared" si="19"/>
        <v>4.0000000000000008E-2</v>
      </c>
      <c r="K20" s="65">
        <f t="shared" si="19"/>
        <v>4.0000000000000008E-2</v>
      </c>
      <c r="L20" s="65">
        <f t="shared" si="19"/>
        <v>4.0000000000000008E-2</v>
      </c>
      <c r="M20" s="32"/>
      <c r="N20" s="32"/>
      <c r="O20" s="70" t="str">
        <f t="shared" si="8"/>
        <v>abevt</v>
      </c>
      <c r="P20" s="32" t="str">
        <f t="shared" si="4"/>
        <v>nat</v>
      </c>
      <c r="Q20" s="33" t="str">
        <f t="shared" si="9"/>
        <v>eps</v>
      </c>
      <c r="R20" s="33" t="str">
        <f t="shared" si="5"/>
        <v>eps</v>
      </c>
      <c r="S20" s="33" t="str">
        <f t="shared" si="18"/>
        <v>eps</v>
      </c>
      <c r="T20" s="33" t="str">
        <f t="shared" si="18"/>
        <v>eps</v>
      </c>
      <c r="U20" s="33" t="str">
        <f t="shared" si="18"/>
        <v>eps</v>
      </c>
      <c r="V20" s="33" t="str">
        <f t="shared" si="18"/>
        <v>eps</v>
      </c>
      <c r="W20" s="33" t="str">
        <f t="shared" si="18"/>
        <v>eps</v>
      </c>
      <c r="X20" s="33" t="str">
        <f t="shared" si="18"/>
        <v>eps</v>
      </c>
      <c r="Y20" s="33" t="str">
        <f t="shared" si="18"/>
        <v>eps</v>
      </c>
      <c r="Z20" s="33" t="str">
        <f t="shared" si="18"/>
        <v>eps</v>
      </c>
      <c r="AF20" s="68" t="str">
        <f>AF19</f>
        <v>20 yrs</v>
      </c>
      <c r="AG20" s="35" t="s">
        <v>109</v>
      </c>
      <c r="AH20" s="35" t="s">
        <v>109</v>
      </c>
      <c r="AI20" s="36">
        <v>2.5</v>
      </c>
      <c r="AJ20" s="35">
        <v>2.5</v>
      </c>
      <c r="AK20" s="35">
        <v>1.1000000000000001</v>
      </c>
      <c r="AL20" s="35">
        <v>0.6</v>
      </c>
      <c r="AM20" s="73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5" t="s">
        <v>62</v>
      </c>
      <c r="B21" s="32" t="s">
        <v>74</v>
      </c>
      <c r="C21" s="65">
        <f t="shared" si="3"/>
        <v>0.06</v>
      </c>
      <c r="D21" s="65">
        <f t="shared" ref="D21:L52" si="20">C21</f>
        <v>0.06</v>
      </c>
      <c r="E21" s="65">
        <f t="shared" ref="E21:L31" si="21">D21</f>
        <v>0.06</v>
      </c>
      <c r="F21" s="65">
        <f t="shared" si="21"/>
        <v>0.06</v>
      </c>
      <c r="G21" s="65">
        <f t="shared" si="21"/>
        <v>0.06</v>
      </c>
      <c r="H21" s="65">
        <f t="shared" si="21"/>
        <v>0.06</v>
      </c>
      <c r="I21" s="65">
        <f t="shared" si="21"/>
        <v>0.06</v>
      </c>
      <c r="J21" s="65">
        <f t="shared" si="21"/>
        <v>0.06</v>
      </c>
      <c r="K21" s="65">
        <f t="shared" si="21"/>
        <v>0.06</v>
      </c>
      <c r="L21" s="65">
        <f t="shared" si="21"/>
        <v>0.06</v>
      </c>
      <c r="M21" s="32"/>
      <c r="N21" s="32"/>
      <c r="O21" s="70" t="str">
        <f t="shared" si="8"/>
        <v>atext</v>
      </c>
      <c r="P21" s="32" t="str">
        <f t="shared" si="4"/>
        <v>nat</v>
      </c>
      <c r="Q21" s="33" t="str">
        <f t="shared" si="9"/>
        <v>eps</v>
      </c>
      <c r="R21" s="33" t="str">
        <f t="shared" si="5"/>
        <v>eps</v>
      </c>
      <c r="S21" s="33" t="str">
        <f t="shared" si="18"/>
        <v>eps</v>
      </c>
      <c r="T21" s="33" t="str">
        <f t="shared" si="18"/>
        <v>eps</v>
      </c>
      <c r="U21" s="33" t="str">
        <f t="shared" si="18"/>
        <v>eps</v>
      </c>
      <c r="V21" s="33" t="str">
        <f t="shared" si="18"/>
        <v>eps</v>
      </c>
      <c r="W21" s="33" t="str">
        <f t="shared" si="18"/>
        <v>eps</v>
      </c>
      <c r="X21" s="33" t="str">
        <f t="shared" si="18"/>
        <v>eps</v>
      </c>
      <c r="Y21" s="33" t="str">
        <f t="shared" si="18"/>
        <v>eps</v>
      </c>
      <c r="Z21" s="33" t="str">
        <f t="shared" si="18"/>
        <v>eps</v>
      </c>
      <c r="AF21" s="37" t="s">
        <v>231</v>
      </c>
      <c r="AG21" s="35" t="s">
        <v>110</v>
      </c>
      <c r="AH21" s="35" t="s">
        <v>110</v>
      </c>
      <c r="AI21" s="36">
        <v>2.5</v>
      </c>
      <c r="AJ21" s="35">
        <v>2.5</v>
      </c>
      <c r="AK21" s="35">
        <v>1.1000000000000001</v>
      </c>
      <c r="AL21" s="35">
        <v>0.6</v>
      </c>
      <c r="AM21" s="73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5" t="s">
        <v>107</v>
      </c>
      <c r="B22" s="32" t="s">
        <v>74</v>
      </c>
      <c r="C22" s="65">
        <f t="shared" si="3"/>
        <v>0.06</v>
      </c>
      <c r="D22" s="65">
        <f t="shared" si="20"/>
        <v>0.06</v>
      </c>
      <c r="E22" s="65">
        <f t="shared" si="21"/>
        <v>0.06</v>
      </c>
      <c r="F22" s="65">
        <f t="shared" si="21"/>
        <v>0.06</v>
      </c>
      <c r="G22" s="65">
        <f t="shared" si="21"/>
        <v>0.06</v>
      </c>
      <c r="H22" s="65">
        <f t="shared" si="21"/>
        <v>0.06</v>
      </c>
      <c r="I22" s="65">
        <f t="shared" si="21"/>
        <v>0.06</v>
      </c>
      <c r="J22" s="65">
        <f t="shared" si="21"/>
        <v>0.06</v>
      </c>
      <c r="K22" s="65">
        <f t="shared" si="21"/>
        <v>0.06</v>
      </c>
      <c r="L22" s="65">
        <f t="shared" si="21"/>
        <v>0.06</v>
      </c>
      <c r="M22" s="32"/>
      <c r="N22" s="32"/>
      <c r="O22" s="70" t="str">
        <f t="shared" si="8"/>
        <v>aclth</v>
      </c>
      <c r="P22" s="32" t="str">
        <f t="shared" si="4"/>
        <v>nat</v>
      </c>
      <c r="Q22" s="33" t="str">
        <f t="shared" si="9"/>
        <v>eps</v>
      </c>
      <c r="R22" s="33" t="str">
        <f t="shared" si="5"/>
        <v>eps</v>
      </c>
      <c r="S22" s="33" t="str">
        <f t="shared" si="18"/>
        <v>eps</v>
      </c>
      <c r="T22" s="33" t="str">
        <f t="shared" si="18"/>
        <v>eps</v>
      </c>
      <c r="U22" s="33" t="str">
        <f t="shared" si="18"/>
        <v>eps</v>
      </c>
      <c r="V22" s="33" t="str">
        <f t="shared" si="18"/>
        <v>eps</v>
      </c>
      <c r="W22" s="33" t="str">
        <f t="shared" si="18"/>
        <v>eps</v>
      </c>
      <c r="X22" s="33" t="str">
        <f t="shared" si="18"/>
        <v>eps</v>
      </c>
      <c r="Y22" s="33" t="str">
        <f t="shared" si="18"/>
        <v>eps</v>
      </c>
      <c r="Z22" s="33" t="str">
        <f t="shared" si="18"/>
        <v>eps</v>
      </c>
      <c r="AF22" s="68" t="str">
        <f>AF21</f>
        <v>20 yrs</v>
      </c>
      <c r="AG22" s="35" t="s">
        <v>111</v>
      </c>
      <c r="AH22" s="35" t="s">
        <v>111</v>
      </c>
      <c r="AI22" s="36">
        <v>2.5</v>
      </c>
      <c r="AJ22" s="35">
        <v>2.5</v>
      </c>
      <c r="AK22" s="35">
        <v>1.1000000000000001</v>
      </c>
      <c r="AL22" s="35">
        <v>0.6</v>
      </c>
      <c r="AM22" s="73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5" t="s">
        <v>108</v>
      </c>
      <c r="B23" s="32" t="s">
        <v>74</v>
      </c>
      <c r="C23" s="65">
        <f t="shared" si="3"/>
        <v>0.06</v>
      </c>
      <c r="D23" s="65">
        <f t="shared" si="20"/>
        <v>0.06</v>
      </c>
      <c r="E23" s="65">
        <f t="shared" si="21"/>
        <v>0.06</v>
      </c>
      <c r="F23" s="65">
        <f t="shared" si="21"/>
        <v>0.06</v>
      </c>
      <c r="G23" s="65">
        <f t="shared" si="21"/>
        <v>0.06</v>
      </c>
      <c r="H23" s="65">
        <f t="shared" si="21"/>
        <v>0.06</v>
      </c>
      <c r="I23" s="65">
        <f t="shared" si="21"/>
        <v>0.06</v>
      </c>
      <c r="J23" s="65">
        <f t="shared" si="21"/>
        <v>0.06</v>
      </c>
      <c r="K23" s="65">
        <f t="shared" si="21"/>
        <v>0.06</v>
      </c>
      <c r="L23" s="65">
        <f t="shared" si="21"/>
        <v>0.06</v>
      </c>
      <c r="M23" s="32"/>
      <c r="N23" s="32"/>
      <c r="O23" s="70" t="str">
        <f t="shared" si="8"/>
        <v>aleat</v>
      </c>
      <c r="P23" s="32" t="str">
        <f t="shared" si="4"/>
        <v>nat</v>
      </c>
      <c r="Q23" s="33" t="str">
        <f t="shared" si="9"/>
        <v>eps</v>
      </c>
      <c r="R23" s="33" t="str">
        <f t="shared" si="5"/>
        <v>eps</v>
      </c>
      <c r="S23" s="33" t="str">
        <f t="shared" si="18"/>
        <v>eps</v>
      </c>
      <c r="T23" s="33" t="str">
        <f t="shared" si="18"/>
        <v>eps</v>
      </c>
      <c r="U23" s="33" t="str">
        <f t="shared" si="18"/>
        <v>eps</v>
      </c>
      <c r="V23" s="33" t="str">
        <f t="shared" si="18"/>
        <v>eps</v>
      </c>
      <c r="W23" s="33" t="str">
        <f t="shared" si="18"/>
        <v>eps</v>
      </c>
      <c r="X23" s="33" t="str">
        <f t="shared" si="18"/>
        <v>eps</v>
      </c>
      <c r="Y23" s="33" t="str">
        <f t="shared" si="18"/>
        <v>eps</v>
      </c>
      <c r="Z23" s="33" t="str">
        <f t="shared" si="18"/>
        <v>eps</v>
      </c>
      <c r="AF23" s="68" t="str">
        <f>AF22</f>
        <v>20 yrs</v>
      </c>
      <c r="AG23" s="35" t="s">
        <v>112</v>
      </c>
      <c r="AH23" s="35" t="s">
        <v>112</v>
      </c>
      <c r="AI23" s="36">
        <v>2.5</v>
      </c>
      <c r="AJ23" s="35">
        <v>2.5</v>
      </c>
      <c r="AK23" s="35">
        <v>1.1000000000000001</v>
      </c>
      <c r="AL23" s="35">
        <v>0.6</v>
      </c>
      <c r="AM23" s="73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5" t="s">
        <v>109</v>
      </c>
      <c r="B24" s="32" t="s">
        <v>74</v>
      </c>
      <c r="C24" s="65">
        <f t="shared" si="3"/>
        <v>0.06</v>
      </c>
      <c r="D24" s="65">
        <f t="shared" si="20"/>
        <v>0.06</v>
      </c>
      <c r="E24" s="65">
        <f t="shared" si="21"/>
        <v>0.06</v>
      </c>
      <c r="F24" s="65">
        <f t="shared" si="21"/>
        <v>0.06</v>
      </c>
      <c r="G24" s="65">
        <f t="shared" si="21"/>
        <v>0.06</v>
      </c>
      <c r="H24" s="65">
        <f t="shared" si="21"/>
        <v>0.06</v>
      </c>
      <c r="I24" s="65">
        <f t="shared" si="21"/>
        <v>0.06</v>
      </c>
      <c r="J24" s="65">
        <f t="shared" si="21"/>
        <v>0.06</v>
      </c>
      <c r="K24" s="65">
        <f t="shared" si="21"/>
        <v>0.06</v>
      </c>
      <c r="L24" s="65">
        <f t="shared" si="21"/>
        <v>0.06</v>
      </c>
      <c r="M24" s="32"/>
      <c r="N24" s="32"/>
      <c r="O24" s="70" t="str">
        <f t="shared" si="8"/>
        <v>afoot</v>
      </c>
      <c r="P24" s="32" t="str">
        <f t="shared" si="4"/>
        <v>nat</v>
      </c>
      <c r="Q24" s="33" t="str">
        <f t="shared" si="9"/>
        <v>eps</v>
      </c>
      <c r="R24" s="33" t="str">
        <f t="shared" si="5"/>
        <v>eps</v>
      </c>
      <c r="S24" s="33" t="str">
        <f t="shared" si="18"/>
        <v>eps</v>
      </c>
      <c r="T24" s="33" t="str">
        <f t="shared" si="18"/>
        <v>eps</v>
      </c>
      <c r="U24" s="33" t="str">
        <f t="shared" si="18"/>
        <v>eps</v>
      </c>
      <c r="V24" s="33" t="str">
        <f t="shared" si="18"/>
        <v>eps</v>
      </c>
      <c r="W24" s="33" t="str">
        <f t="shared" si="18"/>
        <v>eps</v>
      </c>
      <c r="X24" s="33" t="str">
        <f t="shared" si="18"/>
        <v>eps</v>
      </c>
      <c r="Y24" s="33" t="str">
        <f t="shared" si="18"/>
        <v>eps</v>
      </c>
      <c r="Z24" s="33" t="str">
        <f t="shared" si="18"/>
        <v>eps</v>
      </c>
      <c r="AF24" s="68" t="str">
        <f>AF23</f>
        <v>20 yrs</v>
      </c>
      <c r="AG24" s="35" t="s">
        <v>63</v>
      </c>
      <c r="AH24" s="35" t="s">
        <v>63</v>
      </c>
      <c r="AI24" s="36">
        <v>2.7</v>
      </c>
      <c r="AJ24" s="35">
        <v>1.6</v>
      </c>
      <c r="AK24" s="35">
        <v>1.2</v>
      </c>
      <c r="AL24" s="35">
        <v>1.7</v>
      </c>
      <c r="AM24" s="73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5" t="s">
        <v>110</v>
      </c>
      <c r="B25" s="32" t="s">
        <v>74</v>
      </c>
      <c r="C25" s="65">
        <f t="shared" si="3"/>
        <v>0.06</v>
      </c>
      <c r="D25" s="65">
        <f t="shared" si="20"/>
        <v>0.06</v>
      </c>
      <c r="E25" s="65">
        <f t="shared" si="21"/>
        <v>0.06</v>
      </c>
      <c r="F25" s="65">
        <f t="shared" si="21"/>
        <v>0.06</v>
      </c>
      <c r="G25" s="65">
        <f t="shared" si="21"/>
        <v>0.06</v>
      </c>
      <c r="H25" s="65">
        <f t="shared" si="21"/>
        <v>0.06</v>
      </c>
      <c r="I25" s="65">
        <f t="shared" si="21"/>
        <v>0.06</v>
      </c>
      <c r="J25" s="65">
        <f t="shared" si="21"/>
        <v>0.06</v>
      </c>
      <c r="K25" s="65">
        <f t="shared" si="21"/>
        <v>0.06</v>
      </c>
      <c r="L25" s="65">
        <f t="shared" si="21"/>
        <v>0.06</v>
      </c>
      <c r="M25" s="32"/>
      <c r="N25" s="32"/>
      <c r="O25" s="70" t="str">
        <f t="shared" si="8"/>
        <v>awood</v>
      </c>
      <c r="P25" s="32" t="str">
        <f t="shared" si="4"/>
        <v>nat</v>
      </c>
      <c r="Q25" s="33" t="str">
        <f t="shared" si="9"/>
        <v>eps</v>
      </c>
      <c r="R25" s="33" t="str">
        <f t="shared" si="5"/>
        <v>eps</v>
      </c>
      <c r="S25" s="33" t="str">
        <f t="shared" si="18"/>
        <v>eps</v>
      </c>
      <c r="T25" s="33" t="str">
        <f t="shared" si="18"/>
        <v>eps</v>
      </c>
      <c r="U25" s="33" t="str">
        <f t="shared" si="18"/>
        <v>eps</v>
      </c>
      <c r="V25" s="33" t="str">
        <f t="shared" si="18"/>
        <v>eps</v>
      </c>
      <c r="W25" s="33" t="str">
        <f t="shared" si="18"/>
        <v>eps</v>
      </c>
      <c r="X25" s="33" t="str">
        <f t="shared" si="18"/>
        <v>eps</v>
      </c>
      <c r="Y25" s="33" t="str">
        <f t="shared" si="18"/>
        <v>eps</v>
      </c>
      <c r="Z25" s="33" t="str">
        <f t="shared" si="18"/>
        <v>eps</v>
      </c>
      <c r="AF25" s="37" t="s">
        <v>231</v>
      </c>
      <c r="AG25" s="35" t="s">
        <v>113</v>
      </c>
      <c r="AH25" s="35" t="s">
        <v>113</v>
      </c>
      <c r="AI25" s="36">
        <v>2.7</v>
      </c>
      <c r="AJ25" s="35">
        <v>1.6</v>
      </c>
      <c r="AK25" s="35">
        <v>1.2</v>
      </c>
      <c r="AL25" s="35">
        <v>1.7</v>
      </c>
      <c r="AM25" s="73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5" t="s">
        <v>111</v>
      </c>
      <c r="B26" s="32" t="s">
        <v>74</v>
      </c>
      <c r="C26" s="65">
        <f t="shared" si="3"/>
        <v>0.06</v>
      </c>
      <c r="D26" s="65">
        <f t="shared" si="20"/>
        <v>0.06</v>
      </c>
      <c r="E26" s="65">
        <f t="shared" si="21"/>
        <v>0.06</v>
      </c>
      <c r="F26" s="65">
        <f t="shared" si="21"/>
        <v>0.06</v>
      </c>
      <c r="G26" s="65">
        <f t="shared" si="21"/>
        <v>0.06</v>
      </c>
      <c r="H26" s="65">
        <f t="shared" si="21"/>
        <v>0.06</v>
      </c>
      <c r="I26" s="65">
        <f t="shared" si="21"/>
        <v>0.06</v>
      </c>
      <c r="J26" s="65">
        <f t="shared" si="21"/>
        <v>0.06</v>
      </c>
      <c r="K26" s="65">
        <f t="shared" si="21"/>
        <v>0.06</v>
      </c>
      <c r="L26" s="65">
        <f t="shared" si="21"/>
        <v>0.06</v>
      </c>
      <c r="M26" s="32"/>
      <c r="N26" s="32"/>
      <c r="O26" s="70" t="str">
        <f t="shared" si="8"/>
        <v>apapr</v>
      </c>
      <c r="P26" s="32" t="str">
        <f t="shared" si="4"/>
        <v>nat</v>
      </c>
      <c r="Q26" s="33" t="str">
        <f t="shared" si="9"/>
        <v>eps</v>
      </c>
      <c r="R26" s="33" t="str">
        <f t="shared" si="5"/>
        <v>eps</v>
      </c>
      <c r="S26" s="33" t="str">
        <f t="shared" si="18"/>
        <v>eps</v>
      </c>
      <c r="T26" s="33" t="str">
        <f t="shared" si="18"/>
        <v>eps</v>
      </c>
      <c r="U26" s="33" t="str">
        <f t="shared" si="18"/>
        <v>eps</v>
      </c>
      <c r="V26" s="33" t="str">
        <f t="shared" si="18"/>
        <v>eps</v>
      </c>
      <c r="W26" s="33" t="str">
        <f t="shared" si="18"/>
        <v>eps</v>
      </c>
      <c r="X26" s="33" t="str">
        <f t="shared" si="18"/>
        <v>eps</v>
      </c>
      <c r="Y26" s="33" t="str">
        <f t="shared" si="18"/>
        <v>eps</v>
      </c>
      <c r="Z26" s="33" t="str">
        <f t="shared" si="18"/>
        <v>eps</v>
      </c>
      <c r="AF26" s="68" t="str">
        <f>AF25</f>
        <v>20 yrs</v>
      </c>
      <c r="AG26" s="35" t="s">
        <v>114</v>
      </c>
      <c r="AH26" s="35" t="s">
        <v>114</v>
      </c>
      <c r="AI26" s="36">
        <v>2.7</v>
      </c>
      <c r="AJ26" s="35">
        <v>1.6</v>
      </c>
      <c r="AK26" s="35">
        <v>1.2</v>
      </c>
      <c r="AL26" s="35">
        <v>1.7</v>
      </c>
      <c r="AM26" s="73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5" t="s">
        <v>112</v>
      </c>
      <c r="B27" s="32" t="s">
        <v>74</v>
      </c>
      <c r="C27" s="65">
        <f t="shared" si="3"/>
        <v>0.06</v>
      </c>
      <c r="D27" s="65">
        <f t="shared" si="20"/>
        <v>0.06</v>
      </c>
      <c r="E27" s="65">
        <f t="shared" si="21"/>
        <v>0.06</v>
      </c>
      <c r="F27" s="65">
        <f t="shared" si="21"/>
        <v>0.06</v>
      </c>
      <c r="G27" s="65">
        <f t="shared" si="21"/>
        <v>0.06</v>
      </c>
      <c r="H27" s="65">
        <f t="shared" si="21"/>
        <v>0.06</v>
      </c>
      <c r="I27" s="65">
        <f t="shared" si="21"/>
        <v>0.06</v>
      </c>
      <c r="J27" s="65">
        <f t="shared" si="21"/>
        <v>0.06</v>
      </c>
      <c r="K27" s="65">
        <f t="shared" si="21"/>
        <v>0.06</v>
      </c>
      <c r="L27" s="65">
        <f t="shared" si="21"/>
        <v>0.06</v>
      </c>
      <c r="M27" s="32"/>
      <c r="N27" s="32"/>
      <c r="O27" s="70" t="str">
        <f t="shared" si="8"/>
        <v>aprnt</v>
      </c>
      <c r="P27" s="32" t="str">
        <f t="shared" si="4"/>
        <v>nat</v>
      </c>
      <c r="Q27" s="33" t="str">
        <f t="shared" si="9"/>
        <v>eps</v>
      </c>
      <c r="R27" s="33" t="str">
        <f t="shared" si="5"/>
        <v>eps</v>
      </c>
      <c r="S27" s="33" t="str">
        <f t="shared" si="18"/>
        <v>eps</v>
      </c>
      <c r="T27" s="33" t="str">
        <f t="shared" si="18"/>
        <v>eps</v>
      </c>
      <c r="U27" s="33" t="str">
        <f t="shared" si="18"/>
        <v>eps</v>
      </c>
      <c r="V27" s="33" t="str">
        <f t="shared" si="18"/>
        <v>eps</v>
      </c>
      <c r="W27" s="33" t="str">
        <f t="shared" si="18"/>
        <v>eps</v>
      </c>
      <c r="X27" s="33" t="str">
        <f t="shared" si="18"/>
        <v>eps</v>
      </c>
      <c r="Y27" s="33" t="str">
        <f t="shared" si="18"/>
        <v>eps</v>
      </c>
      <c r="Z27" s="33" t="str">
        <f t="shared" si="18"/>
        <v>eps</v>
      </c>
      <c r="AF27" s="68" t="str">
        <f>AF26</f>
        <v>20 yrs</v>
      </c>
      <c r="AG27" s="35" t="s">
        <v>115</v>
      </c>
      <c r="AH27" s="35" t="s">
        <v>115</v>
      </c>
      <c r="AI27" s="36">
        <v>2.7</v>
      </c>
      <c r="AJ27" s="35">
        <v>1.6</v>
      </c>
      <c r="AK27" s="35">
        <v>1.2</v>
      </c>
      <c r="AL27" s="35">
        <v>1.7</v>
      </c>
      <c r="AM27" s="73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5" t="s">
        <v>63</v>
      </c>
      <c r="B28" s="32" t="s">
        <v>74</v>
      </c>
      <c r="C28" s="65">
        <f t="shared" si="3"/>
        <v>0.17</v>
      </c>
      <c r="D28" s="65">
        <f t="shared" si="20"/>
        <v>0.17</v>
      </c>
      <c r="E28" s="65">
        <f t="shared" si="21"/>
        <v>0.17</v>
      </c>
      <c r="F28" s="65">
        <f t="shared" si="21"/>
        <v>0.17</v>
      </c>
      <c r="G28" s="65">
        <f t="shared" si="21"/>
        <v>0.17</v>
      </c>
      <c r="H28" s="65">
        <f t="shared" si="21"/>
        <v>0.17</v>
      </c>
      <c r="I28" s="65">
        <f t="shared" si="21"/>
        <v>0.17</v>
      </c>
      <c r="J28" s="65">
        <f t="shared" si="21"/>
        <v>0.17</v>
      </c>
      <c r="K28" s="65">
        <f t="shared" si="21"/>
        <v>0.17</v>
      </c>
      <c r="L28" s="65">
        <f t="shared" si="21"/>
        <v>0.17</v>
      </c>
      <c r="M28" s="32"/>
      <c r="N28" s="32"/>
      <c r="O28" s="70" t="str">
        <f t="shared" si="8"/>
        <v>apetr</v>
      </c>
      <c r="P28" s="32" t="str">
        <f t="shared" si="4"/>
        <v>nat</v>
      </c>
      <c r="Q28" s="33" t="str">
        <f t="shared" si="9"/>
        <v>eps</v>
      </c>
      <c r="R28" s="33" t="str">
        <f t="shared" si="5"/>
        <v>eps</v>
      </c>
      <c r="S28" s="33" t="str">
        <f t="shared" si="18"/>
        <v>eps</v>
      </c>
      <c r="T28" s="33" t="str">
        <f t="shared" si="18"/>
        <v>eps</v>
      </c>
      <c r="U28" s="33" t="str">
        <f t="shared" si="18"/>
        <v>eps</v>
      </c>
      <c r="V28" s="33" t="str">
        <f t="shared" si="18"/>
        <v>eps</v>
      </c>
      <c r="W28" s="33" t="str">
        <f t="shared" si="18"/>
        <v>eps</v>
      </c>
      <c r="X28" s="33" t="str">
        <f t="shared" si="18"/>
        <v>eps</v>
      </c>
      <c r="Y28" s="33" t="str">
        <f t="shared" si="18"/>
        <v>eps</v>
      </c>
      <c r="Z28" s="33" t="str">
        <f t="shared" si="18"/>
        <v>eps</v>
      </c>
      <c r="AF28" s="37" t="s">
        <v>231</v>
      </c>
      <c r="AG28" s="35" t="s">
        <v>116</v>
      </c>
      <c r="AH28" s="35" t="s">
        <v>116</v>
      </c>
      <c r="AI28" s="36">
        <v>2.7</v>
      </c>
      <c r="AJ28" s="35">
        <v>1.6</v>
      </c>
      <c r="AK28" s="35">
        <v>1.2</v>
      </c>
      <c r="AL28" s="35">
        <v>1.7</v>
      </c>
      <c r="AM28" s="73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5" t="s">
        <v>399</v>
      </c>
      <c r="B29" s="32" t="s">
        <v>74</v>
      </c>
      <c r="C29" s="65">
        <f>C30</f>
        <v>0.17</v>
      </c>
      <c r="D29" s="65">
        <f t="shared" si="20"/>
        <v>0.17</v>
      </c>
      <c r="E29" s="65">
        <f t="shared" si="21"/>
        <v>0.17</v>
      </c>
      <c r="F29" s="65">
        <f t="shared" si="21"/>
        <v>0.17</v>
      </c>
      <c r="G29" s="65">
        <f t="shared" si="21"/>
        <v>0.17</v>
      </c>
      <c r="H29" s="65">
        <f t="shared" si="21"/>
        <v>0.17</v>
      </c>
      <c r="I29" s="65">
        <f t="shared" si="21"/>
        <v>0.17</v>
      </c>
      <c r="J29" s="65">
        <f t="shared" si="21"/>
        <v>0.17</v>
      </c>
      <c r="K29" s="65">
        <f t="shared" si="21"/>
        <v>0.17</v>
      </c>
      <c r="L29" s="65">
        <f t="shared" si="21"/>
        <v>0.17</v>
      </c>
      <c r="M29" s="32"/>
      <c r="N29" s="32"/>
      <c r="O29" s="70" t="str">
        <f t="shared" si="8"/>
        <v>aammo</v>
      </c>
      <c r="P29" s="32" t="str">
        <f t="shared" si="4"/>
        <v>nat</v>
      </c>
      <c r="Q29" s="33" t="str">
        <f t="shared" si="9"/>
        <v>eps</v>
      </c>
      <c r="R29" s="33" t="str">
        <f t="shared" si="5"/>
        <v>eps</v>
      </c>
      <c r="S29" s="33" t="str">
        <f t="shared" ref="S29:Z30" si="22">R29</f>
        <v>eps</v>
      </c>
      <c r="T29" s="33" t="str">
        <f t="shared" si="22"/>
        <v>eps</v>
      </c>
      <c r="U29" s="33" t="str">
        <f t="shared" si="22"/>
        <v>eps</v>
      </c>
      <c r="V29" s="33" t="str">
        <f t="shared" si="22"/>
        <v>eps</v>
      </c>
      <c r="W29" s="33" t="str">
        <f t="shared" si="22"/>
        <v>eps</v>
      </c>
      <c r="X29" s="33" t="str">
        <f t="shared" si="22"/>
        <v>eps</v>
      </c>
      <c r="Y29" s="33" t="str">
        <f t="shared" si="22"/>
        <v>eps</v>
      </c>
      <c r="Z29" s="33" t="str">
        <f t="shared" si="22"/>
        <v>eps</v>
      </c>
      <c r="AF29" s="68" t="str">
        <f>AF28</f>
        <v>20 yrs</v>
      </c>
      <c r="AG29" s="35" t="s">
        <v>117</v>
      </c>
      <c r="AH29" s="35" t="s">
        <v>235</v>
      </c>
      <c r="AI29" s="36">
        <v>2.7</v>
      </c>
      <c r="AJ29" s="35">
        <v>1.6</v>
      </c>
      <c r="AK29" s="35">
        <v>1.2</v>
      </c>
      <c r="AL29" s="35">
        <v>1.7</v>
      </c>
      <c r="AM29" s="73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5" t="s">
        <v>113</v>
      </c>
      <c r="B30" s="32" t="s">
        <v>74</v>
      </c>
      <c r="C30" s="65">
        <f t="shared" si="3"/>
        <v>0.17</v>
      </c>
      <c r="D30" s="65">
        <f t="shared" si="20"/>
        <v>0.17</v>
      </c>
      <c r="E30" s="65">
        <f t="shared" si="21"/>
        <v>0.17</v>
      </c>
      <c r="F30" s="65">
        <f t="shared" si="21"/>
        <v>0.17</v>
      </c>
      <c r="G30" s="65">
        <f t="shared" si="21"/>
        <v>0.17</v>
      </c>
      <c r="H30" s="65">
        <f t="shared" si="21"/>
        <v>0.17</v>
      </c>
      <c r="I30" s="65">
        <f t="shared" si="21"/>
        <v>0.17</v>
      </c>
      <c r="J30" s="65">
        <f t="shared" si="21"/>
        <v>0.17</v>
      </c>
      <c r="K30" s="65">
        <f t="shared" si="21"/>
        <v>0.17</v>
      </c>
      <c r="L30" s="65">
        <f t="shared" si="21"/>
        <v>0.17</v>
      </c>
      <c r="M30" s="32"/>
      <c r="N30" s="32"/>
      <c r="O30" s="70" t="str">
        <f t="shared" si="8"/>
        <v>abchm</v>
      </c>
      <c r="P30" s="32" t="str">
        <f t="shared" si="4"/>
        <v>nat</v>
      </c>
      <c r="Q30" s="33" t="str">
        <f t="shared" si="9"/>
        <v>eps</v>
      </c>
      <c r="R30" s="33" t="str">
        <f t="shared" si="5"/>
        <v>eps</v>
      </c>
      <c r="S30" s="33" t="str">
        <f t="shared" si="22"/>
        <v>eps</v>
      </c>
      <c r="T30" s="33" t="str">
        <f t="shared" si="22"/>
        <v>eps</v>
      </c>
      <c r="U30" s="33" t="str">
        <f t="shared" si="22"/>
        <v>eps</v>
      </c>
      <c r="V30" s="33" t="str">
        <f t="shared" si="22"/>
        <v>eps</v>
      </c>
      <c r="W30" s="33" t="str">
        <f t="shared" si="22"/>
        <v>eps</v>
      </c>
      <c r="X30" s="33" t="str">
        <f t="shared" si="22"/>
        <v>eps</v>
      </c>
      <c r="Y30" s="33" t="str">
        <f t="shared" si="22"/>
        <v>eps</v>
      </c>
      <c r="Z30" s="33" t="str">
        <f t="shared" si="22"/>
        <v>eps</v>
      </c>
      <c r="AF30" s="68" t="str">
        <f t="shared" ref="AF30:AF61" si="23">AF29</f>
        <v>20 yrs</v>
      </c>
      <c r="AG30" s="35" t="s">
        <v>64</v>
      </c>
      <c r="AH30" s="35" t="s">
        <v>236</v>
      </c>
      <c r="AI30" s="36">
        <v>-0.9</v>
      </c>
      <c r="AJ30" s="35">
        <v>0.8</v>
      </c>
      <c r="AK30" s="35">
        <v>1.5</v>
      </c>
      <c r="AL30" s="35">
        <v>1.4</v>
      </c>
      <c r="AM30" s="73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5" t="s">
        <v>114</v>
      </c>
      <c r="B31" s="32" t="s">
        <v>74</v>
      </c>
      <c r="C31" s="65">
        <f t="shared" si="3"/>
        <v>0.17</v>
      </c>
      <c r="D31" s="65">
        <f t="shared" si="20"/>
        <v>0.17</v>
      </c>
      <c r="E31" s="65">
        <f t="shared" si="21"/>
        <v>0.17</v>
      </c>
      <c r="F31" s="65">
        <f t="shared" si="21"/>
        <v>0.17</v>
      </c>
      <c r="G31" s="65">
        <f t="shared" si="21"/>
        <v>0.17</v>
      </c>
      <c r="H31" s="65">
        <f t="shared" si="21"/>
        <v>0.17</v>
      </c>
      <c r="I31" s="65">
        <f t="shared" si="21"/>
        <v>0.17</v>
      </c>
      <c r="J31" s="65">
        <f t="shared" si="21"/>
        <v>0.17</v>
      </c>
      <c r="K31" s="65">
        <f t="shared" si="21"/>
        <v>0.17</v>
      </c>
      <c r="L31" s="65">
        <f t="shared" si="21"/>
        <v>0.17</v>
      </c>
      <c r="M31" s="32"/>
      <c r="N31" s="32"/>
      <c r="O31" s="70" t="str">
        <f t="shared" si="8"/>
        <v>aochm</v>
      </c>
      <c r="P31" s="32" t="str">
        <f t="shared" si="4"/>
        <v>nat</v>
      </c>
      <c r="Q31" s="33" t="str">
        <f t="shared" si="9"/>
        <v>eps</v>
      </c>
      <c r="R31" s="33" t="str">
        <f t="shared" si="5"/>
        <v>eps</v>
      </c>
      <c r="S31" s="33" t="str">
        <f t="shared" ref="S31:Y31" si="24">R31</f>
        <v>eps</v>
      </c>
      <c r="T31" s="33" t="str">
        <f t="shared" si="24"/>
        <v>eps</v>
      </c>
      <c r="U31" s="33" t="str">
        <f t="shared" si="24"/>
        <v>eps</v>
      </c>
      <c r="V31" s="33" t="str">
        <f t="shared" si="24"/>
        <v>eps</v>
      </c>
      <c r="W31" s="33" t="str">
        <f t="shared" si="24"/>
        <v>eps</v>
      </c>
      <c r="X31" s="33" t="str">
        <f t="shared" si="24"/>
        <v>eps</v>
      </c>
      <c r="Y31" s="33" t="str">
        <f t="shared" si="24"/>
        <v>eps</v>
      </c>
      <c r="Z31" s="33" t="str">
        <f t="shared" ref="S31:Z46" si="25">Y31</f>
        <v>eps</v>
      </c>
      <c r="AF31" s="68" t="str">
        <f t="shared" si="23"/>
        <v>20 yrs</v>
      </c>
      <c r="AG31" s="35" t="s">
        <v>118</v>
      </c>
      <c r="AH31" s="35" t="s">
        <v>237</v>
      </c>
      <c r="AI31" s="36">
        <v>-0.9</v>
      </c>
      <c r="AJ31" s="35">
        <v>0.8</v>
      </c>
      <c r="AK31" s="35">
        <v>1.5</v>
      </c>
      <c r="AL31" s="35">
        <v>1.4</v>
      </c>
      <c r="AM31" s="73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5" t="s">
        <v>115</v>
      </c>
      <c r="B32" s="32" t="s">
        <v>74</v>
      </c>
      <c r="C32" s="65">
        <f t="shared" si="3"/>
        <v>0.17</v>
      </c>
      <c r="D32" s="65">
        <f t="shared" si="20"/>
        <v>0.17</v>
      </c>
      <c r="E32" s="65">
        <f t="shared" si="20"/>
        <v>0.17</v>
      </c>
      <c r="F32" s="65">
        <f t="shared" si="20"/>
        <v>0.17</v>
      </c>
      <c r="G32" s="65">
        <f t="shared" si="20"/>
        <v>0.17</v>
      </c>
      <c r="H32" s="65">
        <f t="shared" si="20"/>
        <v>0.17</v>
      </c>
      <c r="I32" s="65">
        <f t="shared" si="20"/>
        <v>0.17</v>
      </c>
      <c r="J32" s="65">
        <f t="shared" si="20"/>
        <v>0.17</v>
      </c>
      <c r="K32" s="65">
        <f t="shared" si="20"/>
        <v>0.17</v>
      </c>
      <c r="L32" s="65">
        <f t="shared" si="20"/>
        <v>0.17</v>
      </c>
      <c r="M32" s="32"/>
      <c r="N32" s="32"/>
      <c r="O32" s="70" t="str">
        <f t="shared" si="8"/>
        <v>arubb</v>
      </c>
      <c r="P32" s="32" t="str">
        <f t="shared" si="4"/>
        <v>nat</v>
      </c>
      <c r="Q32" s="33" t="str">
        <f t="shared" si="9"/>
        <v>eps</v>
      </c>
      <c r="R32" s="33" t="str">
        <f t="shared" si="5"/>
        <v>eps</v>
      </c>
      <c r="S32" s="33" t="str">
        <f t="shared" si="25"/>
        <v>eps</v>
      </c>
      <c r="T32" s="33" t="str">
        <f t="shared" si="25"/>
        <v>eps</v>
      </c>
      <c r="U32" s="33" t="str">
        <f t="shared" si="25"/>
        <v>eps</v>
      </c>
      <c r="V32" s="33" t="str">
        <f t="shared" si="25"/>
        <v>eps</v>
      </c>
      <c r="W32" s="33" t="str">
        <f t="shared" si="25"/>
        <v>eps</v>
      </c>
      <c r="X32" s="33" t="str">
        <f t="shared" si="25"/>
        <v>eps</v>
      </c>
      <c r="Y32" s="33" t="str">
        <f t="shared" si="25"/>
        <v>eps</v>
      </c>
      <c r="Z32" s="33" t="str">
        <f t="shared" si="25"/>
        <v>eps</v>
      </c>
      <c r="AF32" s="68" t="str">
        <f t="shared" si="23"/>
        <v>20 yrs</v>
      </c>
      <c r="AG32" s="35" t="s">
        <v>119</v>
      </c>
      <c r="AH32" s="35" t="s">
        <v>238</v>
      </c>
      <c r="AI32" s="36">
        <v>-0.9</v>
      </c>
      <c r="AJ32" s="35">
        <v>0.8</v>
      </c>
      <c r="AK32" s="35">
        <v>1.5</v>
      </c>
      <c r="AL32" s="35">
        <v>1.4</v>
      </c>
      <c r="AM32" s="73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5" t="s">
        <v>116</v>
      </c>
      <c r="B33" s="32" t="s">
        <v>74</v>
      </c>
      <c r="C33" s="65">
        <f t="shared" si="3"/>
        <v>0.17</v>
      </c>
      <c r="D33" s="65">
        <f t="shared" si="20"/>
        <v>0.17</v>
      </c>
      <c r="E33" s="65">
        <f t="shared" si="20"/>
        <v>0.17</v>
      </c>
      <c r="F33" s="65">
        <f t="shared" si="20"/>
        <v>0.17</v>
      </c>
      <c r="G33" s="65">
        <f t="shared" si="20"/>
        <v>0.17</v>
      </c>
      <c r="H33" s="65">
        <f t="shared" si="20"/>
        <v>0.17</v>
      </c>
      <c r="I33" s="65">
        <f t="shared" si="20"/>
        <v>0.17</v>
      </c>
      <c r="J33" s="65">
        <f t="shared" si="20"/>
        <v>0.17</v>
      </c>
      <c r="K33" s="65">
        <f t="shared" si="20"/>
        <v>0.17</v>
      </c>
      <c r="L33" s="65">
        <f t="shared" si="20"/>
        <v>0.17</v>
      </c>
      <c r="M33" s="32"/>
      <c r="N33" s="32"/>
      <c r="O33" s="70" t="str">
        <f t="shared" si="8"/>
        <v>aplas</v>
      </c>
      <c r="P33" s="32" t="str">
        <f t="shared" si="4"/>
        <v>nat</v>
      </c>
      <c r="Q33" s="33" t="str">
        <f t="shared" si="9"/>
        <v>eps</v>
      </c>
      <c r="R33" s="33" t="str">
        <f t="shared" si="5"/>
        <v>eps</v>
      </c>
      <c r="S33" s="33" t="str">
        <f t="shared" si="25"/>
        <v>eps</v>
      </c>
      <c r="T33" s="33" t="str">
        <f t="shared" si="25"/>
        <v>eps</v>
      </c>
      <c r="U33" s="33" t="str">
        <f t="shared" si="25"/>
        <v>eps</v>
      </c>
      <c r="V33" s="33" t="str">
        <f t="shared" si="25"/>
        <v>eps</v>
      </c>
      <c r="W33" s="33" t="str">
        <f t="shared" si="25"/>
        <v>eps</v>
      </c>
      <c r="X33" s="33" t="str">
        <f t="shared" si="25"/>
        <v>eps</v>
      </c>
      <c r="Y33" s="33" t="str">
        <f t="shared" si="25"/>
        <v>eps</v>
      </c>
      <c r="Z33" s="33" t="str">
        <f t="shared" si="25"/>
        <v>eps</v>
      </c>
      <c r="AF33" s="37" t="s">
        <v>231</v>
      </c>
      <c r="AG33" s="35" t="s">
        <v>120</v>
      </c>
      <c r="AH33" s="35" t="s">
        <v>239</v>
      </c>
      <c r="AI33" s="36">
        <v>-0.9</v>
      </c>
      <c r="AJ33" s="35">
        <v>0.8</v>
      </c>
      <c r="AK33" s="35">
        <v>1.5</v>
      </c>
      <c r="AL33" s="35">
        <v>1.4</v>
      </c>
      <c r="AM33" s="73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5" t="s">
        <v>117</v>
      </c>
      <c r="B34" s="32" t="s">
        <v>74</v>
      </c>
      <c r="C34" s="65">
        <f t="shared" si="3"/>
        <v>0.17</v>
      </c>
      <c r="D34" s="65">
        <f t="shared" si="20"/>
        <v>0.17</v>
      </c>
      <c r="E34" s="65">
        <f t="shared" si="20"/>
        <v>0.17</v>
      </c>
      <c r="F34" s="65">
        <f t="shared" si="20"/>
        <v>0.17</v>
      </c>
      <c r="G34" s="65">
        <f t="shared" si="20"/>
        <v>0.17</v>
      </c>
      <c r="H34" s="65">
        <f t="shared" si="20"/>
        <v>0.17</v>
      </c>
      <c r="I34" s="65">
        <f t="shared" si="20"/>
        <v>0.17</v>
      </c>
      <c r="J34" s="65">
        <f t="shared" si="20"/>
        <v>0.17</v>
      </c>
      <c r="K34" s="65">
        <f t="shared" si="20"/>
        <v>0.17</v>
      </c>
      <c r="L34" s="65">
        <f t="shared" si="20"/>
        <v>0.17</v>
      </c>
      <c r="M34" s="32"/>
      <c r="N34" s="32"/>
      <c r="O34" s="70" t="str">
        <f t="shared" si="8"/>
        <v>aglas</v>
      </c>
      <c r="P34" s="32" t="str">
        <f t="shared" si="4"/>
        <v>nat</v>
      </c>
      <c r="Q34" s="33" t="str">
        <f t="shared" si="9"/>
        <v>eps</v>
      </c>
      <c r="R34" s="33" t="str">
        <f t="shared" si="5"/>
        <v>eps</v>
      </c>
      <c r="S34" s="33" t="str">
        <f t="shared" si="25"/>
        <v>eps</v>
      </c>
      <c r="T34" s="33" t="str">
        <f t="shared" si="25"/>
        <v>eps</v>
      </c>
      <c r="U34" s="33" t="str">
        <f t="shared" si="25"/>
        <v>eps</v>
      </c>
      <c r="V34" s="33" t="str">
        <f t="shared" si="25"/>
        <v>eps</v>
      </c>
      <c r="W34" s="33" t="str">
        <f t="shared" si="25"/>
        <v>eps</v>
      </c>
      <c r="X34" s="33" t="str">
        <f t="shared" si="25"/>
        <v>eps</v>
      </c>
      <c r="Y34" s="33" t="str">
        <f t="shared" si="25"/>
        <v>eps</v>
      </c>
      <c r="Z34" s="33" t="str">
        <f t="shared" si="25"/>
        <v>eps</v>
      </c>
      <c r="AF34" s="68" t="str">
        <f t="shared" si="23"/>
        <v>20 yrs</v>
      </c>
      <c r="AG34" s="35" t="s">
        <v>65</v>
      </c>
      <c r="AH34" s="35" t="s">
        <v>65</v>
      </c>
      <c r="AI34" s="36">
        <v>2.5</v>
      </c>
      <c r="AJ34" s="35">
        <v>3.7</v>
      </c>
      <c r="AK34" s="35">
        <v>1.5</v>
      </c>
      <c r="AL34" s="35">
        <v>1.3</v>
      </c>
      <c r="AM34" s="73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5" t="s">
        <v>64</v>
      </c>
      <c r="B35" s="32" t="s">
        <v>74</v>
      </c>
      <c r="C35" s="65">
        <f t="shared" si="3"/>
        <v>0.13999999999999999</v>
      </c>
      <c r="D35" s="65">
        <f t="shared" si="20"/>
        <v>0.13999999999999999</v>
      </c>
      <c r="E35" s="65">
        <f t="shared" si="20"/>
        <v>0.13999999999999999</v>
      </c>
      <c r="F35" s="65">
        <f t="shared" si="20"/>
        <v>0.13999999999999999</v>
      </c>
      <c r="G35" s="65">
        <f t="shared" si="20"/>
        <v>0.13999999999999999</v>
      </c>
      <c r="H35" s="65">
        <f t="shared" si="20"/>
        <v>0.13999999999999999</v>
      </c>
      <c r="I35" s="65">
        <f t="shared" si="20"/>
        <v>0.13999999999999999</v>
      </c>
      <c r="J35" s="65">
        <f t="shared" si="20"/>
        <v>0.13999999999999999</v>
      </c>
      <c r="K35" s="65">
        <f t="shared" si="20"/>
        <v>0.13999999999999999</v>
      </c>
      <c r="L35" s="65">
        <f t="shared" si="20"/>
        <v>0.13999999999999999</v>
      </c>
      <c r="M35" s="32"/>
      <c r="N35" s="32"/>
      <c r="O35" s="70" t="str">
        <f t="shared" si="8"/>
        <v>anmet</v>
      </c>
      <c r="P35" s="32" t="str">
        <f t="shared" si="4"/>
        <v>nat</v>
      </c>
      <c r="Q35" s="33" t="str">
        <f t="shared" si="9"/>
        <v>eps</v>
      </c>
      <c r="R35" s="33" t="str">
        <f t="shared" si="5"/>
        <v>eps</v>
      </c>
      <c r="S35" s="33" t="str">
        <f t="shared" si="25"/>
        <v>eps</v>
      </c>
      <c r="T35" s="33" t="str">
        <f t="shared" si="25"/>
        <v>eps</v>
      </c>
      <c r="U35" s="33" t="str">
        <f t="shared" si="25"/>
        <v>eps</v>
      </c>
      <c r="V35" s="33" t="str">
        <f t="shared" si="25"/>
        <v>eps</v>
      </c>
      <c r="W35" s="33" t="str">
        <f t="shared" si="25"/>
        <v>eps</v>
      </c>
      <c r="X35" s="33" t="str">
        <f t="shared" si="25"/>
        <v>eps</v>
      </c>
      <c r="Y35" s="33" t="str">
        <f t="shared" si="25"/>
        <v>eps</v>
      </c>
      <c r="Z35" s="33" t="str">
        <f t="shared" si="25"/>
        <v>eps</v>
      </c>
      <c r="AF35" s="68" t="str">
        <f t="shared" si="23"/>
        <v>20 yrs</v>
      </c>
      <c r="AG35" s="35" t="s">
        <v>121</v>
      </c>
      <c r="AH35" s="35" t="s">
        <v>121</v>
      </c>
      <c r="AI35" s="36">
        <v>2.5</v>
      </c>
      <c r="AJ35" s="35">
        <v>3.7</v>
      </c>
      <c r="AK35" s="35">
        <v>1.5</v>
      </c>
      <c r="AL35" s="35">
        <v>1.3</v>
      </c>
      <c r="AM35" s="73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5" t="s">
        <v>118</v>
      </c>
      <c r="B36" s="32" t="s">
        <v>74</v>
      </c>
      <c r="C36" s="65">
        <f t="shared" si="3"/>
        <v>0.13999999999999999</v>
      </c>
      <c r="D36" s="65">
        <f t="shared" si="20"/>
        <v>0.13999999999999999</v>
      </c>
      <c r="E36" s="65">
        <f t="shared" si="20"/>
        <v>0.13999999999999999</v>
      </c>
      <c r="F36" s="65">
        <f t="shared" si="20"/>
        <v>0.13999999999999999</v>
      </c>
      <c r="G36" s="65">
        <f t="shared" si="20"/>
        <v>0.13999999999999999</v>
      </c>
      <c r="H36" s="65">
        <f t="shared" si="20"/>
        <v>0.13999999999999999</v>
      </c>
      <c r="I36" s="65">
        <f t="shared" si="20"/>
        <v>0.13999999999999999</v>
      </c>
      <c r="J36" s="65">
        <f t="shared" si="20"/>
        <v>0.13999999999999999</v>
      </c>
      <c r="K36" s="65">
        <f t="shared" si="20"/>
        <v>0.13999999999999999</v>
      </c>
      <c r="L36" s="65">
        <f t="shared" si="20"/>
        <v>0.13999999999999999</v>
      </c>
      <c r="M36" s="32"/>
      <c r="N36" s="32"/>
      <c r="O36" s="70" t="str">
        <f t="shared" si="8"/>
        <v>airon</v>
      </c>
      <c r="P36" s="32" t="str">
        <f t="shared" si="4"/>
        <v>nat</v>
      </c>
      <c r="Q36" s="33" t="str">
        <f t="shared" si="9"/>
        <v>eps</v>
      </c>
      <c r="R36" s="33" t="str">
        <f t="shared" si="5"/>
        <v>eps</v>
      </c>
      <c r="S36" s="33" t="str">
        <f t="shared" si="25"/>
        <v>eps</v>
      </c>
      <c r="T36" s="33" t="str">
        <f t="shared" si="25"/>
        <v>eps</v>
      </c>
      <c r="U36" s="33" t="str">
        <f t="shared" si="25"/>
        <v>eps</v>
      </c>
      <c r="V36" s="33" t="str">
        <f t="shared" si="25"/>
        <v>eps</v>
      </c>
      <c r="W36" s="33" t="str">
        <f t="shared" si="25"/>
        <v>eps</v>
      </c>
      <c r="X36" s="33" t="str">
        <f t="shared" si="25"/>
        <v>eps</v>
      </c>
      <c r="Y36" s="33" t="str">
        <f t="shared" si="25"/>
        <v>eps</v>
      </c>
      <c r="Z36" s="33" t="str">
        <f t="shared" si="25"/>
        <v>eps</v>
      </c>
      <c r="AF36" s="68" t="str">
        <f t="shared" si="23"/>
        <v>20 yrs</v>
      </c>
      <c r="AG36" s="35" t="s">
        <v>122</v>
      </c>
      <c r="AH36" s="35" t="s">
        <v>240</v>
      </c>
      <c r="AI36" s="36">
        <v>2.5</v>
      </c>
      <c r="AJ36" s="35">
        <v>3.7</v>
      </c>
      <c r="AK36" s="35">
        <v>1.5</v>
      </c>
      <c r="AL36" s="35">
        <v>1.3</v>
      </c>
      <c r="AM36" s="73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5" t="s">
        <v>119</v>
      </c>
      <c r="B37" s="32" t="s">
        <v>74</v>
      </c>
      <c r="C37" s="65">
        <f t="shared" si="3"/>
        <v>0.13999999999999999</v>
      </c>
      <c r="D37" s="65">
        <f t="shared" si="20"/>
        <v>0.13999999999999999</v>
      </c>
      <c r="E37" s="65">
        <f t="shared" si="20"/>
        <v>0.13999999999999999</v>
      </c>
      <c r="F37" s="65">
        <f t="shared" si="20"/>
        <v>0.13999999999999999</v>
      </c>
      <c r="G37" s="65">
        <f t="shared" si="20"/>
        <v>0.13999999999999999</v>
      </c>
      <c r="H37" s="65">
        <f t="shared" si="20"/>
        <v>0.13999999999999999</v>
      </c>
      <c r="I37" s="65">
        <f t="shared" si="20"/>
        <v>0.13999999999999999</v>
      </c>
      <c r="J37" s="65">
        <f t="shared" si="20"/>
        <v>0.13999999999999999</v>
      </c>
      <c r="K37" s="65">
        <f t="shared" si="20"/>
        <v>0.13999999999999999</v>
      </c>
      <c r="L37" s="65">
        <f t="shared" si="20"/>
        <v>0.13999999999999999</v>
      </c>
      <c r="M37" s="32"/>
      <c r="N37" s="32"/>
      <c r="O37" s="70" t="str">
        <f t="shared" si="8"/>
        <v>anfrm</v>
      </c>
      <c r="P37" s="32" t="str">
        <f t="shared" si="4"/>
        <v>nat</v>
      </c>
      <c r="Q37" s="33" t="str">
        <f t="shared" si="9"/>
        <v>eps</v>
      </c>
      <c r="R37" s="33" t="str">
        <f t="shared" si="5"/>
        <v>eps</v>
      </c>
      <c r="S37" s="33" t="str">
        <f t="shared" si="25"/>
        <v>eps</v>
      </c>
      <c r="T37" s="33" t="str">
        <f t="shared" si="25"/>
        <v>eps</v>
      </c>
      <c r="U37" s="33" t="str">
        <f t="shared" si="25"/>
        <v>eps</v>
      </c>
      <c r="V37" s="33" t="str">
        <f t="shared" si="25"/>
        <v>eps</v>
      </c>
      <c r="W37" s="33" t="str">
        <f t="shared" si="25"/>
        <v>eps</v>
      </c>
      <c r="X37" s="33" t="str">
        <f t="shared" si="25"/>
        <v>eps</v>
      </c>
      <c r="Y37" s="33" t="str">
        <f t="shared" si="25"/>
        <v>eps</v>
      </c>
      <c r="Z37" s="33" t="str">
        <f t="shared" si="25"/>
        <v>eps</v>
      </c>
      <c r="AF37" s="68" t="str">
        <f t="shared" si="23"/>
        <v>20 yrs</v>
      </c>
      <c r="AH37" s="35" t="s">
        <v>241</v>
      </c>
      <c r="AI37" s="36">
        <v>2.5</v>
      </c>
      <c r="AJ37" s="35">
        <v>3.7</v>
      </c>
      <c r="AK37" s="35">
        <v>1.5</v>
      </c>
      <c r="AL37" s="35">
        <v>1.3</v>
      </c>
      <c r="AM37" s="73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5" t="s">
        <v>120</v>
      </c>
      <c r="B38" s="32" t="s">
        <v>74</v>
      </c>
      <c r="C38" s="65">
        <f t="shared" si="3"/>
        <v>0.13999999999999999</v>
      </c>
      <c r="D38" s="65">
        <f t="shared" si="20"/>
        <v>0.13999999999999999</v>
      </c>
      <c r="E38" s="65">
        <f t="shared" si="20"/>
        <v>0.13999999999999999</v>
      </c>
      <c r="F38" s="65">
        <f t="shared" si="20"/>
        <v>0.13999999999999999</v>
      </c>
      <c r="G38" s="65">
        <f t="shared" si="20"/>
        <v>0.13999999999999999</v>
      </c>
      <c r="H38" s="65">
        <f t="shared" si="20"/>
        <v>0.13999999999999999</v>
      </c>
      <c r="I38" s="65">
        <f t="shared" si="20"/>
        <v>0.13999999999999999</v>
      </c>
      <c r="J38" s="65">
        <f t="shared" si="20"/>
        <v>0.13999999999999999</v>
      </c>
      <c r="K38" s="65">
        <f t="shared" si="20"/>
        <v>0.13999999999999999</v>
      </c>
      <c r="L38" s="65">
        <f t="shared" si="20"/>
        <v>0.13999999999999999</v>
      </c>
      <c r="M38" s="32"/>
      <c r="N38" s="32"/>
      <c r="O38" s="70" t="str">
        <f t="shared" si="8"/>
        <v>ametp</v>
      </c>
      <c r="P38" s="32" t="str">
        <f t="shared" si="4"/>
        <v>nat</v>
      </c>
      <c r="Q38" s="33" t="str">
        <f t="shared" si="9"/>
        <v>eps</v>
      </c>
      <c r="R38" s="33" t="str">
        <f t="shared" si="5"/>
        <v>eps</v>
      </c>
      <c r="S38" s="33" t="str">
        <f t="shared" si="25"/>
        <v>eps</v>
      </c>
      <c r="T38" s="33" t="str">
        <f t="shared" si="25"/>
        <v>eps</v>
      </c>
      <c r="U38" s="33" t="str">
        <f t="shared" si="25"/>
        <v>eps</v>
      </c>
      <c r="V38" s="33" t="str">
        <f t="shared" si="25"/>
        <v>eps</v>
      </c>
      <c r="W38" s="33" t="str">
        <f t="shared" si="25"/>
        <v>eps</v>
      </c>
      <c r="X38" s="33" t="str">
        <f t="shared" si="25"/>
        <v>eps</v>
      </c>
      <c r="Y38" s="33" t="str">
        <f t="shared" si="25"/>
        <v>eps</v>
      </c>
      <c r="Z38" s="33" t="str">
        <f t="shared" si="25"/>
        <v>eps</v>
      </c>
      <c r="AF38" s="68" t="str">
        <f t="shared" si="23"/>
        <v>20 yrs</v>
      </c>
      <c r="AG38" s="35" t="s">
        <v>66</v>
      </c>
      <c r="AH38" s="35" t="s">
        <v>242</v>
      </c>
      <c r="AI38" s="36">
        <v>3.1</v>
      </c>
      <c r="AJ38" s="35">
        <v>4.5999999999999996</v>
      </c>
      <c r="AK38" s="35">
        <v>4.2</v>
      </c>
      <c r="AL38" s="35">
        <v>3.3</v>
      </c>
      <c r="AM38" s="73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5" t="s">
        <v>65</v>
      </c>
      <c r="B39" s="32" t="s">
        <v>74</v>
      </c>
      <c r="C39" s="65">
        <f t="shared" si="3"/>
        <v>0.13</v>
      </c>
      <c r="D39" s="65">
        <f t="shared" si="20"/>
        <v>0.13</v>
      </c>
      <c r="E39" s="65">
        <f t="shared" si="20"/>
        <v>0.13</v>
      </c>
      <c r="F39" s="65">
        <f t="shared" si="20"/>
        <v>0.13</v>
      </c>
      <c r="G39" s="65">
        <f t="shared" si="20"/>
        <v>0.13</v>
      </c>
      <c r="H39" s="65">
        <f t="shared" si="20"/>
        <v>0.13</v>
      </c>
      <c r="I39" s="65">
        <f t="shared" si="20"/>
        <v>0.13</v>
      </c>
      <c r="J39" s="65">
        <f t="shared" si="20"/>
        <v>0.13</v>
      </c>
      <c r="K39" s="65">
        <f t="shared" si="20"/>
        <v>0.13</v>
      </c>
      <c r="L39" s="65">
        <f t="shared" si="20"/>
        <v>0.13</v>
      </c>
      <c r="M39" s="32"/>
      <c r="N39" s="32"/>
      <c r="O39" s="70" t="str">
        <f t="shared" si="8"/>
        <v>amach</v>
      </c>
      <c r="P39" s="32" t="str">
        <f t="shared" si="4"/>
        <v>nat</v>
      </c>
      <c r="Q39" s="33" t="str">
        <f t="shared" si="9"/>
        <v>eps</v>
      </c>
      <c r="R39" s="33" t="str">
        <f t="shared" si="5"/>
        <v>eps</v>
      </c>
      <c r="S39" s="33" t="str">
        <f t="shared" si="25"/>
        <v>eps</v>
      </c>
      <c r="T39" s="33" t="str">
        <f t="shared" si="25"/>
        <v>eps</v>
      </c>
      <c r="U39" s="33" t="str">
        <f t="shared" si="25"/>
        <v>eps</v>
      </c>
      <c r="V39" s="33" t="str">
        <f t="shared" si="25"/>
        <v>eps</v>
      </c>
      <c r="W39" s="33" t="str">
        <f t="shared" si="25"/>
        <v>eps</v>
      </c>
      <c r="X39" s="33" t="str">
        <f t="shared" si="25"/>
        <v>eps</v>
      </c>
      <c r="Y39" s="33" t="str">
        <f t="shared" si="25"/>
        <v>eps</v>
      </c>
      <c r="Z39" s="33" t="str">
        <f t="shared" si="25"/>
        <v>eps</v>
      </c>
      <c r="AF39" s="37" t="s">
        <v>231</v>
      </c>
      <c r="AG39" s="35" t="s">
        <v>123</v>
      </c>
      <c r="AH39" s="35" t="s">
        <v>243</v>
      </c>
      <c r="AI39" s="36">
        <v>3.1</v>
      </c>
      <c r="AJ39" s="35">
        <v>4.5999999999999996</v>
      </c>
      <c r="AK39" s="35">
        <v>4.2</v>
      </c>
      <c r="AL39" s="35">
        <v>3.3</v>
      </c>
      <c r="AM39" s="73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5" t="s">
        <v>400</v>
      </c>
      <c r="B40" s="32" t="s">
        <v>74</v>
      </c>
      <c r="C40" s="65">
        <f>C41</f>
        <v>0.13</v>
      </c>
      <c r="D40" s="65">
        <f t="shared" si="20"/>
        <v>0.13</v>
      </c>
      <c r="E40" s="65">
        <f t="shared" si="20"/>
        <v>0.13</v>
      </c>
      <c r="F40" s="65">
        <f t="shared" si="20"/>
        <v>0.13</v>
      </c>
      <c r="G40" s="65">
        <f t="shared" si="20"/>
        <v>0.13</v>
      </c>
      <c r="H40" s="65">
        <f t="shared" si="20"/>
        <v>0.13</v>
      </c>
      <c r="I40" s="65">
        <f t="shared" si="20"/>
        <v>0.13</v>
      </c>
      <c r="J40" s="65">
        <f t="shared" si="20"/>
        <v>0.13</v>
      </c>
      <c r="K40" s="65">
        <f t="shared" si="20"/>
        <v>0.13</v>
      </c>
      <c r="L40" s="65">
        <f t="shared" si="20"/>
        <v>0.13</v>
      </c>
      <c r="M40" s="32"/>
      <c r="N40" s="32"/>
      <c r="O40" s="70" t="str">
        <f t="shared" si="8"/>
        <v>aelct</v>
      </c>
      <c r="P40" s="32" t="str">
        <f t="shared" ref="P40:P52" si="26">B40</f>
        <v>nat</v>
      </c>
      <c r="Q40" s="33" t="str">
        <f t="shared" si="9"/>
        <v>eps</v>
      </c>
      <c r="R40" s="33" t="str">
        <f t="shared" ref="R40:R52" si="27">Q40</f>
        <v>eps</v>
      </c>
      <c r="S40" s="33" t="str">
        <f t="shared" si="25"/>
        <v>eps</v>
      </c>
      <c r="T40" s="33" t="str">
        <f t="shared" si="25"/>
        <v>eps</v>
      </c>
      <c r="U40" s="33" t="str">
        <f t="shared" si="25"/>
        <v>eps</v>
      </c>
      <c r="V40" s="33" t="str">
        <f t="shared" si="25"/>
        <v>eps</v>
      </c>
      <c r="W40" s="33" t="str">
        <f t="shared" si="25"/>
        <v>eps</v>
      </c>
      <c r="X40" s="33" t="str">
        <f t="shared" si="25"/>
        <v>eps</v>
      </c>
      <c r="Y40" s="33" t="str">
        <f t="shared" si="25"/>
        <v>eps</v>
      </c>
      <c r="Z40" s="33" t="str">
        <f t="shared" si="25"/>
        <v>eps</v>
      </c>
      <c r="AF40" s="68" t="str">
        <f t="shared" si="23"/>
        <v>20 yrs</v>
      </c>
      <c r="AG40" s="35" t="s">
        <v>124</v>
      </c>
      <c r="AH40" s="35" t="s">
        <v>124</v>
      </c>
      <c r="AI40" s="36">
        <v>3.1</v>
      </c>
      <c r="AJ40" s="35">
        <v>4.5999999999999996</v>
      </c>
      <c r="AK40" s="35">
        <v>4.2</v>
      </c>
      <c r="AL40" s="35">
        <v>3.3</v>
      </c>
      <c r="AM40" s="73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5" t="s">
        <v>401</v>
      </c>
      <c r="B41" s="32" t="s">
        <v>74</v>
      </c>
      <c r="C41" s="65">
        <f>C42</f>
        <v>0.13</v>
      </c>
      <c r="D41" s="65">
        <f t="shared" si="20"/>
        <v>0.13</v>
      </c>
      <c r="E41" s="65">
        <f t="shared" si="20"/>
        <v>0.13</v>
      </c>
      <c r="F41" s="65">
        <f t="shared" si="20"/>
        <v>0.13</v>
      </c>
      <c r="G41" s="65">
        <f t="shared" si="20"/>
        <v>0.13</v>
      </c>
      <c r="H41" s="65">
        <f t="shared" si="20"/>
        <v>0.13</v>
      </c>
      <c r="I41" s="65">
        <f t="shared" si="20"/>
        <v>0.13</v>
      </c>
      <c r="J41" s="65">
        <f t="shared" si="20"/>
        <v>0.13</v>
      </c>
      <c r="K41" s="65">
        <f t="shared" si="20"/>
        <v>0.13</v>
      </c>
      <c r="L41" s="65">
        <f t="shared" si="20"/>
        <v>0.13</v>
      </c>
      <c r="M41" s="32"/>
      <c r="N41" s="32"/>
      <c r="O41" s="70" t="str">
        <f t="shared" si="8"/>
        <v>afcel</v>
      </c>
      <c r="P41" s="32" t="str">
        <f t="shared" si="26"/>
        <v>nat</v>
      </c>
      <c r="Q41" s="33" t="str">
        <f t="shared" ref="Q41:Q52" si="28">Q40</f>
        <v>eps</v>
      </c>
      <c r="R41" s="33" t="str">
        <f t="shared" si="27"/>
        <v>eps</v>
      </c>
      <c r="S41" s="33" t="str">
        <f t="shared" si="25"/>
        <v>eps</v>
      </c>
      <c r="T41" s="33" t="str">
        <f t="shared" si="25"/>
        <v>eps</v>
      </c>
      <c r="U41" s="33" t="str">
        <f t="shared" si="25"/>
        <v>eps</v>
      </c>
      <c r="V41" s="33" t="str">
        <f t="shared" si="25"/>
        <v>eps</v>
      </c>
      <c r="W41" s="33" t="str">
        <f t="shared" si="25"/>
        <v>eps</v>
      </c>
      <c r="X41" s="33" t="str">
        <f t="shared" si="25"/>
        <v>eps</v>
      </c>
      <c r="Y41" s="33" t="str">
        <f t="shared" si="25"/>
        <v>eps</v>
      </c>
      <c r="Z41" s="33" t="str">
        <f t="shared" si="25"/>
        <v>eps</v>
      </c>
      <c r="AF41" s="68" t="str">
        <f t="shared" si="23"/>
        <v>20 yrs</v>
      </c>
      <c r="AG41" s="35" t="s">
        <v>67</v>
      </c>
      <c r="AH41" s="35" t="s">
        <v>244</v>
      </c>
      <c r="AI41" s="36">
        <v>3.1</v>
      </c>
      <c r="AJ41" s="35">
        <v>4.5999999999999996</v>
      </c>
      <c r="AK41" s="35">
        <v>4.2</v>
      </c>
      <c r="AL41" s="35">
        <v>3.3</v>
      </c>
      <c r="AM41" s="73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5" t="s">
        <v>121</v>
      </c>
      <c r="B42" s="32" t="s">
        <v>74</v>
      </c>
      <c r="C42" s="65">
        <f t="shared" si="3"/>
        <v>0.13</v>
      </c>
      <c r="D42" s="65">
        <f t="shared" si="20"/>
        <v>0.13</v>
      </c>
      <c r="E42" s="65">
        <f t="shared" si="20"/>
        <v>0.13</v>
      </c>
      <c r="F42" s="65">
        <f t="shared" si="20"/>
        <v>0.13</v>
      </c>
      <c r="G42" s="65">
        <f t="shared" si="20"/>
        <v>0.13</v>
      </c>
      <c r="H42" s="65">
        <f t="shared" si="20"/>
        <v>0.13</v>
      </c>
      <c r="I42" s="65">
        <f t="shared" si="20"/>
        <v>0.13</v>
      </c>
      <c r="J42" s="65">
        <f t="shared" si="20"/>
        <v>0.13</v>
      </c>
      <c r="K42" s="65">
        <f t="shared" si="20"/>
        <v>0.13</v>
      </c>
      <c r="L42" s="65">
        <f t="shared" si="20"/>
        <v>0.13</v>
      </c>
      <c r="M42" s="32"/>
      <c r="N42" s="32"/>
      <c r="O42" s="70" t="str">
        <f t="shared" si="8"/>
        <v>aemch</v>
      </c>
      <c r="P42" s="32" t="str">
        <f t="shared" si="26"/>
        <v>nat</v>
      </c>
      <c r="Q42" s="33" t="str">
        <f t="shared" si="28"/>
        <v>eps</v>
      </c>
      <c r="R42" s="33" t="str">
        <f t="shared" si="27"/>
        <v>eps</v>
      </c>
      <c r="S42" s="33" t="str">
        <f t="shared" si="25"/>
        <v>eps</v>
      </c>
      <c r="T42" s="33" t="str">
        <f t="shared" si="25"/>
        <v>eps</v>
      </c>
      <c r="U42" s="33" t="str">
        <f t="shared" si="25"/>
        <v>eps</v>
      </c>
      <c r="V42" s="33" t="str">
        <f t="shared" si="25"/>
        <v>eps</v>
      </c>
      <c r="W42" s="33" t="str">
        <f t="shared" si="25"/>
        <v>eps</v>
      </c>
      <c r="X42" s="33" t="str">
        <f t="shared" si="25"/>
        <v>eps</v>
      </c>
      <c r="Y42" s="33" t="str">
        <f t="shared" si="25"/>
        <v>eps</v>
      </c>
      <c r="Z42" s="33" t="str">
        <f t="shared" si="25"/>
        <v>eps</v>
      </c>
      <c r="AF42" s="68" t="str">
        <f t="shared" si="23"/>
        <v>20 yrs</v>
      </c>
      <c r="AG42" s="35" t="s">
        <v>68</v>
      </c>
      <c r="AH42" s="35" t="s">
        <v>245</v>
      </c>
      <c r="AI42" s="36">
        <v>-7.6</v>
      </c>
      <c r="AJ42" s="35">
        <v>-5.0999999999999996</v>
      </c>
      <c r="AK42" s="35">
        <v>-3.2</v>
      </c>
      <c r="AL42" s="35">
        <v>-1.8</v>
      </c>
      <c r="AM42" s="63">
        <f t="shared" si="11"/>
        <v>-0.18000000000000002</v>
      </c>
      <c r="AP42" s="15">
        <f t="shared" si="12"/>
        <v>-1.8</v>
      </c>
      <c r="AQ42" s="74">
        <f>AP42</f>
        <v>-1.8</v>
      </c>
    </row>
    <row r="43" spans="1:43" x14ac:dyDescent="0.25">
      <c r="A43" s="75" t="s">
        <v>122</v>
      </c>
      <c r="B43" s="32" t="s">
        <v>74</v>
      </c>
      <c r="C43" s="65">
        <f t="shared" si="3"/>
        <v>0.13</v>
      </c>
      <c r="D43" s="65">
        <f t="shared" si="20"/>
        <v>0.13</v>
      </c>
      <c r="E43" s="65">
        <f t="shared" si="20"/>
        <v>0.13</v>
      </c>
      <c r="F43" s="65">
        <f t="shared" si="20"/>
        <v>0.13</v>
      </c>
      <c r="G43" s="65">
        <f t="shared" si="20"/>
        <v>0.13</v>
      </c>
      <c r="H43" s="65">
        <f t="shared" si="20"/>
        <v>0.13</v>
      </c>
      <c r="I43" s="65">
        <f t="shared" si="20"/>
        <v>0.13</v>
      </c>
      <c r="J43" s="65">
        <f t="shared" si="20"/>
        <v>0.13</v>
      </c>
      <c r="K43" s="65">
        <f t="shared" si="20"/>
        <v>0.13</v>
      </c>
      <c r="L43" s="65">
        <f t="shared" si="20"/>
        <v>0.13</v>
      </c>
      <c r="M43" s="32"/>
      <c r="N43" s="32"/>
      <c r="O43" s="70" t="str">
        <f t="shared" si="8"/>
        <v>asequ</v>
      </c>
      <c r="P43" s="32" t="str">
        <f t="shared" si="26"/>
        <v>nat</v>
      </c>
      <c r="Q43" s="33" t="str">
        <f t="shared" si="28"/>
        <v>eps</v>
      </c>
      <c r="R43" s="33" t="str">
        <f t="shared" si="27"/>
        <v>eps</v>
      </c>
      <c r="S43" s="33" t="str">
        <f t="shared" si="25"/>
        <v>eps</v>
      </c>
      <c r="T43" s="33" t="str">
        <f t="shared" si="25"/>
        <v>eps</v>
      </c>
      <c r="U43" s="33" t="str">
        <f t="shared" si="25"/>
        <v>eps</v>
      </c>
      <c r="V43" s="33" t="str">
        <f t="shared" si="25"/>
        <v>eps</v>
      </c>
      <c r="W43" s="33" t="str">
        <f t="shared" si="25"/>
        <v>eps</v>
      </c>
      <c r="X43" s="33" t="str">
        <f t="shared" si="25"/>
        <v>eps</v>
      </c>
      <c r="Y43" s="33" t="str">
        <f t="shared" si="25"/>
        <v>eps</v>
      </c>
      <c r="Z43" s="33" t="str">
        <f t="shared" si="25"/>
        <v>eps</v>
      </c>
      <c r="AF43" s="68" t="str">
        <f t="shared" si="23"/>
        <v>20 yrs</v>
      </c>
      <c r="AG43" s="35" t="s">
        <v>24</v>
      </c>
      <c r="AH43" s="35" t="s">
        <v>246</v>
      </c>
      <c r="AI43" s="36">
        <v>-7.6</v>
      </c>
      <c r="AJ43" s="35">
        <v>-5.0999999999999996</v>
      </c>
      <c r="AK43" s="35">
        <v>-3.2</v>
      </c>
      <c r="AL43" s="35">
        <v>-1.8</v>
      </c>
      <c r="AM43" s="63">
        <f t="shared" si="11"/>
        <v>-0.18000000000000002</v>
      </c>
      <c r="AP43" s="15">
        <f t="shared" si="12"/>
        <v>-1.8</v>
      </c>
      <c r="AQ43" s="74">
        <f>AP43</f>
        <v>-1.8</v>
      </c>
    </row>
    <row r="44" spans="1:43" x14ac:dyDescent="0.25">
      <c r="A44" s="75" t="s">
        <v>66</v>
      </c>
      <c r="B44" s="32" t="s">
        <v>74</v>
      </c>
      <c r="C44" s="65">
        <f t="shared" si="3"/>
        <v>0.33</v>
      </c>
      <c r="D44" s="65">
        <f t="shared" si="20"/>
        <v>0.33</v>
      </c>
      <c r="E44" s="65">
        <f t="shared" si="20"/>
        <v>0.33</v>
      </c>
      <c r="F44" s="65">
        <f t="shared" si="20"/>
        <v>0.33</v>
      </c>
      <c r="G44" s="65">
        <f t="shared" si="20"/>
        <v>0.33</v>
      </c>
      <c r="H44" s="65">
        <f t="shared" si="20"/>
        <v>0.33</v>
      </c>
      <c r="I44" s="65">
        <f t="shared" si="20"/>
        <v>0.33</v>
      </c>
      <c r="J44" s="65">
        <f t="shared" si="20"/>
        <v>0.33</v>
      </c>
      <c r="K44" s="65">
        <f t="shared" si="20"/>
        <v>0.33</v>
      </c>
      <c r="L44" s="65">
        <f t="shared" si="20"/>
        <v>0.33</v>
      </c>
      <c r="M44" s="32"/>
      <c r="N44" s="32"/>
      <c r="O44" s="70" t="str">
        <f t="shared" si="8"/>
        <v>avehi</v>
      </c>
      <c r="P44" s="32" t="str">
        <f t="shared" si="26"/>
        <v>nat</v>
      </c>
      <c r="Q44" s="33" t="str">
        <f t="shared" si="28"/>
        <v>eps</v>
      </c>
      <c r="R44" s="33" t="str">
        <f t="shared" si="27"/>
        <v>eps</v>
      </c>
      <c r="S44" s="33" t="str">
        <f t="shared" si="25"/>
        <v>eps</v>
      </c>
      <c r="T44" s="33" t="str">
        <f t="shared" si="25"/>
        <v>eps</v>
      </c>
      <c r="U44" s="33" t="str">
        <f t="shared" si="25"/>
        <v>eps</v>
      </c>
      <c r="V44" s="33" t="str">
        <f t="shared" si="25"/>
        <v>eps</v>
      </c>
      <c r="W44" s="33" t="str">
        <f t="shared" si="25"/>
        <v>eps</v>
      </c>
      <c r="X44" s="33" t="str">
        <f t="shared" si="25"/>
        <v>eps</v>
      </c>
      <c r="Y44" s="33" t="str">
        <f t="shared" si="25"/>
        <v>eps</v>
      </c>
      <c r="Z44" s="33" t="str">
        <f t="shared" si="25"/>
        <v>eps</v>
      </c>
      <c r="AF44" s="68" t="str">
        <f t="shared" si="23"/>
        <v>20 yrs</v>
      </c>
      <c r="AG44" s="35" t="s">
        <v>69</v>
      </c>
      <c r="AH44" s="35" t="s">
        <v>247</v>
      </c>
      <c r="AI44" s="36">
        <v>-0.6</v>
      </c>
      <c r="AJ44" s="35">
        <v>0.3</v>
      </c>
      <c r="AK44" s="35">
        <v>0.6</v>
      </c>
      <c r="AL44" s="35">
        <v>0.8</v>
      </c>
      <c r="AM44" s="63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5" t="s">
        <v>123</v>
      </c>
      <c r="B45" s="32" t="s">
        <v>74</v>
      </c>
      <c r="C45" s="65">
        <f t="shared" si="3"/>
        <v>0.33</v>
      </c>
      <c r="D45" s="65">
        <f t="shared" si="20"/>
        <v>0.33</v>
      </c>
      <c r="E45" s="65">
        <f t="shared" si="20"/>
        <v>0.33</v>
      </c>
      <c r="F45" s="65">
        <f t="shared" si="20"/>
        <v>0.33</v>
      </c>
      <c r="G45" s="65">
        <f t="shared" si="20"/>
        <v>0.33</v>
      </c>
      <c r="H45" s="65">
        <f t="shared" si="20"/>
        <v>0.33</v>
      </c>
      <c r="I45" s="65">
        <f t="shared" si="20"/>
        <v>0.33</v>
      </c>
      <c r="J45" s="65">
        <f t="shared" si="20"/>
        <v>0.33</v>
      </c>
      <c r="K45" s="65">
        <f t="shared" si="20"/>
        <v>0.33</v>
      </c>
      <c r="L45" s="65">
        <f t="shared" si="20"/>
        <v>0.33</v>
      </c>
      <c r="M45" s="32"/>
      <c r="N45" s="32"/>
      <c r="O45" s="70" t="str">
        <f t="shared" si="8"/>
        <v>atequ</v>
      </c>
      <c r="P45" s="32" t="str">
        <f t="shared" si="26"/>
        <v>nat</v>
      </c>
      <c r="Q45" s="33" t="str">
        <f t="shared" si="28"/>
        <v>eps</v>
      </c>
      <c r="R45" s="33" t="str">
        <f t="shared" si="27"/>
        <v>eps</v>
      </c>
      <c r="S45" s="33" t="str">
        <f t="shared" si="25"/>
        <v>eps</v>
      </c>
      <c r="T45" s="33" t="str">
        <f t="shared" si="25"/>
        <v>eps</v>
      </c>
      <c r="U45" s="33" t="str">
        <f t="shared" si="25"/>
        <v>eps</v>
      </c>
      <c r="V45" s="33" t="str">
        <f t="shared" si="25"/>
        <v>eps</v>
      </c>
      <c r="W45" s="33" t="str">
        <f t="shared" si="25"/>
        <v>eps</v>
      </c>
      <c r="X45" s="33" t="str">
        <f t="shared" si="25"/>
        <v>eps</v>
      </c>
      <c r="Y45" s="33" t="str">
        <f t="shared" si="25"/>
        <v>eps</v>
      </c>
      <c r="Z45" s="33" t="str">
        <f t="shared" si="25"/>
        <v>eps</v>
      </c>
      <c r="AF45" s="37" t="s">
        <v>231</v>
      </c>
      <c r="AG45" s="35" t="s">
        <v>70</v>
      </c>
      <c r="AH45" s="35" t="s">
        <v>248</v>
      </c>
      <c r="AI45" s="36">
        <v>1.3</v>
      </c>
      <c r="AJ45" s="35">
        <v>-0.1</v>
      </c>
      <c r="AK45" s="35">
        <v>0.5</v>
      </c>
      <c r="AL45" s="35">
        <v>0.3</v>
      </c>
      <c r="AM45" s="63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5" t="s">
        <v>124</v>
      </c>
      <c r="B46" s="32" t="s">
        <v>74</v>
      </c>
      <c r="C46" s="65">
        <f t="shared" si="3"/>
        <v>0.33</v>
      </c>
      <c r="D46" s="65">
        <f t="shared" si="20"/>
        <v>0.33</v>
      </c>
      <c r="E46" s="65">
        <f t="shared" si="20"/>
        <v>0.33</v>
      </c>
      <c r="F46" s="65">
        <f t="shared" si="20"/>
        <v>0.33</v>
      </c>
      <c r="G46" s="65">
        <f t="shared" si="20"/>
        <v>0.33</v>
      </c>
      <c r="H46" s="65">
        <f t="shared" si="20"/>
        <v>0.33</v>
      </c>
      <c r="I46" s="65">
        <f t="shared" si="20"/>
        <v>0.33</v>
      </c>
      <c r="J46" s="65">
        <f t="shared" si="20"/>
        <v>0.33</v>
      </c>
      <c r="K46" s="65">
        <f t="shared" si="20"/>
        <v>0.33</v>
      </c>
      <c r="L46" s="65">
        <f t="shared" si="20"/>
        <v>0.33</v>
      </c>
      <c r="M46" s="32"/>
      <c r="N46" s="32"/>
      <c r="O46" s="70" t="str">
        <f t="shared" si="8"/>
        <v>afurn</v>
      </c>
      <c r="P46" s="32" t="str">
        <f t="shared" si="26"/>
        <v>nat</v>
      </c>
      <c r="Q46" s="33" t="str">
        <f t="shared" si="28"/>
        <v>eps</v>
      </c>
      <c r="R46" s="33" t="str">
        <f t="shared" si="27"/>
        <v>eps</v>
      </c>
      <c r="S46" s="33" t="str">
        <f t="shared" si="25"/>
        <v>eps</v>
      </c>
      <c r="T46" s="33" t="str">
        <f t="shared" si="25"/>
        <v>eps</v>
      </c>
      <c r="U46" s="33" t="str">
        <f t="shared" si="25"/>
        <v>eps</v>
      </c>
      <c r="V46" s="33" t="str">
        <f t="shared" si="25"/>
        <v>eps</v>
      </c>
      <c r="W46" s="33" t="str">
        <f t="shared" si="25"/>
        <v>eps</v>
      </c>
      <c r="X46" s="33" t="str">
        <f t="shared" si="25"/>
        <v>eps</v>
      </c>
      <c r="Y46" s="33" t="str">
        <f t="shared" si="25"/>
        <v>eps</v>
      </c>
      <c r="Z46" s="33" t="str">
        <f t="shared" si="25"/>
        <v>eps</v>
      </c>
      <c r="AF46" s="68" t="str">
        <f t="shared" si="23"/>
        <v>20 yrs</v>
      </c>
      <c r="AG46" s="35"/>
      <c r="AH46" s="35" t="s">
        <v>249</v>
      </c>
      <c r="AI46" s="36">
        <v>1.3</v>
      </c>
      <c r="AJ46" s="35">
        <v>-0.1</v>
      </c>
      <c r="AK46" s="35">
        <v>0.5</v>
      </c>
      <c r="AL46" s="35">
        <v>0.3</v>
      </c>
      <c r="AM46" s="63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5" t="s">
        <v>67</v>
      </c>
      <c r="B47" s="32" t="s">
        <v>74</v>
      </c>
      <c r="C47" s="65">
        <f t="shared" si="3"/>
        <v>0.33</v>
      </c>
      <c r="D47" s="65">
        <f t="shared" si="20"/>
        <v>0.33</v>
      </c>
      <c r="E47" s="65">
        <f t="shared" si="20"/>
        <v>0.33</v>
      </c>
      <c r="F47" s="65">
        <f t="shared" si="20"/>
        <v>0.33</v>
      </c>
      <c r="G47" s="65">
        <f t="shared" si="20"/>
        <v>0.33</v>
      </c>
      <c r="H47" s="65">
        <f t="shared" si="20"/>
        <v>0.33</v>
      </c>
      <c r="I47" s="65">
        <f t="shared" si="20"/>
        <v>0.33</v>
      </c>
      <c r="J47" s="65">
        <f t="shared" si="20"/>
        <v>0.33</v>
      </c>
      <c r="K47" s="65">
        <f t="shared" si="20"/>
        <v>0.33</v>
      </c>
      <c r="L47" s="65">
        <f t="shared" si="20"/>
        <v>0.33</v>
      </c>
      <c r="M47" s="32"/>
      <c r="N47" s="32"/>
      <c r="O47" s="70" t="str">
        <f t="shared" si="8"/>
        <v>aoman</v>
      </c>
      <c r="P47" s="32" t="str">
        <f t="shared" si="26"/>
        <v>nat</v>
      </c>
      <c r="Q47" s="33" t="str">
        <f t="shared" si="28"/>
        <v>eps</v>
      </c>
      <c r="R47" s="33" t="str">
        <f t="shared" si="27"/>
        <v>eps</v>
      </c>
      <c r="S47" s="33" t="str">
        <f t="shared" ref="S47:Z52" si="29">R47</f>
        <v>eps</v>
      </c>
      <c r="T47" s="33" t="str">
        <f t="shared" si="29"/>
        <v>eps</v>
      </c>
      <c r="U47" s="33" t="str">
        <f t="shared" si="29"/>
        <v>eps</v>
      </c>
      <c r="V47" s="33" t="str">
        <f t="shared" si="29"/>
        <v>eps</v>
      </c>
      <c r="W47" s="33" t="str">
        <f t="shared" si="29"/>
        <v>eps</v>
      </c>
      <c r="X47" s="33" t="str">
        <f t="shared" si="29"/>
        <v>eps</v>
      </c>
      <c r="Y47" s="33" t="str">
        <f t="shared" si="29"/>
        <v>eps</v>
      </c>
      <c r="Z47" s="33" t="str">
        <f t="shared" si="29"/>
        <v>eps</v>
      </c>
      <c r="AD47" s="15"/>
      <c r="AF47" s="37" t="s">
        <v>231</v>
      </c>
      <c r="AH47" s="35" t="s">
        <v>250</v>
      </c>
      <c r="AI47" s="36">
        <v>1.3</v>
      </c>
      <c r="AJ47" s="35">
        <v>-0.1</v>
      </c>
      <c r="AK47" s="35">
        <v>0.5</v>
      </c>
      <c r="AL47" s="35">
        <v>0.3</v>
      </c>
      <c r="AM47" s="63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5" t="s">
        <v>68</v>
      </c>
      <c r="B48" s="32" t="s">
        <v>74</v>
      </c>
      <c r="C48" s="65">
        <f t="shared" si="3"/>
        <v>-0.18000000000000002</v>
      </c>
      <c r="D48" s="65">
        <f t="shared" si="20"/>
        <v>-0.18000000000000002</v>
      </c>
      <c r="E48" s="65">
        <f t="shared" si="20"/>
        <v>-0.18000000000000002</v>
      </c>
      <c r="F48" s="65">
        <f t="shared" si="20"/>
        <v>-0.18000000000000002</v>
      </c>
      <c r="G48" s="65">
        <f t="shared" si="20"/>
        <v>-0.18000000000000002</v>
      </c>
      <c r="H48" s="65">
        <f t="shared" si="20"/>
        <v>-0.18000000000000002</v>
      </c>
      <c r="I48" s="65">
        <f t="shared" si="20"/>
        <v>-0.18000000000000002</v>
      </c>
      <c r="J48" s="65">
        <f t="shared" si="20"/>
        <v>-0.18000000000000002</v>
      </c>
      <c r="K48" s="65">
        <f t="shared" si="20"/>
        <v>-0.18000000000000002</v>
      </c>
      <c r="L48" s="65">
        <f t="shared" si="20"/>
        <v>-0.18000000000000002</v>
      </c>
      <c r="M48" s="32"/>
      <c r="N48" s="32"/>
      <c r="O48" s="32" t="str">
        <f t="shared" si="8"/>
        <v>aelec</v>
      </c>
      <c r="P48" s="32" t="str">
        <f t="shared" si="26"/>
        <v>nat</v>
      </c>
      <c r="Q48" s="33" t="str">
        <f t="shared" si="28"/>
        <v>eps</v>
      </c>
      <c r="R48" s="33" t="str">
        <f t="shared" si="27"/>
        <v>eps</v>
      </c>
      <c r="S48" s="33" t="str">
        <f t="shared" si="29"/>
        <v>eps</v>
      </c>
      <c r="T48" s="33" t="str">
        <f t="shared" si="29"/>
        <v>eps</v>
      </c>
      <c r="U48" s="33" t="str">
        <f t="shared" si="29"/>
        <v>eps</v>
      </c>
      <c r="V48" s="33" t="str">
        <f t="shared" si="29"/>
        <v>eps</v>
      </c>
      <c r="W48" s="33" t="str">
        <f t="shared" si="29"/>
        <v>eps</v>
      </c>
      <c r="X48" s="33" t="str">
        <f t="shared" si="29"/>
        <v>eps</v>
      </c>
      <c r="Y48" s="33" t="str">
        <f t="shared" si="29"/>
        <v>eps</v>
      </c>
      <c r="Z48" s="33" t="str">
        <f t="shared" si="29"/>
        <v>eps</v>
      </c>
      <c r="AD48" s="15"/>
      <c r="AF48" s="68" t="str">
        <f t="shared" si="23"/>
        <v>20 yrs</v>
      </c>
      <c r="AG48" s="35" t="s">
        <v>125</v>
      </c>
      <c r="AH48" s="35" t="s">
        <v>251</v>
      </c>
      <c r="AI48" s="36">
        <v>1.3</v>
      </c>
      <c r="AJ48" s="35">
        <v>-0.1</v>
      </c>
      <c r="AK48" s="35">
        <v>0.5</v>
      </c>
      <c r="AL48" s="35">
        <v>0.3</v>
      </c>
      <c r="AM48" s="63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5" t="s">
        <v>24</v>
      </c>
      <c r="B49" s="32" t="s">
        <v>74</v>
      </c>
      <c r="C49" s="65">
        <f t="shared" si="3"/>
        <v>-0.18000000000000002</v>
      </c>
      <c r="D49" s="65">
        <f t="shared" si="20"/>
        <v>-0.18000000000000002</v>
      </c>
      <c r="E49" s="65">
        <f t="shared" si="20"/>
        <v>-0.18000000000000002</v>
      </c>
      <c r="F49" s="65">
        <f t="shared" si="20"/>
        <v>-0.18000000000000002</v>
      </c>
      <c r="G49" s="65">
        <f t="shared" si="20"/>
        <v>-0.18000000000000002</v>
      </c>
      <c r="H49" s="65">
        <f t="shared" si="20"/>
        <v>-0.18000000000000002</v>
      </c>
      <c r="I49" s="65">
        <f t="shared" si="20"/>
        <v>-0.18000000000000002</v>
      </c>
      <c r="J49" s="65">
        <f t="shared" si="20"/>
        <v>-0.18000000000000002</v>
      </c>
      <c r="K49" s="65">
        <f t="shared" si="20"/>
        <v>-0.18000000000000002</v>
      </c>
      <c r="L49" s="65">
        <f t="shared" si="20"/>
        <v>-0.18000000000000002</v>
      </c>
      <c r="M49" s="32"/>
      <c r="N49" s="32"/>
      <c r="O49" s="32" t="str">
        <f t="shared" si="8"/>
        <v>awatr</v>
      </c>
      <c r="P49" s="32" t="str">
        <f t="shared" si="26"/>
        <v>nat</v>
      </c>
      <c r="Q49" s="33" t="str">
        <f t="shared" si="28"/>
        <v>eps</v>
      </c>
      <c r="R49" s="33" t="str">
        <f t="shared" si="27"/>
        <v>eps</v>
      </c>
      <c r="S49" s="33" t="str">
        <f t="shared" si="29"/>
        <v>eps</v>
      </c>
      <c r="T49" s="33" t="str">
        <f t="shared" si="29"/>
        <v>eps</v>
      </c>
      <c r="U49" s="33" t="str">
        <f t="shared" si="29"/>
        <v>eps</v>
      </c>
      <c r="V49" s="33" t="str">
        <f t="shared" si="29"/>
        <v>eps</v>
      </c>
      <c r="W49" s="33" t="str">
        <f t="shared" si="29"/>
        <v>eps</v>
      </c>
      <c r="X49" s="33" t="str">
        <f t="shared" si="29"/>
        <v>eps</v>
      </c>
      <c r="Y49" s="33" t="str">
        <f t="shared" si="29"/>
        <v>eps</v>
      </c>
      <c r="Z49" s="33" t="str">
        <f t="shared" si="29"/>
        <v>eps</v>
      </c>
      <c r="AD49" s="15"/>
      <c r="AF49" s="37" t="s">
        <v>231</v>
      </c>
      <c r="AG49" s="35" t="s">
        <v>224</v>
      </c>
      <c r="AH49" s="35" t="s">
        <v>252</v>
      </c>
      <c r="AI49" s="36">
        <v>-1.6</v>
      </c>
      <c r="AJ49" s="35">
        <v>-1.3</v>
      </c>
      <c r="AK49" s="35">
        <v>0.5</v>
      </c>
      <c r="AL49" s="35">
        <v>1.8</v>
      </c>
      <c r="AM49" s="63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5" t="s">
        <v>69</v>
      </c>
      <c r="B50" s="32" t="s">
        <v>74</v>
      </c>
      <c r="C50" s="65">
        <f t="shared" si="3"/>
        <v>8.0000000000000016E-2</v>
      </c>
      <c r="D50" s="65">
        <f t="shared" si="20"/>
        <v>8.0000000000000016E-2</v>
      </c>
      <c r="E50" s="65">
        <f t="shared" si="20"/>
        <v>8.0000000000000016E-2</v>
      </c>
      <c r="F50" s="65">
        <f t="shared" si="20"/>
        <v>8.0000000000000016E-2</v>
      </c>
      <c r="G50" s="65">
        <f t="shared" si="20"/>
        <v>8.0000000000000016E-2</v>
      </c>
      <c r="H50" s="65">
        <f t="shared" si="20"/>
        <v>8.0000000000000016E-2</v>
      </c>
      <c r="I50" s="65">
        <f t="shared" si="20"/>
        <v>8.0000000000000016E-2</v>
      </c>
      <c r="J50" s="65">
        <f t="shared" si="20"/>
        <v>8.0000000000000016E-2</v>
      </c>
      <c r="K50" s="65">
        <f t="shared" si="20"/>
        <v>8.0000000000000016E-2</v>
      </c>
      <c r="L50" s="65">
        <f t="shared" si="20"/>
        <v>8.0000000000000016E-2</v>
      </c>
      <c r="M50" s="32"/>
      <c r="N50" s="32"/>
      <c r="O50" s="32" t="str">
        <f t="shared" si="8"/>
        <v>acons</v>
      </c>
      <c r="P50" s="32" t="str">
        <f t="shared" si="26"/>
        <v>nat</v>
      </c>
      <c r="Q50" s="33" t="str">
        <f t="shared" si="28"/>
        <v>eps</v>
      </c>
      <c r="R50" s="33" t="str">
        <f t="shared" si="27"/>
        <v>eps</v>
      </c>
      <c r="S50" s="33" t="str">
        <f t="shared" si="29"/>
        <v>eps</v>
      </c>
      <c r="T50" s="33" t="str">
        <f t="shared" si="29"/>
        <v>eps</v>
      </c>
      <c r="U50" s="33" t="str">
        <f t="shared" si="29"/>
        <v>eps</v>
      </c>
      <c r="V50" s="33" t="str">
        <f t="shared" si="29"/>
        <v>eps</v>
      </c>
      <c r="W50" s="33" t="str">
        <f t="shared" si="29"/>
        <v>eps</v>
      </c>
      <c r="X50" s="33" t="str">
        <f t="shared" si="29"/>
        <v>eps</v>
      </c>
      <c r="Y50" s="33" t="str">
        <f t="shared" si="29"/>
        <v>eps</v>
      </c>
      <c r="Z50" s="33" t="str">
        <f t="shared" si="29"/>
        <v>eps</v>
      </c>
      <c r="AD50" s="15"/>
      <c r="AF50" s="68" t="str">
        <f t="shared" si="23"/>
        <v>20 yrs</v>
      </c>
      <c r="AG50" s="35" t="s">
        <v>225</v>
      </c>
      <c r="AH50" s="35" t="s">
        <v>253</v>
      </c>
      <c r="AI50" s="36">
        <v>-1.6</v>
      </c>
      <c r="AJ50" s="35">
        <v>-1.3</v>
      </c>
      <c r="AK50" s="35">
        <v>0.5</v>
      </c>
      <c r="AL50" s="35">
        <v>1.8</v>
      </c>
      <c r="AM50" s="63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5" t="s">
        <v>70</v>
      </c>
      <c r="B51" s="32" t="s">
        <v>74</v>
      </c>
      <c r="C51" s="65">
        <f t="shared" si="3"/>
        <v>0.03</v>
      </c>
      <c r="D51" s="65">
        <f t="shared" si="20"/>
        <v>0.03</v>
      </c>
      <c r="E51" s="65">
        <f t="shared" si="20"/>
        <v>0.03</v>
      </c>
      <c r="F51" s="65">
        <f t="shared" si="20"/>
        <v>0.03</v>
      </c>
      <c r="G51" s="65">
        <f t="shared" si="20"/>
        <v>0.03</v>
      </c>
      <c r="H51" s="65">
        <f t="shared" si="20"/>
        <v>0.03</v>
      </c>
      <c r="I51" s="65">
        <f t="shared" si="20"/>
        <v>0.03</v>
      </c>
      <c r="J51" s="65">
        <f t="shared" si="20"/>
        <v>0.03</v>
      </c>
      <c r="K51" s="65">
        <f t="shared" si="20"/>
        <v>0.03</v>
      </c>
      <c r="L51" s="65">
        <f t="shared" si="20"/>
        <v>0.03</v>
      </c>
      <c r="M51" s="32"/>
      <c r="N51" s="32"/>
      <c r="O51" s="32" t="str">
        <f t="shared" si="8"/>
        <v>atrad</v>
      </c>
      <c r="P51" s="32" t="str">
        <f t="shared" si="26"/>
        <v>nat</v>
      </c>
      <c r="Q51" s="33" t="str">
        <f t="shared" si="28"/>
        <v>eps</v>
      </c>
      <c r="R51" s="33" t="str">
        <f t="shared" si="27"/>
        <v>eps</v>
      </c>
      <c r="S51" s="33" t="str">
        <f t="shared" si="29"/>
        <v>eps</v>
      </c>
      <c r="T51" s="33" t="str">
        <f t="shared" si="29"/>
        <v>eps</v>
      </c>
      <c r="U51" s="33" t="str">
        <f t="shared" si="29"/>
        <v>eps</v>
      </c>
      <c r="V51" s="33" t="str">
        <f t="shared" si="29"/>
        <v>eps</v>
      </c>
      <c r="W51" s="33" t="str">
        <f t="shared" si="29"/>
        <v>eps</v>
      </c>
      <c r="X51" s="33" t="str">
        <f t="shared" si="29"/>
        <v>eps</v>
      </c>
      <c r="Y51" s="33" t="str">
        <f t="shared" si="29"/>
        <v>eps</v>
      </c>
      <c r="Z51" s="33" t="str">
        <f t="shared" si="29"/>
        <v>eps</v>
      </c>
      <c r="AD51" s="15"/>
      <c r="AF51" s="68" t="str">
        <f t="shared" si="23"/>
        <v>20 yrs</v>
      </c>
      <c r="AG51" s="35" t="s">
        <v>226</v>
      </c>
      <c r="AH51" s="35" t="s">
        <v>254</v>
      </c>
      <c r="AI51" s="36">
        <v>-1.6</v>
      </c>
      <c r="AJ51" s="35">
        <v>-1.3</v>
      </c>
      <c r="AK51" s="35">
        <v>0.5</v>
      </c>
      <c r="AL51" s="35">
        <v>1.8</v>
      </c>
      <c r="AM51" s="63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5" t="s">
        <v>125</v>
      </c>
      <c r="B52" s="32" t="s">
        <v>74</v>
      </c>
      <c r="C52" s="65">
        <f t="shared" si="3"/>
        <v>0.03</v>
      </c>
      <c r="D52" s="65">
        <f t="shared" si="20"/>
        <v>0.03</v>
      </c>
      <c r="E52" s="65">
        <f t="shared" si="20"/>
        <v>0.03</v>
      </c>
      <c r="F52" s="65">
        <f t="shared" si="20"/>
        <v>0.03</v>
      </c>
      <c r="G52" s="65">
        <f t="shared" si="20"/>
        <v>0.03</v>
      </c>
      <c r="H52" s="65">
        <f t="shared" si="20"/>
        <v>0.03</v>
      </c>
      <c r="I52" s="65">
        <f t="shared" si="20"/>
        <v>0.03</v>
      </c>
      <c r="J52" s="65">
        <f t="shared" si="20"/>
        <v>0.03</v>
      </c>
      <c r="K52" s="65">
        <f t="shared" si="20"/>
        <v>0.03</v>
      </c>
      <c r="L52" s="65">
        <f t="shared" si="20"/>
        <v>0.03</v>
      </c>
      <c r="M52" s="32"/>
      <c r="N52" s="32"/>
      <c r="O52" s="32" t="str">
        <f t="shared" si="8"/>
        <v>ahotl</v>
      </c>
      <c r="P52" s="32" t="str">
        <f t="shared" si="26"/>
        <v>nat</v>
      </c>
      <c r="Q52" s="33" t="str">
        <f t="shared" si="28"/>
        <v>eps</v>
      </c>
      <c r="R52" s="33" t="str">
        <f t="shared" si="27"/>
        <v>eps</v>
      </c>
      <c r="S52" s="33" t="str">
        <f t="shared" si="29"/>
        <v>eps</v>
      </c>
      <c r="T52" s="33" t="str">
        <f t="shared" si="29"/>
        <v>eps</v>
      </c>
      <c r="U52" s="33" t="str">
        <f t="shared" si="29"/>
        <v>eps</v>
      </c>
      <c r="V52" s="33" t="str">
        <f t="shared" si="29"/>
        <v>eps</v>
      </c>
      <c r="W52" s="33" t="str">
        <f t="shared" si="29"/>
        <v>eps</v>
      </c>
      <c r="X52" s="33" t="str">
        <f t="shared" si="29"/>
        <v>eps</v>
      </c>
      <c r="Y52" s="33" t="str">
        <f t="shared" si="29"/>
        <v>eps</v>
      </c>
      <c r="Z52" s="33" t="str">
        <f t="shared" si="29"/>
        <v>eps</v>
      </c>
      <c r="AD52" s="15"/>
      <c r="AF52" s="68" t="str">
        <f t="shared" si="23"/>
        <v>20 yrs</v>
      </c>
      <c r="AG52" s="35" t="s">
        <v>223</v>
      </c>
      <c r="AH52" s="35" t="s">
        <v>223</v>
      </c>
      <c r="AI52" s="36">
        <v>-1.6</v>
      </c>
      <c r="AJ52" s="35">
        <v>-1.3</v>
      </c>
      <c r="AK52" s="35">
        <v>0.5</v>
      </c>
      <c r="AL52" s="35">
        <v>1.8</v>
      </c>
      <c r="AM52" s="63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5" t="s">
        <v>223</v>
      </c>
      <c r="B53" s="32" t="s">
        <v>74</v>
      </c>
      <c r="C53" s="65">
        <f t="shared" si="3"/>
        <v>0.18000000000000002</v>
      </c>
      <c r="D53" s="65">
        <f t="shared" ref="D53:L53" si="30">C53</f>
        <v>0.18000000000000002</v>
      </c>
      <c r="E53" s="65">
        <f t="shared" si="30"/>
        <v>0.18000000000000002</v>
      </c>
      <c r="F53" s="65">
        <f t="shared" si="30"/>
        <v>0.18000000000000002</v>
      </c>
      <c r="G53" s="65">
        <f t="shared" si="30"/>
        <v>0.18000000000000002</v>
      </c>
      <c r="H53" s="65">
        <f t="shared" si="30"/>
        <v>0.18000000000000002</v>
      </c>
      <c r="I53" s="65">
        <f t="shared" si="30"/>
        <v>0.18000000000000002</v>
      </c>
      <c r="J53" s="65">
        <f t="shared" si="30"/>
        <v>0.18000000000000002</v>
      </c>
      <c r="K53" s="65">
        <f t="shared" si="30"/>
        <v>0.18000000000000002</v>
      </c>
      <c r="L53" s="65">
        <f t="shared" si="30"/>
        <v>0.18000000000000002</v>
      </c>
      <c r="M53" s="32"/>
      <c r="N53" s="32"/>
      <c r="O53" s="32" t="str">
        <f t="shared" ref="O53:P58" si="31">A53</f>
        <v>atrps</v>
      </c>
      <c r="P53" s="32" t="str">
        <f t="shared" si="31"/>
        <v>nat</v>
      </c>
      <c r="Q53" s="33" t="str">
        <f t="shared" ref="Q53:Q63" si="32">Q52</f>
        <v>eps</v>
      </c>
      <c r="R53" s="33" t="str">
        <f t="shared" ref="R53:Z53" si="33">Q53</f>
        <v>eps</v>
      </c>
      <c r="S53" s="33" t="str">
        <f t="shared" si="33"/>
        <v>eps</v>
      </c>
      <c r="T53" s="33" t="str">
        <f t="shared" si="33"/>
        <v>eps</v>
      </c>
      <c r="U53" s="33" t="str">
        <f t="shared" si="33"/>
        <v>eps</v>
      </c>
      <c r="V53" s="33" t="str">
        <f t="shared" si="33"/>
        <v>eps</v>
      </c>
      <c r="W53" s="33" t="str">
        <f t="shared" si="33"/>
        <v>eps</v>
      </c>
      <c r="X53" s="33" t="str">
        <f t="shared" si="33"/>
        <v>eps</v>
      </c>
      <c r="Y53" s="33" t="str">
        <f t="shared" si="33"/>
        <v>eps</v>
      </c>
      <c r="Z53" s="33" t="str">
        <f t="shared" si="33"/>
        <v>eps</v>
      </c>
      <c r="AD53" s="15"/>
      <c r="AF53" s="68" t="str">
        <f t="shared" si="23"/>
        <v>20 yrs</v>
      </c>
      <c r="AG53" s="35" t="s">
        <v>71</v>
      </c>
      <c r="AH53" s="35" t="s">
        <v>255</v>
      </c>
      <c r="AI53" s="36">
        <v>1.4</v>
      </c>
      <c r="AJ53" s="35">
        <v>1.8</v>
      </c>
      <c r="AK53" s="35">
        <v>1.2</v>
      </c>
      <c r="AL53" s="35">
        <v>0.7</v>
      </c>
      <c r="AM53" s="63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5" t="s">
        <v>380</v>
      </c>
      <c r="B54" s="32" t="s">
        <v>74</v>
      </c>
      <c r="C54" s="65">
        <f>C53</f>
        <v>0.18000000000000002</v>
      </c>
      <c r="D54" s="65">
        <f t="shared" ref="D54:L54" si="34">C54</f>
        <v>0.18000000000000002</v>
      </c>
      <c r="E54" s="65">
        <f t="shared" si="34"/>
        <v>0.18000000000000002</v>
      </c>
      <c r="F54" s="65">
        <f t="shared" si="34"/>
        <v>0.18000000000000002</v>
      </c>
      <c r="G54" s="65">
        <f t="shared" si="34"/>
        <v>0.18000000000000002</v>
      </c>
      <c r="H54" s="65">
        <f t="shared" si="34"/>
        <v>0.18000000000000002</v>
      </c>
      <c r="I54" s="65">
        <f t="shared" si="34"/>
        <v>0.18000000000000002</v>
      </c>
      <c r="J54" s="65">
        <f t="shared" si="34"/>
        <v>0.18000000000000002</v>
      </c>
      <c r="K54" s="65">
        <f t="shared" si="34"/>
        <v>0.18000000000000002</v>
      </c>
      <c r="L54" s="65">
        <f t="shared" si="34"/>
        <v>0.18000000000000002</v>
      </c>
      <c r="M54" s="32"/>
      <c r="N54" s="32"/>
      <c r="O54" s="32" t="str">
        <f t="shared" si="31"/>
        <v>altrp-p</v>
      </c>
      <c r="P54" s="32" t="str">
        <f t="shared" si="31"/>
        <v>nat</v>
      </c>
      <c r="Q54" s="33" t="str">
        <f t="shared" si="32"/>
        <v>eps</v>
      </c>
      <c r="R54" s="33" t="str">
        <f t="shared" ref="R54:Z54" si="35">Q54</f>
        <v>eps</v>
      </c>
      <c r="S54" s="33" t="str">
        <f t="shared" si="35"/>
        <v>eps</v>
      </c>
      <c r="T54" s="33" t="str">
        <f t="shared" si="35"/>
        <v>eps</v>
      </c>
      <c r="U54" s="33" t="str">
        <f t="shared" si="35"/>
        <v>eps</v>
      </c>
      <c r="V54" s="33" t="str">
        <f t="shared" si="35"/>
        <v>eps</v>
      </c>
      <c r="W54" s="33" t="str">
        <f t="shared" si="35"/>
        <v>eps</v>
      </c>
      <c r="X54" s="33" t="str">
        <f t="shared" si="35"/>
        <v>eps</v>
      </c>
      <c r="Y54" s="33" t="str">
        <f t="shared" si="35"/>
        <v>eps</v>
      </c>
      <c r="Z54" s="33" t="str">
        <f t="shared" si="35"/>
        <v>eps</v>
      </c>
      <c r="AD54" s="15"/>
      <c r="AF54" s="68" t="str">
        <f t="shared" si="23"/>
        <v>20 yrs</v>
      </c>
      <c r="AG54" s="35" t="s">
        <v>72</v>
      </c>
      <c r="AH54" s="35" t="s">
        <v>256</v>
      </c>
      <c r="AI54" s="36">
        <v>1.4</v>
      </c>
      <c r="AJ54" s="35">
        <v>1.8</v>
      </c>
      <c r="AK54" s="35">
        <v>1.2</v>
      </c>
      <c r="AL54" s="35">
        <v>0.7</v>
      </c>
      <c r="AM54" s="63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5" t="s">
        <v>381</v>
      </c>
      <c r="B55" s="32" t="s">
        <v>74</v>
      </c>
      <c r="C55" s="65">
        <f t="shared" ref="C55:C57" si="36">C54</f>
        <v>0.18000000000000002</v>
      </c>
      <c r="D55" s="65">
        <f t="shared" ref="D55:L55" si="37">C55</f>
        <v>0.18000000000000002</v>
      </c>
      <c r="E55" s="65">
        <f t="shared" si="37"/>
        <v>0.18000000000000002</v>
      </c>
      <c r="F55" s="65">
        <f t="shared" si="37"/>
        <v>0.18000000000000002</v>
      </c>
      <c r="G55" s="65">
        <f t="shared" si="37"/>
        <v>0.18000000000000002</v>
      </c>
      <c r="H55" s="65">
        <f t="shared" si="37"/>
        <v>0.18000000000000002</v>
      </c>
      <c r="I55" s="65">
        <f t="shared" si="37"/>
        <v>0.18000000000000002</v>
      </c>
      <c r="J55" s="65">
        <f t="shared" si="37"/>
        <v>0.18000000000000002</v>
      </c>
      <c r="K55" s="65">
        <f t="shared" si="37"/>
        <v>0.18000000000000002</v>
      </c>
      <c r="L55" s="65">
        <f t="shared" si="37"/>
        <v>0.18000000000000002</v>
      </c>
      <c r="M55" s="32"/>
      <c r="N55" s="32"/>
      <c r="O55" s="32" t="str">
        <f t="shared" si="31"/>
        <v>altrp-f</v>
      </c>
      <c r="P55" s="32" t="str">
        <f t="shared" si="31"/>
        <v>nat</v>
      </c>
      <c r="Q55" s="33" t="str">
        <f t="shared" si="32"/>
        <v>eps</v>
      </c>
      <c r="R55" s="33" t="str">
        <f t="shared" ref="R55:Z55" si="38">Q55</f>
        <v>eps</v>
      </c>
      <c r="S55" s="33" t="str">
        <f t="shared" si="38"/>
        <v>eps</v>
      </c>
      <c r="T55" s="33" t="str">
        <f t="shared" si="38"/>
        <v>eps</v>
      </c>
      <c r="U55" s="33" t="str">
        <f t="shared" si="38"/>
        <v>eps</v>
      </c>
      <c r="V55" s="33" t="str">
        <f t="shared" si="38"/>
        <v>eps</v>
      </c>
      <c r="W55" s="33" t="str">
        <f t="shared" si="38"/>
        <v>eps</v>
      </c>
      <c r="X55" s="33" t="str">
        <f t="shared" si="38"/>
        <v>eps</v>
      </c>
      <c r="Y55" s="33" t="str">
        <f t="shared" si="38"/>
        <v>eps</v>
      </c>
      <c r="Z55" s="33" t="str">
        <f t="shared" si="38"/>
        <v>eps</v>
      </c>
      <c r="AD55" s="15"/>
      <c r="AF55" s="68" t="str">
        <f t="shared" si="23"/>
        <v>20 yrs</v>
      </c>
      <c r="AH55" s="35" t="s">
        <v>257</v>
      </c>
      <c r="AI55" s="36">
        <v>1.4</v>
      </c>
      <c r="AJ55" s="35">
        <v>1.8</v>
      </c>
      <c r="AK55" s="35">
        <v>1.2</v>
      </c>
      <c r="AL55" s="35">
        <v>0.7</v>
      </c>
      <c r="AM55" s="63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5" t="s">
        <v>253</v>
      </c>
      <c r="B56" s="32" t="s">
        <v>74</v>
      </c>
      <c r="C56" s="65">
        <f t="shared" si="36"/>
        <v>0.18000000000000002</v>
      </c>
      <c r="D56" s="65">
        <f t="shared" ref="D56:L56" si="39">C56</f>
        <v>0.18000000000000002</v>
      </c>
      <c r="E56" s="65">
        <f t="shared" si="39"/>
        <v>0.18000000000000002</v>
      </c>
      <c r="F56" s="65">
        <f t="shared" si="39"/>
        <v>0.18000000000000002</v>
      </c>
      <c r="G56" s="65">
        <f t="shared" si="39"/>
        <v>0.18000000000000002</v>
      </c>
      <c r="H56" s="65">
        <f t="shared" si="39"/>
        <v>0.18000000000000002</v>
      </c>
      <c r="I56" s="65">
        <f t="shared" si="39"/>
        <v>0.18000000000000002</v>
      </c>
      <c r="J56" s="65">
        <f t="shared" si="39"/>
        <v>0.18000000000000002</v>
      </c>
      <c r="K56" s="65">
        <f t="shared" si="39"/>
        <v>0.18000000000000002</v>
      </c>
      <c r="L56" s="65">
        <f t="shared" si="39"/>
        <v>0.18000000000000002</v>
      </c>
      <c r="M56" s="32"/>
      <c r="N56" s="32"/>
      <c r="O56" s="32" t="str">
        <f t="shared" si="31"/>
        <v>awtrp</v>
      </c>
      <c r="P56" s="32" t="str">
        <f t="shared" si="31"/>
        <v>nat</v>
      </c>
      <c r="Q56" s="33" t="str">
        <f t="shared" si="32"/>
        <v>eps</v>
      </c>
      <c r="R56" s="33" t="str">
        <f t="shared" ref="R56:Z56" si="40">Q56</f>
        <v>eps</v>
      </c>
      <c r="S56" s="33" t="str">
        <f t="shared" si="40"/>
        <v>eps</v>
      </c>
      <c r="T56" s="33" t="str">
        <f t="shared" si="40"/>
        <v>eps</v>
      </c>
      <c r="U56" s="33" t="str">
        <f t="shared" si="40"/>
        <v>eps</v>
      </c>
      <c r="V56" s="33" t="str">
        <f t="shared" si="40"/>
        <v>eps</v>
      </c>
      <c r="W56" s="33" t="str">
        <f t="shared" si="40"/>
        <v>eps</v>
      </c>
      <c r="X56" s="33" t="str">
        <f t="shared" si="40"/>
        <v>eps</v>
      </c>
      <c r="Y56" s="33" t="str">
        <f t="shared" si="40"/>
        <v>eps</v>
      </c>
      <c r="Z56" s="33" t="str">
        <f t="shared" si="40"/>
        <v>eps</v>
      </c>
      <c r="AD56" s="15"/>
      <c r="AF56" s="68" t="str">
        <f t="shared" si="23"/>
        <v>20 yrs</v>
      </c>
      <c r="AH56" s="35" t="s">
        <v>258</v>
      </c>
      <c r="AI56" s="36">
        <v>1.4</v>
      </c>
      <c r="AJ56" s="35">
        <v>1.8</v>
      </c>
      <c r="AK56" s="35">
        <v>1.2</v>
      </c>
      <c r="AL56" s="35">
        <v>0.7</v>
      </c>
      <c r="AM56" s="63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5" t="s">
        <v>254</v>
      </c>
      <c r="B57" s="32" t="s">
        <v>74</v>
      </c>
      <c r="C57" s="65">
        <f t="shared" si="36"/>
        <v>0.18000000000000002</v>
      </c>
      <c r="D57" s="65">
        <f>C57</f>
        <v>0.18000000000000002</v>
      </c>
      <c r="E57" s="65">
        <f t="shared" ref="E57:L58" si="41">D57</f>
        <v>0.18000000000000002</v>
      </c>
      <c r="F57" s="65">
        <f t="shared" si="41"/>
        <v>0.18000000000000002</v>
      </c>
      <c r="G57" s="65">
        <f t="shared" si="41"/>
        <v>0.18000000000000002</v>
      </c>
      <c r="H57" s="65">
        <f t="shared" si="41"/>
        <v>0.18000000000000002</v>
      </c>
      <c r="I57" s="65">
        <f t="shared" si="41"/>
        <v>0.18000000000000002</v>
      </c>
      <c r="J57" s="65">
        <f t="shared" si="41"/>
        <v>0.18000000000000002</v>
      </c>
      <c r="K57" s="65">
        <f t="shared" si="41"/>
        <v>0.18000000000000002</v>
      </c>
      <c r="L57" s="65">
        <f t="shared" si="41"/>
        <v>0.18000000000000002</v>
      </c>
      <c r="M57" s="32"/>
      <c r="N57" s="32"/>
      <c r="O57" s="32" t="str">
        <f t="shared" si="31"/>
        <v>aatrp</v>
      </c>
      <c r="P57" s="32" t="str">
        <f t="shared" si="31"/>
        <v>nat</v>
      </c>
      <c r="Q57" s="33" t="str">
        <f t="shared" si="32"/>
        <v>eps</v>
      </c>
      <c r="R57" s="33" t="str">
        <f t="shared" ref="R57:Z57" si="42">Q57</f>
        <v>eps</v>
      </c>
      <c r="S57" s="33" t="str">
        <f t="shared" si="42"/>
        <v>eps</v>
      </c>
      <c r="T57" s="33" t="str">
        <f t="shared" si="42"/>
        <v>eps</v>
      </c>
      <c r="U57" s="33" t="str">
        <f t="shared" si="42"/>
        <v>eps</v>
      </c>
      <c r="V57" s="33" t="str">
        <f t="shared" si="42"/>
        <v>eps</v>
      </c>
      <c r="W57" s="33" t="str">
        <f t="shared" si="42"/>
        <v>eps</v>
      </c>
      <c r="X57" s="33" t="str">
        <f t="shared" si="42"/>
        <v>eps</v>
      </c>
      <c r="Y57" s="33" t="str">
        <f t="shared" si="42"/>
        <v>eps</v>
      </c>
      <c r="Z57" s="33" t="str">
        <f t="shared" si="42"/>
        <v>eps</v>
      </c>
      <c r="AD57" s="15"/>
      <c r="AF57" s="68" t="str">
        <f t="shared" si="23"/>
        <v>20 yrs</v>
      </c>
      <c r="AG57" s="35" t="s">
        <v>126</v>
      </c>
      <c r="AH57" s="35" t="s">
        <v>259</v>
      </c>
      <c r="AI57" s="36">
        <v>1.4</v>
      </c>
      <c r="AJ57" s="35">
        <v>1.8</v>
      </c>
      <c r="AK57" s="35">
        <v>1.2</v>
      </c>
      <c r="AL57" s="35">
        <v>0.7</v>
      </c>
      <c r="AM57" s="63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5" t="s">
        <v>71</v>
      </c>
      <c r="B58" s="32" t="s">
        <v>74</v>
      </c>
      <c r="C58" s="65">
        <f t="shared" si="3"/>
        <v>6.9999999999999993E-2</v>
      </c>
      <c r="D58" s="65">
        <f>C58</f>
        <v>6.9999999999999993E-2</v>
      </c>
      <c r="E58" s="65">
        <f t="shared" si="41"/>
        <v>6.9999999999999993E-2</v>
      </c>
      <c r="F58" s="65">
        <f t="shared" si="41"/>
        <v>6.9999999999999993E-2</v>
      </c>
      <c r="G58" s="65">
        <f t="shared" si="41"/>
        <v>6.9999999999999993E-2</v>
      </c>
      <c r="H58" s="65">
        <f t="shared" si="41"/>
        <v>6.9999999999999993E-2</v>
      </c>
      <c r="I58" s="65">
        <f t="shared" si="41"/>
        <v>6.9999999999999993E-2</v>
      </c>
      <c r="J58" s="65">
        <f t="shared" si="41"/>
        <v>6.9999999999999993E-2</v>
      </c>
      <c r="K58" s="65">
        <f t="shared" si="41"/>
        <v>6.9999999999999993E-2</v>
      </c>
      <c r="L58" s="65">
        <f t="shared" si="41"/>
        <v>6.9999999999999993E-2</v>
      </c>
      <c r="M58" s="32"/>
      <c r="N58" s="32"/>
      <c r="O58" s="32" t="str">
        <f t="shared" si="31"/>
        <v>acomm</v>
      </c>
      <c r="P58" s="32" t="str">
        <f t="shared" si="31"/>
        <v>nat</v>
      </c>
      <c r="Q58" s="33" t="str">
        <f t="shared" si="32"/>
        <v>eps</v>
      </c>
      <c r="R58" s="33" t="str">
        <f t="shared" ref="R58:Z58" si="43">Q58</f>
        <v>eps</v>
      </c>
      <c r="S58" s="33" t="str">
        <f t="shared" si="43"/>
        <v>eps</v>
      </c>
      <c r="T58" s="33" t="str">
        <f t="shared" si="43"/>
        <v>eps</v>
      </c>
      <c r="U58" s="33" t="str">
        <f t="shared" si="43"/>
        <v>eps</v>
      </c>
      <c r="V58" s="33" t="str">
        <f t="shared" si="43"/>
        <v>eps</v>
      </c>
      <c r="W58" s="33" t="str">
        <f t="shared" si="43"/>
        <v>eps</v>
      </c>
      <c r="X58" s="33" t="str">
        <f t="shared" si="43"/>
        <v>eps</v>
      </c>
      <c r="Y58" s="33" t="str">
        <f t="shared" si="43"/>
        <v>eps</v>
      </c>
      <c r="Z58" s="33" t="str">
        <f t="shared" si="43"/>
        <v>eps</v>
      </c>
      <c r="AD58" s="15"/>
      <c r="AF58" s="68" t="str">
        <f t="shared" si="23"/>
        <v>20 yrs</v>
      </c>
      <c r="AH58" s="35" t="s">
        <v>260</v>
      </c>
      <c r="AI58" s="36">
        <v>1.4</v>
      </c>
      <c r="AJ58" s="35">
        <v>1.8</v>
      </c>
      <c r="AK58" s="35">
        <v>1.2</v>
      </c>
      <c r="AL58" s="35">
        <v>0.7</v>
      </c>
      <c r="AM58" s="63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59" t="s">
        <v>72</v>
      </c>
      <c r="B59" s="32" t="s">
        <v>74</v>
      </c>
      <c r="C59" s="65">
        <f t="shared" si="3"/>
        <v>6.9999999999999993E-2</v>
      </c>
      <c r="D59" s="65">
        <f t="shared" ref="D59:D63" si="44">C59</f>
        <v>6.9999999999999993E-2</v>
      </c>
      <c r="E59" s="65">
        <f t="shared" ref="E59:E63" si="45">D59</f>
        <v>6.9999999999999993E-2</v>
      </c>
      <c r="F59" s="65">
        <f t="shared" ref="F59:F63" si="46">E59</f>
        <v>6.9999999999999993E-2</v>
      </c>
      <c r="G59" s="65">
        <f t="shared" ref="G59:G63" si="47">F59</f>
        <v>6.9999999999999993E-2</v>
      </c>
      <c r="H59" s="65">
        <f t="shared" ref="H59:H63" si="48">G59</f>
        <v>6.9999999999999993E-2</v>
      </c>
      <c r="I59" s="65">
        <f t="shared" ref="I59:I63" si="49">H59</f>
        <v>6.9999999999999993E-2</v>
      </c>
      <c r="J59" s="65">
        <f t="shared" ref="J59:J63" si="50">I59</f>
        <v>6.9999999999999993E-2</v>
      </c>
      <c r="K59" s="65">
        <f t="shared" ref="K59:K63" si="51">J59</f>
        <v>6.9999999999999993E-2</v>
      </c>
      <c r="L59" s="65">
        <f t="shared" ref="L59:L63" si="52">K59</f>
        <v>6.9999999999999993E-2</v>
      </c>
      <c r="M59" s="32"/>
      <c r="N59" s="32"/>
      <c r="O59" s="32" t="str">
        <f t="shared" ref="O59:O63" si="53">A59</f>
        <v>afsrv</v>
      </c>
      <c r="P59" s="32" t="str">
        <f t="shared" ref="P59:P63" si="54">B59</f>
        <v>nat</v>
      </c>
      <c r="Q59" s="33" t="str">
        <f t="shared" si="32"/>
        <v>eps</v>
      </c>
      <c r="R59" s="33" t="str">
        <f t="shared" ref="R59:R63" si="55">Q59</f>
        <v>eps</v>
      </c>
      <c r="S59" s="33" t="str">
        <f t="shared" ref="S59:S63" si="56">R59</f>
        <v>eps</v>
      </c>
      <c r="T59" s="33" t="str">
        <f t="shared" ref="T59:T63" si="57">S59</f>
        <v>eps</v>
      </c>
      <c r="U59" s="33" t="str">
        <f t="shared" ref="U59:U63" si="58">T59</f>
        <v>eps</v>
      </c>
      <c r="V59" s="33" t="str">
        <f t="shared" ref="V59:V63" si="59">U59</f>
        <v>eps</v>
      </c>
      <c r="W59" s="33" t="str">
        <f t="shared" ref="W59:W63" si="60">V59</f>
        <v>eps</v>
      </c>
      <c r="X59" s="33" t="str">
        <f t="shared" ref="X59:X63" si="61">W59</f>
        <v>eps</v>
      </c>
      <c r="Y59" s="33" t="str">
        <f t="shared" ref="Y59:Y63" si="62">X59</f>
        <v>eps</v>
      </c>
      <c r="Z59" s="33" t="str">
        <f t="shared" ref="Z59:Z63" si="63">Y59</f>
        <v>eps</v>
      </c>
      <c r="AD59" s="15"/>
      <c r="AF59" s="68" t="str">
        <f t="shared" si="23"/>
        <v>20 yrs</v>
      </c>
      <c r="AH59" s="35" t="s">
        <v>261</v>
      </c>
      <c r="AI59" s="36">
        <v>1.4</v>
      </c>
      <c r="AJ59" s="35">
        <v>1.8</v>
      </c>
      <c r="AK59" s="35">
        <v>1.2</v>
      </c>
      <c r="AL59" s="35">
        <v>0.7</v>
      </c>
      <c r="AM59" s="63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60" t="s">
        <v>126</v>
      </c>
      <c r="B60" s="32" t="s">
        <v>74</v>
      </c>
      <c r="C60" s="65">
        <f t="shared" si="3"/>
        <v>6.9999999999999993E-2</v>
      </c>
      <c r="D60" s="65">
        <f t="shared" si="44"/>
        <v>6.9999999999999993E-2</v>
      </c>
      <c r="E60" s="65">
        <f t="shared" si="45"/>
        <v>6.9999999999999993E-2</v>
      </c>
      <c r="F60" s="65">
        <f t="shared" si="46"/>
        <v>6.9999999999999993E-2</v>
      </c>
      <c r="G60" s="65">
        <f t="shared" si="47"/>
        <v>6.9999999999999993E-2</v>
      </c>
      <c r="H60" s="65">
        <f t="shared" si="48"/>
        <v>6.9999999999999993E-2</v>
      </c>
      <c r="I60" s="65">
        <f t="shared" si="49"/>
        <v>6.9999999999999993E-2</v>
      </c>
      <c r="J60" s="65">
        <f t="shared" si="50"/>
        <v>6.9999999999999993E-2</v>
      </c>
      <c r="K60" s="65">
        <f t="shared" si="51"/>
        <v>6.9999999999999993E-2</v>
      </c>
      <c r="L60" s="65">
        <f t="shared" si="52"/>
        <v>6.9999999999999993E-2</v>
      </c>
      <c r="M60" s="32"/>
      <c r="N60" s="32"/>
      <c r="O60" s="32" t="str">
        <f t="shared" si="53"/>
        <v>absrv</v>
      </c>
      <c r="P60" s="32" t="str">
        <f t="shared" si="54"/>
        <v>nat</v>
      </c>
      <c r="Q60" s="33" t="str">
        <f t="shared" si="32"/>
        <v>eps</v>
      </c>
      <c r="R60" s="33" t="str">
        <f t="shared" si="55"/>
        <v>eps</v>
      </c>
      <c r="S60" s="33" t="str">
        <f t="shared" si="56"/>
        <v>eps</v>
      </c>
      <c r="T60" s="33" t="str">
        <f t="shared" si="57"/>
        <v>eps</v>
      </c>
      <c r="U60" s="33" t="str">
        <f t="shared" si="58"/>
        <v>eps</v>
      </c>
      <c r="V60" s="33" t="str">
        <f t="shared" si="59"/>
        <v>eps</v>
      </c>
      <c r="W60" s="33" t="str">
        <f t="shared" si="60"/>
        <v>eps</v>
      </c>
      <c r="X60" s="33" t="str">
        <f t="shared" si="61"/>
        <v>eps</v>
      </c>
      <c r="Y60" s="33" t="str">
        <f t="shared" si="62"/>
        <v>eps</v>
      </c>
      <c r="Z60" s="33" t="str">
        <f t="shared" si="63"/>
        <v>eps</v>
      </c>
      <c r="AD60" s="15"/>
      <c r="AF60" s="68" t="str">
        <f t="shared" si="23"/>
        <v>20 yrs</v>
      </c>
      <c r="AH60" s="35" t="s">
        <v>262</v>
      </c>
      <c r="AI60" s="36">
        <v>1.4</v>
      </c>
      <c r="AJ60" s="35">
        <v>1.8</v>
      </c>
      <c r="AK60" s="35">
        <v>1.2</v>
      </c>
      <c r="AL60" s="35">
        <v>0.7</v>
      </c>
      <c r="AM60" s="63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2" t="s">
        <v>73</v>
      </c>
      <c r="B61" s="32" t="s">
        <v>74</v>
      </c>
      <c r="C61" s="65">
        <f t="shared" si="3"/>
        <v>-4.0000000000000008E-2</v>
      </c>
      <c r="D61" s="65">
        <f t="shared" si="44"/>
        <v>-4.0000000000000008E-2</v>
      </c>
      <c r="E61" s="65">
        <f t="shared" si="45"/>
        <v>-4.0000000000000008E-2</v>
      </c>
      <c r="F61" s="65">
        <f t="shared" si="46"/>
        <v>-4.0000000000000008E-2</v>
      </c>
      <c r="G61" s="65">
        <f t="shared" si="47"/>
        <v>-4.0000000000000008E-2</v>
      </c>
      <c r="H61" s="65">
        <f t="shared" si="48"/>
        <v>-4.0000000000000008E-2</v>
      </c>
      <c r="I61" s="65">
        <f t="shared" si="49"/>
        <v>-4.0000000000000008E-2</v>
      </c>
      <c r="J61" s="65">
        <f t="shared" si="50"/>
        <v>-4.0000000000000008E-2</v>
      </c>
      <c r="K61" s="65">
        <f t="shared" si="51"/>
        <v>-4.0000000000000008E-2</v>
      </c>
      <c r="L61" s="65">
        <f t="shared" si="52"/>
        <v>-4.0000000000000008E-2</v>
      </c>
      <c r="M61" s="32"/>
      <c r="N61" s="32"/>
      <c r="O61" s="32" t="str">
        <f t="shared" si="53"/>
        <v>agsrv</v>
      </c>
      <c r="P61" s="32" t="str">
        <f t="shared" si="54"/>
        <v>nat</v>
      </c>
      <c r="Q61" s="33" t="str">
        <f t="shared" si="32"/>
        <v>eps</v>
      </c>
      <c r="R61" s="33" t="str">
        <f t="shared" si="55"/>
        <v>eps</v>
      </c>
      <c r="S61" s="33" t="str">
        <f t="shared" si="56"/>
        <v>eps</v>
      </c>
      <c r="T61" s="33" t="str">
        <f t="shared" si="57"/>
        <v>eps</v>
      </c>
      <c r="U61" s="33" t="str">
        <f t="shared" si="58"/>
        <v>eps</v>
      </c>
      <c r="V61" s="33" t="str">
        <f t="shared" si="59"/>
        <v>eps</v>
      </c>
      <c r="W61" s="33" t="str">
        <f t="shared" si="60"/>
        <v>eps</v>
      </c>
      <c r="X61" s="33" t="str">
        <f t="shared" si="61"/>
        <v>eps</v>
      </c>
      <c r="Y61" s="33" t="str">
        <f t="shared" si="62"/>
        <v>eps</v>
      </c>
      <c r="Z61" s="33" t="str">
        <f t="shared" si="63"/>
        <v>eps</v>
      </c>
      <c r="AD61" s="15"/>
      <c r="AF61" s="68" t="str">
        <f t="shared" si="23"/>
        <v>20 yrs</v>
      </c>
      <c r="AH61" s="35" t="s">
        <v>263</v>
      </c>
      <c r="AI61" s="36">
        <v>1.4</v>
      </c>
      <c r="AJ61" s="35">
        <v>1.8</v>
      </c>
      <c r="AK61" s="35">
        <v>1.2</v>
      </c>
      <c r="AL61" s="35">
        <v>0.7</v>
      </c>
      <c r="AM61" s="63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2" t="s">
        <v>127</v>
      </c>
      <c r="B62" s="32" t="s">
        <v>74</v>
      </c>
      <c r="C62" s="65">
        <f t="shared" si="3"/>
        <v>-0.15000000000000002</v>
      </c>
      <c r="D62" s="65">
        <f t="shared" si="44"/>
        <v>-0.15000000000000002</v>
      </c>
      <c r="E62" s="65">
        <f t="shared" si="45"/>
        <v>-0.15000000000000002</v>
      </c>
      <c r="F62" s="65">
        <f t="shared" si="46"/>
        <v>-0.15000000000000002</v>
      </c>
      <c r="G62" s="65">
        <f t="shared" si="47"/>
        <v>-0.15000000000000002</v>
      </c>
      <c r="H62" s="65">
        <f t="shared" si="48"/>
        <v>-0.15000000000000002</v>
      </c>
      <c r="I62" s="65">
        <f t="shared" si="49"/>
        <v>-0.15000000000000002</v>
      </c>
      <c r="J62" s="65">
        <f t="shared" si="50"/>
        <v>-0.15000000000000002</v>
      </c>
      <c r="K62" s="65">
        <f t="shared" si="51"/>
        <v>-0.15000000000000002</v>
      </c>
      <c r="L62" s="65">
        <f t="shared" si="52"/>
        <v>-0.15000000000000002</v>
      </c>
      <c r="M62" s="32"/>
      <c r="N62" s="32"/>
      <c r="O62" s="32" t="str">
        <f t="shared" si="53"/>
        <v>aosrv</v>
      </c>
      <c r="P62" s="32" t="str">
        <f t="shared" si="54"/>
        <v>nat</v>
      </c>
      <c r="Q62" s="33" t="str">
        <f t="shared" si="32"/>
        <v>eps</v>
      </c>
      <c r="R62" s="33" t="str">
        <f t="shared" si="55"/>
        <v>eps</v>
      </c>
      <c r="S62" s="33" t="str">
        <f t="shared" si="56"/>
        <v>eps</v>
      </c>
      <c r="T62" s="33" t="str">
        <f t="shared" si="57"/>
        <v>eps</v>
      </c>
      <c r="U62" s="33" t="str">
        <f t="shared" si="58"/>
        <v>eps</v>
      </c>
      <c r="V62" s="33" t="str">
        <f t="shared" si="59"/>
        <v>eps</v>
      </c>
      <c r="W62" s="33" t="str">
        <f t="shared" si="60"/>
        <v>eps</v>
      </c>
      <c r="X62" s="33" t="str">
        <f t="shared" si="61"/>
        <v>eps</v>
      </c>
      <c r="Y62" s="33" t="str">
        <f t="shared" si="62"/>
        <v>eps</v>
      </c>
      <c r="Z62" s="33" t="str">
        <f t="shared" si="63"/>
        <v>eps</v>
      </c>
      <c r="AD62" s="15"/>
      <c r="AF62" s="37" t="s">
        <v>231</v>
      </c>
      <c r="AG62" s="35" t="s">
        <v>73</v>
      </c>
      <c r="AH62" s="35" t="s">
        <v>264</v>
      </c>
      <c r="AI62" s="36">
        <v>0.4</v>
      </c>
      <c r="AJ62" s="35">
        <v>0</v>
      </c>
      <c r="AK62" s="35">
        <v>-0.4</v>
      </c>
      <c r="AL62" s="35">
        <v>-0.4</v>
      </c>
      <c r="AM62" s="63">
        <f t="shared" si="11"/>
        <v>-4.0000000000000008E-2</v>
      </c>
      <c r="AP62" s="15">
        <f t="shared" si="12"/>
        <v>-0.4</v>
      </c>
      <c r="AQ62" s="74">
        <f>AP62</f>
        <v>-0.4</v>
      </c>
    </row>
    <row r="63" spans="1:43" x14ac:dyDescent="0.25">
      <c r="A63" s="32" t="s">
        <v>385</v>
      </c>
      <c r="B63" s="32" t="s">
        <v>74</v>
      </c>
      <c r="C63" s="65" t="s">
        <v>77</v>
      </c>
      <c r="D63" s="65" t="str">
        <f t="shared" si="44"/>
        <v>eps</v>
      </c>
      <c r="E63" s="65" t="str">
        <f t="shared" si="45"/>
        <v>eps</v>
      </c>
      <c r="F63" s="65" t="str">
        <f t="shared" si="46"/>
        <v>eps</v>
      </c>
      <c r="G63" s="65" t="str">
        <f t="shared" si="47"/>
        <v>eps</v>
      </c>
      <c r="H63" s="65" t="str">
        <f t="shared" si="48"/>
        <v>eps</v>
      </c>
      <c r="I63" s="65" t="str">
        <f t="shared" si="49"/>
        <v>eps</v>
      </c>
      <c r="J63" s="65" t="str">
        <f t="shared" si="50"/>
        <v>eps</v>
      </c>
      <c r="K63" s="65" t="str">
        <f t="shared" si="51"/>
        <v>eps</v>
      </c>
      <c r="L63" s="65" t="str">
        <f t="shared" si="52"/>
        <v>eps</v>
      </c>
      <c r="M63" s="32"/>
      <c r="N63" s="32"/>
      <c r="O63" s="32" t="str">
        <f t="shared" si="53"/>
        <v>aprtr</v>
      </c>
      <c r="P63" s="32" t="str">
        <f t="shared" si="54"/>
        <v>nat</v>
      </c>
      <c r="Q63" s="33" t="str">
        <f t="shared" si="32"/>
        <v>eps</v>
      </c>
      <c r="R63" s="33" t="str">
        <f t="shared" si="55"/>
        <v>eps</v>
      </c>
      <c r="S63" s="33" t="str">
        <f t="shared" si="56"/>
        <v>eps</v>
      </c>
      <c r="T63" s="33" t="str">
        <f t="shared" si="57"/>
        <v>eps</v>
      </c>
      <c r="U63" s="33" t="str">
        <f t="shared" si="58"/>
        <v>eps</v>
      </c>
      <c r="V63" s="33" t="str">
        <f t="shared" si="59"/>
        <v>eps</v>
      </c>
      <c r="W63" s="33" t="str">
        <f t="shared" si="60"/>
        <v>eps</v>
      </c>
      <c r="X63" s="33" t="str">
        <f t="shared" si="61"/>
        <v>eps</v>
      </c>
      <c r="Y63" s="33" t="str">
        <f t="shared" si="62"/>
        <v>eps</v>
      </c>
      <c r="Z63" s="33" t="str">
        <f t="shared" si="63"/>
        <v>eps</v>
      </c>
      <c r="AD63" s="15"/>
      <c r="AF63" s="37" t="s">
        <v>231</v>
      </c>
      <c r="AG63" s="35" t="s">
        <v>127</v>
      </c>
      <c r="AH63" s="35" t="s">
        <v>265</v>
      </c>
      <c r="AI63" s="36">
        <v>-0.6</v>
      </c>
      <c r="AJ63" s="35">
        <v>-0.5</v>
      </c>
      <c r="AK63" s="35">
        <v>-1.3</v>
      </c>
      <c r="AL63" s="35">
        <v>-1.5</v>
      </c>
      <c r="AM63" s="63">
        <f t="shared" si="11"/>
        <v>-0.15000000000000002</v>
      </c>
      <c r="AP63" s="15">
        <f t="shared" si="12"/>
        <v>-1.5</v>
      </c>
      <c r="AQ63" s="74">
        <f t="shared" ref="AQ63:AQ69" si="64">AP63</f>
        <v>-1.5</v>
      </c>
    </row>
    <row r="64" spans="1:43" x14ac:dyDescent="0.25">
      <c r="A64" s="32"/>
      <c r="B64" s="32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32"/>
      <c r="N64" s="32"/>
      <c r="O64" s="32"/>
      <c r="P64" s="32"/>
      <c r="Q64" s="33"/>
      <c r="R64" s="33"/>
      <c r="S64" s="33"/>
      <c r="T64" s="33"/>
      <c r="U64" s="33"/>
      <c r="V64" s="33"/>
      <c r="W64" s="33"/>
      <c r="X64" s="33"/>
      <c r="Y64" s="33"/>
      <c r="Z64" s="33"/>
      <c r="AD64" s="15"/>
      <c r="AF64" s="68" t="str">
        <f t="shared" ref="AF64:AF75" si="65">AF63</f>
        <v>20 yrs</v>
      </c>
      <c r="AH64" s="35" t="s">
        <v>266</v>
      </c>
      <c r="AI64" s="36">
        <v>-0.6</v>
      </c>
      <c r="AJ64" s="35">
        <v>-0.5</v>
      </c>
      <c r="AK64" s="35">
        <v>-1.3</v>
      </c>
      <c r="AL64" s="35">
        <v>-1.5</v>
      </c>
      <c r="AM64" s="63">
        <f t="shared" si="11"/>
        <v>-0.15000000000000002</v>
      </c>
      <c r="AP64" s="15">
        <f t="shared" si="12"/>
        <v>-1.5</v>
      </c>
      <c r="AQ64" s="74">
        <f t="shared" si="64"/>
        <v>-1.5</v>
      </c>
    </row>
    <row r="65" spans="1:43" x14ac:dyDescent="0.25">
      <c r="A65" s="32"/>
      <c r="B65" s="32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32"/>
      <c r="N65" s="32"/>
      <c r="O65" s="32"/>
      <c r="P65" s="32"/>
      <c r="Q65" s="33"/>
      <c r="R65" s="33"/>
      <c r="S65" s="33"/>
      <c r="T65" s="33"/>
      <c r="U65" s="33"/>
      <c r="V65" s="33"/>
      <c r="W65" s="33"/>
      <c r="X65" s="33"/>
      <c r="Y65" s="33"/>
      <c r="Z65" s="33"/>
      <c r="AD65" s="15"/>
      <c r="AF65" s="37" t="s">
        <v>231</v>
      </c>
      <c r="AH65" s="35" t="s">
        <v>267</v>
      </c>
      <c r="AI65" s="36">
        <v>-0.6</v>
      </c>
      <c r="AJ65" s="35">
        <v>-0.5</v>
      </c>
      <c r="AK65" s="35">
        <v>-1.3</v>
      </c>
      <c r="AL65" s="35">
        <v>-1.5</v>
      </c>
      <c r="AM65" s="63">
        <f t="shared" si="11"/>
        <v>-0.15000000000000002</v>
      </c>
      <c r="AP65" s="15">
        <f t="shared" si="12"/>
        <v>-1.5</v>
      </c>
      <c r="AQ65" s="74">
        <f t="shared" si="64"/>
        <v>-1.5</v>
      </c>
    </row>
    <row r="66" spans="1:43" x14ac:dyDescent="0.25">
      <c r="A66" s="32"/>
      <c r="B66" s="32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32"/>
      <c r="N66" s="32"/>
      <c r="O66" s="32"/>
      <c r="P66" s="32"/>
      <c r="Q66" s="33"/>
      <c r="R66" s="33"/>
      <c r="S66" s="33"/>
      <c r="T66" s="33"/>
      <c r="U66" s="33"/>
      <c r="V66" s="33"/>
      <c r="W66" s="33"/>
      <c r="X66" s="33"/>
      <c r="Y66" s="33"/>
      <c r="Z66" s="33"/>
      <c r="AD66" s="15"/>
      <c r="AF66" s="68" t="str">
        <f t="shared" si="65"/>
        <v>20 yrs</v>
      </c>
      <c r="AH66" s="35" t="s">
        <v>268</v>
      </c>
      <c r="AI66" s="36">
        <v>-0.6</v>
      </c>
      <c r="AJ66" s="35">
        <v>-0.5</v>
      </c>
      <c r="AK66" s="35">
        <v>-1.3</v>
      </c>
      <c r="AL66" s="35">
        <v>-1.5</v>
      </c>
      <c r="AM66" s="63">
        <f t="shared" si="11"/>
        <v>-0.15000000000000002</v>
      </c>
      <c r="AP66" s="15">
        <f t="shared" si="12"/>
        <v>-1.5</v>
      </c>
      <c r="AQ66" s="74">
        <f t="shared" si="64"/>
        <v>-1.5</v>
      </c>
    </row>
    <row r="67" spans="1:43" x14ac:dyDescent="0.25">
      <c r="A67" s="32"/>
      <c r="B67" s="32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32"/>
      <c r="N67" s="32"/>
      <c r="O67" s="32"/>
      <c r="P67" s="32"/>
      <c r="Q67" s="33"/>
      <c r="R67" s="33"/>
      <c r="S67" s="33"/>
      <c r="T67" s="33"/>
      <c r="U67" s="33"/>
      <c r="V67" s="33"/>
      <c r="W67" s="33"/>
      <c r="X67" s="33"/>
      <c r="Y67" s="33"/>
      <c r="Z67" s="33"/>
      <c r="AD67" s="15"/>
      <c r="AF67" s="68" t="str">
        <f t="shared" si="65"/>
        <v>20 yrs</v>
      </c>
      <c r="AH67" s="35" t="s">
        <v>269</v>
      </c>
      <c r="AI67" s="36">
        <v>-0.6</v>
      </c>
      <c r="AJ67" s="35">
        <v>-0.5</v>
      </c>
      <c r="AK67" s="35">
        <v>-1.3</v>
      </c>
      <c r="AL67" s="35">
        <v>-1.5</v>
      </c>
      <c r="AM67" s="63">
        <f t="shared" si="11"/>
        <v>-0.15000000000000002</v>
      </c>
      <c r="AP67" s="15">
        <f t="shared" si="12"/>
        <v>-1.5</v>
      </c>
      <c r="AQ67" s="74">
        <f t="shared" si="64"/>
        <v>-1.5</v>
      </c>
    </row>
    <row r="68" spans="1:43" x14ac:dyDescent="0.25">
      <c r="A68" s="32"/>
      <c r="B68" s="32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32"/>
      <c r="N68" s="32"/>
      <c r="O68" s="32"/>
      <c r="P68" s="32"/>
      <c r="Q68" s="33"/>
      <c r="R68" s="33"/>
      <c r="S68" s="33"/>
      <c r="T68" s="33"/>
      <c r="U68" s="33"/>
      <c r="V68" s="33"/>
      <c r="W68" s="33"/>
      <c r="X68" s="33"/>
      <c r="Y68" s="33"/>
      <c r="Z68" s="33"/>
      <c r="AD68" s="15"/>
      <c r="AF68" s="68" t="str">
        <f t="shared" si="65"/>
        <v>20 yrs</v>
      </c>
      <c r="AH68" s="35" t="s">
        <v>270</v>
      </c>
      <c r="AI68" s="36">
        <v>-0.6</v>
      </c>
      <c r="AJ68" s="35">
        <v>-0.5</v>
      </c>
      <c r="AK68" s="35">
        <v>-1.3</v>
      </c>
      <c r="AL68" s="35">
        <v>-1.5</v>
      </c>
      <c r="AM68" s="63">
        <f t="shared" si="11"/>
        <v>-0.15000000000000002</v>
      </c>
      <c r="AP68" s="15">
        <f t="shared" si="12"/>
        <v>-1.5</v>
      </c>
      <c r="AQ68" s="74">
        <f t="shared" si="64"/>
        <v>-1.5</v>
      </c>
    </row>
    <row r="69" spans="1:43" x14ac:dyDescent="0.25">
      <c r="A69" s="32"/>
      <c r="B69" s="32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32"/>
      <c r="N69" s="32"/>
      <c r="O69" s="32"/>
      <c r="P69" s="32"/>
      <c r="Q69" s="33"/>
      <c r="R69" s="33"/>
      <c r="S69" s="33"/>
      <c r="T69" s="33"/>
      <c r="U69" s="33"/>
      <c r="V69" s="33"/>
      <c r="W69" s="33"/>
      <c r="X69" s="33"/>
      <c r="Y69" s="33"/>
      <c r="Z69" s="33"/>
      <c r="AD69" s="15"/>
      <c r="AF69" s="68" t="str">
        <f t="shared" si="65"/>
        <v>20 yrs</v>
      </c>
      <c r="AH69" s="35" t="s">
        <v>271</v>
      </c>
      <c r="AI69" s="36">
        <v>-0.6</v>
      </c>
      <c r="AJ69" s="35">
        <v>-0.5</v>
      </c>
      <c r="AK69" s="35">
        <v>-1.3</v>
      </c>
      <c r="AL69" s="35">
        <v>-1.5</v>
      </c>
      <c r="AM69" s="63">
        <f t="shared" si="11"/>
        <v>-0.15000000000000002</v>
      </c>
      <c r="AP69" s="15">
        <f t="shared" si="12"/>
        <v>-1.5</v>
      </c>
      <c r="AQ69" s="74">
        <f t="shared" si="64"/>
        <v>-1.5</v>
      </c>
    </row>
    <row r="70" spans="1:43" x14ac:dyDescent="0.25">
      <c r="A70" s="32"/>
      <c r="B70" s="32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32"/>
      <c r="N70" s="32"/>
      <c r="O70" s="32"/>
      <c r="P70" s="32"/>
      <c r="Q70" s="33"/>
      <c r="R70" s="33"/>
      <c r="S70" s="33"/>
      <c r="T70" s="33"/>
      <c r="U70" s="33"/>
      <c r="V70" s="33"/>
      <c r="W70" s="33"/>
      <c r="X70" s="33"/>
      <c r="Y70" s="33"/>
      <c r="Z70" s="33"/>
      <c r="AD70" s="15"/>
      <c r="AF70" s="68" t="str">
        <f t="shared" si="65"/>
        <v>20 yrs</v>
      </c>
    </row>
    <row r="71" spans="1:43" x14ac:dyDescent="0.25">
      <c r="A71" s="32"/>
      <c r="B71" s="32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32"/>
      <c r="N71" s="32"/>
      <c r="O71" s="32"/>
      <c r="P71" s="32"/>
      <c r="Q71" s="33"/>
      <c r="R71" s="33"/>
      <c r="S71" s="33"/>
      <c r="T71" s="33"/>
      <c r="U71" s="33"/>
      <c r="V71" s="33"/>
      <c r="W71" s="33"/>
      <c r="X71" s="33"/>
      <c r="Y71" s="33"/>
      <c r="Z71" s="33"/>
      <c r="AD71" s="15"/>
      <c r="AF71" s="68" t="str">
        <f t="shared" si="65"/>
        <v>20 yrs</v>
      </c>
    </row>
    <row r="72" spans="1:43" x14ac:dyDescent="0.25">
      <c r="A72" s="32"/>
      <c r="B72" s="32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32"/>
      <c r="N72" s="32"/>
      <c r="O72" s="32"/>
      <c r="P72" s="32"/>
      <c r="Q72" s="33"/>
      <c r="R72" s="33"/>
      <c r="S72" s="33"/>
      <c r="T72" s="33"/>
      <c r="U72" s="33"/>
      <c r="V72" s="33"/>
      <c r="W72" s="33"/>
      <c r="X72" s="33"/>
      <c r="Y72" s="33"/>
      <c r="Z72" s="33"/>
      <c r="AD72" s="15"/>
      <c r="AF72" s="68" t="str">
        <f t="shared" si="65"/>
        <v>20 yrs</v>
      </c>
    </row>
    <row r="73" spans="1:43" x14ac:dyDescent="0.25">
      <c r="A73" s="32"/>
      <c r="B73" s="32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32"/>
      <c r="N73" s="32"/>
      <c r="O73" s="32"/>
      <c r="P73" s="32"/>
      <c r="Q73" s="33"/>
      <c r="R73" s="33"/>
      <c r="S73" s="33"/>
      <c r="T73" s="33"/>
      <c r="U73" s="33"/>
      <c r="V73" s="33"/>
      <c r="W73" s="33"/>
      <c r="X73" s="33"/>
      <c r="Y73" s="33"/>
      <c r="Z73" s="33"/>
      <c r="AD73" s="15"/>
      <c r="AF73" s="68" t="str">
        <f t="shared" si="65"/>
        <v>20 yrs</v>
      </c>
    </row>
    <row r="74" spans="1:43" x14ac:dyDescent="0.25">
      <c r="A74" s="32"/>
      <c r="B74" s="32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32"/>
      <c r="N74" s="32"/>
      <c r="O74" s="32"/>
      <c r="P74" s="32"/>
      <c r="Q74" s="33"/>
      <c r="R74" s="33"/>
      <c r="S74" s="33"/>
      <c r="T74" s="33"/>
      <c r="U74" s="33"/>
      <c r="V74" s="33"/>
      <c r="W74" s="33"/>
      <c r="X74" s="33"/>
      <c r="Y74" s="33"/>
      <c r="Z74" s="33"/>
      <c r="AD74" s="15"/>
      <c r="AF74" s="68" t="str">
        <f t="shared" si="65"/>
        <v>20 yrs</v>
      </c>
    </row>
    <row r="75" spans="1:43" x14ac:dyDescent="0.25">
      <c r="A75" s="32"/>
      <c r="B75" s="32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32"/>
      <c r="N75" s="32"/>
      <c r="O75" s="32"/>
      <c r="P75" s="32"/>
      <c r="Q75" s="33"/>
      <c r="R75" s="33"/>
      <c r="S75" s="33"/>
      <c r="T75" s="33"/>
      <c r="U75" s="33"/>
      <c r="V75" s="33"/>
      <c r="W75" s="33"/>
      <c r="X75" s="33"/>
      <c r="Y75" s="33"/>
      <c r="Z75" s="33"/>
      <c r="AD75" s="15"/>
      <c r="AF75" s="68" t="str">
        <f t="shared" si="65"/>
        <v>20 yrs</v>
      </c>
    </row>
    <row r="76" spans="1:43" x14ac:dyDescent="0.25">
      <c r="A76" s="32"/>
      <c r="B76" s="32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32"/>
      <c r="N76" s="32"/>
      <c r="O76" s="32"/>
      <c r="P76" s="32"/>
      <c r="Q76" s="33"/>
      <c r="R76" s="33"/>
      <c r="S76" s="33"/>
      <c r="T76" s="33"/>
      <c r="U76" s="33"/>
      <c r="V76" s="33"/>
      <c r="W76" s="33"/>
      <c r="X76" s="33"/>
      <c r="Y76" s="33"/>
      <c r="Z76" s="33"/>
      <c r="AD76" s="15"/>
      <c r="AF76" s="37" t="s">
        <v>231</v>
      </c>
    </row>
    <row r="77" spans="1:43" x14ac:dyDescent="0.25">
      <c r="A77" s="32"/>
      <c r="B77" s="32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32"/>
      <c r="N77" s="32"/>
      <c r="O77" s="32"/>
      <c r="P77" s="32"/>
      <c r="Q77" s="33"/>
      <c r="R77" s="33"/>
      <c r="S77" s="33"/>
      <c r="T77" s="33"/>
      <c r="U77" s="33"/>
      <c r="V77" s="33"/>
      <c r="W77" s="33"/>
      <c r="X77" s="33"/>
      <c r="Y77" s="33"/>
      <c r="Z77" s="33"/>
      <c r="AD77" s="15"/>
      <c r="AF77" s="68" t="str">
        <f>AF76</f>
        <v>20 yrs</v>
      </c>
    </row>
    <row r="78" spans="1:43" x14ac:dyDescent="0.25">
      <c r="A78" s="32"/>
      <c r="B78" s="32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F78" s="68" t="str">
        <f>AF77</f>
        <v>20 yrs</v>
      </c>
    </row>
    <row r="79" spans="1:43" x14ac:dyDescent="0.25">
      <c r="A79" s="32"/>
      <c r="B79" s="32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32"/>
      <c r="N79" s="32"/>
      <c r="O79" s="32"/>
      <c r="P79" s="32"/>
      <c r="Q79" s="33"/>
      <c r="R79" s="33"/>
      <c r="S79" s="33"/>
      <c r="T79" s="33"/>
      <c r="U79" s="33"/>
      <c r="V79" s="33"/>
      <c r="W79" s="33"/>
      <c r="X79" s="33"/>
      <c r="Y79" s="33"/>
      <c r="Z79" s="33"/>
      <c r="AF79" s="68" t="str">
        <f>AF78</f>
        <v>20 yrs</v>
      </c>
    </row>
    <row r="80" spans="1:43" x14ac:dyDescent="0.25">
      <c r="M80" s="32"/>
      <c r="N80" s="32"/>
      <c r="AF80" s="68" t="str">
        <f>AF43</f>
        <v>20 yrs</v>
      </c>
    </row>
  </sheetData>
  <conditionalFormatting sqref="D7:L8 Q8:Z79 C8:L79">
    <cfRule type="cellIs" dxfId="138" priority="82" operator="equal">
      <formula>"eps"</formula>
    </cfRule>
  </conditionalFormatting>
  <conditionalFormatting sqref="C66:L66">
    <cfRule type="cellIs" dxfId="137" priority="70" operator="equal">
      <formula>"eps"</formula>
    </cfRule>
  </conditionalFormatting>
  <conditionalFormatting sqref="R66:Z66">
    <cfRule type="cellIs" dxfId="136" priority="69" operator="equal">
      <formula>"eps"</formula>
    </cfRule>
  </conditionalFormatting>
  <conditionalFormatting sqref="R66:Z66">
    <cfRule type="cellIs" dxfId="135" priority="68" operator="equal">
      <formula>"eps"</formula>
    </cfRule>
  </conditionalFormatting>
  <conditionalFormatting sqref="C7">
    <cfRule type="cellIs" dxfId="134" priority="67" operator="equal">
      <formula>"eps"</formula>
    </cfRule>
  </conditionalFormatting>
  <conditionalFormatting sqref="C24:L24 R24:Z24">
    <cfRule type="cellIs" dxfId="133" priority="66" operator="equal">
      <formula>"eps"</formula>
    </cfRule>
  </conditionalFormatting>
  <conditionalFormatting sqref="R24:Z24">
    <cfRule type="cellIs" dxfId="132" priority="65" operator="equal">
      <formula>"eps"</formula>
    </cfRule>
  </conditionalFormatting>
  <conditionalFormatting sqref="C45:L45 R45:Z45">
    <cfRule type="cellIs" dxfId="131" priority="64" operator="equal">
      <formula>"eps"</formula>
    </cfRule>
  </conditionalFormatting>
  <conditionalFormatting sqref="R45:Z45">
    <cfRule type="cellIs" dxfId="130" priority="63" operator="equal">
      <formula>"eps"</formula>
    </cfRule>
  </conditionalFormatting>
  <conditionalFormatting sqref="C53">
    <cfRule type="cellIs" dxfId="129" priority="53" operator="equal">
      <formula>"eps"</formula>
    </cfRule>
  </conditionalFormatting>
  <conditionalFormatting sqref="C47">
    <cfRule type="cellIs" dxfId="128" priority="61" operator="equal">
      <formula>"eps"</formula>
    </cfRule>
  </conditionalFormatting>
  <conditionalFormatting sqref="C48">
    <cfRule type="cellIs" dxfId="127" priority="60" operator="equal">
      <formula>"eps"</formula>
    </cfRule>
  </conditionalFormatting>
  <conditionalFormatting sqref="C49">
    <cfRule type="cellIs" dxfId="126" priority="59" operator="equal">
      <formula>"eps"</formula>
    </cfRule>
  </conditionalFormatting>
  <conditionalFormatting sqref="C51">
    <cfRule type="cellIs" dxfId="125" priority="57" operator="equal">
      <formula>"eps"</formula>
    </cfRule>
  </conditionalFormatting>
  <conditionalFormatting sqref="C52">
    <cfRule type="cellIs" dxfId="124" priority="56" operator="equal">
      <formula>"eps"</formula>
    </cfRule>
  </conditionalFormatting>
  <conditionalFormatting sqref="R67:Z79">
    <cfRule type="cellIs" dxfId="123" priority="50" operator="equal">
      <formula>"eps"</formula>
    </cfRule>
  </conditionalFormatting>
  <conditionalFormatting sqref="R67:Z79">
    <cfRule type="cellIs" dxfId="122" priority="49" operator="equal">
      <formula>"eps"</formula>
    </cfRule>
  </conditionalFormatting>
  <conditionalFormatting sqref="AI8:AI69">
    <cfRule type="cellIs" dxfId="121" priority="48" operator="equal">
      <formula>"eps"</formula>
    </cfRule>
  </conditionalFormatting>
  <conditionalFormatting sqref="C69:L69">
    <cfRule type="cellIs" dxfId="120" priority="47" operator="equal">
      <formula>"eps"</formula>
    </cfRule>
  </conditionalFormatting>
  <conditionalFormatting sqref="C72:L72">
    <cfRule type="cellIs" dxfId="119" priority="46" operator="equal">
      <formula>"eps"</formula>
    </cfRule>
  </conditionalFormatting>
  <conditionalFormatting sqref="AL9">
    <cfRule type="cellIs" dxfId="118" priority="43" operator="equal">
      <formula>"eps"</formula>
    </cfRule>
  </conditionalFormatting>
  <conditionalFormatting sqref="AL9">
    <cfRule type="cellIs" dxfId="117" priority="42" operator="equal">
      <formula>"eps"</formula>
    </cfRule>
  </conditionalFormatting>
  <conditionalFormatting sqref="C67:L67">
    <cfRule type="cellIs" dxfId="116" priority="41" operator="equal">
      <formula>"eps"</formula>
    </cfRule>
  </conditionalFormatting>
  <conditionalFormatting sqref="C69">
    <cfRule type="cellIs" dxfId="115" priority="40" operator="equal">
      <formula>"eps"</formula>
    </cfRule>
  </conditionalFormatting>
  <conditionalFormatting sqref="C70">
    <cfRule type="cellIs" dxfId="114" priority="39" operator="equal">
      <formula>"eps"</formula>
    </cfRule>
  </conditionalFormatting>
  <conditionalFormatting sqref="C69:L69">
    <cfRule type="cellIs" dxfId="113" priority="38" operator="equal">
      <formula>"eps"</formula>
    </cfRule>
  </conditionalFormatting>
  <conditionalFormatting sqref="C70:L70">
    <cfRule type="cellIs" dxfId="112" priority="37" operator="equal">
      <formula>"eps"</formula>
    </cfRule>
  </conditionalFormatting>
  <conditionalFormatting sqref="C72:L72">
    <cfRule type="cellIs" dxfId="111" priority="36" operator="equal">
      <formula>"eps"</formula>
    </cfRule>
  </conditionalFormatting>
  <conditionalFormatting sqref="C73:L73">
    <cfRule type="cellIs" dxfId="110" priority="35" operator="equal">
      <formula>"eps"</formula>
    </cfRule>
  </conditionalFormatting>
  <conditionalFormatting sqref="D53:L53">
    <cfRule type="cellIs" dxfId="109" priority="25" operator="equal">
      <formula>"eps"</formula>
    </cfRule>
  </conditionalFormatting>
  <conditionalFormatting sqref="D47:L47">
    <cfRule type="cellIs" dxfId="108" priority="33" operator="equal">
      <formula>"eps"</formula>
    </cfRule>
  </conditionalFormatting>
  <conditionalFormatting sqref="D48:L48">
    <cfRule type="cellIs" dxfId="107" priority="32" operator="equal">
      <formula>"eps"</formula>
    </cfRule>
  </conditionalFormatting>
  <conditionalFormatting sqref="D49:L49">
    <cfRule type="cellIs" dxfId="106" priority="31" operator="equal">
      <formula>"eps"</formula>
    </cfRule>
  </conditionalFormatting>
  <conditionalFormatting sqref="D50:L50">
    <cfRule type="cellIs" dxfId="105" priority="30" operator="equal">
      <formula>"eps"</formula>
    </cfRule>
  </conditionalFormatting>
  <conditionalFormatting sqref="D51:L51">
    <cfRule type="cellIs" dxfId="104" priority="29" operator="equal">
      <formula>"eps"</formula>
    </cfRule>
  </conditionalFormatting>
  <conditionalFormatting sqref="D52:L52">
    <cfRule type="cellIs" dxfId="103" priority="28" operator="equal">
      <formula>"eps"</formula>
    </cfRule>
  </conditionalFormatting>
  <conditionalFormatting sqref="D69:L69">
    <cfRule type="cellIs" dxfId="102" priority="24" operator="equal">
      <formula>"eps"</formula>
    </cfRule>
  </conditionalFormatting>
  <conditionalFormatting sqref="D70:L70">
    <cfRule type="cellIs" dxfId="101" priority="23" operator="equal">
      <formula>"eps"</formula>
    </cfRule>
  </conditionalFormatting>
  <conditionalFormatting sqref="C67">
    <cfRule type="cellIs" dxfId="100" priority="22" operator="equal">
      <formula>"eps"</formula>
    </cfRule>
  </conditionalFormatting>
  <conditionalFormatting sqref="C69">
    <cfRule type="cellIs" dxfId="99" priority="21" operator="equal">
      <formula>"eps"</formula>
    </cfRule>
  </conditionalFormatting>
  <conditionalFormatting sqref="C70">
    <cfRule type="cellIs" dxfId="98" priority="20" operator="equal">
      <formula>"eps"</formula>
    </cfRule>
  </conditionalFormatting>
  <conditionalFormatting sqref="C72">
    <cfRule type="cellIs" dxfId="97" priority="19" operator="equal">
      <formula>"eps"</formula>
    </cfRule>
  </conditionalFormatting>
  <conditionalFormatting sqref="C73">
    <cfRule type="cellIs" dxfId="96" priority="18" operator="equal">
      <formula>"eps"</formula>
    </cfRule>
  </conditionalFormatting>
  <conditionalFormatting sqref="C11">
    <cfRule type="cellIs" dxfId="95" priority="13" operator="equal">
      <formula>"eps"</formula>
    </cfRule>
  </conditionalFormatting>
  <conditionalFormatting sqref="C11">
    <cfRule type="cellIs" dxfId="94" priority="12" operator="equal">
      <formula>"eps"</formula>
    </cfRule>
  </conditionalFormatting>
  <conditionalFormatting sqref="C11">
    <cfRule type="cellIs" dxfId="93" priority="11" operator="equal">
      <formula>"eps"</formula>
    </cfRule>
  </conditionalFormatting>
  <conditionalFormatting sqref="C11">
    <cfRule type="cellIs" dxfId="92" priority="10" operator="equal">
      <formula>"eps"</formula>
    </cfRule>
  </conditionalFormatting>
  <conditionalFormatting sqref="C67">
    <cfRule type="cellIs" dxfId="91" priority="9" operator="equal">
      <formula>"eps"</formula>
    </cfRule>
  </conditionalFormatting>
  <conditionalFormatting sqref="C69:L69">
    <cfRule type="cellIs" dxfId="90" priority="8" operator="equal">
      <formula>"eps"</formula>
    </cfRule>
  </conditionalFormatting>
  <conditionalFormatting sqref="C70:L70">
    <cfRule type="cellIs" dxfId="89" priority="7" operator="equal">
      <formula>"eps"</formula>
    </cfRule>
  </conditionalFormatting>
  <conditionalFormatting sqref="C70">
    <cfRule type="cellIs" dxfId="88" priority="6" operator="equal">
      <formula>"eps"</formula>
    </cfRule>
  </conditionalFormatting>
  <conditionalFormatting sqref="C70">
    <cfRule type="cellIs" dxfId="87" priority="5" operator="equal">
      <formula>"eps"</formula>
    </cfRule>
  </conditionalFormatting>
  <conditionalFormatting sqref="C72:L72">
    <cfRule type="cellIs" dxfId="86" priority="4" operator="equal">
      <formula>"eps"</formula>
    </cfRule>
  </conditionalFormatting>
  <conditionalFormatting sqref="C73:L73">
    <cfRule type="cellIs" dxfId="85" priority="3" operator="equal">
      <formula>"eps"</formula>
    </cfRule>
  </conditionalFormatting>
  <conditionalFormatting sqref="C73">
    <cfRule type="cellIs" dxfId="84" priority="2" operator="equal">
      <formula>"eps"</formula>
    </cfRule>
  </conditionalFormatting>
  <conditionalFormatting sqref="C73">
    <cfRule type="cellIs" dxfId="83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7" t="str">
        <f t="shared" ref="D8:K8" si="1">C8</f>
        <v>eps</v>
      </c>
      <c r="E8" s="17" t="str">
        <f t="shared" si="1"/>
        <v>eps</v>
      </c>
      <c r="F8" s="17" t="str">
        <f t="shared" si="1"/>
        <v>eps</v>
      </c>
      <c r="G8" s="17" t="str">
        <f t="shared" si="1"/>
        <v>eps</v>
      </c>
      <c r="H8" s="17" t="str">
        <f t="shared" si="1"/>
        <v>eps</v>
      </c>
      <c r="I8" s="17" t="str">
        <f t="shared" si="1"/>
        <v>eps</v>
      </c>
      <c r="J8" s="17" t="str">
        <f t="shared" si="1"/>
        <v>eps</v>
      </c>
      <c r="K8" s="17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7" t="str">
        <f t="shared" ref="C9:K13" si="4">B9</f>
        <v>eps</v>
      </c>
      <c r="D9" s="17" t="str">
        <f t="shared" si="4"/>
        <v>eps</v>
      </c>
      <c r="E9" s="17" t="str">
        <f t="shared" si="4"/>
        <v>eps</v>
      </c>
      <c r="F9" s="17" t="str">
        <f t="shared" si="4"/>
        <v>eps</v>
      </c>
      <c r="G9" s="17" t="str">
        <f t="shared" si="4"/>
        <v>eps</v>
      </c>
      <c r="H9" s="17" t="str">
        <f t="shared" si="4"/>
        <v>eps</v>
      </c>
      <c r="I9" s="17" t="str">
        <f t="shared" si="4"/>
        <v>eps</v>
      </c>
      <c r="J9" s="17" t="str">
        <f t="shared" si="4"/>
        <v>eps</v>
      </c>
      <c r="K9" s="17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tr">
        <f>B9</f>
        <v>eps</v>
      </c>
      <c r="C10" s="17" t="str">
        <f t="shared" si="4"/>
        <v>eps</v>
      </c>
      <c r="D10" s="17" t="str">
        <f t="shared" si="4"/>
        <v>eps</v>
      </c>
      <c r="E10" s="17" t="str">
        <f t="shared" si="4"/>
        <v>eps</v>
      </c>
      <c r="F10" s="17" t="str">
        <f t="shared" si="4"/>
        <v>eps</v>
      </c>
      <c r="G10" s="17" t="str">
        <f t="shared" si="4"/>
        <v>eps</v>
      </c>
      <c r="H10" s="17" t="str">
        <f t="shared" si="4"/>
        <v>eps</v>
      </c>
      <c r="I10" s="17" t="str">
        <f t="shared" si="4"/>
        <v>eps</v>
      </c>
      <c r="J10" s="17" t="str">
        <f t="shared" si="4"/>
        <v>eps</v>
      </c>
      <c r="K10" s="17" t="str">
        <f t="shared" si="4"/>
        <v>eps</v>
      </c>
      <c r="N10" t="s">
        <v>104</v>
      </c>
      <c r="O10" s="17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tr">
        <f>B10</f>
        <v>eps</v>
      </c>
      <c r="C11" s="17" t="str">
        <f t="shared" si="4"/>
        <v>eps</v>
      </c>
      <c r="D11" s="17" t="str">
        <f t="shared" si="4"/>
        <v>eps</v>
      </c>
      <c r="E11" s="17" t="str">
        <f t="shared" si="4"/>
        <v>eps</v>
      </c>
      <c r="F11" s="17" t="str">
        <f t="shared" si="4"/>
        <v>eps</v>
      </c>
      <c r="G11" s="17" t="str">
        <f t="shared" si="4"/>
        <v>eps</v>
      </c>
      <c r="H11" s="17" t="str">
        <f t="shared" si="4"/>
        <v>eps</v>
      </c>
      <c r="I11" s="17" t="str">
        <f t="shared" si="4"/>
        <v>eps</v>
      </c>
      <c r="J11" s="17" t="str">
        <f t="shared" si="4"/>
        <v>eps</v>
      </c>
      <c r="K11" s="17" t="str">
        <f t="shared" si="4"/>
        <v>eps</v>
      </c>
      <c r="N11" t="s">
        <v>105</v>
      </c>
      <c r="O11" s="17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4"/>
        <v>eps</v>
      </c>
      <c r="D12" s="17" t="str">
        <f t="shared" si="4"/>
        <v>eps</v>
      </c>
      <c r="E12" s="17" t="str">
        <f t="shared" si="4"/>
        <v>eps</v>
      </c>
      <c r="F12" s="17" t="str">
        <f t="shared" si="4"/>
        <v>eps</v>
      </c>
      <c r="G12" s="17" t="str">
        <f t="shared" si="4"/>
        <v>eps</v>
      </c>
      <c r="H12" s="17" t="str">
        <f t="shared" si="4"/>
        <v>eps</v>
      </c>
      <c r="I12" s="17" t="str">
        <f t="shared" si="4"/>
        <v>eps</v>
      </c>
      <c r="J12" s="17" t="str">
        <f t="shared" si="4"/>
        <v>eps</v>
      </c>
      <c r="K12" s="17" t="str">
        <f t="shared" si="4"/>
        <v>eps</v>
      </c>
      <c r="N12" t="s">
        <v>53</v>
      </c>
      <c r="O12" s="17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tr">
        <f>B12</f>
        <v>eps</v>
      </c>
      <c r="C13" s="17" t="str">
        <f t="shared" si="4"/>
        <v>eps</v>
      </c>
      <c r="D13" s="17" t="str">
        <f t="shared" si="4"/>
        <v>eps</v>
      </c>
      <c r="E13" s="17" t="str">
        <f t="shared" si="4"/>
        <v>eps</v>
      </c>
      <c r="F13" s="17" t="str">
        <f t="shared" si="4"/>
        <v>eps</v>
      </c>
      <c r="G13" s="17" t="str">
        <f t="shared" si="4"/>
        <v>eps</v>
      </c>
      <c r="H13" s="17" t="str">
        <f t="shared" si="4"/>
        <v>eps</v>
      </c>
      <c r="I13" s="17" t="str">
        <f t="shared" si="4"/>
        <v>eps</v>
      </c>
      <c r="J13" s="17" t="str">
        <f t="shared" si="4"/>
        <v>eps</v>
      </c>
      <c r="K13" s="17" t="str">
        <f t="shared" si="4"/>
        <v>eps</v>
      </c>
      <c r="N13" t="s">
        <v>132</v>
      </c>
      <c r="O13" s="17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2" priority="11" operator="equal">
      <formula>"eps"</formula>
    </cfRule>
  </conditionalFormatting>
  <conditionalFormatting sqref="O8:X13">
    <cfRule type="cellIs" dxfId="81" priority="3" operator="equal">
      <formula>"eps"</formula>
    </cfRule>
  </conditionalFormatting>
  <conditionalFormatting sqref="P8:X13">
    <cfRule type="cellIs" dxfId="80" priority="2" operator="equal">
      <formula>"eps"</formula>
    </cfRule>
  </conditionalFormatting>
  <conditionalFormatting sqref="P8:X13">
    <cfRule type="cellIs" dxfId="7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S8" activePane="bottomRight" state="frozen"/>
      <selection activeCell="F8" sqref="F8"/>
      <selection pane="topRight" activeCell="F8" sqref="F8"/>
      <selection pane="bottomLeft" activeCell="F8" sqref="F8"/>
      <selection pane="bottomRight" activeCell="AC9" sqref="AC9"/>
    </sheetView>
  </sheetViews>
  <sheetFormatPr defaultRowHeight="15" x14ac:dyDescent="0.25"/>
  <cols>
    <col min="27" max="37" width="8.85546875" style="75"/>
    <col min="41" max="41" width="9.28515625" style="15"/>
  </cols>
  <sheetData>
    <row r="1" spans="1:46" ht="18.75" x14ac:dyDescent="0.3">
      <c r="A1" s="1" t="s">
        <v>79</v>
      </c>
    </row>
    <row r="5" spans="1:46" x14ac:dyDescent="0.25">
      <c r="A5" s="2" t="s">
        <v>162</v>
      </c>
      <c r="N5" s="2" t="s">
        <v>155</v>
      </c>
      <c r="AA5" s="2" t="s">
        <v>155</v>
      </c>
      <c r="AN5" t="s">
        <v>272</v>
      </c>
    </row>
    <row r="6" spans="1:46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N6" t="s">
        <v>276</v>
      </c>
    </row>
    <row r="7" spans="1:46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273</v>
      </c>
      <c r="AR7" s="6" t="s">
        <v>275</v>
      </c>
      <c r="AT7" s="6" t="s">
        <v>274</v>
      </c>
    </row>
    <row r="8" spans="1:46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>
        <v>0.5</v>
      </c>
      <c r="Q8" s="11" t="s">
        <v>77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75" t="str">
        <f>N8</f>
        <v>flab-p</v>
      </c>
      <c r="AB8" s="17" t="s">
        <v>77</v>
      </c>
      <c r="AC8" s="17">
        <v>-0.5</v>
      </c>
      <c r="AD8" s="17" t="s">
        <v>77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18" t="s">
        <v>284</v>
      </c>
      <c r="AO8" s="15" t="s">
        <v>102</v>
      </c>
      <c r="AP8" t="s">
        <v>277</v>
      </c>
      <c r="AQ8" s="40">
        <v>-0.12416728559939472</v>
      </c>
      <c r="AR8" s="40">
        <v>8.9065642927693922E-2</v>
      </c>
      <c r="AS8" s="41"/>
      <c r="AT8" s="40">
        <v>2.2422767783087938E-2</v>
      </c>
    </row>
    <row r="9" spans="1:46" x14ac:dyDescent="0.25">
      <c r="A9" t="s">
        <v>103</v>
      </c>
      <c r="B9" s="17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77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75" t="str">
        <f>N9</f>
        <v>flab-m</v>
      </c>
      <c r="AB9" s="17" t="str">
        <f>AB8</f>
        <v>eps</v>
      </c>
      <c r="AC9" s="17">
        <f>AC8</f>
        <v>-0.5</v>
      </c>
      <c r="AD9" s="17" t="s">
        <v>77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18"/>
      <c r="AO9" s="15" t="s">
        <v>103</v>
      </c>
      <c r="AP9" t="s">
        <v>278</v>
      </c>
      <c r="AQ9" s="40">
        <v>-7.174168819979454E-3</v>
      </c>
      <c r="AR9" s="40">
        <v>-5.6962765598347787E-2</v>
      </c>
      <c r="AS9" s="41"/>
      <c r="AT9" s="40">
        <v>-5.0680632729916297E-2</v>
      </c>
    </row>
    <row r="10" spans="1:46" x14ac:dyDescent="0.25">
      <c r="A10" t="s">
        <v>104</v>
      </c>
      <c r="B10" s="17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77</v>
      </c>
      <c r="P10" s="11" t="str">
        <f>$O10</f>
        <v>eps</v>
      </c>
      <c r="Q10" s="75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75" t="str">
        <f>N10</f>
        <v>flab-s</v>
      </c>
      <c r="AB10" s="17" t="s">
        <v>77</v>
      </c>
      <c r="AC10" s="17">
        <v>-0.2</v>
      </c>
      <c r="AD10" s="75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18"/>
      <c r="AO10" s="15" t="s">
        <v>104</v>
      </c>
      <c r="AP10" t="s">
        <v>279</v>
      </c>
      <c r="AQ10" s="40">
        <v>3.2526080102635246E-2</v>
      </c>
      <c r="AR10" s="40">
        <v>0.17066786256599764</v>
      </c>
      <c r="AS10" s="41"/>
      <c r="AT10" s="40">
        <v>0.18602450187111397</v>
      </c>
    </row>
    <row r="11" spans="1:46" x14ac:dyDescent="0.25">
      <c r="A11" t="s">
        <v>105</v>
      </c>
      <c r="B11" s="17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77</v>
      </c>
      <c r="P11" s="11" t="str">
        <f>$O11</f>
        <v>eps</v>
      </c>
      <c r="Q11" s="75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75" t="str">
        <f>N11</f>
        <v>flab-t</v>
      </c>
      <c r="AB11" s="17" t="s">
        <v>77</v>
      </c>
      <c r="AC11" s="17">
        <f>AC10</f>
        <v>-0.2</v>
      </c>
      <c r="AD11" s="75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18"/>
      <c r="AP11" s="38" t="s">
        <v>280</v>
      </c>
      <c r="AQ11" s="42">
        <v>1.6407943861547869E-2</v>
      </c>
      <c r="AR11" s="42">
        <v>-7.794599544481684E-2</v>
      </c>
      <c r="AS11" s="41"/>
      <c r="AT11" s="42">
        <v>-3.7751419634001304E-2</v>
      </c>
    </row>
    <row r="12" spans="1:46" x14ac:dyDescent="0.25">
      <c r="A12" t="s">
        <v>132</v>
      </c>
      <c r="B12" s="17" t="s">
        <v>77</v>
      </c>
      <c r="C12" s="11" t="str">
        <f t="shared" ref="C12:K12" si="5">$B12</f>
        <v>eps</v>
      </c>
      <c r="D12" s="11" t="str">
        <f t="shared" si="5"/>
        <v>eps</v>
      </c>
      <c r="E12" s="11" t="str">
        <f t="shared" si="5"/>
        <v>eps</v>
      </c>
      <c r="F12" s="11" t="str">
        <f t="shared" si="5"/>
        <v>eps</v>
      </c>
      <c r="G12" s="11" t="str">
        <f t="shared" si="5"/>
        <v>eps</v>
      </c>
      <c r="H12" s="11" t="str">
        <f t="shared" si="5"/>
        <v>eps</v>
      </c>
      <c r="I12" s="11" t="str">
        <f t="shared" si="5"/>
        <v>eps</v>
      </c>
      <c r="J12" s="11" t="str">
        <f t="shared" si="5"/>
        <v>eps</v>
      </c>
      <c r="K12" s="11" t="str">
        <f t="shared" si="5"/>
        <v>eps</v>
      </c>
      <c r="N12" t="str">
        <f>A12</f>
        <v>flnd</v>
      </c>
      <c r="O12" s="17" t="s">
        <v>77</v>
      </c>
      <c r="P12" s="11" t="str">
        <f t="shared" ref="P12:X12" si="6">$O12</f>
        <v>eps</v>
      </c>
      <c r="Q12" s="11" t="s">
        <v>77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75" t="str">
        <f>N12</f>
        <v>flnd</v>
      </c>
      <c r="AB12" s="17" t="s">
        <v>77</v>
      </c>
      <c r="AC12" s="17" t="str">
        <f t="shared" ref="AC12:AK12" si="7">$O12</f>
        <v>eps</v>
      </c>
      <c r="AD12" s="17" t="s">
        <v>77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18"/>
      <c r="AO12" s="39"/>
      <c r="AP12" s="38" t="s">
        <v>281</v>
      </c>
      <c r="AQ12" s="42">
        <v>6.5961410991616454E-2</v>
      </c>
      <c r="AR12" s="42">
        <v>0.21667050209847805</v>
      </c>
      <c r="AS12" s="41"/>
      <c r="AT12" s="42">
        <v>0.17583938011480438</v>
      </c>
    </row>
    <row r="13" spans="1:46" x14ac:dyDescent="0.25">
      <c r="AN13" s="218"/>
      <c r="AO13" s="15" t="s">
        <v>105</v>
      </c>
      <c r="AQ13" s="40">
        <v>2.3361219962093616E-2</v>
      </c>
      <c r="AR13" s="40">
        <v>8.7889745906794214E-2</v>
      </c>
      <c r="AS13" s="41"/>
      <c r="AT13" s="40">
        <v>9.2156184461511303E-2</v>
      </c>
    </row>
    <row r="14" spans="1:46" x14ac:dyDescent="0.25">
      <c r="AN14" s="218"/>
      <c r="AO14" s="39"/>
      <c r="AP14" t="s">
        <v>282</v>
      </c>
      <c r="AQ14" s="40">
        <v>-1.3052229519291858E-2</v>
      </c>
      <c r="AR14" s="40">
        <v>3.2548573126501612E-2</v>
      </c>
      <c r="AS14" s="41"/>
      <c r="AT14" s="40">
        <v>1.63105227921021E-2</v>
      </c>
    </row>
    <row r="15" spans="1:46" x14ac:dyDescent="0.25">
      <c r="AN15" s="218" t="s">
        <v>283</v>
      </c>
      <c r="AO15" s="15" t="s">
        <v>102</v>
      </c>
      <c r="AP15" t="s">
        <v>277</v>
      </c>
      <c r="AQ15" s="40">
        <v>-0.13795755314869784</v>
      </c>
      <c r="AR15" s="40">
        <v>8.7323430551815129E-2</v>
      </c>
      <c r="AS15" s="41"/>
      <c r="AT15" s="40">
        <v>1.816443673310375E-2</v>
      </c>
    </row>
    <row r="16" spans="1:46" x14ac:dyDescent="0.25">
      <c r="AN16" s="218"/>
      <c r="AO16" s="15" t="s">
        <v>103</v>
      </c>
      <c r="AP16" t="s">
        <v>278</v>
      </c>
      <c r="AQ16" s="40">
        <v>-2.2616039114949027E-2</v>
      </c>
      <c r="AR16" s="40">
        <v>-6.8104402073511539E-2</v>
      </c>
      <c r="AS16" s="41"/>
      <c r="AT16" s="40">
        <v>-6.3626655215099026E-2</v>
      </c>
    </row>
    <row r="17" spans="9:46" x14ac:dyDescent="0.25">
      <c r="AN17" s="218"/>
      <c r="AO17" s="15" t="s">
        <v>104</v>
      </c>
      <c r="AP17" t="s">
        <v>279</v>
      </c>
      <c r="AQ17" s="40">
        <v>1.3349257353881372E-2</v>
      </c>
      <c r="AR17" s="40">
        <v>0.18316479510853445</v>
      </c>
      <c r="AS17" s="41"/>
      <c r="AT17" s="40">
        <v>0.20265341986294438</v>
      </c>
    </row>
    <row r="18" spans="9:46" x14ac:dyDescent="0.25">
      <c r="AN18" s="218"/>
      <c r="AP18" s="38" t="s">
        <v>280</v>
      </c>
      <c r="AQ18" s="42">
        <v>5.2661941692828673E-3</v>
      </c>
      <c r="AR18" s="42">
        <v>-9.6357615475695546E-2</v>
      </c>
      <c r="AS18" s="41"/>
      <c r="AT18" s="42">
        <v>-4.9992717055733049E-2</v>
      </c>
    </row>
    <row r="19" spans="9:46" x14ac:dyDescent="0.25">
      <c r="AN19" s="218"/>
      <c r="AO19" s="39"/>
      <c r="AP19" s="38" t="s">
        <v>281</v>
      </c>
      <c r="AQ19" s="42">
        <v>6.2288895613269002E-2</v>
      </c>
      <c r="AR19" s="42">
        <v>0.21670917030532677</v>
      </c>
      <c r="AS19" s="41"/>
      <c r="AT19" s="42">
        <v>0.17831164197556482</v>
      </c>
    </row>
    <row r="20" spans="9:46" x14ac:dyDescent="0.25">
      <c r="AN20" s="218"/>
      <c r="AO20" s="15" t="s">
        <v>105</v>
      </c>
      <c r="AQ20" s="40">
        <v>1.4973982852586998E-2</v>
      </c>
      <c r="AR20" s="40">
        <v>8.124489580891181E-3</v>
      </c>
      <c r="AS20" s="41"/>
      <c r="AT20" s="40">
        <v>1.4603679683246495E-2</v>
      </c>
    </row>
    <row r="21" spans="9:46" x14ac:dyDescent="0.25">
      <c r="AN21" s="218"/>
      <c r="AO21" s="39"/>
      <c r="AP21" t="s">
        <v>282</v>
      </c>
      <c r="AQ21" s="40">
        <v>-2.7610032011671559E-2</v>
      </c>
      <c r="AR21" s="40">
        <v>3.0616529834912365E-2</v>
      </c>
      <c r="AS21" s="41"/>
      <c r="AT21" s="40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78" priority="17" operator="equal">
      <formula>"eps"</formula>
    </cfRule>
  </conditionalFormatting>
  <conditionalFormatting sqref="O8:X12">
    <cfRule type="cellIs" dxfId="77" priority="11" operator="equal">
      <formula>"eps"</formula>
    </cfRule>
  </conditionalFormatting>
  <conditionalFormatting sqref="P8:X12">
    <cfRule type="cellIs" dxfId="76" priority="10" operator="equal">
      <formula>"eps"</formula>
    </cfRule>
  </conditionalFormatting>
  <conditionalFormatting sqref="P8:X12">
    <cfRule type="cellIs" dxfId="75" priority="9" operator="equal">
      <formula>"eps"</formula>
    </cfRule>
  </conditionalFormatting>
  <conditionalFormatting sqref="P8:X12">
    <cfRule type="cellIs" dxfId="74" priority="8" operator="equal">
      <formula>"eps"</formula>
    </cfRule>
  </conditionalFormatting>
  <conditionalFormatting sqref="P8:X12">
    <cfRule type="cellIs" dxfId="73" priority="7" operator="equal">
      <formula>"eps"</formula>
    </cfRule>
  </conditionalFormatting>
  <conditionalFormatting sqref="AB8:AK12">
    <cfRule type="cellIs" dxfId="72" priority="6" operator="equal">
      <formula>"eps"</formula>
    </cfRule>
  </conditionalFormatting>
  <conditionalFormatting sqref="AB8:AK12">
    <cfRule type="cellIs" dxfId="71" priority="5" operator="equal">
      <formula>"eps"</formula>
    </cfRule>
  </conditionalFormatting>
  <conditionalFormatting sqref="AC8:AK12">
    <cfRule type="cellIs" dxfId="70" priority="4" operator="equal">
      <formula>"eps"</formula>
    </cfRule>
  </conditionalFormatting>
  <conditionalFormatting sqref="AC8:AK12">
    <cfRule type="cellIs" dxfId="69" priority="3" operator="equal">
      <formula>"eps"</formula>
    </cfRule>
  </conditionalFormatting>
  <conditionalFormatting sqref="AC8:AK12">
    <cfRule type="cellIs" dxfId="68" priority="2" operator="equal">
      <formula>"eps"</formula>
    </cfRule>
  </conditionalFormatting>
  <conditionalFormatting sqref="AC8:AK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7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7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7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8" activePane="bottomRight" state="frozen"/>
      <selection activeCell="F8" sqref="F8"/>
      <selection pane="topRight" activeCell="F8" sqref="F8"/>
      <selection pane="bottomLeft" activeCell="F8" sqref="F8"/>
      <selection pane="bottomRight" activeCell="X73" sqref="X73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TFP!A8</f>
        <v>aagri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75" t="str">
        <f>TFP!A9</f>
        <v>afore</v>
      </c>
      <c r="B9" s="75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75" t="str">
        <f>TFP!A10</f>
        <v>afish</v>
      </c>
      <c r="B10" s="75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75" t="str">
        <f>TFP!A11</f>
        <v>acoal</v>
      </c>
      <c r="B11" s="75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75" t="str">
        <f>TFP!A12</f>
        <v>agold</v>
      </c>
      <c r="B12" s="75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75" t="str">
        <f>TFP!A13</f>
        <v>apgm</v>
      </c>
      <c r="B13" s="75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apgm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75" t="str">
        <f>TFP!A14</f>
        <v>amore</v>
      </c>
      <c r="B14" s="75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amore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75" t="str">
        <f>TFP!A15</f>
        <v>amine</v>
      </c>
      <c r="B15" s="75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amine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75" t="str">
        <f>TFP!A16</f>
        <v>acoil</v>
      </c>
      <c r="B16" s="75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acoil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75" t="str">
        <f>TFP!A17</f>
        <v>angas</v>
      </c>
      <c r="B17" s="75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angas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75" t="str">
        <f>TFP!A18</f>
        <v>ahydr</v>
      </c>
      <c r="B18" s="75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ahydr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75" t="str">
        <f>TFP!A19</f>
        <v>afood</v>
      </c>
      <c r="B19" s="75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afood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75" t="str">
        <f>TFP!A20</f>
        <v>abevt</v>
      </c>
      <c r="B20" s="75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abevt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75" t="str">
        <f>TFP!A21</f>
        <v>atext</v>
      </c>
      <c r="B21" s="75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atext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75" t="str">
        <f>TFP!A22</f>
        <v>aclth</v>
      </c>
      <c r="B22" s="75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aclth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75" t="str">
        <f>TFP!A23</f>
        <v>aleat</v>
      </c>
      <c r="B23" s="75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aleat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75" t="str">
        <f>TFP!A24</f>
        <v>afoot</v>
      </c>
      <c r="B24" s="75" t="s">
        <v>74</v>
      </c>
      <c r="C24" s="16" t="s">
        <v>77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afoot</v>
      </c>
      <c r="P24" s="15" t="str">
        <f t="shared" si="5"/>
        <v>nat</v>
      </c>
      <c r="Q24" s="16" t="s">
        <v>77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75" t="str">
        <f>TFP!A25</f>
        <v>awood</v>
      </c>
      <c r="B25" s="75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awood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75" t="str">
        <f>TFP!A26</f>
        <v>apapr</v>
      </c>
      <c r="B26" s="75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apapr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75" t="str">
        <f>TFP!A27</f>
        <v>aprnt</v>
      </c>
      <c r="B27" s="75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aprnt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75" t="str">
        <f>TFP!A28</f>
        <v>apetr</v>
      </c>
      <c r="B28" s="75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apetr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75" t="str">
        <f>TFP!A29</f>
        <v>aammo</v>
      </c>
      <c r="B29" s="75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aammo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75" t="str">
        <f>TFP!A30</f>
        <v>abchm</v>
      </c>
      <c r="B30" s="75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abchm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75" t="str">
        <f>TFP!A31</f>
        <v>aochm</v>
      </c>
      <c r="B31" s="75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aochm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75" t="str">
        <f>TFP!A32</f>
        <v>arubb</v>
      </c>
      <c r="B32" s="75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arubb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75" t="str">
        <f>TFP!A33</f>
        <v>aplas</v>
      </c>
      <c r="B33" s="75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aplas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75" t="str">
        <f>TFP!A34</f>
        <v>aglas</v>
      </c>
      <c r="B34" s="75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aglas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75" t="str">
        <f>TFP!A35</f>
        <v>anmet</v>
      </c>
      <c r="B35" s="75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anmet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75" t="str">
        <f>TFP!A36</f>
        <v>airon</v>
      </c>
      <c r="B36" s="75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airon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75" t="str">
        <f>TFP!A37</f>
        <v>anfrm</v>
      </c>
      <c r="B37" s="75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anfrm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75" t="str">
        <f>TFP!A38</f>
        <v>ametp</v>
      </c>
      <c r="B38" s="75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ametp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75" t="str">
        <f>TFP!A39</f>
        <v>amach</v>
      </c>
      <c r="B39" s="75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amach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75" t="str">
        <f>TFP!A40</f>
        <v>aelct</v>
      </c>
      <c r="B40" s="75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aelct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75" t="str">
        <f>TFP!A41</f>
        <v>afcel</v>
      </c>
      <c r="B41" s="75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afcel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75" t="str">
        <f>TFP!A42</f>
        <v>aemch</v>
      </c>
      <c r="B42" s="75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aemch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75" t="str">
        <f>TFP!A43</f>
        <v>asequ</v>
      </c>
      <c r="B43" s="75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asequ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75" t="str">
        <f>TFP!A44</f>
        <v>avehi</v>
      </c>
      <c r="B44" s="75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avehi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75" t="str">
        <f>TFP!A45</f>
        <v>atequ</v>
      </c>
      <c r="B45" s="75" t="s">
        <v>74</v>
      </c>
      <c r="C45" s="16" t="s">
        <v>77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atequ</v>
      </c>
      <c r="P45" s="15" t="str">
        <f t="shared" si="5"/>
        <v>nat</v>
      </c>
      <c r="Q45" s="16" t="s">
        <v>77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75" t="str">
        <f>TFP!A46</f>
        <v>afurn</v>
      </c>
      <c r="B46" s="75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afurn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75" t="str">
        <f>TFP!A47</f>
        <v>aoman</v>
      </c>
      <c r="B47" s="75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aoman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75" t="str">
        <f>TFP!A48</f>
        <v>aelec</v>
      </c>
      <c r="B48" s="75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aelec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75" t="str">
        <f>TFP!A49</f>
        <v>awatr</v>
      </c>
      <c r="B49" s="75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awatr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75" t="str">
        <f>TFP!A50</f>
        <v>acons</v>
      </c>
      <c r="B50" s="75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acons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75" t="str">
        <f>TFP!A51</f>
        <v>atrad</v>
      </c>
      <c r="B51" s="75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atrad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75" t="str">
        <f>TFP!A52</f>
        <v>ahotl</v>
      </c>
      <c r="B52" s="75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ahotl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75" t="str">
        <f>TFP!A53</f>
        <v>atrps</v>
      </c>
      <c r="B53" s="75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atrps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75" t="str">
        <f>TFP!A54</f>
        <v>altrp-p</v>
      </c>
      <c r="B54" s="75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altrp-p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75" t="str">
        <f>TFP!A55</f>
        <v>altrp-f</v>
      </c>
      <c r="B55" s="75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altrp-f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75" t="str">
        <f>TFP!A56</f>
        <v>awtrp</v>
      </c>
      <c r="B56" s="75" t="s">
        <v>74</v>
      </c>
      <c r="C56" s="11" t="s">
        <v>77</v>
      </c>
      <c r="D56" s="11" t="str">
        <f t="shared" ref="D56:L63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awtrp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75" t="str">
        <f>TFP!A57</f>
        <v>aatrp</v>
      </c>
      <c r="B57" s="75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aatrp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75" t="str">
        <f>TFP!A58</f>
        <v>acomm</v>
      </c>
      <c r="B58" s="75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acomm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75" t="str">
        <f>TFP!A59</f>
        <v>afsrv</v>
      </c>
      <c r="B59" s="75" t="s">
        <v>74</v>
      </c>
      <c r="C59" s="17" t="s">
        <v>77</v>
      </c>
      <c r="D59" s="17" t="str">
        <f t="shared" si="11"/>
        <v>eps</v>
      </c>
      <c r="E59" s="17" t="str">
        <f t="shared" si="11"/>
        <v>eps</v>
      </c>
      <c r="F59" s="17" t="str">
        <f t="shared" si="11"/>
        <v>eps</v>
      </c>
      <c r="G59" s="17" t="str">
        <f t="shared" si="11"/>
        <v>eps</v>
      </c>
      <c r="H59" s="17" t="str">
        <f t="shared" si="11"/>
        <v>eps</v>
      </c>
      <c r="I59" s="17" t="str">
        <f t="shared" si="11"/>
        <v>eps</v>
      </c>
      <c r="J59" s="17" t="str">
        <f t="shared" si="11"/>
        <v>eps</v>
      </c>
      <c r="K59" s="17" t="str">
        <f t="shared" si="11"/>
        <v>eps</v>
      </c>
      <c r="L59" s="17" t="str">
        <f t="shared" si="11"/>
        <v>eps</v>
      </c>
      <c r="O59" s="15" t="str">
        <f t="shared" si="4"/>
        <v>afsrv</v>
      </c>
      <c r="P59" s="15" t="str">
        <f t="shared" si="5"/>
        <v>nat</v>
      </c>
      <c r="Q59" s="17" t="s">
        <v>77</v>
      </c>
      <c r="R59" s="17" t="str">
        <f t="shared" ref="R59:Z63" si="12">$C59</f>
        <v>eps</v>
      </c>
      <c r="S59" s="17" t="str">
        <f t="shared" si="12"/>
        <v>eps</v>
      </c>
      <c r="T59" s="17" t="str">
        <f t="shared" si="12"/>
        <v>eps</v>
      </c>
      <c r="U59" s="17" t="str">
        <f t="shared" si="12"/>
        <v>eps</v>
      </c>
      <c r="V59" s="17" t="str">
        <f t="shared" si="12"/>
        <v>eps</v>
      </c>
      <c r="W59" s="17" t="str">
        <f t="shared" si="12"/>
        <v>eps</v>
      </c>
      <c r="X59" s="17" t="str">
        <f t="shared" si="12"/>
        <v>eps</v>
      </c>
      <c r="Y59" s="17" t="str">
        <f t="shared" si="12"/>
        <v>eps</v>
      </c>
      <c r="Z59" s="17" t="str">
        <f t="shared" si="12"/>
        <v>eps</v>
      </c>
    </row>
    <row r="60" spans="1:26" x14ac:dyDescent="0.25">
      <c r="A60" s="75" t="str">
        <f>TFP!A60</f>
        <v>absrv</v>
      </c>
      <c r="B60" s="75" t="s">
        <v>74</v>
      </c>
      <c r="C60" s="17" t="s">
        <v>77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75" t="str">
        <f t="shared" ref="O60:O63" si="13">A60</f>
        <v>absrv</v>
      </c>
      <c r="P60" s="75" t="str">
        <f t="shared" ref="P60:P63" si="14">B60</f>
        <v>nat</v>
      </c>
      <c r="Q60" s="17" t="s">
        <v>77</v>
      </c>
      <c r="R60" s="17" t="str">
        <f t="shared" si="12"/>
        <v>eps</v>
      </c>
      <c r="S60" s="17" t="str">
        <f t="shared" si="12"/>
        <v>eps</v>
      </c>
      <c r="T60" s="17" t="str">
        <f t="shared" si="12"/>
        <v>eps</v>
      </c>
      <c r="U60" s="17" t="str">
        <f t="shared" si="12"/>
        <v>eps</v>
      </c>
      <c r="V60" s="17" t="str">
        <f t="shared" si="12"/>
        <v>eps</v>
      </c>
      <c r="W60" s="17" t="str">
        <f t="shared" si="12"/>
        <v>eps</v>
      </c>
      <c r="X60" s="17" t="str">
        <f t="shared" si="12"/>
        <v>eps</v>
      </c>
      <c r="Y60" s="17" t="str">
        <f t="shared" si="12"/>
        <v>eps</v>
      </c>
      <c r="Z60" s="17" t="str">
        <f t="shared" si="12"/>
        <v>eps</v>
      </c>
    </row>
    <row r="61" spans="1:26" x14ac:dyDescent="0.25">
      <c r="A61" s="75" t="str">
        <f>TFP!A61</f>
        <v>agsrv</v>
      </c>
      <c r="B61" s="75" t="s">
        <v>74</v>
      </c>
      <c r="C61" s="17" t="s">
        <v>77</v>
      </c>
      <c r="D61" s="17" t="str">
        <f t="shared" si="11"/>
        <v>eps</v>
      </c>
      <c r="E61" s="17" t="str">
        <f t="shared" si="11"/>
        <v>eps</v>
      </c>
      <c r="F61" s="17" t="str">
        <f t="shared" si="11"/>
        <v>eps</v>
      </c>
      <c r="G61" s="17" t="str">
        <f t="shared" si="11"/>
        <v>eps</v>
      </c>
      <c r="H61" s="17" t="str">
        <f t="shared" si="11"/>
        <v>eps</v>
      </c>
      <c r="I61" s="17" t="str">
        <f t="shared" si="11"/>
        <v>eps</v>
      </c>
      <c r="J61" s="17" t="str">
        <f t="shared" si="11"/>
        <v>eps</v>
      </c>
      <c r="K61" s="17" t="str">
        <f t="shared" si="11"/>
        <v>eps</v>
      </c>
      <c r="L61" s="17" t="str">
        <f t="shared" si="11"/>
        <v>eps</v>
      </c>
      <c r="O61" s="75" t="str">
        <f t="shared" si="13"/>
        <v>agsrv</v>
      </c>
      <c r="P61" s="75" t="str">
        <f t="shared" si="14"/>
        <v>nat</v>
      </c>
      <c r="Q61" s="17" t="s">
        <v>77</v>
      </c>
      <c r="R61" s="17" t="str">
        <f t="shared" si="12"/>
        <v>eps</v>
      </c>
      <c r="S61" s="17" t="str">
        <f t="shared" si="12"/>
        <v>eps</v>
      </c>
      <c r="T61" s="17" t="str">
        <f t="shared" si="12"/>
        <v>eps</v>
      </c>
      <c r="U61" s="17" t="str">
        <f t="shared" si="12"/>
        <v>eps</v>
      </c>
      <c r="V61" s="17" t="str">
        <f t="shared" si="12"/>
        <v>eps</v>
      </c>
      <c r="W61" s="17" t="str">
        <f t="shared" si="12"/>
        <v>eps</v>
      </c>
      <c r="X61" s="17" t="str">
        <f t="shared" si="12"/>
        <v>eps</v>
      </c>
      <c r="Y61" s="17" t="str">
        <f t="shared" si="12"/>
        <v>eps</v>
      </c>
      <c r="Z61" s="17" t="str">
        <f t="shared" si="12"/>
        <v>eps</v>
      </c>
    </row>
    <row r="62" spans="1:26" x14ac:dyDescent="0.25">
      <c r="A62" s="75" t="str">
        <f>TFP!A62</f>
        <v>aosrv</v>
      </c>
      <c r="B62" s="75" t="s">
        <v>74</v>
      </c>
      <c r="C62" s="17" t="s">
        <v>77</v>
      </c>
      <c r="D62" s="17" t="str">
        <f t="shared" si="11"/>
        <v>eps</v>
      </c>
      <c r="E62" s="17" t="str">
        <f t="shared" si="11"/>
        <v>eps</v>
      </c>
      <c r="F62" s="17" t="str">
        <f t="shared" si="11"/>
        <v>eps</v>
      </c>
      <c r="G62" s="17" t="str">
        <f t="shared" si="11"/>
        <v>eps</v>
      </c>
      <c r="H62" s="17" t="str">
        <f t="shared" si="11"/>
        <v>eps</v>
      </c>
      <c r="I62" s="17" t="str">
        <f t="shared" si="11"/>
        <v>eps</v>
      </c>
      <c r="J62" s="17" t="str">
        <f t="shared" si="11"/>
        <v>eps</v>
      </c>
      <c r="K62" s="17" t="str">
        <f t="shared" si="11"/>
        <v>eps</v>
      </c>
      <c r="L62" s="17" t="str">
        <f t="shared" si="11"/>
        <v>eps</v>
      </c>
      <c r="O62" s="75" t="str">
        <f t="shared" si="13"/>
        <v>aosrv</v>
      </c>
      <c r="P62" s="75" t="str">
        <f t="shared" si="14"/>
        <v>nat</v>
      </c>
      <c r="Q62" s="17" t="s">
        <v>77</v>
      </c>
      <c r="R62" s="17" t="str">
        <f t="shared" si="12"/>
        <v>eps</v>
      </c>
      <c r="S62" s="17" t="str">
        <f t="shared" si="12"/>
        <v>eps</v>
      </c>
      <c r="T62" s="17" t="str">
        <f t="shared" si="12"/>
        <v>eps</v>
      </c>
      <c r="U62" s="17" t="str">
        <f t="shared" si="12"/>
        <v>eps</v>
      </c>
      <c r="V62" s="17" t="str">
        <f t="shared" si="12"/>
        <v>eps</v>
      </c>
      <c r="W62" s="17" t="str">
        <f t="shared" si="12"/>
        <v>eps</v>
      </c>
      <c r="X62" s="17" t="str">
        <f t="shared" si="12"/>
        <v>eps</v>
      </c>
      <c r="Y62" s="17" t="str">
        <f t="shared" si="12"/>
        <v>eps</v>
      </c>
      <c r="Z62" s="17" t="str">
        <f t="shared" si="12"/>
        <v>eps</v>
      </c>
    </row>
    <row r="63" spans="1:26" x14ac:dyDescent="0.25">
      <c r="A63" s="75" t="str">
        <f>TFP!A63</f>
        <v>aprtr</v>
      </c>
      <c r="B63" s="75" t="s">
        <v>74</v>
      </c>
      <c r="C63" s="17" t="s">
        <v>77</v>
      </c>
      <c r="D63" s="17" t="str">
        <f t="shared" si="11"/>
        <v>eps</v>
      </c>
      <c r="E63" s="17" t="str">
        <f t="shared" si="11"/>
        <v>eps</v>
      </c>
      <c r="F63" s="17" t="str">
        <f t="shared" si="11"/>
        <v>eps</v>
      </c>
      <c r="G63" s="17" t="str">
        <f t="shared" si="11"/>
        <v>eps</v>
      </c>
      <c r="H63" s="17" t="str">
        <f t="shared" si="11"/>
        <v>eps</v>
      </c>
      <c r="I63" s="17" t="str">
        <f t="shared" si="11"/>
        <v>eps</v>
      </c>
      <c r="J63" s="17" t="str">
        <f t="shared" si="11"/>
        <v>eps</v>
      </c>
      <c r="K63" s="17" t="str">
        <f t="shared" si="11"/>
        <v>eps</v>
      </c>
      <c r="L63" s="17" t="str">
        <f t="shared" si="11"/>
        <v>eps</v>
      </c>
      <c r="O63" s="75" t="str">
        <f t="shared" si="13"/>
        <v>aprtr</v>
      </c>
      <c r="P63" s="75" t="str">
        <f t="shared" si="14"/>
        <v>nat</v>
      </c>
      <c r="Q63" s="17" t="s">
        <v>77</v>
      </c>
      <c r="R63" s="17" t="str">
        <f t="shared" si="12"/>
        <v>eps</v>
      </c>
      <c r="S63" s="17" t="str">
        <f t="shared" si="12"/>
        <v>eps</v>
      </c>
      <c r="T63" s="17" t="str">
        <f t="shared" si="12"/>
        <v>eps</v>
      </c>
      <c r="U63" s="17" t="str">
        <f t="shared" si="12"/>
        <v>eps</v>
      </c>
      <c r="V63" s="17" t="str">
        <f t="shared" si="12"/>
        <v>eps</v>
      </c>
      <c r="W63" s="17" t="str">
        <f t="shared" si="12"/>
        <v>eps</v>
      </c>
      <c r="X63" s="17" t="str">
        <f t="shared" si="12"/>
        <v>eps</v>
      </c>
      <c r="Y63" s="17" t="str">
        <f t="shared" si="12"/>
        <v>eps</v>
      </c>
      <c r="Z63" s="17" t="str">
        <f t="shared" si="12"/>
        <v>eps</v>
      </c>
    </row>
    <row r="64" spans="1:26" x14ac:dyDescent="0.25">
      <c r="A64" s="75"/>
      <c r="B64" s="75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75"/>
      <c r="B65" s="75"/>
      <c r="C65" s="17"/>
      <c r="D65" s="17"/>
      <c r="E65" s="17"/>
      <c r="F65" s="17"/>
      <c r="G65" s="17"/>
      <c r="H65" s="17"/>
      <c r="I65" s="17"/>
      <c r="J65" s="17"/>
      <c r="K65" s="17"/>
      <c r="L65" s="17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B66" s="75"/>
      <c r="C66" s="17"/>
      <c r="D66" s="17"/>
      <c r="E66" s="17"/>
      <c r="F66" s="17"/>
      <c r="G66" s="17"/>
      <c r="H66" s="17"/>
      <c r="I66" s="17"/>
      <c r="J66" s="17"/>
      <c r="K66" s="17"/>
      <c r="L66" s="17"/>
      <c r="O66" s="15"/>
      <c r="P66" s="15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B67" s="75"/>
      <c r="C67" s="17"/>
      <c r="D67" s="17"/>
      <c r="E67" s="17"/>
      <c r="F67" s="17"/>
      <c r="G67" s="17"/>
      <c r="H67" s="17"/>
      <c r="I67" s="17"/>
      <c r="J67" s="17"/>
      <c r="K67" s="17"/>
      <c r="L67" s="17"/>
      <c r="O67" s="15"/>
      <c r="P67" s="15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B68" s="75"/>
      <c r="C68" s="17"/>
      <c r="D68" s="17"/>
      <c r="E68" s="17"/>
      <c r="F68" s="17"/>
      <c r="G68" s="17"/>
      <c r="H68" s="17"/>
      <c r="I68" s="17"/>
      <c r="J68" s="17"/>
      <c r="K68" s="17"/>
      <c r="L68" s="17"/>
      <c r="O68" s="15"/>
      <c r="P68" s="15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B69" s="75"/>
      <c r="C69" s="17"/>
      <c r="D69" s="17"/>
      <c r="E69" s="17"/>
      <c r="F69" s="17"/>
      <c r="G69" s="17"/>
      <c r="H69" s="17"/>
      <c r="I69" s="17"/>
      <c r="J69" s="17"/>
      <c r="K69" s="17"/>
      <c r="L69" s="17"/>
      <c r="O69" s="15"/>
      <c r="P69" s="15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B70" s="75"/>
      <c r="C70" s="17"/>
      <c r="D70" s="17"/>
      <c r="E70" s="17"/>
      <c r="F70" s="17"/>
      <c r="G70" s="17"/>
      <c r="H70" s="17"/>
      <c r="I70" s="17"/>
      <c r="J70" s="17"/>
      <c r="K70" s="17"/>
      <c r="L70" s="17"/>
      <c r="O70" s="15"/>
      <c r="P70" s="15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B71" s="75"/>
      <c r="C71" s="17"/>
      <c r="D71" s="17"/>
      <c r="E71" s="17"/>
      <c r="F71" s="17"/>
      <c r="G71" s="17"/>
      <c r="H71" s="17"/>
      <c r="I71" s="17"/>
      <c r="J71" s="17"/>
      <c r="K71" s="17"/>
      <c r="L71" s="17"/>
      <c r="O71" s="15"/>
      <c r="P71" s="15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B72" s="75"/>
      <c r="C72" s="17"/>
      <c r="D72" s="17"/>
      <c r="E72" s="17"/>
      <c r="F72" s="17"/>
      <c r="G72" s="17"/>
      <c r="H72" s="17"/>
      <c r="I72" s="17"/>
      <c r="J72" s="17"/>
      <c r="K72" s="17"/>
      <c r="L72" s="17"/>
      <c r="O72" s="15"/>
      <c r="P72" s="15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B73" s="75"/>
      <c r="C73" s="17"/>
      <c r="D73" s="17"/>
      <c r="E73" s="17"/>
      <c r="F73" s="17"/>
      <c r="G73" s="17"/>
      <c r="H73" s="17"/>
      <c r="I73" s="17"/>
      <c r="J73" s="17"/>
      <c r="K73" s="17"/>
      <c r="L73" s="17"/>
      <c r="O73" s="15"/>
      <c r="P73" s="15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B74" s="75"/>
      <c r="C74" s="17"/>
      <c r="D74" s="17"/>
      <c r="E74" s="17"/>
      <c r="F74" s="17"/>
      <c r="G74" s="17"/>
      <c r="H74" s="17"/>
      <c r="I74" s="17"/>
      <c r="J74" s="17"/>
      <c r="K74" s="17"/>
      <c r="L74" s="17"/>
      <c r="O74" s="15"/>
      <c r="P74" s="15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B75" s="75"/>
      <c r="C75" s="17"/>
      <c r="D75" s="17"/>
      <c r="E75" s="17"/>
      <c r="F75" s="17"/>
      <c r="G75" s="17"/>
      <c r="H75" s="17"/>
      <c r="I75" s="17"/>
      <c r="J75" s="17"/>
      <c r="K75" s="17"/>
      <c r="L75" s="17"/>
      <c r="O75" s="15"/>
      <c r="P75" s="15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B76" s="75"/>
      <c r="C76" s="17"/>
      <c r="D76" s="17"/>
      <c r="E76" s="17"/>
      <c r="F76" s="17"/>
      <c r="G76" s="17"/>
      <c r="H76" s="17"/>
      <c r="I76" s="17"/>
      <c r="J76" s="17"/>
      <c r="K76" s="17"/>
      <c r="L76" s="17"/>
      <c r="O76" s="15"/>
      <c r="P76" s="15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B77" s="75"/>
      <c r="C77" s="17"/>
      <c r="D77" s="17"/>
      <c r="E77" s="17"/>
      <c r="F77" s="17"/>
      <c r="G77" s="17"/>
      <c r="H77" s="17"/>
      <c r="I77" s="17"/>
      <c r="J77" s="17"/>
      <c r="K77" s="17"/>
      <c r="L77" s="17"/>
      <c r="O77" s="15"/>
      <c r="P77" s="15"/>
      <c r="Q77" s="17"/>
      <c r="R77" s="17"/>
      <c r="S77" s="17"/>
      <c r="T77" s="17"/>
      <c r="U77" s="17"/>
      <c r="V77" s="17"/>
      <c r="W77" s="17"/>
      <c r="X77" s="17"/>
      <c r="Y77" s="17"/>
      <c r="Z77" s="17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B11" sqref="B1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7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5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5" t="s">
        <v>87</v>
      </c>
      <c r="AB8" s="17" t="s">
        <v>77</v>
      </c>
      <c r="AC8" s="17" t="s">
        <v>77</v>
      </c>
      <c r="AD8" s="17" t="s">
        <v>77</v>
      </c>
      <c r="AE8" s="17" t="s">
        <v>77</v>
      </c>
      <c r="AF8" s="17" t="s">
        <v>77</v>
      </c>
      <c r="AG8" s="17" t="s">
        <v>77</v>
      </c>
      <c r="AH8" s="17" t="s">
        <v>77</v>
      </c>
      <c r="AI8" s="17" t="s">
        <v>77</v>
      </c>
      <c r="AJ8" s="17" t="s">
        <v>77</v>
      </c>
      <c r="AK8" s="17" t="s">
        <v>77</v>
      </c>
      <c r="AU8" t="s">
        <v>292</v>
      </c>
      <c r="AV8" s="41">
        <v>3.1838880626152477E-2</v>
      </c>
      <c r="AW8" s="41">
        <v>-2.0519732914073945</v>
      </c>
      <c r="AX8" s="41">
        <v>0.10079397647601485</v>
      </c>
    </row>
    <row r="9" spans="1:51" x14ac:dyDescent="0.25">
      <c r="A9" t="s">
        <v>81</v>
      </c>
      <c r="B9" t="s">
        <v>88</v>
      </c>
      <c r="C9" s="17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5" t="s">
        <v>88</v>
      </c>
      <c r="AB9" s="17" t="s">
        <v>77</v>
      </c>
      <c r="AC9" s="17" t="s">
        <v>77</v>
      </c>
      <c r="AD9" s="17" t="s">
        <v>77</v>
      </c>
      <c r="AE9" s="17" t="s">
        <v>77</v>
      </c>
      <c r="AF9" s="17" t="s">
        <v>77</v>
      </c>
      <c r="AG9" s="17" t="s">
        <v>77</v>
      </c>
      <c r="AH9" s="17" t="s">
        <v>77</v>
      </c>
      <c r="AI9" s="17" t="s">
        <v>77</v>
      </c>
      <c r="AJ9" s="17" t="s">
        <v>77</v>
      </c>
      <c r="AK9" s="17" t="s">
        <v>77</v>
      </c>
      <c r="AU9" t="s">
        <v>290</v>
      </c>
      <c r="AV9" s="41">
        <v>3.7874425555027624E-2</v>
      </c>
      <c r="AW9" s="41">
        <v>0.21100610837733758</v>
      </c>
      <c r="AX9" s="41">
        <v>0.3386207333989999</v>
      </c>
    </row>
    <row r="10" spans="1:51" x14ac:dyDescent="0.25">
      <c r="A10" t="s">
        <v>82</v>
      </c>
      <c r="B10" t="s">
        <v>89</v>
      </c>
      <c r="C10" s="17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5" t="s">
        <v>89</v>
      </c>
      <c r="AB10" s="17" t="s">
        <v>77</v>
      </c>
      <c r="AC10" s="17" t="s">
        <v>77</v>
      </c>
      <c r="AD10" s="17" t="s">
        <v>77</v>
      </c>
      <c r="AE10" s="17" t="s">
        <v>77</v>
      </c>
      <c r="AF10" s="17" t="s">
        <v>77</v>
      </c>
      <c r="AG10" s="17" t="s">
        <v>77</v>
      </c>
      <c r="AH10" s="17" t="s">
        <v>77</v>
      </c>
      <c r="AI10" s="17" t="s">
        <v>77</v>
      </c>
      <c r="AJ10" s="17" t="s">
        <v>77</v>
      </c>
      <c r="AK10" s="17" t="s">
        <v>77</v>
      </c>
      <c r="AU10" t="s">
        <v>291</v>
      </c>
      <c r="AV10" s="41">
        <v>2.1792228055827145E-2</v>
      </c>
      <c r="AW10" s="41">
        <v>2.9830926842611571E-2</v>
      </c>
      <c r="AX10" s="41">
        <v>0.28549622984755874</v>
      </c>
    </row>
    <row r="11" spans="1:51" x14ac:dyDescent="0.25">
      <c r="A11" t="s">
        <v>83</v>
      </c>
      <c r="B11" t="s">
        <v>90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86" t="s">
        <v>77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5" t="s">
        <v>90</v>
      </c>
      <c r="AB11" s="17" t="s">
        <v>77</v>
      </c>
      <c r="AC11" s="17">
        <v>-0.05</v>
      </c>
      <c r="AD11" s="17">
        <v>-0.8</v>
      </c>
      <c r="AE11" s="17" t="s">
        <v>77</v>
      </c>
      <c r="AF11" s="17" t="s">
        <v>77</v>
      </c>
      <c r="AG11" s="17" t="s">
        <v>77</v>
      </c>
      <c r="AH11" s="17" t="s">
        <v>77</v>
      </c>
      <c r="AI11" s="17" t="s">
        <v>77</v>
      </c>
      <c r="AJ11" s="17" t="s">
        <v>77</v>
      </c>
      <c r="AK11" s="17" t="s">
        <v>77</v>
      </c>
      <c r="AU11" t="s">
        <v>293</v>
      </c>
      <c r="AV11" s="41">
        <v>1.5491990713026649E-2</v>
      </c>
      <c r="AW11" s="41">
        <v>0.54464495252905221</v>
      </c>
      <c r="AX11" s="41">
        <v>-3.3333545030979517E-2</v>
      </c>
    </row>
    <row r="12" spans="1:51" x14ac:dyDescent="0.25">
      <c r="A12" t="s">
        <v>84</v>
      </c>
      <c r="B12" t="s">
        <v>91</v>
      </c>
      <c r="C12" s="17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5" t="s">
        <v>91</v>
      </c>
      <c r="AB12" s="17" t="s">
        <v>77</v>
      </c>
      <c r="AC12" s="17" t="s">
        <v>77</v>
      </c>
      <c r="AD12" s="17" t="s">
        <v>77</v>
      </c>
      <c r="AE12" s="17" t="s">
        <v>77</v>
      </c>
      <c r="AF12" s="17" t="s">
        <v>77</v>
      </c>
      <c r="AG12" s="17" t="s">
        <v>77</v>
      </c>
      <c r="AH12" s="17" t="s">
        <v>77</v>
      </c>
      <c r="AI12" s="17" t="s">
        <v>77</v>
      </c>
      <c r="AJ12" s="17" t="s">
        <v>77</v>
      </c>
      <c r="AK12" s="17" t="s">
        <v>77</v>
      </c>
      <c r="AV12" s="41"/>
      <c r="AW12" s="41"/>
      <c r="AX12" s="41"/>
    </row>
    <row r="13" spans="1:51" x14ac:dyDescent="0.25">
      <c r="A13" t="s">
        <v>85</v>
      </c>
      <c r="B13" t="s">
        <v>92</v>
      </c>
      <c r="C13" s="17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5" t="s">
        <v>92</v>
      </c>
      <c r="AB13" s="17" t="s">
        <v>77</v>
      </c>
      <c r="AC13" s="17" t="s">
        <v>77</v>
      </c>
      <c r="AD13" s="17" t="s">
        <v>77</v>
      </c>
      <c r="AE13" s="17" t="s">
        <v>77</v>
      </c>
      <c r="AF13" s="17" t="s">
        <v>77</v>
      </c>
      <c r="AG13" s="17" t="s">
        <v>77</v>
      </c>
      <c r="AH13" s="17" t="s">
        <v>77</v>
      </c>
      <c r="AI13" s="17" t="s">
        <v>77</v>
      </c>
      <c r="AJ13" s="17" t="s">
        <v>77</v>
      </c>
      <c r="AK13" s="17" t="s">
        <v>77</v>
      </c>
      <c r="AU13" t="s">
        <v>294</v>
      </c>
      <c r="AV13" s="41">
        <v>0.03</v>
      </c>
      <c r="AW13" s="41">
        <v>0.03</v>
      </c>
      <c r="AX13" s="41">
        <v>0.03</v>
      </c>
      <c r="AY13" s="41">
        <v>0.03</v>
      </c>
    </row>
    <row r="14" spans="1:51" x14ac:dyDescent="0.25">
      <c r="A14" t="s">
        <v>86</v>
      </c>
      <c r="B14" t="s">
        <v>93</v>
      </c>
      <c r="C14" s="17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5" t="s">
        <v>93</v>
      </c>
      <c r="AB14" s="17" t="s">
        <v>77</v>
      </c>
      <c r="AC14" s="17" t="s">
        <v>77</v>
      </c>
      <c r="AD14" s="17" t="s">
        <v>77</v>
      </c>
      <c r="AE14" s="17" t="s">
        <v>77</v>
      </c>
      <c r="AF14" s="17" t="s">
        <v>77</v>
      </c>
      <c r="AG14" s="17" t="s">
        <v>77</v>
      </c>
      <c r="AH14" s="17" t="s">
        <v>77</v>
      </c>
      <c r="AI14" s="17" t="s">
        <v>77</v>
      </c>
      <c r="AJ14" s="17" t="s">
        <v>77</v>
      </c>
      <c r="AK14" s="17" t="s">
        <v>77</v>
      </c>
    </row>
    <row r="15" spans="1:51" x14ac:dyDescent="0.25">
      <c r="A15" t="s">
        <v>164</v>
      </c>
      <c r="B15" t="s">
        <v>163</v>
      </c>
      <c r="C15" s="17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5" t="s">
        <v>163</v>
      </c>
      <c r="AB15" s="17" t="s">
        <v>77</v>
      </c>
      <c r="AC15" s="17" t="s">
        <v>77</v>
      </c>
      <c r="AD15" s="17" t="s">
        <v>77</v>
      </c>
      <c r="AE15" s="17" t="s">
        <v>77</v>
      </c>
      <c r="AF15" s="17" t="s">
        <v>77</v>
      </c>
      <c r="AG15" s="17" t="s">
        <v>77</v>
      </c>
      <c r="AH15" s="17" t="s">
        <v>77</v>
      </c>
      <c r="AI15" s="17" t="s">
        <v>77</v>
      </c>
      <c r="AJ15" s="17" t="s">
        <v>77</v>
      </c>
      <c r="AK15" s="17" t="s">
        <v>77</v>
      </c>
    </row>
    <row r="16" spans="1:51" x14ac:dyDescent="0.25">
      <c r="A16" t="s">
        <v>165</v>
      </c>
      <c r="B16" t="s">
        <v>166</v>
      </c>
      <c r="C16" s="17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5" t="s">
        <v>166</v>
      </c>
      <c r="AB16" s="17" t="s">
        <v>77</v>
      </c>
      <c r="AC16" s="17" t="s">
        <v>77</v>
      </c>
      <c r="AD16" s="17" t="s">
        <v>77</v>
      </c>
      <c r="AE16" s="17" t="s">
        <v>77</v>
      </c>
      <c r="AF16" s="17" t="s">
        <v>77</v>
      </c>
      <c r="AG16" s="17" t="s">
        <v>77</v>
      </c>
      <c r="AH16" s="17" t="s">
        <v>77</v>
      </c>
      <c r="AI16" s="17" t="s">
        <v>77</v>
      </c>
      <c r="AJ16" s="17" t="s">
        <v>77</v>
      </c>
      <c r="AK16" s="17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0">
        <f>AH9*100</f>
        <v>0.92317729474005183</v>
      </c>
      <c r="C8" s="60">
        <f t="shared" ref="C8:C17" si="1">$B8</f>
        <v>0.92317729474005183</v>
      </c>
      <c r="D8" s="60">
        <f t="shared" ref="D8:K17" si="2">$B8</f>
        <v>0.92317729474005183</v>
      </c>
      <c r="E8" s="60">
        <f t="shared" si="2"/>
        <v>0.92317729474005183</v>
      </c>
      <c r="F8" s="60">
        <f t="shared" si="2"/>
        <v>0.92317729474005183</v>
      </c>
      <c r="G8" s="60">
        <f t="shared" si="2"/>
        <v>0.92317729474005183</v>
      </c>
      <c r="H8" s="60">
        <f t="shared" si="2"/>
        <v>0.92317729474005183</v>
      </c>
      <c r="I8" s="60">
        <f t="shared" si="2"/>
        <v>0.92317729474005183</v>
      </c>
      <c r="J8" s="60">
        <f t="shared" si="2"/>
        <v>0.92317729474005183</v>
      </c>
      <c r="K8" s="60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5">
        <v>5.0000000000000001E-3</v>
      </c>
    </row>
    <row r="9" spans="1:38" x14ac:dyDescent="0.25">
      <c r="A9" t="s">
        <v>139</v>
      </c>
      <c r="B9" s="60">
        <f>B8</f>
        <v>0.92317729474005183</v>
      </c>
      <c r="C9" s="60">
        <f t="shared" si="1"/>
        <v>0.92317729474005183</v>
      </c>
      <c r="D9" s="60">
        <f t="shared" si="2"/>
        <v>0.92317729474005183</v>
      </c>
      <c r="E9" s="60">
        <f t="shared" si="2"/>
        <v>0.92317729474005183</v>
      </c>
      <c r="F9" s="60">
        <f t="shared" si="2"/>
        <v>0.92317729474005183</v>
      </c>
      <c r="G9" s="60">
        <f t="shared" si="2"/>
        <v>0.92317729474005183</v>
      </c>
      <c r="H9" s="60">
        <f t="shared" si="2"/>
        <v>0.92317729474005183</v>
      </c>
      <c r="I9" s="60">
        <f t="shared" si="2"/>
        <v>0.92317729474005183</v>
      </c>
      <c r="J9" s="60">
        <f t="shared" si="2"/>
        <v>0.92317729474005183</v>
      </c>
      <c r="K9" s="60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5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0">
        <f t="shared" ref="B10:B17" si="5">B9</f>
        <v>0.92317729474005183</v>
      </c>
      <c r="C10" s="60">
        <f t="shared" si="1"/>
        <v>0.92317729474005183</v>
      </c>
      <c r="D10" s="60">
        <f t="shared" si="2"/>
        <v>0.92317729474005183</v>
      </c>
      <c r="E10" s="60">
        <f t="shared" si="2"/>
        <v>0.92317729474005183</v>
      </c>
      <c r="F10" s="60">
        <f t="shared" si="2"/>
        <v>0.92317729474005183</v>
      </c>
      <c r="G10" s="60">
        <f t="shared" si="2"/>
        <v>0.92317729474005183</v>
      </c>
      <c r="H10" s="60">
        <f t="shared" si="2"/>
        <v>0.92317729474005183</v>
      </c>
      <c r="I10" s="60">
        <f t="shared" si="2"/>
        <v>0.92317729474005183</v>
      </c>
      <c r="J10" s="60">
        <f t="shared" si="2"/>
        <v>0.92317729474005183</v>
      </c>
      <c r="K10" s="60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1"/>
    </row>
    <row r="11" spans="1:38" x14ac:dyDescent="0.25">
      <c r="A11" t="s">
        <v>141</v>
      </c>
      <c r="B11" s="60">
        <f t="shared" si="5"/>
        <v>0.92317729474005183</v>
      </c>
      <c r="C11" s="60">
        <f t="shared" si="1"/>
        <v>0.92317729474005183</v>
      </c>
      <c r="D11" s="60">
        <f t="shared" si="2"/>
        <v>0.92317729474005183</v>
      </c>
      <c r="E11" s="60">
        <f t="shared" si="2"/>
        <v>0.92317729474005183</v>
      </c>
      <c r="F11" s="60">
        <f t="shared" si="2"/>
        <v>0.92317729474005183</v>
      </c>
      <c r="G11" s="60">
        <f t="shared" si="2"/>
        <v>0.92317729474005183</v>
      </c>
      <c r="H11" s="60">
        <f t="shared" si="2"/>
        <v>0.92317729474005183</v>
      </c>
      <c r="I11" s="60">
        <f t="shared" si="2"/>
        <v>0.92317729474005183</v>
      </c>
      <c r="J11" s="60">
        <f t="shared" si="2"/>
        <v>0.92317729474005183</v>
      </c>
      <c r="K11" s="60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1"/>
      <c r="AK11" s="41"/>
      <c r="AL11" s="41"/>
    </row>
    <row r="12" spans="1:38" x14ac:dyDescent="0.25">
      <c r="A12" t="s">
        <v>142</v>
      </c>
      <c r="B12" s="60">
        <f t="shared" si="5"/>
        <v>0.92317729474005183</v>
      </c>
      <c r="C12" s="60">
        <f t="shared" si="1"/>
        <v>0.92317729474005183</v>
      </c>
      <c r="D12" s="60">
        <f t="shared" si="2"/>
        <v>0.92317729474005183</v>
      </c>
      <c r="E12" s="60">
        <f t="shared" si="2"/>
        <v>0.92317729474005183</v>
      </c>
      <c r="F12" s="60">
        <f t="shared" si="2"/>
        <v>0.92317729474005183</v>
      </c>
      <c r="G12" s="60">
        <f t="shared" si="2"/>
        <v>0.92317729474005183</v>
      </c>
      <c r="H12" s="60">
        <f t="shared" si="2"/>
        <v>0.92317729474005183</v>
      </c>
      <c r="I12" s="60">
        <f t="shared" si="2"/>
        <v>0.92317729474005183</v>
      </c>
      <c r="J12" s="60">
        <f t="shared" si="2"/>
        <v>0.92317729474005183</v>
      </c>
      <c r="K12" s="60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0">
        <f t="shared" si="5"/>
        <v>0.92317729474005183</v>
      </c>
      <c r="C13" s="60">
        <f t="shared" si="1"/>
        <v>0.92317729474005183</v>
      </c>
      <c r="D13" s="60">
        <f t="shared" si="2"/>
        <v>0.92317729474005183</v>
      </c>
      <c r="E13" s="60">
        <f t="shared" si="2"/>
        <v>0.92317729474005183</v>
      </c>
      <c r="F13" s="60">
        <f t="shared" si="2"/>
        <v>0.92317729474005183</v>
      </c>
      <c r="G13" s="60">
        <f t="shared" si="2"/>
        <v>0.92317729474005183</v>
      </c>
      <c r="H13" s="60">
        <f t="shared" si="2"/>
        <v>0.92317729474005183</v>
      </c>
      <c r="I13" s="60">
        <f t="shared" si="2"/>
        <v>0.92317729474005183</v>
      </c>
      <c r="J13" s="60">
        <f t="shared" si="2"/>
        <v>0.92317729474005183</v>
      </c>
      <c r="K13" s="60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0">
        <f t="shared" si="5"/>
        <v>0.92317729474005183</v>
      </c>
      <c r="C14" s="60">
        <f t="shared" si="1"/>
        <v>0.92317729474005183</v>
      </c>
      <c r="D14" s="60">
        <f t="shared" si="2"/>
        <v>0.92317729474005183</v>
      </c>
      <c r="E14" s="60">
        <f t="shared" si="2"/>
        <v>0.92317729474005183</v>
      </c>
      <c r="F14" s="60">
        <f t="shared" si="2"/>
        <v>0.92317729474005183</v>
      </c>
      <c r="G14" s="60">
        <f t="shared" si="2"/>
        <v>0.92317729474005183</v>
      </c>
      <c r="H14" s="60">
        <f t="shared" si="2"/>
        <v>0.92317729474005183</v>
      </c>
      <c r="I14" s="60">
        <f t="shared" si="2"/>
        <v>0.92317729474005183</v>
      </c>
      <c r="J14" s="60">
        <f t="shared" si="2"/>
        <v>0.92317729474005183</v>
      </c>
      <c r="K14" s="60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0">
        <f t="shared" si="5"/>
        <v>0.92317729474005183</v>
      </c>
      <c r="C15" s="60">
        <f t="shared" si="1"/>
        <v>0.92317729474005183</v>
      </c>
      <c r="D15" s="60">
        <f t="shared" si="2"/>
        <v>0.92317729474005183</v>
      </c>
      <c r="E15" s="60">
        <f t="shared" si="2"/>
        <v>0.92317729474005183</v>
      </c>
      <c r="F15" s="60">
        <f t="shared" si="2"/>
        <v>0.92317729474005183</v>
      </c>
      <c r="G15" s="60">
        <f t="shared" si="2"/>
        <v>0.92317729474005183</v>
      </c>
      <c r="H15" s="60">
        <f t="shared" si="2"/>
        <v>0.92317729474005183</v>
      </c>
      <c r="I15" s="60">
        <f t="shared" si="2"/>
        <v>0.92317729474005183</v>
      </c>
      <c r="J15" s="60">
        <f t="shared" si="2"/>
        <v>0.92317729474005183</v>
      </c>
      <c r="K15" s="60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0">
        <f t="shared" si="5"/>
        <v>0.92317729474005183</v>
      </c>
      <c r="C16" s="60">
        <f t="shared" si="1"/>
        <v>0.92317729474005183</v>
      </c>
      <c r="D16" s="60">
        <f t="shared" si="2"/>
        <v>0.92317729474005183</v>
      </c>
      <c r="E16" s="60">
        <f t="shared" si="2"/>
        <v>0.92317729474005183</v>
      </c>
      <c r="F16" s="60">
        <f t="shared" si="2"/>
        <v>0.92317729474005183</v>
      </c>
      <c r="G16" s="60">
        <f t="shared" si="2"/>
        <v>0.92317729474005183</v>
      </c>
      <c r="H16" s="60">
        <f t="shared" si="2"/>
        <v>0.92317729474005183</v>
      </c>
      <c r="I16" s="60">
        <f t="shared" si="2"/>
        <v>0.92317729474005183</v>
      </c>
      <c r="J16" s="60">
        <f t="shared" si="2"/>
        <v>0.92317729474005183</v>
      </c>
      <c r="K16" s="60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0">
        <f t="shared" si="5"/>
        <v>0.92317729474005183</v>
      </c>
      <c r="C17" s="60">
        <f t="shared" si="1"/>
        <v>0.92317729474005183</v>
      </c>
      <c r="D17" s="60">
        <f t="shared" si="2"/>
        <v>0.92317729474005183</v>
      </c>
      <c r="E17" s="60">
        <f t="shared" si="2"/>
        <v>0.92317729474005183</v>
      </c>
      <c r="F17" s="60">
        <f t="shared" si="2"/>
        <v>0.92317729474005183</v>
      </c>
      <c r="G17" s="60">
        <f t="shared" si="2"/>
        <v>0.92317729474005183</v>
      </c>
      <c r="H17" s="60">
        <f t="shared" si="2"/>
        <v>0.92317729474005183</v>
      </c>
      <c r="I17" s="60">
        <f t="shared" si="2"/>
        <v>0.92317729474005183</v>
      </c>
      <c r="J17" s="60">
        <f t="shared" si="2"/>
        <v>0.92317729474005183</v>
      </c>
      <c r="K17" s="60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5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1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1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1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1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6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7">
        <v>0</v>
      </c>
      <c r="D8" s="57">
        <f>C8</f>
        <v>0</v>
      </c>
      <c r="E8" s="57">
        <f t="shared" ref="E8:J8" si="6">D8</f>
        <v>0</v>
      </c>
      <c r="F8" s="57">
        <f t="shared" si="6"/>
        <v>0</v>
      </c>
      <c r="G8" s="57">
        <f t="shared" si="6"/>
        <v>0</v>
      </c>
      <c r="H8" s="57">
        <f t="shared" si="6"/>
        <v>0</v>
      </c>
      <c r="I8" s="57">
        <f t="shared" si="6"/>
        <v>0</v>
      </c>
      <c r="J8" s="57">
        <f t="shared" si="6"/>
        <v>0</v>
      </c>
      <c r="K8" s="57">
        <v>-0.01</v>
      </c>
      <c r="L8" s="57">
        <f t="shared" ref="L8:AO8" si="7">K8</f>
        <v>-0.01</v>
      </c>
      <c r="M8" s="57">
        <f t="shared" si="7"/>
        <v>-0.01</v>
      </c>
      <c r="N8" s="57">
        <f t="shared" si="7"/>
        <v>-0.01</v>
      </c>
      <c r="O8" s="57">
        <f t="shared" si="7"/>
        <v>-0.01</v>
      </c>
      <c r="P8" s="57">
        <f t="shared" si="7"/>
        <v>-0.01</v>
      </c>
      <c r="Q8" s="57">
        <f t="shared" si="7"/>
        <v>-0.01</v>
      </c>
      <c r="R8" s="57">
        <f t="shared" si="7"/>
        <v>-0.01</v>
      </c>
      <c r="S8" s="57">
        <f t="shared" si="7"/>
        <v>-0.01</v>
      </c>
      <c r="T8" s="57">
        <f t="shared" si="7"/>
        <v>-0.01</v>
      </c>
      <c r="U8" s="57">
        <f t="shared" si="7"/>
        <v>-0.01</v>
      </c>
      <c r="V8" s="57">
        <f t="shared" si="7"/>
        <v>-0.01</v>
      </c>
      <c r="W8" s="57">
        <f t="shared" si="7"/>
        <v>-0.01</v>
      </c>
      <c r="X8" s="57">
        <f t="shared" si="7"/>
        <v>-0.01</v>
      </c>
      <c r="Y8" s="57">
        <f t="shared" si="7"/>
        <v>-0.01</v>
      </c>
      <c r="Z8" s="57">
        <f t="shared" si="7"/>
        <v>-0.01</v>
      </c>
      <c r="AA8" s="57">
        <f t="shared" si="7"/>
        <v>-0.01</v>
      </c>
      <c r="AB8" s="57">
        <f t="shared" si="7"/>
        <v>-0.01</v>
      </c>
      <c r="AC8" s="57">
        <f t="shared" si="7"/>
        <v>-0.01</v>
      </c>
      <c r="AD8" s="57">
        <f t="shared" si="7"/>
        <v>-0.01</v>
      </c>
      <c r="AE8" s="57">
        <f t="shared" si="7"/>
        <v>-0.01</v>
      </c>
      <c r="AF8" s="57">
        <f t="shared" si="7"/>
        <v>-0.01</v>
      </c>
      <c r="AG8" s="57">
        <f t="shared" si="7"/>
        <v>-0.01</v>
      </c>
      <c r="AH8" s="57">
        <f t="shared" si="7"/>
        <v>-0.01</v>
      </c>
      <c r="AI8" s="57">
        <f t="shared" si="7"/>
        <v>-0.01</v>
      </c>
      <c r="AJ8" s="57">
        <f t="shared" si="7"/>
        <v>-0.01</v>
      </c>
      <c r="AK8" s="57">
        <f t="shared" si="7"/>
        <v>-0.01</v>
      </c>
      <c r="AL8" s="57">
        <f t="shared" si="7"/>
        <v>-0.01</v>
      </c>
      <c r="AM8" s="57">
        <f t="shared" si="7"/>
        <v>-0.01</v>
      </c>
      <c r="AN8" s="57">
        <f t="shared" si="7"/>
        <v>-0.01</v>
      </c>
      <c r="AO8" s="57">
        <f t="shared" si="7"/>
        <v>-0.01</v>
      </c>
      <c r="AP8" s="57"/>
      <c r="AQ8" s="57"/>
      <c r="AR8" s="57"/>
      <c r="AS8" s="57"/>
      <c r="AT8" s="57"/>
    </row>
    <row r="9" spans="1:46" x14ac:dyDescent="0.25">
      <c r="A9" s="15" t="s">
        <v>201</v>
      </c>
      <c r="B9" s="15" t="str">
        <f>Sets!F9</f>
        <v>sim1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40">
        <v>-2.0985094699092266E-2</v>
      </c>
      <c r="J9" s="40">
        <v>-2.1434908279197584E-2</v>
      </c>
      <c r="K9" s="40">
        <v>-2.1904427677370331E-2</v>
      </c>
      <c r="L9" s="40">
        <v>-2.2394976827627477E-2</v>
      </c>
      <c r="M9" s="40">
        <v>-2.2908000978712928E-2</v>
      </c>
      <c r="N9" s="40">
        <v>-2.344508091526587E-2</v>
      </c>
      <c r="O9" s="40">
        <v>-2.4007949227514591E-2</v>
      </c>
      <c r="P9" s="40">
        <v>-2.4598508982232703E-2</v>
      </c>
      <c r="Q9" s="40">
        <v>-2.961616161616154E-2</v>
      </c>
      <c r="R9" s="40">
        <v>-3.0520048299121361E-2</v>
      </c>
      <c r="S9" s="40">
        <v>-3.1480845215598574E-2</v>
      </c>
      <c r="T9" s="40">
        <v>-3.2504101813666697E-2</v>
      </c>
      <c r="U9" s="40">
        <v>-3.3596113300944141E-2</v>
      </c>
      <c r="V9" s="40">
        <v>-3.4764050272705571E-2</v>
      </c>
      <c r="W9" s="40">
        <v>-3.6016116352201144E-2</v>
      </c>
      <c r="X9" s="40">
        <v>-3.7361741169274598E-2</v>
      </c>
      <c r="Y9" s="40">
        <v>-3.8811818278089438E-2</v>
      </c>
      <c r="Z9" s="40">
        <v>-4.0379000716134983E-2</v>
      </c>
      <c r="AA9" s="40">
        <v>-4.2078071182548693E-2</v>
      </c>
      <c r="AB9" s="40">
        <v>-4.3926409780068121E-2</v>
      </c>
      <c r="AC9" s="40">
        <v>-4.5944590698257404E-2</v>
      </c>
      <c r="AD9" s="40">
        <v>-4.8157151304119239E-2</v>
      </c>
      <c r="AE9" s="40">
        <v>-5.059359469906255E-2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57"/>
      <c r="AQ9" s="57"/>
      <c r="AR9" s="57"/>
      <c r="AS9" s="57"/>
      <c r="AT9" s="57"/>
    </row>
    <row r="10" spans="1:46" x14ac:dyDescent="0.25">
      <c r="A10" s="15" t="s">
        <v>201</v>
      </c>
      <c r="B10" s="15" t="str">
        <f>Sets!F10</f>
        <v>sim2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x14ac:dyDescent="0.25">
      <c r="A11" s="15" t="s">
        <v>201</v>
      </c>
      <c r="B11" s="15" t="str">
        <f>Sets!F11</f>
        <v>sim3</v>
      </c>
      <c r="C11" s="57"/>
      <c r="D11" s="57">
        <v>-1.4999999999999999E-2</v>
      </c>
      <c r="E11" s="57">
        <f t="shared" ref="E11:K11" si="8">D11</f>
        <v>-1.4999999999999999E-2</v>
      </c>
      <c r="F11" s="57">
        <f t="shared" si="8"/>
        <v>-1.4999999999999999E-2</v>
      </c>
      <c r="G11" s="57">
        <f t="shared" si="8"/>
        <v>-1.4999999999999999E-2</v>
      </c>
      <c r="H11" s="57">
        <f t="shared" si="8"/>
        <v>-1.4999999999999999E-2</v>
      </c>
      <c r="I11" s="57">
        <f t="shared" si="8"/>
        <v>-1.4999999999999999E-2</v>
      </c>
      <c r="J11" s="57">
        <f t="shared" si="8"/>
        <v>-1.4999999999999999E-2</v>
      </c>
      <c r="K11" s="57">
        <f t="shared" si="8"/>
        <v>-1.4999999999999999E-2</v>
      </c>
      <c r="L11" s="57">
        <v>-1.7999999999999999E-2</v>
      </c>
      <c r="M11" s="57">
        <f t="shared" ref="M11:T11" si="9">L11</f>
        <v>-1.7999999999999999E-2</v>
      </c>
      <c r="N11" s="57">
        <f t="shared" si="9"/>
        <v>-1.7999999999999999E-2</v>
      </c>
      <c r="O11" s="57">
        <f t="shared" si="9"/>
        <v>-1.7999999999999999E-2</v>
      </c>
      <c r="P11" s="57">
        <f t="shared" si="9"/>
        <v>-1.7999999999999999E-2</v>
      </c>
      <c r="Q11" s="57">
        <f t="shared" si="9"/>
        <v>-1.7999999999999999E-2</v>
      </c>
      <c r="R11" s="57">
        <f t="shared" si="9"/>
        <v>-1.7999999999999999E-2</v>
      </c>
      <c r="S11" s="57">
        <f t="shared" si="9"/>
        <v>-1.7999999999999999E-2</v>
      </c>
      <c r="T11" s="57">
        <f t="shared" si="9"/>
        <v>-1.7999999999999999E-2</v>
      </c>
      <c r="U11" s="57">
        <v>-2.5000000000000001E-2</v>
      </c>
      <c r="V11" s="40">
        <f t="shared" ref="V11:AD11" si="10">U11</f>
        <v>-2.5000000000000001E-2</v>
      </c>
      <c r="W11" s="40">
        <f t="shared" si="10"/>
        <v>-2.5000000000000001E-2</v>
      </c>
      <c r="X11" s="40">
        <f t="shared" si="10"/>
        <v>-2.5000000000000001E-2</v>
      </c>
      <c r="Y11" s="40">
        <f t="shared" si="10"/>
        <v>-2.5000000000000001E-2</v>
      </c>
      <c r="Z11" s="40">
        <f t="shared" si="10"/>
        <v>-2.5000000000000001E-2</v>
      </c>
      <c r="AA11" s="40">
        <f t="shared" si="10"/>
        <v>-2.5000000000000001E-2</v>
      </c>
      <c r="AB11" s="40">
        <f t="shared" si="10"/>
        <v>-2.5000000000000001E-2</v>
      </c>
      <c r="AC11" s="40">
        <f t="shared" si="10"/>
        <v>-2.5000000000000001E-2</v>
      </c>
      <c r="AD11" s="40">
        <f t="shared" si="10"/>
        <v>-2.5000000000000001E-2</v>
      </c>
      <c r="AE11" s="40">
        <v>-2.8000000000000001E-2</v>
      </c>
      <c r="AF11" s="40">
        <f t="shared" ref="AF11:AO11" si="11">AE11</f>
        <v>-2.8000000000000001E-2</v>
      </c>
      <c r="AG11" s="40">
        <f t="shared" si="11"/>
        <v>-2.8000000000000001E-2</v>
      </c>
      <c r="AH11" s="40">
        <f t="shared" si="11"/>
        <v>-2.8000000000000001E-2</v>
      </c>
      <c r="AI11" s="40">
        <f t="shared" si="11"/>
        <v>-2.8000000000000001E-2</v>
      </c>
      <c r="AJ11" s="40">
        <f t="shared" si="11"/>
        <v>-2.8000000000000001E-2</v>
      </c>
      <c r="AK11" s="40">
        <f t="shared" si="11"/>
        <v>-2.8000000000000001E-2</v>
      </c>
      <c r="AL11" s="40">
        <f t="shared" si="11"/>
        <v>-2.8000000000000001E-2</v>
      </c>
      <c r="AM11" s="40">
        <f t="shared" si="11"/>
        <v>-2.8000000000000001E-2</v>
      </c>
      <c r="AN11" s="40">
        <f t="shared" si="11"/>
        <v>-2.8000000000000001E-2</v>
      </c>
      <c r="AO11" s="40">
        <f t="shared" si="11"/>
        <v>-2.8000000000000001E-2</v>
      </c>
      <c r="AP11" s="57"/>
      <c r="AQ11" s="57"/>
      <c r="AR11" s="57"/>
      <c r="AS11" s="57"/>
      <c r="AT11" s="57"/>
    </row>
    <row r="12" spans="1:46" x14ac:dyDescent="0.25">
      <c r="A12" s="15" t="s">
        <v>201</v>
      </c>
      <c r="B12" s="15" t="str">
        <f>Sets!F12</f>
        <v>sim4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x14ac:dyDescent="0.25">
      <c r="A13" s="15" t="s">
        <v>201</v>
      </c>
      <c r="B13" s="15" t="str">
        <f>Sets!F13</f>
        <v>sim5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</row>
    <row r="14" spans="1:46" x14ac:dyDescent="0.25">
      <c r="A14" s="15" t="s">
        <v>201</v>
      </c>
      <c r="B14" s="15" t="str">
        <f>Sets!F14</f>
        <v>sim6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</row>
    <row r="15" spans="1:46" x14ac:dyDescent="0.25">
      <c r="A15" s="15" t="s">
        <v>201</v>
      </c>
      <c r="B15" s="15" t="str">
        <f>Sets!F15</f>
        <v>sim7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</row>
    <row r="16" spans="1:46" x14ac:dyDescent="0.25">
      <c r="A16" s="15" t="s">
        <v>201</v>
      </c>
      <c r="B16" s="15" t="str">
        <f>Sets!F16</f>
        <v>sim8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</row>
    <row r="17" spans="1:46" x14ac:dyDescent="0.25">
      <c r="A17" s="15" t="s">
        <v>201</v>
      </c>
      <c r="B17" s="15" t="str">
        <f>Sets!F17</f>
        <v>sim9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</row>
    <row r="18" spans="1:46" x14ac:dyDescent="0.25">
      <c r="A18" s="15" t="s">
        <v>136</v>
      </c>
      <c r="B18" s="15" t="str">
        <f>B8</f>
        <v>base</v>
      </c>
      <c r="C18" s="57">
        <f ca="1">OFFSET(WPDATA!$A$196,C$5,SUMIF($E$1:$E$4,$A18,$F$1:$F$4)+SUMIF(Sets!$W$7:$W$16,$B18,Sets!$Y$7:$Y$16)-1)</f>
        <v>2.6498357457979564E-2</v>
      </c>
      <c r="D18" s="57">
        <f ca="1">OFFSET(WPDATA!$A$196,D$5,SUMIF($E$1:$E$4,$A18,$F$1:$F$4)+SUMIF(Sets!$W$7:$W$16,$B18,Sets!$Y$7:$Y$16)-1)</f>
        <v>2.5814320369299284E-2</v>
      </c>
      <c r="E18" s="57">
        <f ca="1">OFFSET(WPDATA!$A$196,E$5,SUMIF($E$1:$E$4,$A18,$F$1:$F$4)+SUMIF(Sets!$W$7:$W$16,$B18,Sets!$Y$7:$Y$16)-1)</f>
        <v>2.5164710471194986E-2</v>
      </c>
      <c r="F18" s="57">
        <f ca="1">OFFSET(WPDATA!$A$196,F$5,SUMIF($E$1:$E$4,$A18,$F$1:$F$4)+SUMIF(Sets!$W$7:$W$16,$B18,Sets!$Y$7:$Y$16)-1)</f>
        <v>2.4546992511699679E-2</v>
      </c>
      <c r="G18" s="57">
        <f ca="1">OFFSET(WPDATA!$A$196,G$5,SUMIF($E$1:$E$4,$A18,$F$1:$F$4)+SUMIF(Sets!$W$7:$W$16,$B18,Sets!$Y$7:$Y$16)-1)</f>
        <v>2.3096336496754796E-2</v>
      </c>
      <c r="H18" s="57">
        <f ca="1">OFFSET(WPDATA!$A$196,H$5,SUMIF($E$1:$E$4,$A18,$F$1:$F$4)+SUMIF(Sets!$W$7:$W$16,$B18,Sets!$Y$7:$Y$16)-1)</f>
        <v>2.2574938129326642E-2</v>
      </c>
      <c r="I18" s="57">
        <f ca="1">OFFSET(WPDATA!$A$196,I$5,SUMIF($E$1:$E$4,$A18,$F$1:$F$4)+SUMIF(Sets!$W$7:$W$16,$B18,Sets!$Y$7:$Y$16)-1)</f>
        <v>2.2076561127759183E-2</v>
      </c>
      <c r="J18" s="57">
        <f ca="1">OFFSET(WPDATA!$A$196,J$5,SUMIF($E$1:$E$4,$A18,$F$1:$F$4)+SUMIF(Sets!$W$7:$W$16,$B18,Sets!$Y$7:$Y$16)-1)</f>
        <v>2.1599713727315992E-2</v>
      </c>
      <c r="K18" s="57">
        <f ca="1">OFFSET(WPDATA!$A$196,K$5,SUMIF($E$1:$E$4,$A18,$F$1:$F$4)+SUMIF(Sets!$W$7:$W$16,$B18,Sets!$Y$7:$Y$16)-1)</f>
        <v>2.1143030324968705E-2</v>
      </c>
      <c r="L18" s="57">
        <f ca="1">OFFSET(WPDATA!$A$196,L$5,SUMIF($E$1:$E$4,$A18,$F$1:$F$4)+SUMIF(Sets!$W$7:$W$16,$B18,Sets!$Y$7:$Y$16)-1)</f>
        <v>2.6701780521378119E-2</v>
      </c>
      <c r="M18" s="57">
        <f ca="1">OFFSET(WPDATA!$A$196,M$5,SUMIF($E$1:$E$4,$A18,$F$1:$F$4)+SUMIF(Sets!$W$7:$W$16,$B18,Sets!$Y$7:$Y$16)-1)</f>
        <v>2.6007338282602425E-2</v>
      </c>
      <c r="N18" s="57">
        <f ca="1">OFFSET(WPDATA!$A$196,N$5,SUMIF($E$1:$E$4,$A18,$F$1:$F$4)+SUMIF(Sets!$W$7:$W$16,$B18,Sets!$Y$7:$Y$16)-1)</f>
        <v>2.5348101628730604E-2</v>
      </c>
      <c r="O18" s="57">
        <f ca="1">OFFSET(WPDATA!$A$196,O$5,SUMIF($E$1:$E$4,$A18,$F$1:$F$4)+SUMIF(Sets!$W$7:$W$16,$B18,Sets!$Y$7:$Y$16)-1)</f>
        <v>2.4721459559400225E-2</v>
      </c>
      <c r="P18" s="57">
        <f ca="1">OFFSET(WPDATA!$A$196,P$5,SUMIF($E$1:$E$4,$A18,$F$1:$F$4)+SUMIF(Sets!$W$7:$W$16,$B18,Sets!$Y$7:$Y$16)-1)</f>
        <v>2.4125053036400414E-2</v>
      </c>
      <c r="Q18" s="57">
        <f ca="1">OFFSET(WPDATA!$A$196,Q$5,SUMIF($E$1:$E$4,$A18,$F$1:$F$4)+SUMIF(Sets!$W$7:$W$16,$B18,Sets!$Y$7:$Y$16)-1)</f>
        <v>3.0365328849483456E-2</v>
      </c>
      <c r="R18" s="57">
        <f ca="1">OFFSET(WPDATA!$A$196,R$5,SUMIF($E$1:$E$4,$A18,$F$1:$F$4)+SUMIF(Sets!$W$7:$W$16,$B18,Sets!$Y$7:$Y$16)-1)</f>
        <v>2.9470448975022545E-2</v>
      </c>
      <c r="S18" s="57">
        <f ca="1">OFFSET(WPDATA!$A$196,S$5,SUMIF($E$1:$E$4,$A18,$F$1:$F$4)+SUMIF(Sets!$W$7:$W$16,$B18,Sets!$Y$7:$Y$16)-1)</f>
        <v>2.8626804202449108E-2</v>
      </c>
      <c r="T18" s="57">
        <f ca="1">OFFSET(WPDATA!$A$196,T$5,SUMIF($E$1:$E$4,$A18,$F$1:$F$4)+SUMIF(Sets!$W$7:$W$16,$B18,Sets!$Y$7:$Y$16)-1)</f>
        <v>2.783011689516689E-2</v>
      </c>
      <c r="U18" s="57">
        <f ca="1">OFFSET(WPDATA!$A$196,U$5,SUMIF($E$1:$E$4,$A18,$F$1:$F$4)+SUMIF(Sets!$W$7:$W$16,$B18,Sets!$Y$7:$Y$16)-1)</f>
        <v>2.7076572711485756E-2</v>
      </c>
      <c r="V18" s="57">
        <f ca="1">OFFSET(WPDATA!$A$196,V$5,SUMIF($E$1:$E$4,$A18,$F$1:$F$4)+SUMIF(Sets!$W$7:$W$16,$B18,Sets!$Y$7:$Y$16)-1)</f>
        <v>3.13716770707912E-2</v>
      </c>
      <c r="W18" s="57">
        <f ca="1">OFFSET(WPDATA!$A$196,W$5,SUMIF($E$1:$E$4,$A18,$F$1:$F$4)+SUMIF(Sets!$W$7:$W$16,$B18,Sets!$Y$7:$Y$16)-1)</f>
        <v>3.0417431240582216E-2</v>
      </c>
      <c r="X18" s="57">
        <f ca="1">OFFSET(WPDATA!$A$196,X$5,SUMIF($E$1:$E$4,$A18,$F$1:$F$4)+SUMIF(Sets!$W$7:$W$16,$B18,Sets!$Y$7:$Y$16)-1)</f>
        <v>2.9519523174189162E-2</v>
      </c>
      <c r="Y18" s="57">
        <f ca="1">OFFSET(WPDATA!$A$196,Y$5,SUMIF($E$1:$E$4,$A18,$F$1:$F$4)+SUMIF(Sets!$W$7:$W$16,$B18,Sets!$Y$7:$Y$16)-1)</f>
        <v>2.8673106735436327E-2</v>
      </c>
      <c r="Z18" s="57">
        <f ca="1">OFFSET(WPDATA!$A$196,Z$5,SUMIF($E$1:$E$4,$A18,$F$1:$F$4)+SUMIF(Sets!$W$7:$W$16,$B18,Sets!$Y$7:$Y$16)-1)</f>
        <v>2.787387611058725E-2</v>
      </c>
      <c r="AA18" s="57">
        <f ca="1">OFFSET(WPDATA!$A$196,AA$5,SUMIF($E$1:$E$4,$A18,$F$1:$F$4)+SUMIF(Sets!$W$7:$W$16,$B18,Sets!$Y$7:$Y$16)-1)</f>
        <v>3.1825755578813932E-2</v>
      </c>
      <c r="AB18" s="57">
        <f ca="1">OFFSET(WPDATA!$A$196,AB$5,SUMIF($E$1:$E$4,$A18,$F$1:$F$4)+SUMIF(Sets!$W$7:$W$16,$B18,Sets!$Y$7:$Y$16)-1)</f>
        <v>3.0844118211557602E-2</v>
      </c>
      <c r="AC18" s="57">
        <f ca="1">OFFSET(WPDATA!$A$196,AC$5,SUMIF($E$1:$E$4,$A18,$F$1:$F$4)+SUMIF(Sets!$W$7:$W$16,$B18,Sets!$Y$7:$Y$16)-1)</f>
        <v>2.9921224428268559E-2</v>
      </c>
      <c r="AD18" s="57">
        <f ca="1">OFFSET(WPDATA!$A$196,AD$5,SUMIF($E$1:$E$4,$A18,$F$1:$F$4)+SUMIF(Sets!$W$7:$W$16,$B18,Sets!$Y$7:$Y$16)-1)</f>
        <v>2.9051954381150127E-2</v>
      </c>
      <c r="AE18" s="57">
        <f ca="1">OFFSET(WPDATA!$A$196,AE$5,SUMIF($E$1:$E$4,$A18,$F$1:$F$4)+SUMIF(Sets!$W$7:$W$16,$B18,Sets!$Y$7:$Y$16)-1)</f>
        <v>2.8231766391825366E-2</v>
      </c>
      <c r="AF18" s="57">
        <f ca="1">OFFSET(WPDATA!$A$196,AF$5,SUMIF($E$1:$E$4,$A18,$F$1:$F$4)+SUMIF(Sets!$W$7:$W$16,$B18,Sets!$Y$7:$Y$16)-1)</f>
        <v>3.6959291537725057E-2</v>
      </c>
      <c r="AG18" s="57">
        <f ca="1">OFFSET(WPDATA!$A$196,AG$5,SUMIF($E$1:$E$4,$A18,$F$1:$F$4)+SUMIF(Sets!$W$7:$W$16,$B18,Sets!$Y$7:$Y$16)-1)</f>
        <v>3.5641988879734396E-2</v>
      </c>
      <c r="AH18" s="57">
        <f ca="1">OFFSET(WPDATA!$A$196,AH$5,SUMIF($E$1:$E$4,$A18,$F$1:$F$4)+SUMIF(Sets!$W$7:$W$16,$B18,Sets!$Y$7:$Y$16)-1)</f>
        <v>3.4415357104523092E-2</v>
      </c>
      <c r="AI18" s="57">
        <f ca="1">OFFSET(WPDATA!$A$196,AI$5,SUMIF($E$1:$E$4,$A18,$F$1:$F$4)+SUMIF(Sets!$W$7:$W$16,$B18,Sets!$Y$7:$Y$16)-1)</f>
        <v>3.3270346257093887E-2</v>
      </c>
      <c r="AJ18" s="57">
        <f ca="1">OFFSET(WPDATA!$A$196,AJ$5,SUMIF($E$1:$E$4,$A18,$F$1:$F$4)+SUMIF(Sets!$W$7:$W$16,$B18,Sets!$Y$7:$Y$16)-1)</f>
        <v>3.2199071983060552E-2</v>
      </c>
      <c r="AK18" s="57">
        <f ca="1">OFFSET(WPDATA!$A$196,AK$5,SUMIF($E$1:$E$4,$A18,$F$1:$F$4)+SUMIF(Sets!$W$7:$W$16,$B18,Sets!$Y$7:$Y$16)-1)</f>
        <v>3.9529835658825153E-2</v>
      </c>
      <c r="AL18" s="57">
        <f ca="1">OFFSET(WPDATA!$A$196,AL$5,SUMIF($E$1:$E$4,$A18,$F$1:$F$4)+SUMIF(Sets!$W$7:$W$16,$B18,Sets!$Y$7:$Y$16)-1)</f>
        <v>3.8026648493255516E-2</v>
      </c>
      <c r="AM18" s="57">
        <f ca="1">OFFSET(WPDATA!$A$196,AM$5,SUMIF($E$1:$E$4,$A18,$F$1:$F$4)+SUMIF(Sets!$W$7:$W$16,$B18,Sets!$Y$7:$Y$16)-1)</f>
        <v>3.6633595629203951E-2</v>
      </c>
      <c r="AN18" s="57">
        <f ca="1">OFFSET(WPDATA!$A$196,AN$5,SUMIF($E$1:$E$4,$A18,$F$1:$F$4)+SUMIF(Sets!$W$7:$W$16,$B18,Sets!$Y$7:$Y$16)-1)</f>
        <v>3.5339000958162572E-2</v>
      </c>
      <c r="AO18" s="57">
        <f ca="1">OFFSET(WPDATA!$A$196,AO$5,SUMIF($E$1:$E$4,$A18,$F$1:$F$4)+SUMIF(Sets!$W$7:$W$16,$B18,Sets!$Y$7:$Y$16)-1)</f>
        <v>3.4132782523861573E-2</v>
      </c>
      <c r="AP18" s="57"/>
      <c r="AQ18" s="57"/>
      <c r="AR18" s="57"/>
      <c r="AS18" s="57"/>
      <c r="AT18" s="57"/>
    </row>
    <row r="19" spans="1:46" x14ac:dyDescent="0.25">
      <c r="A19" s="15" t="s">
        <v>136</v>
      </c>
      <c r="B19" s="15" t="str">
        <f t="shared" ref="B19:B27" si="12">B9</f>
        <v>sim1</v>
      </c>
      <c r="C19" s="57">
        <f ca="1">OFFSET(WPDATA!$A$196,C$5,SUMIF($E$1:$E$4,$A19,$F$1:$F$4)+SUMIF(Sets!$W$7:$W$16,$B19,Sets!$Y$7:$Y$16)-1)</f>
        <v>2.6498357457979564E-2</v>
      </c>
      <c r="D19" s="57">
        <f ca="1">OFFSET(WPDATA!$A$196,D$5,SUMIF($E$1:$E$4,$A19,$F$1:$F$4)+SUMIF(Sets!$W$7:$W$16,$B19,Sets!$Y$7:$Y$16)-1)</f>
        <v>2.5814320369299284E-2</v>
      </c>
      <c r="E19" s="57">
        <f ca="1">OFFSET(WPDATA!$A$196,E$5,SUMIF($E$1:$E$4,$A19,$F$1:$F$4)+SUMIF(Sets!$W$7:$W$16,$B19,Sets!$Y$7:$Y$16)-1)</f>
        <v>2.5164710471194986E-2</v>
      </c>
      <c r="F19" s="57">
        <f ca="1">OFFSET(WPDATA!$A$196,F$5,SUMIF($E$1:$E$4,$A19,$F$1:$F$4)+SUMIF(Sets!$W$7:$W$16,$B19,Sets!$Y$7:$Y$16)-1)</f>
        <v>2.4546992511699679E-2</v>
      </c>
      <c r="G19" s="57">
        <f ca="1">OFFSET(WPDATA!$A$196,G$5,SUMIF($E$1:$E$4,$A19,$F$1:$F$4)+SUMIF(Sets!$W$7:$W$16,$B19,Sets!$Y$7:$Y$16)-1)</f>
        <v>2.3096336496754796E-2</v>
      </c>
      <c r="H19" s="57">
        <f ca="1">OFFSET(WPDATA!$A$196,H$5,SUMIF($E$1:$E$4,$A19,$F$1:$F$4)+SUMIF(Sets!$W$7:$W$16,$B19,Sets!$Y$7:$Y$16)-1)</f>
        <v>2.2574938129326642E-2</v>
      </c>
      <c r="I19" s="57">
        <f ca="1">OFFSET(WPDATA!$A$196,I$5,SUMIF($E$1:$E$4,$A19,$F$1:$F$4)+SUMIF(Sets!$W$7:$W$16,$B19,Sets!$Y$7:$Y$16)-1)</f>
        <v>2.2076561127759183E-2</v>
      </c>
      <c r="J19" s="57">
        <f ca="1">OFFSET(WPDATA!$A$196,J$5,SUMIF($E$1:$E$4,$A19,$F$1:$F$4)+SUMIF(Sets!$W$7:$W$16,$B19,Sets!$Y$7:$Y$16)-1)</f>
        <v>2.1599713727315992E-2</v>
      </c>
      <c r="K19" s="57">
        <f ca="1">OFFSET(WPDATA!$A$196,K$5,SUMIF($E$1:$E$4,$A19,$F$1:$F$4)+SUMIF(Sets!$W$7:$W$16,$B19,Sets!$Y$7:$Y$16)-1)</f>
        <v>2.1143030324968705E-2</v>
      </c>
      <c r="L19" s="57">
        <f ca="1">OFFSET(WPDATA!$A$196,L$5,SUMIF($E$1:$E$4,$A19,$F$1:$F$4)+SUMIF(Sets!$W$7:$W$16,$B19,Sets!$Y$7:$Y$16)-1)</f>
        <v>2.6701780521378119E-2</v>
      </c>
      <c r="M19" s="57">
        <f ca="1">OFFSET(WPDATA!$A$196,M$5,SUMIF($E$1:$E$4,$A19,$F$1:$F$4)+SUMIF(Sets!$W$7:$W$16,$B19,Sets!$Y$7:$Y$16)-1)</f>
        <v>2.6007338282602425E-2</v>
      </c>
      <c r="N19" s="57">
        <f ca="1">OFFSET(WPDATA!$A$196,N$5,SUMIF($E$1:$E$4,$A19,$F$1:$F$4)+SUMIF(Sets!$W$7:$W$16,$B19,Sets!$Y$7:$Y$16)-1)</f>
        <v>2.5348101628730604E-2</v>
      </c>
      <c r="O19" s="57">
        <f ca="1">OFFSET(WPDATA!$A$196,O$5,SUMIF($E$1:$E$4,$A19,$F$1:$F$4)+SUMIF(Sets!$W$7:$W$16,$B19,Sets!$Y$7:$Y$16)-1)</f>
        <v>2.4721459559400225E-2</v>
      </c>
      <c r="P19" s="57">
        <f ca="1">OFFSET(WPDATA!$A$196,P$5,SUMIF($E$1:$E$4,$A19,$F$1:$F$4)+SUMIF(Sets!$W$7:$W$16,$B19,Sets!$Y$7:$Y$16)-1)</f>
        <v>2.4125053036400414E-2</v>
      </c>
      <c r="Q19" s="57">
        <f ca="1">OFFSET(WPDATA!$A$196,Q$5,SUMIF($E$1:$E$4,$A19,$F$1:$F$4)+SUMIF(Sets!$W$7:$W$16,$B19,Sets!$Y$7:$Y$16)-1)</f>
        <v>3.0365328849483456E-2</v>
      </c>
      <c r="R19" s="57">
        <f ca="1">OFFSET(WPDATA!$A$196,R$5,SUMIF($E$1:$E$4,$A19,$F$1:$F$4)+SUMIF(Sets!$W$7:$W$16,$B19,Sets!$Y$7:$Y$16)-1)</f>
        <v>2.9470448975022545E-2</v>
      </c>
      <c r="S19" s="57">
        <f ca="1">OFFSET(WPDATA!$A$196,S$5,SUMIF($E$1:$E$4,$A19,$F$1:$F$4)+SUMIF(Sets!$W$7:$W$16,$B19,Sets!$Y$7:$Y$16)-1)</f>
        <v>2.8626804202449108E-2</v>
      </c>
      <c r="T19" s="57">
        <f ca="1">OFFSET(WPDATA!$A$196,T$5,SUMIF($E$1:$E$4,$A19,$F$1:$F$4)+SUMIF(Sets!$W$7:$W$16,$B19,Sets!$Y$7:$Y$16)-1)</f>
        <v>2.783011689516689E-2</v>
      </c>
      <c r="U19" s="57">
        <f ca="1">OFFSET(WPDATA!$A$196,U$5,SUMIF($E$1:$E$4,$A19,$F$1:$F$4)+SUMIF(Sets!$W$7:$W$16,$B19,Sets!$Y$7:$Y$16)-1)</f>
        <v>2.7076572711485756E-2</v>
      </c>
      <c r="V19" s="57">
        <f ca="1">OFFSET(WPDATA!$A$196,V$5,SUMIF($E$1:$E$4,$A19,$F$1:$F$4)+SUMIF(Sets!$W$7:$W$16,$B19,Sets!$Y$7:$Y$16)-1)</f>
        <v>3.13716770707912E-2</v>
      </c>
      <c r="W19" s="57">
        <f ca="1">OFFSET(WPDATA!$A$196,W$5,SUMIF($E$1:$E$4,$A19,$F$1:$F$4)+SUMIF(Sets!$W$7:$W$16,$B19,Sets!$Y$7:$Y$16)-1)</f>
        <v>3.0417431240582216E-2</v>
      </c>
      <c r="X19" s="57">
        <f ca="1">OFFSET(WPDATA!$A$196,X$5,SUMIF($E$1:$E$4,$A19,$F$1:$F$4)+SUMIF(Sets!$W$7:$W$16,$B19,Sets!$Y$7:$Y$16)-1)</f>
        <v>2.9519523174189162E-2</v>
      </c>
      <c r="Y19" s="57">
        <f ca="1">OFFSET(WPDATA!$A$196,Y$5,SUMIF($E$1:$E$4,$A19,$F$1:$F$4)+SUMIF(Sets!$W$7:$W$16,$B19,Sets!$Y$7:$Y$16)-1)</f>
        <v>2.8673106735436327E-2</v>
      </c>
      <c r="Z19" s="57">
        <f ca="1">OFFSET(WPDATA!$A$196,Z$5,SUMIF($E$1:$E$4,$A19,$F$1:$F$4)+SUMIF(Sets!$W$7:$W$16,$B19,Sets!$Y$7:$Y$16)-1)</f>
        <v>2.787387611058725E-2</v>
      </c>
      <c r="AA19" s="57">
        <f ca="1">OFFSET(WPDATA!$A$196,AA$5,SUMIF($E$1:$E$4,$A19,$F$1:$F$4)+SUMIF(Sets!$W$7:$W$16,$B19,Sets!$Y$7:$Y$16)-1)</f>
        <v>3.1825755578813932E-2</v>
      </c>
      <c r="AB19" s="57">
        <f ca="1">OFFSET(WPDATA!$A$196,AB$5,SUMIF($E$1:$E$4,$A19,$F$1:$F$4)+SUMIF(Sets!$W$7:$W$16,$B19,Sets!$Y$7:$Y$16)-1)</f>
        <v>3.0844118211557602E-2</v>
      </c>
      <c r="AC19" s="57">
        <f ca="1">OFFSET(WPDATA!$A$196,AC$5,SUMIF($E$1:$E$4,$A19,$F$1:$F$4)+SUMIF(Sets!$W$7:$W$16,$B19,Sets!$Y$7:$Y$16)-1)</f>
        <v>2.9921224428268559E-2</v>
      </c>
      <c r="AD19" s="57">
        <f ca="1">OFFSET(WPDATA!$A$196,AD$5,SUMIF($E$1:$E$4,$A19,$F$1:$F$4)+SUMIF(Sets!$W$7:$W$16,$B19,Sets!$Y$7:$Y$16)-1)</f>
        <v>2.9051954381150127E-2</v>
      </c>
      <c r="AE19" s="57">
        <f ca="1">OFFSET(WPDATA!$A$196,AE$5,SUMIF($E$1:$E$4,$A19,$F$1:$F$4)+SUMIF(Sets!$W$7:$W$16,$B19,Sets!$Y$7:$Y$16)-1)</f>
        <v>2.8231766391825366E-2</v>
      </c>
      <c r="AF19" s="57">
        <f ca="1">OFFSET(WPDATA!$A$196,AF$5,SUMIF($E$1:$E$4,$A19,$F$1:$F$4)+SUMIF(Sets!$W$7:$W$16,$B19,Sets!$Y$7:$Y$16)-1)</f>
        <v>3.6959291537725057E-2</v>
      </c>
      <c r="AG19" s="57">
        <f ca="1">OFFSET(WPDATA!$A$196,AG$5,SUMIF($E$1:$E$4,$A19,$F$1:$F$4)+SUMIF(Sets!$W$7:$W$16,$B19,Sets!$Y$7:$Y$16)-1)</f>
        <v>3.5641988879734396E-2</v>
      </c>
      <c r="AH19" s="57">
        <f ca="1">OFFSET(WPDATA!$A$196,AH$5,SUMIF($E$1:$E$4,$A19,$F$1:$F$4)+SUMIF(Sets!$W$7:$W$16,$B19,Sets!$Y$7:$Y$16)-1)</f>
        <v>3.4415357104523092E-2</v>
      </c>
      <c r="AI19" s="57">
        <f ca="1">OFFSET(WPDATA!$A$196,AI$5,SUMIF($E$1:$E$4,$A19,$F$1:$F$4)+SUMIF(Sets!$W$7:$W$16,$B19,Sets!$Y$7:$Y$16)-1)</f>
        <v>3.3270346257093887E-2</v>
      </c>
      <c r="AJ19" s="57">
        <f ca="1">OFFSET(WPDATA!$A$196,AJ$5,SUMIF($E$1:$E$4,$A19,$F$1:$F$4)+SUMIF(Sets!$W$7:$W$16,$B19,Sets!$Y$7:$Y$16)-1)</f>
        <v>3.2199071983060552E-2</v>
      </c>
      <c r="AK19" s="57">
        <f ca="1">OFFSET(WPDATA!$A$196,AK$5,SUMIF($E$1:$E$4,$A19,$F$1:$F$4)+SUMIF(Sets!$W$7:$W$16,$B19,Sets!$Y$7:$Y$16)-1)</f>
        <v>3.9529835658825153E-2</v>
      </c>
      <c r="AL19" s="57">
        <f ca="1">OFFSET(WPDATA!$A$196,AL$5,SUMIF($E$1:$E$4,$A19,$F$1:$F$4)+SUMIF(Sets!$W$7:$W$16,$B19,Sets!$Y$7:$Y$16)-1)</f>
        <v>3.8026648493255516E-2</v>
      </c>
      <c r="AM19" s="57">
        <f ca="1">OFFSET(WPDATA!$A$196,AM$5,SUMIF($E$1:$E$4,$A19,$F$1:$F$4)+SUMIF(Sets!$W$7:$W$16,$B19,Sets!$Y$7:$Y$16)-1)</f>
        <v>3.6633595629203951E-2</v>
      </c>
      <c r="AN19" s="57">
        <f ca="1">OFFSET(WPDATA!$A$196,AN$5,SUMIF($E$1:$E$4,$A19,$F$1:$F$4)+SUMIF(Sets!$W$7:$W$16,$B19,Sets!$Y$7:$Y$16)-1)</f>
        <v>3.5339000958162572E-2</v>
      </c>
      <c r="AO19" s="57">
        <f ca="1">OFFSET(WPDATA!$A$196,AO$5,SUMIF($E$1:$E$4,$A19,$F$1:$F$4)+SUMIF(Sets!$W$7:$W$16,$B19,Sets!$Y$7:$Y$16)-1)</f>
        <v>3.4132782523861573E-2</v>
      </c>
      <c r="AP19" s="57"/>
      <c r="AQ19" s="57"/>
      <c r="AR19" s="57"/>
      <c r="AS19" s="57"/>
      <c r="AT19" s="57"/>
    </row>
    <row r="20" spans="1:46" x14ac:dyDescent="0.25">
      <c r="A20" s="15" t="s">
        <v>136</v>
      </c>
      <c r="B20" s="15" t="str">
        <f t="shared" si="12"/>
        <v>sim2</v>
      </c>
      <c r="C20" s="57">
        <f ca="1">OFFSET(WPDATA!$A$196,C$5,SUMIF($E$1:$E$4,$A20,$F$1:$F$4)+SUMIF(Sets!$W$7:$W$16,$B20,Sets!$Y$7:$Y$16)-1)</f>
        <v>2.6498357457979564E-2</v>
      </c>
      <c r="D20" s="57">
        <f ca="1">OFFSET(WPDATA!$A$196,D$5,SUMIF($E$1:$E$4,$A20,$F$1:$F$4)+SUMIF(Sets!$W$7:$W$16,$B20,Sets!$Y$7:$Y$16)-1)</f>
        <v>2.5814320369299284E-2</v>
      </c>
      <c r="E20" s="57">
        <f ca="1">OFFSET(WPDATA!$A$196,E$5,SUMIF($E$1:$E$4,$A20,$F$1:$F$4)+SUMIF(Sets!$W$7:$W$16,$B20,Sets!$Y$7:$Y$16)-1)</f>
        <v>2.5164710471194986E-2</v>
      </c>
      <c r="F20" s="57">
        <f ca="1">OFFSET(WPDATA!$A$196,F$5,SUMIF($E$1:$E$4,$A20,$F$1:$F$4)+SUMIF(Sets!$W$7:$W$16,$B20,Sets!$Y$7:$Y$16)-1)</f>
        <v>2.4546992511699679E-2</v>
      </c>
      <c r="G20" s="57">
        <f ca="1">OFFSET(WPDATA!$A$196,G$5,SUMIF($E$1:$E$4,$A20,$F$1:$F$4)+SUMIF(Sets!$W$7:$W$16,$B20,Sets!$Y$7:$Y$16)-1)</f>
        <v>2.3096336496754796E-2</v>
      </c>
      <c r="H20" s="57">
        <f ca="1">OFFSET(WPDATA!$A$196,H$5,SUMIF($E$1:$E$4,$A20,$F$1:$F$4)+SUMIF(Sets!$W$7:$W$16,$B20,Sets!$Y$7:$Y$16)-1)</f>
        <v>2.2574938129326642E-2</v>
      </c>
      <c r="I20" s="57">
        <f ca="1">OFFSET(WPDATA!$A$196,I$5,SUMIF($E$1:$E$4,$A20,$F$1:$F$4)+SUMIF(Sets!$W$7:$W$16,$B20,Sets!$Y$7:$Y$16)-1)</f>
        <v>2.2076561127759183E-2</v>
      </c>
      <c r="J20" s="57">
        <f ca="1">OFFSET(WPDATA!$A$196,J$5,SUMIF($E$1:$E$4,$A20,$F$1:$F$4)+SUMIF(Sets!$W$7:$W$16,$B20,Sets!$Y$7:$Y$16)-1)</f>
        <v>2.1599713727315992E-2</v>
      </c>
      <c r="K20" s="57">
        <f ca="1">OFFSET(WPDATA!$A$196,K$5,SUMIF($E$1:$E$4,$A20,$F$1:$F$4)+SUMIF(Sets!$W$7:$W$16,$B20,Sets!$Y$7:$Y$16)-1)</f>
        <v>2.1143030324968705E-2</v>
      </c>
      <c r="L20" s="57">
        <f ca="1">OFFSET(WPDATA!$A$196,L$5,SUMIF($E$1:$E$4,$A20,$F$1:$F$4)+SUMIF(Sets!$W$7:$W$16,$B20,Sets!$Y$7:$Y$16)-1)</f>
        <v>2.6701780521378119E-2</v>
      </c>
      <c r="M20" s="57">
        <f ca="1">OFFSET(WPDATA!$A$196,M$5,SUMIF($E$1:$E$4,$A20,$F$1:$F$4)+SUMIF(Sets!$W$7:$W$16,$B20,Sets!$Y$7:$Y$16)-1)</f>
        <v>2.6007338282602425E-2</v>
      </c>
      <c r="N20" s="57">
        <f ca="1">OFFSET(WPDATA!$A$196,N$5,SUMIF($E$1:$E$4,$A20,$F$1:$F$4)+SUMIF(Sets!$W$7:$W$16,$B20,Sets!$Y$7:$Y$16)-1)</f>
        <v>2.5348101628730604E-2</v>
      </c>
      <c r="O20" s="57">
        <f ca="1">OFFSET(WPDATA!$A$196,O$5,SUMIF($E$1:$E$4,$A20,$F$1:$F$4)+SUMIF(Sets!$W$7:$W$16,$B20,Sets!$Y$7:$Y$16)-1)</f>
        <v>2.4721459559400225E-2</v>
      </c>
      <c r="P20" s="57">
        <f ca="1">OFFSET(WPDATA!$A$196,P$5,SUMIF($E$1:$E$4,$A20,$F$1:$F$4)+SUMIF(Sets!$W$7:$W$16,$B20,Sets!$Y$7:$Y$16)-1)</f>
        <v>2.4125053036400414E-2</v>
      </c>
      <c r="Q20" s="57">
        <f ca="1">OFFSET(WPDATA!$A$196,Q$5,SUMIF($E$1:$E$4,$A20,$F$1:$F$4)+SUMIF(Sets!$W$7:$W$16,$B20,Sets!$Y$7:$Y$16)-1)</f>
        <v>3.0365328849483456E-2</v>
      </c>
      <c r="R20" s="57">
        <f ca="1">OFFSET(WPDATA!$A$196,R$5,SUMIF($E$1:$E$4,$A20,$F$1:$F$4)+SUMIF(Sets!$W$7:$W$16,$B20,Sets!$Y$7:$Y$16)-1)</f>
        <v>2.9470448975022545E-2</v>
      </c>
      <c r="S20" s="57">
        <f ca="1">OFFSET(WPDATA!$A$196,S$5,SUMIF($E$1:$E$4,$A20,$F$1:$F$4)+SUMIF(Sets!$W$7:$W$16,$B20,Sets!$Y$7:$Y$16)-1)</f>
        <v>2.8626804202449108E-2</v>
      </c>
      <c r="T20" s="57">
        <f ca="1">OFFSET(WPDATA!$A$196,T$5,SUMIF($E$1:$E$4,$A20,$F$1:$F$4)+SUMIF(Sets!$W$7:$W$16,$B20,Sets!$Y$7:$Y$16)-1)</f>
        <v>2.783011689516689E-2</v>
      </c>
      <c r="U20" s="57">
        <f ca="1">OFFSET(WPDATA!$A$196,U$5,SUMIF($E$1:$E$4,$A20,$F$1:$F$4)+SUMIF(Sets!$W$7:$W$16,$B20,Sets!$Y$7:$Y$16)-1)</f>
        <v>2.7076572711485756E-2</v>
      </c>
      <c r="V20" s="57">
        <f ca="1">OFFSET(WPDATA!$A$196,V$5,SUMIF($E$1:$E$4,$A20,$F$1:$F$4)+SUMIF(Sets!$W$7:$W$16,$B20,Sets!$Y$7:$Y$16)-1)</f>
        <v>3.13716770707912E-2</v>
      </c>
      <c r="W20" s="57">
        <f ca="1">OFFSET(WPDATA!$A$196,W$5,SUMIF($E$1:$E$4,$A20,$F$1:$F$4)+SUMIF(Sets!$W$7:$W$16,$B20,Sets!$Y$7:$Y$16)-1)</f>
        <v>3.0417431240582216E-2</v>
      </c>
      <c r="X20" s="57">
        <f ca="1">OFFSET(WPDATA!$A$196,X$5,SUMIF($E$1:$E$4,$A20,$F$1:$F$4)+SUMIF(Sets!$W$7:$W$16,$B20,Sets!$Y$7:$Y$16)-1)</f>
        <v>2.9519523174189162E-2</v>
      </c>
      <c r="Y20" s="57">
        <f ca="1">OFFSET(WPDATA!$A$196,Y$5,SUMIF($E$1:$E$4,$A20,$F$1:$F$4)+SUMIF(Sets!$W$7:$W$16,$B20,Sets!$Y$7:$Y$16)-1)</f>
        <v>2.8673106735436327E-2</v>
      </c>
      <c r="Z20" s="57">
        <f ca="1">OFFSET(WPDATA!$A$196,Z$5,SUMIF($E$1:$E$4,$A20,$F$1:$F$4)+SUMIF(Sets!$W$7:$W$16,$B20,Sets!$Y$7:$Y$16)-1)</f>
        <v>2.787387611058725E-2</v>
      </c>
      <c r="AA20" s="57">
        <f ca="1">OFFSET(WPDATA!$A$196,AA$5,SUMIF($E$1:$E$4,$A20,$F$1:$F$4)+SUMIF(Sets!$W$7:$W$16,$B20,Sets!$Y$7:$Y$16)-1)</f>
        <v>3.1825755578813932E-2</v>
      </c>
      <c r="AB20" s="57">
        <f ca="1">OFFSET(WPDATA!$A$196,AB$5,SUMIF($E$1:$E$4,$A20,$F$1:$F$4)+SUMIF(Sets!$W$7:$W$16,$B20,Sets!$Y$7:$Y$16)-1)</f>
        <v>3.0844118211557602E-2</v>
      </c>
      <c r="AC20" s="57">
        <f ca="1">OFFSET(WPDATA!$A$196,AC$5,SUMIF($E$1:$E$4,$A20,$F$1:$F$4)+SUMIF(Sets!$W$7:$W$16,$B20,Sets!$Y$7:$Y$16)-1)</f>
        <v>2.9921224428268559E-2</v>
      </c>
      <c r="AD20" s="57">
        <f ca="1">OFFSET(WPDATA!$A$196,AD$5,SUMIF($E$1:$E$4,$A20,$F$1:$F$4)+SUMIF(Sets!$W$7:$W$16,$B20,Sets!$Y$7:$Y$16)-1)</f>
        <v>2.9051954381150127E-2</v>
      </c>
      <c r="AE20" s="57">
        <f ca="1">OFFSET(WPDATA!$A$196,AE$5,SUMIF($E$1:$E$4,$A20,$F$1:$F$4)+SUMIF(Sets!$W$7:$W$16,$B20,Sets!$Y$7:$Y$16)-1)</f>
        <v>2.8231766391825366E-2</v>
      </c>
      <c r="AF20" s="57">
        <f ca="1">OFFSET(WPDATA!$A$196,AF$5,SUMIF($E$1:$E$4,$A20,$F$1:$F$4)+SUMIF(Sets!$W$7:$W$16,$B20,Sets!$Y$7:$Y$16)-1)</f>
        <v>3.6959291537725057E-2</v>
      </c>
      <c r="AG20" s="57">
        <f ca="1">OFFSET(WPDATA!$A$196,AG$5,SUMIF($E$1:$E$4,$A20,$F$1:$F$4)+SUMIF(Sets!$W$7:$W$16,$B20,Sets!$Y$7:$Y$16)-1)</f>
        <v>3.5641988879734396E-2</v>
      </c>
      <c r="AH20" s="57">
        <f ca="1">OFFSET(WPDATA!$A$196,AH$5,SUMIF($E$1:$E$4,$A20,$F$1:$F$4)+SUMIF(Sets!$W$7:$W$16,$B20,Sets!$Y$7:$Y$16)-1)</f>
        <v>3.4415357104523092E-2</v>
      </c>
      <c r="AI20" s="57">
        <f ca="1">OFFSET(WPDATA!$A$196,AI$5,SUMIF($E$1:$E$4,$A20,$F$1:$F$4)+SUMIF(Sets!$W$7:$W$16,$B20,Sets!$Y$7:$Y$16)-1)</f>
        <v>3.3270346257093887E-2</v>
      </c>
      <c r="AJ20" s="57">
        <f ca="1">OFFSET(WPDATA!$A$196,AJ$5,SUMIF($E$1:$E$4,$A20,$F$1:$F$4)+SUMIF(Sets!$W$7:$W$16,$B20,Sets!$Y$7:$Y$16)-1)</f>
        <v>3.2199071983060552E-2</v>
      </c>
      <c r="AK20" s="57">
        <f ca="1">OFFSET(WPDATA!$A$196,AK$5,SUMIF($E$1:$E$4,$A20,$F$1:$F$4)+SUMIF(Sets!$W$7:$W$16,$B20,Sets!$Y$7:$Y$16)-1)</f>
        <v>3.9529835658825153E-2</v>
      </c>
      <c r="AL20" s="57">
        <f ca="1">OFFSET(WPDATA!$A$196,AL$5,SUMIF($E$1:$E$4,$A20,$F$1:$F$4)+SUMIF(Sets!$W$7:$W$16,$B20,Sets!$Y$7:$Y$16)-1)</f>
        <v>3.8026648493255516E-2</v>
      </c>
      <c r="AM20" s="57">
        <f ca="1">OFFSET(WPDATA!$A$196,AM$5,SUMIF($E$1:$E$4,$A20,$F$1:$F$4)+SUMIF(Sets!$W$7:$W$16,$B20,Sets!$Y$7:$Y$16)-1)</f>
        <v>3.6633595629203951E-2</v>
      </c>
      <c r="AN20" s="57">
        <f ca="1">OFFSET(WPDATA!$A$196,AN$5,SUMIF($E$1:$E$4,$A20,$F$1:$F$4)+SUMIF(Sets!$W$7:$W$16,$B20,Sets!$Y$7:$Y$16)-1)</f>
        <v>3.5339000958162572E-2</v>
      </c>
      <c r="AO20" s="57">
        <f ca="1">OFFSET(WPDATA!$A$196,AO$5,SUMIF($E$1:$E$4,$A20,$F$1:$F$4)+SUMIF(Sets!$W$7:$W$16,$B20,Sets!$Y$7:$Y$16)-1)</f>
        <v>3.4132782523861573E-2</v>
      </c>
      <c r="AP20" s="57"/>
      <c r="AQ20" s="57"/>
      <c r="AR20" s="57"/>
      <c r="AS20" s="57"/>
      <c r="AT20" s="57"/>
    </row>
    <row r="21" spans="1:46" x14ac:dyDescent="0.25">
      <c r="A21" s="15" t="s">
        <v>136</v>
      </c>
      <c r="B21" s="15" t="str">
        <f t="shared" si="12"/>
        <v>sim3</v>
      </c>
      <c r="C21" s="57">
        <f ca="1">OFFSET(WPDATA!$A$196,C$5,SUMIF($E$1:$E$4,$A21,$F$1:$F$4)+SUMIF(Sets!$W$7:$W$16,$B21,Sets!$Y$7:$Y$16)-1)</f>
        <v>2.6498357457979564E-2</v>
      </c>
      <c r="D21" s="57">
        <f ca="1">OFFSET(WPDATA!$A$196,D$5,SUMIF($E$1:$E$4,$A21,$F$1:$F$4)+SUMIF(Sets!$W$7:$W$16,$B21,Sets!$Y$7:$Y$16)-1)</f>
        <v>2.5814320369299284E-2</v>
      </c>
      <c r="E21" s="57">
        <f ca="1">OFFSET(WPDATA!$A$196,E$5,SUMIF($E$1:$E$4,$A21,$F$1:$F$4)+SUMIF(Sets!$W$7:$W$16,$B21,Sets!$Y$7:$Y$16)-1)</f>
        <v>2.5164710471194986E-2</v>
      </c>
      <c r="F21" s="57">
        <f ca="1">OFFSET(WPDATA!$A$196,F$5,SUMIF($E$1:$E$4,$A21,$F$1:$F$4)+SUMIF(Sets!$W$7:$W$16,$B21,Sets!$Y$7:$Y$16)-1)</f>
        <v>2.4546992511699679E-2</v>
      </c>
      <c r="G21" s="57">
        <f ca="1">OFFSET(WPDATA!$A$196,G$5,SUMIF($E$1:$E$4,$A21,$F$1:$F$4)+SUMIF(Sets!$W$7:$W$16,$B21,Sets!$Y$7:$Y$16)-1)</f>
        <v>2.3096336496754796E-2</v>
      </c>
      <c r="H21" s="57">
        <f ca="1">OFFSET(WPDATA!$A$196,H$5,SUMIF($E$1:$E$4,$A21,$F$1:$F$4)+SUMIF(Sets!$W$7:$W$16,$B21,Sets!$Y$7:$Y$16)-1)</f>
        <v>2.2574938129326642E-2</v>
      </c>
      <c r="I21" s="57">
        <f ca="1">OFFSET(WPDATA!$A$196,I$5,SUMIF($E$1:$E$4,$A21,$F$1:$F$4)+SUMIF(Sets!$W$7:$W$16,$B21,Sets!$Y$7:$Y$16)-1)</f>
        <v>2.2076561127759183E-2</v>
      </c>
      <c r="J21" s="57">
        <f ca="1">OFFSET(WPDATA!$A$196,J$5,SUMIF($E$1:$E$4,$A21,$F$1:$F$4)+SUMIF(Sets!$W$7:$W$16,$B21,Sets!$Y$7:$Y$16)-1)</f>
        <v>2.1599713727315992E-2</v>
      </c>
      <c r="K21" s="57">
        <f ca="1">OFFSET(WPDATA!$A$196,K$5,SUMIF($E$1:$E$4,$A21,$F$1:$F$4)+SUMIF(Sets!$W$7:$W$16,$B21,Sets!$Y$7:$Y$16)-1)</f>
        <v>2.1143030324968705E-2</v>
      </c>
      <c r="L21" s="57">
        <f ca="1">OFFSET(WPDATA!$A$196,L$5,SUMIF($E$1:$E$4,$A21,$F$1:$F$4)+SUMIF(Sets!$W$7:$W$16,$B21,Sets!$Y$7:$Y$16)-1)</f>
        <v>2.6701780521378119E-2</v>
      </c>
      <c r="M21" s="57">
        <f ca="1">OFFSET(WPDATA!$A$196,M$5,SUMIF($E$1:$E$4,$A21,$F$1:$F$4)+SUMIF(Sets!$W$7:$W$16,$B21,Sets!$Y$7:$Y$16)-1)</f>
        <v>2.6007338282602425E-2</v>
      </c>
      <c r="N21" s="57">
        <f ca="1">OFFSET(WPDATA!$A$196,N$5,SUMIF($E$1:$E$4,$A21,$F$1:$F$4)+SUMIF(Sets!$W$7:$W$16,$B21,Sets!$Y$7:$Y$16)-1)</f>
        <v>2.5348101628730604E-2</v>
      </c>
      <c r="O21" s="57">
        <f ca="1">OFFSET(WPDATA!$A$196,O$5,SUMIF($E$1:$E$4,$A21,$F$1:$F$4)+SUMIF(Sets!$W$7:$W$16,$B21,Sets!$Y$7:$Y$16)-1)</f>
        <v>2.4721459559400225E-2</v>
      </c>
      <c r="P21" s="57">
        <f ca="1">OFFSET(WPDATA!$A$196,P$5,SUMIF($E$1:$E$4,$A21,$F$1:$F$4)+SUMIF(Sets!$W$7:$W$16,$B21,Sets!$Y$7:$Y$16)-1)</f>
        <v>2.4125053036400414E-2</v>
      </c>
      <c r="Q21" s="57">
        <f ca="1">OFFSET(WPDATA!$A$196,Q$5,SUMIF($E$1:$E$4,$A21,$F$1:$F$4)+SUMIF(Sets!$W$7:$W$16,$B21,Sets!$Y$7:$Y$16)-1)</f>
        <v>3.0365328849483456E-2</v>
      </c>
      <c r="R21" s="57">
        <f ca="1">OFFSET(WPDATA!$A$196,R$5,SUMIF($E$1:$E$4,$A21,$F$1:$F$4)+SUMIF(Sets!$W$7:$W$16,$B21,Sets!$Y$7:$Y$16)-1)</f>
        <v>2.9470448975022545E-2</v>
      </c>
      <c r="S21" s="57">
        <f ca="1">OFFSET(WPDATA!$A$196,S$5,SUMIF($E$1:$E$4,$A21,$F$1:$F$4)+SUMIF(Sets!$W$7:$W$16,$B21,Sets!$Y$7:$Y$16)-1)</f>
        <v>2.8626804202449108E-2</v>
      </c>
      <c r="T21" s="57">
        <f ca="1">OFFSET(WPDATA!$A$196,T$5,SUMIF($E$1:$E$4,$A21,$F$1:$F$4)+SUMIF(Sets!$W$7:$W$16,$B21,Sets!$Y$7:$Y$16)-1)</f>
        <v>2.783011689516689E-2</v>
      </c>
      <c r="U21" s="57">
        <f ca="1">OFFSET(WPDATA!$A$196,U$5,SUMIF($E$1:$E$4,$A21,$F$1:$F$4)+SUMIF(Sets!$W$7:$W$16,$B21,Sets!$Y$7:$Y$16)-1)</f>
        <v>2.7076572711485756E-2</v>
      </c>
      <c r="V21" s="57">
        <f ca="1">OFFSET(WPDATA!$A$196,V$5,SUMIF($E$1:$E$4,$A21,$F$1:$F$4)+SUMIF(Sets!$W$7:$W$16,$B21,Sets!$Y$7:$Y$16)-1)</f>
        <v>3.13716770707912E-2</v>
      </c>
      <c r="W21" s="57">
        <f ca="1">OFFSET(WPDATA!$A$196,W$5,SUMIF($E$1:$E$4,$A21,$F$1:$F$4)+SUMIF(Sets!$W$7:$W$16,$B21,Sets!$Y$7:$Y$16)-1)</f>
        <v>3.0417431240582216E-2</v>
      </c>
      <c r="X21" s="57">
        <f ca="1">OFFSET(WPDATA!$A$196,X$5,SUMIF($E$1:$E$4,$A21,$F$1:$F$4)+SUMIF(Sets!$W$7:$W$16,$B21,Sets!$Y$7:$Y$16)-1)</f>
        <v>2.9519523174189162E-2</v>
      </c>
      <c r="Y21" s="57">
        <f ca="1">OFFSET(WPDATA!$A$196,Y$5,SUMIF($E$1:$E$4,$A21,$F$1:$F$4)+SUMIF(Sets!$W$7:$W$16,$B21,Sets!$Y$7:$Y$16)-1)</f>
        <v>2.8673106735436327E-2</v>
      </c>
      <c r="Z21" s="57">
        <f ca="1">OFFSET(WPDATA!$A$196,Z$5,SUMIF($E$1:$E$4,$A21,$F$1:$F$4)+SUMIF(Sets!$W$7:$W$16,$B21,Sets!$Y$7:$Y$16)-1)</f>
        <v>2.787387611058725E-2</v>
      </c>
      <c r="AA21" s="57">
        <f ca="1">OFFSET(WPDATA!$A$196,AA$5,SUMIF($E$1:$E$4,$A21,$F$1:$F$4)+SUMIF(Sets!$W$7:$W$16,$B21,Sets!$Y$7:$Y$16)-1)</f>
        <v>3.1825755578813932E-2</v>
      </c>
      <c r="AB21" s="57">
        <f ca="1">OFFSET(WPDATA!$A$196,AB$5,SUMIF($E$1:$E$4,$A21,$F$1:$F$4)+SUMIF(Sets!$W$7:$W$16,$B21,Sets!$Y$7:$Y$16)-1)</f>
        <v>3.0844118211557602E-2</v>
      </c>
      <c r="AC21" s="57">
        <f ca="1">OFFSET(WPDATA!$A$196,AC$5,SUMIF($E$1:$E$4,$A21,$F$1:$F$4)+SUMIF(Sets!$W$7:$W$16,$B21,Sets!$Y$7:$Y$16)-1)</f>
        <v>2.9921224428268559E-2</v>
      </c>
      <c r="AD21" s="57">
        <f ca="1">OFFSET(WPDATA!$A$196,AD$5,SUMIF($E$1:$E$4,$A21,$F$1:$F$4)+SUMIF(Sets!$W$7:$W$16,$B21,Sets!$Y$7:$Y$16)-1)</f>
        <v>2.9051954381150127E-2</v>
      </c>
      <c r="AE21" s="57">
        <f ca="1">OFFSET(WPDATA!$A$196,AE$5,SUMIF($E$1:$E$4,$A21,$F$1:$F$4)+SUMIF(Sets!$W$7:$W$16,$B21,Sets!$Y$7:$Y$16)-1)</f>
        <v>2.8231766391825366E-2</v>
      </c>
      <c r="AF21" s="57">
        <f ca="1">OFFSET(WPDATA!$A$196,AF$5,SUMIF($E$1:$E$4,$A21,$F$1:$F$4)+SUMIF(Sets!$W$7:$W$16,$B21,Sets!$Y$7:$Y$16)-1)</f>
        <v>3.6959291537725057E-2</v>
      </c>
      <c r="AG21" s="57">
        <f ca="1">OFFSET(WPDATA!$A$196,AG$5,SUMIF($E$1:$E$4,$A21,$F$1:$F$4)+SUMIF(Sets!$W$7:$W$16,$B21,Sets!$Y$7:$Y$16)-1)</f>
        <v>3.5641988879734396E-2</v>
      </c>
      <c r="AH21" s="57">
        <f ca="1">OFFSET(WPDATA!$A$196,AH$5,SUMIF($E$1:$E$4,$A21,$F$1:$F$4)+SUMIF(Sets!$W$7:$W$16,$B21,Sets!$Y$7:$Y$16)-1)</f>
        <v>3.4415357104523092E-2</v>
      </c>
      <c r="AI21" s="57">
        <f ca="1">OFFSET(WPDATA!$A$196,AI$5,SUMIF($E$1:$E$4,$A21,$F$1:$F$4)+SUMIF(Sets!$W$7:$W$16,$B21,Sets!$Y$7:$Y$16)-1)</f>
        <v>3.3270346257093887E-2</v>
      </c>
      <c r="AJ21" s="57">
        <f ca="1">OFFSET(WPDATA!$A$196,AJ$5,SUMIF($E$1:$E$4,$A21,$F$1:$F$4)+SUMIF(Sets!$W$7:$W$16,$B21,Sets!$Y$7:$Y$16)-1)</f>
        <v>3.2199071983060552E-2</v>
      </c>
      <c r="AK21" s="57">
        <f ca="1">OFFSET(WPDATA!$A$196,AK$5,SUMIF($E$1:$E$4,$A21,$F$1:$F$4)+SUMIF(Sets!$W$7:$W$16,$B21,Sets!$Y$7:$Y$16)-1)</f>
        <v>3.9529835658825153E-2</v>
      </c>
      <c r="AL21" s="57">
        <f ca="1">OFFSET(WPDATA!$A$196,AL$5,SUMIF($E$1:$E$4,$A21,$F$1:$F$4)+SUMIF(Sets!$W$7:$W$16,$B21,Sets!$Y$7:$Y$16)-1)</f>
        <v>3.8026648493255516E-2</v>
      </c>
      <c r="AM21" s="57">
        <f ca="1">OFFSET(WPDATA!$A$196,AM$5,SUMIF($E$1:$E$4,$A21,$F$1:$F$4)+SUMIF(Sets!$W$7:$W$16,$B21,Sets!$Y$7:$Y$16)-1)</f>
        <v>3.6633595629203951E-2</v>
      </c>
      <c r="AN21" s="57">
        <f ca="1">OFFSET(WPDATA!$A$196,AN$5,SUMIF($E$1:$E$4,$A21,$F$1:$F$4)+SUMIF(Sets!$W$7:$W$16,$B21,Sets!$Y$7:$Y$16)-1)</f>
        <v>3.5339000958162572E-2</v>
      </c>
      <c r="AO21" s="57">
        <f ca="1">OFFSET(WPDATA!$A$196,AO$5,SUMIF($E$1:$E$4,$A21,$F$1:$F$4)+SUMIF(Sets!$W$7:$W$16,$B21,Sets!$Y$7:$Y$16)-1)</f>
        <v>3.4132782523861573E-2</v>
      </c>
      <c r="AP21" s="57"/>
      <c r="AQ21" s="57"/>
      <c r="AR21" s="57"/>
      <c r="AS21" s="57"/>
      <c r="AT21" s="57"/>
    </row>
    <row r="22" spans="1:46" x14ac:dyDescent="0.25">
      <c r="A22" s="15" t="s">
        <v>136</v>
      </c>
      <c r="B22" s="15" t="str">
        <f t="shared" si="12"/>
        <v>sim4</v>
      </c>
      <c r="C22" s="57">
        <f ca="1">OFFSET(WPDATA!$A$196,C$5,SUMIF($E$1:$E$4,$A22,$F$1:$F$4)+SUMIF(Sets!$W$7:$W$16,$B22,Sets!$Y$7:$Y$16)-1)</f>
        <v>2.6498357457979564E-2</v>
      </c>
      <c r="D22" s="57">
        <f ca="1">OFFSET(WPDATA!$A$196,D$5,SUMIF($E$1:$E$4,$A22,$F$1:$F$4)+SUMIF(Sets!$W$7:$W$16,$B22,Sets!$Y$7:$Y$16)-1)</f>
        <v>2.5814320369299284E-2</v>
      </c>
      <c r="E22" s="57">
        <f ca="1">OFFSET(WPDATA!$A$196,E$5,SUMIF($E$1:$E$4,$A22,$F$1:$F$4)+SUMIF(Sets!$W$7:$W$16,$B22,Sets!$Y$7:$Y$16)-1)</f>
        <v>2.5164710471194986E-2</v>
      </c>
      <c r="F22" s="57">
        <f ca="1">OFFSET(WPDATA!$A$196,F$5,SUMIF($E$1:$E$4,$A22,$F$1:$F$4)+SUMIF(Sets!$W$7:$W$16,$B22,Sets!$Y$7:$Y$16)-1)</f>
        <v>2.4546992511699679E-2</v>
      </c>
      <c r="G22" s="57">
        <f ca="1">OFFSET(WPDATA!$A$196,G$5,SUMIF($E$1:$E$4,$A22,$F$1:$F$4)+SUMIF(Sets!$W$7:$W$16,$B22,Sets!$Y$7:$Y$16)-1)</f>
        <v>2.3096336496754796E-2</v>
      </c>
      <c r="H22" s="57">
        <f ca="1">OFFSET(WPDATA!$A$196,H$5,SUMIF($E$1:$E$4,$A22,$F$1:$F$4)+SUMIF(Sets!$W$7:$W$16,$B22,Sets!$Y$7:$Y$16)-1)</f>
        <v>2.2574938129326642E-2</v>
      </c>
      <c r="I22" s="57">
        <f ca="1">OFFSET(WPDATA!$A$196,I$5,SUMIF($E$1:$E$4,$A22,$F$1:$F$4)+SUMIF(Sets!$W$7:$W$16,$B22,Sets!$Y$7:$Y$16)-1)</f>
        <v>2.2076561127759183E-2</v>
      </c>
      <c r="J22" s="57">
        <f ca="1">OFFSET(WPDATA!$A$196,J$5,SUMIF($E$1:$E$4,$A22,$F$1:$F$4)+SUMIF(Sets!$W$7:$W$16,$B22,Sets!$Y$7:$Y$16)-1)</f>
        <v>2.1599713727315992E-2</v>
      </c>
      <c r="K22" s="57">
        <f ca="1">OFFSET(WPDATA!$A$196,K$5,SUMIF($E$1:$E$4,$A22,$F$1:$F$4)+SUMIF(Sets!$W$7:$W$16,$B22,Sets!$Y$7:$Y$16)-1)</f>
        <v>2.1143030324968705E-2</v>
      </c>
      <c r="L22" s="57">
        <f ca="1">OFFSET(WPDATA!$A$196,L$5,SUMIF($E$1:$E$4,$A22,$F$1:$F$4)+SUMIF(Sets!$W$7:$W$16,$B22,Sets!$Y$7:$Y$16)-1)</f>
        <v>2.6701780521378119E-2</v>
      </c>
      <c r="M22" s="57">
        <f ca="1">OFFSET(WPDATA!$A$196,M$5,SUMIF($E$1:$E$4,$A22,$F$1:$F$4)+SUMIF(Sets!$W$7:$W$16,$B22,Sets!$Y$7:$Y$16)-1)</f>
        <v>2.6007338282602425E-2</v>
      </c>
      <c r="N22" s="57">
        <f ca="1">OFFSET(WPDATA!$A$196,N$5,SUMIF($E$1:$E$4,$A22,$F$1:$F$4)+SUMIF(Sets!$W$7:$W$16,$B22,Sets!$Y$7:$Y$16)-1)</f>
        <v>2.5348101628730604E-2</v>
      </c>
      <c r="O22" s="57">
        <f ca="1">OFFSET(WPDATA!$A$196,O$5,SUMIF($E$1:$E$4,$A22,$F$1:$F$4)+SUMIF(Sets!$W$7:$W$16,$B22,Sets!$Y$7:$Y$16)-1)</f>
        <v>2.4721459559400225E-2</v>
      </c>
      <c r="P22" s="57">
        <f ca="1">OFFSET(WPDATA!$A$196,P$5,SUMIF($E$1:$E$4,$A22,$F$1:$F$4)+SUMIF(Sets!$W$7:$W$16,$B22,Sets!$Y$7:$Y$16)-1)</f>
        <v>2.4125053036400414E-2</v>
      </c>
      <c r="Q22" s="57">
        <f ca="1">OFFSET(WPDATA!$A$196,Q$5,SUMIF($E$1:$E$4,$A22,$F$1:$F$4)+SUMIF(Sets!$W$7:$W$16,$B22,Sets!$Y$7:$Y$16)-1)</f>
        <v>3.0365328849483456E-2</v>
      </c>
      <c r="R22" s="57">
        <f ca="1">OFFSET(WPDATA!$A$196,R$5,SUMIF($E$1:$E$4,$A22,$F$1:$F$4)+SUMIF(Sets!$W$7:$W$16,$B22,Sets!$Y$7:$Y$16)-1)</f>
        <v>2.9470448975022545E-2</v>
      </c>
      <c r="S22" s="57">
        <f ca="1">OFFSET(WPDATA!$A$196,S$5,SUMIF($E$1:$E$4,$A22,$F$1:$F$4)+SUMIF(Sets!$W$7:$W$16,$B22,Sets!$Y$7:$Y$16)-1)</f>
        <v>2.8626804202449108E-2</v>
      </c>
      <c r="T22" s="57">
        <f ca="1">OFFSET(WPDATA!$A$196,T$5,SUMIF($E$1:$E$4,$A22,$F$1:$F$4)+SUMIF(Sets!$W$7:$W$16,$B22,Sets!$Y$7:$Y$16)-1)</f>
        <v>2.783011689516689E-2</v>
      </c>
      <c r="U22" s="57">
        <f ca="1">OFFSET(WPDATA!$A$196,U$5,SUMIF($E$1:$E$4,$A22,$F$1:$F$4)+SUMIF(Sets!$W$7:$W$16,$B22,Sets!$Y$7:$Y$16)-1)</f>
        <v>2.7076572711485756E-2</v>
      </c>
      <c r="V22" s="57">
        <f ca="1">OFFSET(WPDATA!$A$196,V$5,SUMIF($E$1:$E$4,$A22,$F$1:$F$4)+SUMIF(Sets!$W$7:$W$16,$B22,Sets!$Y$7:$Y$16)-1)</f>
        <v>3.13716770707912E-2</v>
      </c>
      <c r="W22" s="57">
        <f ca="1">OFFSET(WPDATA!$A$196,W$5,SUMIF($E$1:$E$4,$A22,$F$1:$F$4)+SUMIF(Sets!$W$7:$W$16,$B22,Sets!$Y$7:$Y$16)-1)</f>
        <v>3.0417431240582216E-2</v>
      </c>
      <c r="X22" s="57">
        <f ca="1">OFFSET(WPDATA!$A$196,X$5,SUMIF($E$1:$E$4,$A22,$F$1:$F$4)+SUMIF(Sets!$W$7:$W$16,$B22,Sets!$Y$7:$Y$16)-1)</f>
        <v>2.9519523174189162E-2</v>
      </c>
      <c r="Y22" s="57">
        <f ca="1">OFFSET(WPDATA!$A$196,Y$5,SUMIF($E$1:$E$4,$A22,$F$1:$F$4)+SUMIF(Sets!$W$7:$W$16,$B22,Sets!$Y$7:$Y$16)-1)</f>
        <v>2.8673106735436327E-2</v>
      </c>
      <c r="Z22" s="57">
        <f ca="1">OFFSET(WPDATA!$A$196,Z$5,SUMIF($E$1:$E$4,$A22,$F$1:$F$4)+SUMIF(Sets!$W$7:$W$16,$B22,Sets!$Y$7:$Y$16)-1)</f>
        <v>2.787387611058725E-2</v>
      </c>
      <c r="AA22" s="57">
        <f ca="1">OFFSET(WPDATA!$A$196,AA$5,SUMIF($E$1:$E$4,$A22,$F$1:$F$4)+SUMIF(Sets!$W$7:$W$16,$B22,Sets!$Y$7:$Y$16)-1)</f>
        <v>3.1825755578813932E-2</v>
      </c>
      <c r="AB22" s="57">
        <f ca="1">OFFSET(WPDATA!$A$196,AB$5,SUMIF($E$1:$E$4,$A22,$F$1:$F$4)+SUMIF(Sets!$W$7:$W$16,$B22,Sets!$Y$7:$Y$16)-1)</f>
        <v>3.0844118211557602E-2</v>
      </c>
      <c r="AC22" s="57">
        <f ca="1">OFFSET(WPDATA!$A$196,AC$5,SUMIF($E$1:$E$4,$A22,$F$1:$F$4)+SUMIF(Sets!$W$7:$W$16,$B22,Sets!$Y$7:$Y$16)-1)</f>
        <v>2.9921224428268559E-2</v>
      </c>
      <c r="AD22" s="57">
        <f ca="1">OFFSET(WPDATA!$A$196,AD$5,SUMIF($E$1:$E$4,$A22,$F$1:$F$4)+SUMIF(Sets!$W$7:$W$16,$B22,Sets!$Y$7:$Y$16)-1)</f>
        <v>2.9051954381150127E-2</v>
      </c>
      <c r="AE22" s="57">
        <f ca="1">OFFSET(WPDATA!$A$196,AE$5,SUMIF($E$1:$E$4,$A22,$F$1:$F$4)+SUMIF(Sets!$W$7:$W$16,$B22,Sets!$Y$7:$Y$16)-1)</f>
        <v>2.8231766391825366E-2</v>
      </c>
      <c r="AF22" s="57">
        <f ca="1">OFFSET(WPDATA!$A$196,AF$5,SUMIF($E$1:$E$4,$A22,$F$1:$F$4)+SUMIF(Sets!$W$7:$W$16,$B22,Sets!$Y$7:$Y$16)-1)</f>
        <v>3.6959291537725057E-2</v>
      </c>
      <c r="AG22" s="57">
        <f ca="1">OFFSET(WPDATA!$A$196,AG$5,SUMIF($E$1:$E$4,$A22,$F$1:$F$4)+SUMIF(Sets!$W$7:$W$16,$B22,Sets!$Y$7:$Y$16)-1)</f>
        <v>3.5641988879734396E-2</v>
      </c>
      <c r="AH22" s="57">
        <f ca="1">OFFSET(WPDATA!$A$196,AH$5,SUMIF($E$1:$E$4,$A22,$F$1:$F$4)+SUMIF(Sets!$W$7:$W$16,$B22,Sets!$Y$7:$Y$16)-1)</f>
        <v>3.4415357104523092E-2</v>
      </c>
      <c r="AI22" s="57">
        <f ca="1">OFFSET(WPDATA!$A$196,AI$5,SUMIF($E$1:$E$4,$A22,$F$1:$F$4)+SUMIF(Sets!$W$7:$W$16,$B22,Sets!$Y$7:$Y$16)-1)</f>
        <v>3.3270346257093887E-2</v>
      </c>
      <c r="AJ22" s="57">
        <f ca="1">OFFSET(WPDATA!$A$196,AJ$5,SUMIF($E$1:$E$4,$A22,$F$1:$F$4)+SUMIF(Sets!$W$7:$W$16,$B22,Sets!$Y$7:$Y$16)-1)</f>
        <v>3.2199071983060552E-2</v>
      </c>
      <c r="AK22" s="57">
        <f ca="1">OFFSET(WPDATA!$A$196,AK$5,SUMIF($E$1:$E$4,$A22,$F$1:$F$4)+SUMIF(Sets!$W$7:$W$16,$B22,Sets!$Y$7:$Y$16)-1)</f>
        <v>3.9529835658825153E-2</v>
      </c>
      <c r="AL22" s="57">
        <f ca="1">OFFSET(WPDATA!$A$196,AL$5,SUMIF($E$1:$E$4,$A22,$F$1:$F$4)+SUMIF(Sets!$W$7:$W$16,$B22,Sets!$Y$7:$Y$16)-1)</f>
        <v>3.8026648493255516E-2</v>
      </c>
      <c r="AM22" s="57">
        <f ca="1">OFFSET(WPDATA!$A$196,AM$5,SUMIF($E$1:$E$4,$A22,$F$1:$F$4)+SUMIF(Sets!$W$7:$W$16,$B22,Sets!$Y$7:$Y$16)-1)</f>
        <v>3.6633595629203951E-2</v>
      </c>
      <c r="AN22" s="57">
        <f ca="1">OFFSET(WPDATA!$A$196,AN$5,SUMIF($E$1:$E$4,$A22,$F$1:$F$4)+SUMIF(Sets!$W$7:$W$16,$B22,Sets!$Y$7:$Y$16)-1)</f>
        <v>3.5339000958162572E-2</v>
      </c>
      <c r="AO22" s="57">
        <f ca="1">OFFSET(WPDATA!$A$196,AO$5,SUMIF($E$1:$E$4,$A22,$F$1:$F$4)+SUMIF(Sets!$W$7:$W$16,$B22,Sets!$Y$7:$Y$16)-1)</f>
        <v>3.4132782523861573E-2</v>
      </c>
      <c r="AP22" s="57"/>
      <c r="AQ22" s="57"/>
      <c r="AR22" s="57"/>
      <c r="AS22" s="57"/>
      <c r="AT22" s="57"/>
    </row>
    <row r="23" spans="1:46" x14ac:dyDescent="0.25">
      <c r="A23" s="15" t="s">
        <v>136</v>
      </c>
      <c r="B23" s="15" t="str">
        <f t="shared" si="12"/>
        <v>sim5</v>
      </c>
      <c r="C23" s="57">
        <f ca="1">OFFSET(WPDATA!$A$196,C$5,SUMIF($E$1:$E$4,$A23,$F$1:$F$4)+SUMIF(Sets!$W$7:$W$16,$B23,Sets!$Y$7:$Y$16)-1)</f>
        <v>2.6498357457979564E-2</v>
      </c>
      <c r="D23" s="57">
        <f ca="1">OFFSET(WPDATA!$A$196,D$5,SUMIF($E$1:$E$4,$A23,$F$1:$F$4)+SUMIF(Sets!$W$7:$W$16,$B23,Sets!$Y$7:$Y$16)-1)</f>
        <v>2.5814320369299284E-2</v>
      </c>
      <c r="E23" s="57">
        <f ca="1">OFFSET(WPDATA!$A$196,E$5,SUMIF($E$1:$E$4,$A23,$F$1:$F$4)+SUMIF(Sets!$W$7:$W$16,$B23,Sets!$Y$7:$Y$16)-1)</f>
        <v>2.5164710471194986E-2</v>
      </c>
      <c r="F23" s="57">
        <f ca="1">OFFSET(WPDATA!$A$196,F$5,SUMIF($E$1:$E$4,$A23,$F$1:$F$4)+SUMIF(Sets!$W$7:$W$16,$B23,Sets!$Y$7:$Y$16)-1)</f>
        <v>2.4546992511699679E-2</v>
      </c>
      <c r="G23" s="57">
        <f ca="1">OFFSET(WPDATA!$A$196,G$5,SUMIF($E$1:$E$4,$A23,$F$1:$F$4)+SUMIF(Sets!$W$7:$W$16,$B23,Sets!$Y$7:$Y$16)-1)</f>
        <v>2.3096336496754796E-2</v>
      </c>
      <c r="H23" s="57">
        <f ca="1">OFFSET(WPDATA!$A$196,H$5,SUMIF($E$1:$E$4,$A23,$F$1:$F$4)+SUMIF(Sets!$W$7:$W$16,$B23,Sets!$Y$7:$Y$16)-1)</f>
        <v>2.2574938129326642E-2</v>
      </c>
      <c r="I23" s="57">
        <f ca="1">OFFSET(WPDATA!$A$196,I$5,SUMIF($E$1:$E$4,$A23,$F$1:$F$4)+SUMIF(Sets!$W$7:$W$16,$B23,Sets!$Y$7:$Y$16)-1)</f>
        <v>2.2076561127759183E-2</v>
      </c>
      <c r="J23" s="57">
        <f ca="1">OFFSET(WPDATA!$A$196,J$5,SUMIF($E$1:$E$4,$A23,$F$1:$F$4)+SUMIF(Sets!$W$7:$W$16,$B23,Sets!$Y$7:$Y$16)-1)</f>
        <v>2.1599713727315992E-2</v>
      </c>
      <c r="K23" s="57">
        <f ca="1">OFFSET(WPDATA!$A$196,K$5,SUMIF($E$1:$E$4,$A23,$F$1:$F$4)+SUMIF(Sets!$W$7:$W$16,$B23,Sets!$Y$7:$Y$16)-1)</f>
        <v>2.1143030324968705E-2</v>
      </c>
      <c r="L23" s="57">
        <f ca="1">OFFSET(WPDATA!$A$196,L$5,SUMIF($E$1:$E$4,$A23,$F$1:$F$4)+SUMIF(Sets!$W$7:$W$16,$B23,Sets!$Y$7:$Y$16)-1)</f>
        <v>2.6701780521378119E-2</v>
      </c>
      <c r="M23" s="57">
        <f ca="1">OFFSET(WPDATA!$A$196,M$5,SUMIF($E$1:$E$4,$A23,$F$1:$F$4)+SUMIF(Sets!$W$7:$W$16,$B23,Sets!$Y$7:$Y$16)-1)</f>
        <v>2.6007338282602425E-2</v>
      </c>
      <c r="N23" s="57">
        <f ca="1">OFFSET(WPDATA!$A$196,N$5,SUMIF($E$1:$E$4,$A23,$F$1:$F$4)+SUMIF(Sets!$W$7:$W$16,$B23,Sets!$Y$7:$Y$16)-1)</f>
        <v>2.5348101628730604E-2</v>
      </c>
      <c r="O23" s="57">
        <f ca="1">OFFSET(WPDATA!$A$196,O$5,SUMIF($E$1:$E$4,$A23,$F$1:$F$4)+SUMIF(Sets!$W$7:$W$16,$B23,Sets!$Y$7:$Y$16)-1)</f>
        <v>2.4721459559400225E-2</v>
      </c>
      <c r="P23" s="57">
        <f ca="1">OFFSET(WPDATA!$A$196,P$5,SUMIF($E$1:$E$4,$A23,$F$1:$F$4)+SUMIF(Sets!$W$7:$W$16,$B23,Sets!$Y$7:$Y$16)-1)</f>
        <v>2.4125053036400414E-2</v>
      </c>
      <c r="Q23" s="57">
        <f ca="1">OFFSET(WPDATA!$A$196,Q$5,SUMIF($E$1:$E$4,$A23,$F$1:$F$4)+SUMIF(Sets!$W$7:$W$16,$B23,Sets!$Y$7:$Y$16)-1)</f>
        <v>3.0365328849483456E-2</v>
      </c>
      <c r="R23" s="57">
        <f ca="1">OFFSET(WPDATA!$A$196,R$5,SUMIF($E$1:$E$4,$A23,$F$1:$F$4)+SUMIF(Sets!$W$7:$W$16,$B23,Sets!$Y$7:$Y$16)-1)</f>
        <v>2.9470448975022545E-2</v>
      </c>
      <c r="S23" s="57">
        <f ca="1">OFFSET(WPDATA!$A$196,S$5,SUMIF($E$1:$E$4,$A23,$F$1:$F$4)+SUMIF(Sets!$W$7:$W$16,$B23,Sets!$Y$7:$Y$16)-1)</f>
        <v>2.8626804202449108E-2</v>
      </c>
      <c r="T23" s="57">
        <f ca="1">OFFSET(WPDATA!$A$196,T$5,SUMIF($E$1:$E$4,$A23,$F$1:$F$4)+SUMIF(Sets!$W$7:$W$16,$B23,Sets!$Y$7:$Y$16)-1)</f>
        <v>2.783011689516689E-2</v>
      </c>
      <c r="U23" s="57">
        <f ca="1">OFFSET(WPDATA!$A$196,U$5,SUMIF($E$1:$E$4,$A23,$F$1:$F$4)+SUMIF(Sets!$W$7:$W$16,$B23,Sets!$Y$7:$Y$16)-1)</f>
        <v>2.7076572711485756E-2</v>
      </c>
      <c r="V23" s="57">
        <f ca="1">OFFSET(WPDATA!$A$196,V$5,SUMIF($E$1:$E$4,$A23,$F$1:$F$4)+SUMIF(Sets!$W$7:$W$16,$B23,Sets!$Y$7:$Y$16)-1)</f>
        <v>3.13716770707912E-2</v>
      </c>
      <c r="W23" s="57">
        <f ca="1">OFFSET(WPDATA!$A$196,W$5,SUMIF($E$1:$E$4,$A23,$F$1:$F$4)+SUMIF(Sets!$W$7:$W$16,$B23,Sets!$Y$7:$Y$16)-1)</f>
        <v>3.0417431240582216E-2</v>
      </c>
      <c r="X23" s="57">
        <f ca="1">OFFSET(WPDATA!$A$196,X$5,SUMIF($E$1:$E$4,$A23,$F$1:$F$4)+SUMIF(Sets!$W$7:$W$16,$B23,Sets!$Y$7:$Y$16)-1)</f>
        <v>2.9519523174189162E-2</v>
      </c>
      <c r="Y23" s="57">
        <f ca="1">OFFSET(WPDATA!$A$196,Y$5,SUMIF($E$1:$E$4,$A23,$F$1:$F$4)+SUMIF(Sets!$W$7:$W$16,$B23,Sets!$Y$7:$Y$16)-1)</f>
        <v>2.8673106735436327E-2</v>
      </c>
      <c r="Z23" s="57">
        <f ca="1">OFFSET(WPDATA!$A$196,Z$5,SUMIF($E$1:$E$4,$A23,$F$1:$F$4)+SUMIF(Sets!$W$7:$W$16,$B23,Sets!$Y$7:$Y$16)-1)</f>
        <v>2.787387611058725E-2</v>
      </c>
      <c r="AA23" s="57">
        <f ca="1">OFFSET(WPDATA!$A$196,AA$5,SUMIF($E$1:$E$4,$A23,$F$1:$F$4)+SUMIF(Sets!$W$7:$W$16,$B23,Sets!$Y$7:$Y$16)-1)</f>
        <v>3.1825755578813932E-2</v>
      </c>
      <c r="AB23" s="57">
        <f ca="1">OFFSET(WPDATA!$A$196,AB$5,SUMIF($E$1:$E$4,$A23,$F$1:$F$4)+SUMIF(Sets!$W$7:$W$16,$B23,Sets!$Y$7:$Y$16)-1)</f>
        <v>3.0844118211557602E-2</v>
      </c>
      <c r="AC23" s="57">
        <f ca="1">OFFSET(WPDATA!$A$196,AC$5,SUMIF($E$1:$E$4,$A23,$F$1:$F$4)+SUMIF(Sets!$W$7:$W$16,$B23,Sets!$Y$7:$Y$16)-1)</f>
        <v>2.9921224428268559E-2</v>
      </c>
      <c r="AD23" s="57">
        <f ca="1">OFFSET(WPDATA!$A$196,AD$5,SUMIF($E$1:$E$4,$A23,$F$1:$F$4)+SUMIF(Sets!$W$7:$W$16,$B23,Sets!$Y$7:$Y$16)-1)</f>
        <v>2.9051954381150127E-2</v>
      </c>
      <c r="AE23" s="57">
        <f ca="1">OFFSET(WPDATA!$A$196,AE$5,SUMIF($E$1:$E$4,$A23,$F$1:$F$4)+SUMIF(Sets!$W$7:$W$16,$B23,Sets!$Y$7:$Y$16)-1)</f>
        <v>2.8231766391825366E-2</v>
      </c>
      <c r="AF23" s="57">
        <f ca="1">OFFSET(WPDATA!$A$196,AF$5,SUMIF($E$1:$E$4,$A23,$F$1:$F$4)+SUMIF(Sets!$W$7:$W$16,$B23,Sets!$Y$7:$Y$16)-1)</f>
        <v>3.6959291537725057E-2</v>
      </c>
      <c r="AG23" s="57">
        <f ca="1">OFFSET(WPDATA!$A$196,AG$5,SUMIF($E$1:$E$4,$A23,$F$1:$F$4)+SUMIF(Sets!$W$7:$W$16,$B23,Sets!$Y$7:$Y$16)-1)</f>
        <v>3.5641988879734396E-2</v>
      </c>
      <c r="AH23" s="57">
        <f ca="1">OFFSET(WPDATA!$A$196,AH$5,SUMIF($E$1:$E$4,$A23,$F$1:$F$4)+SUMIF(Sets!$W$7:$W$16,$B23,Sets!$Y$7:$Y$16)-1)</f>
        <v>3.4415357104523092E-2</v>
      </c>
      <c r="AI23" s="57">
        <f ca="1">OFFSET(WPDATA!$A$196,AI$5,SUMIF($E$1:$E$4,$A23,$F$1:$F$4)+SUMIF(Sets!$W$7:$W$16,$B23,Sets!$Y$7:$Y$16)-1)</f>
        <v>3.3270346257093887E-2</v>
      </c>
      <c r="AJ23" s="57">
        <f ca="1">OFFSET(WPDATA!$A$196,AJ$5,SUMIF($E$1:$E$4,$A23,$F$1:$F$4)+SUMIF(Sets!$W$7:$W$16,$B23,Sets!$Y$7:$Y$16)-1)</f>
        <v>3.2199071983060552E-2</v>
      </c>
      <c r="AK23" s="57">
        <f ca="1">OFFSET(WPDATA!$A$196,AK$5,SUMIF($E$1:$E$4,$A23,$F$1:$F$4)+SUMIF(Sets!$W$7:$W$16,$B23,Sets!$Y$7:$Y$16)-1)</f>
        <v>3.9529835658825153E-2</v>
      </c>
      <c r="AL23" s="57">
        <f ca="1">OFFSET(WPDATA!$A$196,AL$5,SUMIF($E$1:$E$4,$A23,$F$1:$F$4)+SUMIF(Sets!$W$7:$W$16,$B23,Sets!$Y$7:$Y$16)-1)</f>
        <v>3.8026648493255516E-2</v>
      </c>
      <c r="AM23" s="57">
        <f ca="1">OFFSET(WPDATA!$A$196,AM$5,SUMIF($E$1:$E$4,$A23,$F$1:$F$4)+SUMIF(Sets!$W$7:$W$16,$B23,Sets!$Y$7:$Y$16)-1)</f>
        <v>3.6633595629203951E-2</v>
      </c>
      <c r="AN23" s="57">
        <f ca="1">OFFSET(WPDATA!$A$196,AN$5,SUMIF($E$1:$E$4,$A23,$F$1:$F$4)+SUMIF(Sets!$W$7:$W$16,$B23,Sets!$Y$7:$Y$16)-1)</f>
        <v>3.5339000958162572E-2</v>
      </c>
      <c r="AO23" s="57">
        <f ca="1">OFFSET(WPDATA!$A$196,AO$5,SUMIF($E$1:$E$4,$A23,$F$1:$F$4)+SUMIF(Sets!$W$7:$W$16,$B23,Sets!$Y$7:$Y$16)-1)</f>
        <v>3.4132782523861573E-2</v>
      </c>
      <c r="AP23" s="57"/>
      <c r="AQ23" s="57"/>
      <c r="AR23" s="57"/>
      <c r="AS23" s="57"/>
      <c r="AT23" s="57"/>
    </row>
    <row r="24" spans="1:46" x14ac:dyDescent="0.25">
      <c r="A24" s="15" t="s">
        <v>136</v>
      </c>
      <c r="B24" s="15" t="str">
        <f t="shared" si="12"/>
        <v>sim6</v>
      </c>
      <c r="C24" s="57">
        <f ca="1">OFFSET(WPDATA!$A$196,C$5,SUMIF($E$1:$E$4,$A24,$F$1:$F$4)+SUMIF(Sets!$W$7:$W$16,$B24,Sets!$Y$7:$Y$16)-1)</f>
        <v>2.6498357457979564E-2</v>
      </c>
      <c r="D24" s="57">
        <f ca="1">OFFSET(WPDATA!$A$196,D$5,SUMIF($E$1:$E$4,$A24,$F$1:$F$4)+SUMIF(Sets!$W$7:$W$16,$B24,Sets!$Y$7:$Y$16)-1)</f>
        <v>2.5814320369299284E-2</v>
      </c>
      <c r="E24" s="57">
        <f ca="1">OFFSET(WPDATA!$A$196,E$5,SUMIF($E$1:$E$4,$A24,$F$1:$F$4)+SUMIF(Sets!$W$7:$W$16,$B24,Sets!$Y$7:$Y$16)-1)</f>
        <v>2.5164710471194986E-2</v>
      </c>
      <c r="F24" s="57">
        <f ca="1">OFFSET(WPDATA!$A$196,F$5,SUMIF($E$1:$E$4,$A24,$F$1:$F$4)+SUMIF(Sets!$W$7:$W$16,$B24,Sets!$Y$7:$Y$16)-1)</f>
        <v>2.4546992511699679E-2</v>
      </c>
      <c r="G24" s="57">
        <f ca="1">OFFSET(WPDATA!$A$196,G$5,SUMIF($E$1:$E$4,$A24,$F$1:$F$4)+SUMIF(Sets!$W$7:$W$16,$B24,Sets!$Y$7:$Y$16)-1)</f>
        <v>2.3096336496754796E-2</v>
      </c>
      <c r="H24" s="57">
        <f ca="1">OFFSET(WPDATA!$A$196,H$5,SUMIF($E$1:$E$4,$A24,$F$1:$F$4)+SUMIF(Sets!$W$7:$W$16,$B24,Sets!$Y$7:$Y$16)-1)</f>
        <v>2.2574938129326642E-2</v>
      </c>
      <c r="I24" s="57">
        <f ca="1">OFFSET(WPDATA!$A$196,I$5,SUMIF($E$1:$E$4,$A24,$F$1:$F$4)+SUMIF(Sets!$W$7:$W$16,$B24,Sets!$Y$7:$Y$16)-1)</f>
        <v>2.2076561127759183E-2</v>
      </c>
      <c r="J24" s="57">
        <f ca="1">OFFSET(WPDATA!$A$196,J$5,SUMIF($E$1:$E$4,$A24,$F$1:$F$4)+SUMIF(Sets!$W$7:$W$16,$B24,Sets!$Y$7:$Y$16)-1)</f>
        <v>2.1599713727315992E-2</v>
      </c>
      <c r="K24" s="57">
        <f ca="1">OFFSET(WPDATA!$A$196,K$5,SUMIF($E$1:$E$4,$A24,$F$1:$F$4)+SUMIF(Sets!$W$7:$W$16,$B24,Sets!$Y$7:$Y$16)-1)</f>
        <v>2.1143030324968705E-2</v>
      </c>
      <c r="L24" s="57">
        <f ca="1">OFFSET(WPDATA!$A$196,L$5,SUMIF($E$1:$E$4,$A24,$F$1:$F$4)+SUMIF(Sets!$W$7:$W$16,$B24,Sets!$Y$7:$Y$16)-1)</f>
        <v>2.6701780521378119E-2</v>
      </c>
      <c r="M24" s="57">
        <f ca="1">OFFSET(WPDATA!$A$196,M$5,SUMIF($E$1:$E$4,$A24,$F$1:$F$4)+SUMIF(Sets!$W$7:$W$16,$B24,Sets!$Y$7:$Y$16)-1)</f>
        <v>2.6007338282602425E-2</v>
      </c>
      <c r="N24" s="57">
        <f ca="1">OFFSET(WPDATA!$A$196,N$5,SUMIF($E$1:$E$4,$A24,$F$1:$F$4)+SUMIF(Sets!$W$7:$W$16,$B24,Sets!$Y$7:$Y$16)-1)</f>
        <v>2.5348101628730604E-2</v>
      </c>
      <c r="O24" s="57">
        <f ca="1">OFFSET(WPDATA!$A$196,O$5,SUMIF($E$1:$E$4,$A24,$F$1:$F$4)+SUMIF(Sets!$W$7:$W$16,$B24,Sets!$Y$7:$Y$16)-1)</f>
        <v>2.4721459559400225E-2</v>
      </c>
      <c r="P24" s="57">
        <f ca="1">OFFSET(WPDATA!$A$196,P$5,SUMIF($E$1:$E$4,$A24,$F$1:$F$4)+SUMIF(Sets!$W$7:$W$16,$B24,Sets!$Y$7:$Y$16)-1)</f>
        <v>2.4125053036400414E-2</v>
      </c>
      <c r="Q24" s="57">
        <f ca="1">OFFSET(WPDATA!$A$196,Q$5,SUMIF($E$1:$E$4,$A24,$F$1:$F$4)+SUMIF(Sets!$W$7:$W$16,$B24,Sets!$Y$7:$Y$16)-1)</f>
        <v>3.0365328849483456E-2</v>
      </c>
      <c r="R24" s="57">
        <f ca="1">OFFSET(WPDATA!$A$196,R$5,SUMIF($E$1:$E$4,$A24,$F$1:$F$4)+SUMIF(Sets!$W$7:$W$16,$B24,Sets!$Y$7:$Y$16)-1)</f>
        <v>2.9470448975022545E-2</v>
      </c>
      <c r="S24" s="57">
        <f ca="1">OFFSET(WPDATA!$A$196,S$5,SUMIF($E$1:$E$4,$A24,$F$1:$F$4)+SUMIF(Sets!$W$7:$W$16,$B24,Sets!$Y$7:$Y$16)-1)</f>
        <v>2.8626804202449108E-2</v>
      </c>
      <c r="T24" s="57">
        <f ca="1">OFFSET(WPDATA!$A$196,T$5,SUMIF($E$1:$E$4,$A24,$F$1:$F$4)+SUMIF(Sets!$W$7:$W$16,$B24,Sets!$Y$7:$Y$16)-1)</f>
        <v>2.783011689516689E-2</v>
      </c>
      <c r="U24" s="57">
        <f ca="1">OFFSET(WPDATA!$A$196,U$5,SUMIF($E$1:$E$4,$A24,$F$1:$F$4)+SUMIF(Sets!$W$7:$W$16,$B24,Sets!$Y$7:$Y$16)-1)</f>
        <v>2.7076572711485756E-2</v>
      </c>
      <c r="V24" s="57">
        <f ca="1">OFFSET(WPDATA!$A$196,V$5,SUMIF($E$1:$E$4,$A24,$F$1:$F$4)+SUMIF(Sets!$W$7:$W$16,$B24,Sets!$Y$7:$Y$16)-1)</f>
        <v>3.13716770707912E-2</v>
      </c>
      <c r="W24" s="57">
        <f ca="1">OFFSET(WPDATA!$A$196,W$5,SUMIF($E$1:$E$4,$A24,$F$1:$F$4)+SUMIF(Sets!$W$7:$W$16,$B24,Sets!$Y$7:$Y$16)-1)</f>
        <v>3.0417431240582216E-2</v>
      </c>
      <c r="X24" s="57">
        <f ca="1">OFFSET(WPDATA!$A$196,X$5,SUMIF($E$1:$E$4,$A24,$F$1:$F$4)+SUMIF(Sets!$W$7:$W$16,$B24,Sets!$Y$7:$Y$16)-1)</f>
        <v>2.9519523174189162E-2</v>
      </c>
      <c r="Y24" s="57">
        <f ca="1">OFFSET(WPDATA!$A$196,Y$5,SUMIF($E$1:$E$4,$A24,$F$1:$F$4)+SUMIF(Sets!$W$7:$W$16,$B24,Sets!$Y$7:$Y$16)-1)</f>
        <v>2.8673106735436327E-2</v>
      </c>
      <c r="Z24" s="57">
        <f ca="1">OFFSET(WPDATA!$A$196,Z$5,SUMIF($E$1:$E$4,$A24,$F$1:$F$4)+SUMIF(Sets!$W$7:$W$16,$B24,Sets!$Y$7:$Y$16)-1)</f>
        <v>2.787387611058725E-2</v>
      </c>
      <c r="AA24" s="57">
        <f ca="1">OFFSET(WPDATA!$A$196,AA$5,SUMIF($E$1:$E$4,$A24,$F$1:$F$4)+SUMIF(Sets!$W$7:$W$16,$B24,Sets!$Y$7:$Y$16)-1)</f>
        <v>3.1825755578813932E-2</v>
      </c>
      <c r="AB24" s="57">
        <f ca="1">OFFSET(WPDATA!$A$196,AB$5,SUMIF($E$1:$E$4,$A24,$F$1:$F$4)+SUMIF(Sets!$W$7:$W$16,$B24,Sets!$Y$7:$Y$16)-1)</f>
        <v>3.0844118211557602E-2</v>
      </c>
      <c r="AC24" s="57">
        <f ca="1">OFFSET(WPDATA!$A$196,AC$5,SUMIF($E$1:$E$4,$A24,$F$1:$F$4)+SUMIF(Sets!$W$7:$W$16,$B24,Sets!$Y$7:$Y$16)-1)</f>
        <v>2.9921224428268559E-2</v>
      </c>
      <c r="AD24" s="57">
        <f ca="1">OFFSET(WPDATA!$A$196,AD$5,SUMIF($E$1:$E$4,$A24,$F$1:$F$4)+SUMIF(Sets!$W$7:$W$16,$B24,Sets!$Y$7:$Y$16)-1)</f>
        <v>2.9051954381150127E-2</v>
      </c>
      <c r="AE24" s="57">
        <f ca="1">OFFSET(WPDATA!$A$196,AE$5,SUMIF($E$1:$E$4,$A24,$F$1:$F$4)+SUMIF(Sets!$W$7:$W$16,$B24,Sets!$Y$7:$Y$16)-1)</f>
        <v>2.8231766391825366E-2</v>
      </c>
      <c r="AF24" s="57">
        <f ca="1">OFFSET(WPDATA!$A$196,AF$5,SUMIF($E$1:$E$4,$A24,$F$1:$F$4)+SUMIF(Sets!$W$7:$W$16,$B24,Sets!$Y$7:$Y$16)-1)</f>
        <v>3.6959291537725057E-2</v>
      </c>
      <c r="AG24" s="57">
        <f ca="1">OFFSET(WPDATA!$A$196,AG$5,SUMIF($E$1:$E$4,$A24,$F$1:$F$4)+SUMIF(Sets!$W$7:$W$16,$B24,Sets!$Y$7:$Y$16)-1)</f>
        <v>3.5641988879734396E-2</v>
      </c>
      <c r="AH24" s="57">
        <f ca="1">OFFSET(WPDATA!$A$196,AH$5,SUMIF($E$1:$E$4,$A24,$F$1:$F$4)+SUMIF(Sets!$W$7:$W$16,$B24,Sets!$Y$7:$Y$16)-1)</f>
        <v>3.4415357104523092E-2</v>
      </c>
      <c r="AI24" s="57">
        <f ca="1">OFFSET(WPDATA!$A$196,AI$5,SUMIF($E$1:$E$4,$A24,$F$1:$F$4)+SUMIF(Sets!$W$7:$W$16,$B24,Sets!$Y$7:$Y$16)-1)</f>
        <v>3.3270346257093887E-2</v>
      </c>
      <c r="AJ24" s="57">
        <f ca="1">OFFSET(WPDATA!$A$196,AJ$5,SUMIF($E$1:$E$4,$A24,$F$1:$F$4)+SUMIF(Sets!$W$7:$W$16,$B24,Sets!$Y$7:$Y$16)-1)</f>
        <v>3.2199071983060552E-2</v>
      </c>
      <c r="AK24" s="57">
        <f ca="1">OFFSET(WPDATA!$A$196,AK$5,SUMIF($E$1:$E$4,$A24,$F$1:$F$4)+SUMIF(Sets!$W$7:$W$16,$B24,Sets!$Y$7:$Y$16)-1)</f>
        <v>3.9529835658825153E-2</v>
      </c>
      <c r="AL24" s="57">
        <f ca="1">OFFSET(WPDATA!$A$196,AL$5,SUMIF($E$1:$E$4,$A24,$F$1:$F$4)+SUMIF(Sets!$W$7:$W$16,$B24,Sets!$Y$7:$Y$16)-1)</f>
        <v>3.8026648493255516E-2</v>
      </c>
      <c r="AM24" s="57">
        <f ca="1">OFFSET(WPDATA!$A$196,AM$5,SUMIF($E$1:$E$4,$A24,$F$1:$F$4)+SUMIF(Sets!$W$7:$W$16,$B24,Sets!$Y$7:$Y$16)-1)</f>
        <v>3.6633595629203951E-2</v>
      </c>
      <c r="AN24" s="57">
        <f ca="1">OFFSET(WPDATA!$A$196,AN$5,SUMIF($E$1:$E$4,$A24,$F$1:$F$4)+SUMIF(Sets!$W$7:$W$16,$B24,Sets!$Y$7:$Y$16)-1)</f>
        <v>3.5339000958162572E-2</v>
      </c>
      <c r="AO24" s="57">
        <f ca="1">OFFSET(WPDATA!$A$196,AO$5,SUMIF($E$1:$E$4,$A24,$F$1:$F$4)+SUMIF(Sets!$W$7:$W$16,$B24,Sets!$Y$7:$Y$16)-1)</f>
        <v>3.4132782523861573E-2</v>
      </c>
      <c r="AP24" s="57"/>
      <c r="AQ24" s="57"/>
      <c r="AR24" s="57"/>
      <c r="AS24" s="57"/>
      <c r="AT24" s="57"/>
    </row>
    <row r="25" spans="1:46" x14ac:dyDescent="0.25">
      <c r="A25" s="15" t="s">
        <v>136</v>
      </c>
      <c r="B25" s="15" t="str">
        <f t="shared" si="12"/>
        <v>sim7</v>
      </c>
      <c r="C25" s="57">
        <f ca="1">OFFSET(WPDATA!$A$196,C$5,SUMIF($E$1:$E$4,$A25,$F$1:$F$4)+SUMIF(Sets!$W$7:$W$16,$B25,Sets!$Y$7:$Y$16)-1)</f>
        <v>2.6498357457979564E-2</v>
      </c>
      <c r="D25" s="57">
        <f ca="1">OFFSET(WPDATA!$A$196,D$5,SUMIF($E$1:$E$4,$A25,$F$1:$F$4)+SUMIF(Sets!$W$7:$W$16,$B25,Sets!$Y$7:$Y$16)-1)</f>
        <v>2.5814320369299284E-2</v>
      </c>
      <c r="E25" s="57">
        <f ca="1">OFFSET(WPDATA!$A$196,E$5,SUMIF($E$1:$E$4,$A25,$F$1:$F$4)+SUMIF(Sets!$W$7:$W$16,$B25,Sets!$Y$7:$Y$16)-1)</f>
        <v>2.5164710471194986E-2</v>
      </c>
      <c r="F25" s="57">
        <f ca="1">OFFSET(WPDATA!$A$196,F$5,SUMIF($E$1:$E$4,$A25,$F$1:$F$4)+SUMIF(Sets!$W$7:$W$16,$B25,Sets!$Y$7:$Y$16)-1)</f>
        <v>2.4546992511699679E-2</v>
      </c>
      <c r="G25" s="57">
        <f ca="1">OFFSET(WPDATA!$A$196,G$5,SUMIF($E$1:$E$4,$A25,$F$1:$F$4)+SUMIF(Sets!$W$7:$W$16,$B25,Sets!$Y$7:$Y$16)-1)</f>
        <v>2.3096336496754796E-2</v>
      </c>
      <c r="H25" s="57">
        <f ca="1">OFFSET(WPDATA!$A$196,H$5,SUMIF($E$1:$E$4,$A25,$F$1:$F$4)+SUMIF(Sets!$W$7:$W$16,$B25,Sets!$Y$7:$Y$16)-1)</f>
        <v>2.2574938129326642E-2</v>
      </c>
      <c r="I25" s="57">
        <f ca="1">OFFSET(WPDATA!$A$196,I$5,SUMIF($E$1:$E$4,$A25,$F$1:$F$4)+SUMIF(Sets!$W$7:$W$16,$B25,Sets!$Y$7:$Y$16)-1)</f>
        <v>2.2076561127759183E-2</v>
      </c>
      <c r="J25" s="57">
        <f ca="1">OFFSET(WPDATA!$A$196,J$5,SUMIF($E$1:$E$4,$A25,$F$1:$F$4)+SUMIF(Sets!$W$7:$W$16,$B25,Sets!$Y$7:$Y$16)-1)</f>
        <v>2.1599713727315992E-2</v>
      </c>
      <c r="K25" s="57">
        <f ca="1">OFFSET(WPDATA!$A$196,K$5,SUMIF($E$1:$E$4,$A25,$F$1:$F$4)+SUMIF(Sets!$W$7:$W$16,$B25,Sets!$Y$7:$Y$16)-1)</f>
        <v>2.1143030324968705E-2</v>
      </c>
      <c r="L25" s="57">
        <f ca="1">OFFSET(WPDATA!$A$196,L$5,SUMIF($E$1:$E$4,$A25,$F$1:$F$4)+SUMIF(Sets!$W$7:$W$16,$B25,Sets!$Y$7:$Y$16)-1)</f>
        <v>2.6701780521378119E-2</v>
      </c>
      <c r="M25" s="57">
        <f ca="1">OFFSET(WPDATA!$A$196,M$5,SUMIF($E$1:$E$4,$A25,$F$1:$F$4)+SUMIF(Sets!$W$7:$W$16,$B25,Sets!$Y$7:$Y$16)-1)</f>
        <v>2.6007338282602425E-2</v>
      </c>
      <c r="N25" s="57">
        <f ca="1">OFFSET(WPDATA!$A$196,N$5,SUMIF($E$1:$E$4,$A25,$F$1:$F$4)+SUMIF(Sets!$W$7:$W$16,$B25,Sets!$Y$7:$Y$16)-1)</f>
        <v>2.5348101628730604E-2</v>
      </c>
      <c r="O25" s="57">
        <f ca="1">OFFSET(WPDATA!$A$196,O$5,SUMIF($E$1:$E$4,$A25,$F$1:$F$4)+SUMIF(Sets!$W$7:$W$16,$B25,Sets!$Y$7:$Y$16)-1)</f>
        <v>2.4721459559400225E-2</v>
      </c>
      <c r="P25" s="57">
        <f ca="1">OFFSET(WPDATA!$A$196,P$5,SUMIF($E$1:$E$4,$A25,$F$1:$F$4)+SUMIF(Sets!$W$7:$W$16,$B25,Sets!$Y$7:$Y$16)-1)</f>
        <v>2.4125053036400414E-2</v>
      </c>
      <c r="Q25" s="57">
        <f ca="1">OFFSET(WPDATA!$A$196,Q$5,SUMIF($E$1:$E$4,$A25,$F$1:$F$4)+SUMIF(Sets!$W$7:$W$16,$B25,Sets!$Y$7:$Y$16)-1)</f>
        <v>3.0365328849483456E-2</v>
      </c>
      <c r="R25" s="57">
        <f ca="1">OFFSET(WPDATA!$A$196,R$5,SUMIF($E$1:$E$4,$A25,$F$1:$F$4)+SUMIF(Sets!$W$7:$W$16,$B25,Sets!$Y$7:$Y$16)-1)</f>
        <v>2.9470448975022545E-2</v>
      </c>
      <c r="S25" s="57">
        <f ca="1">OFFSET(WPDATA!$A$196,S$5,SUMIF($E$1:$E$4,$A25,$F$1:$F$4)+SUMIF(Sets!$W$7:$W$16,$B25,Sets!$Y$7:$Y$16)-1)</f>
        <v>2.8626804202449108E-2</v>
      </c>
      <c r="T25" s="57">
        <f ca="1">OFFSET(WPDATA!$A$196,T$5,SUMIF($E$1:$E$4,$A25,$F$1:$F$4)+SUMIF(Sets!$W$7:$W$16,$B25,Sets!$Y$7:$Y$16)-1)</f>
        <v>2.783011689516689E-2</v>
      </c>
      <c r="U25" s="57">
        <f ca="1">OFFSET(WPDATA!$A$196,U$5,SUMIF($E$1:$E$4,$A25,$F$1:$F$4)+SUMIF(Sets!$W$7:$W$16,$B25,Sets!$Y$7:$Y$16)-1)</f>
        <v>2.7076572711485756E-2</v>
      </c>
      <c r="V25" s="57">
        <f ca="1">OFFSET(WPDATA!$A$196,V$5,SUMIF($E$1:$E$4,$A25,$F$1:$F$4)+SUMIF(Sets!$W$7:$W$16,$B25,Sets!$Y$7:$Y$16)-1)</f>
        <v>3.13716770707912E-2</v>
      </c>
      <c r="W25" s="57">
        <f ca="1">OFFSET(WPDATA!$A$196,W$5,SUMIF($E$1:$E$4,$A25,$F$1:$F$4)+SUMIF(Sets!$W$7:$W$16,$B25,Sets!$Y$7:$Y$16)-1)</f>
        <v>3.0417431240582216E-2</v>
      </c>
      <c r="X25" s="57">
        <f ca="1">OFFSET(WPDATA!$A$196,X$5,SUMIF($E$1:$E$4,$A25,$F$1:$F$4)+SUMIF(Sets!$W$7:$W$16,$B25,Sets!$Y$7:$Y$16)-1)</f>
        <v>2.9519523174189162E-2</v>
      </c>
      <c r="Y25" s="57">
        <f ca="1">OFFSET(WPDATA!$A$196,Y$5,SUMIF($E$1:$E$4,$A25,$F$1:$F$4)+SUMIF(Sets!$W$7:$W$16,$B25,Sets!$Y$7:$Y$16)-1)</f>
        <v>2.8673106735436327E-2</v>
      </c>
      <c r="Z25" s="57">
        <f ca="1">OFFSET(WPDATA!$A$196,Z$5,SUMIF($E$1:$E$4,$A25,$F$1:$F$4)+SUMIF(Sets!$W$7:$W$16,$B25,Sets!$Y$7:$Y$16)-1)</f>
        <v>2.787387611058725E-2</v>
      </c>
      <c r="AA25" s="57">
        <f ca="1">OFFSET(WPDATA!$A$196,AA$5,SUMIF($E$1:$E$4,$A25,$F$1:$F$4)+SUMIF(Sets!$W$7:$W$16,$B25,Sets!$Y$7:$Y$16)-1)</f>
        <v>3.1825755578813932E-2</v>
      </c>
      <c r="AB25" s="57">
        <f ca="1">OFFSET(WPDATA!$A$196,AB$5,SUMIF($E$1:$E$4,$A25,$F$1:$F$4)+SUMIF(Sets!$W$7:$W$16,$B25,Sets!$Y$7:$Y$16)-1)</f>
        <v>3.0844118211557602E-2</v>
      </c>
      <c r="AC25" s="57">
        <f ca="1">OFFSET(WPDATA!$A$196,AC$5,SUMIF($E$1:$E$4,$A25,$F$1:$F$4)+SUMIF(Sets!$W$7:$W$16,$B25,Sets!$Y$7:$Y$16)-1)</f>
        <v>2.9921224428268559E-2</v>
      </c>
      <c r="AD25" s="57">
        <f ca="1">OFFSET(WPDATA!$A$196,AD$5,SUMIF($E$1:$E$4,$A25,$F$1:$F$4)+SUMIF(Sets!$W$7:$W$16,$B25,Sets!$Y$7:$Y$16)-1)</f>
        <v>2.9051954381150127E-2</v>
      </c>
      <c r="AE25" s="57">
        <f ca="1">OFFSET(WPDATA!$A$196,AE$5,SUMIF($E$1:$E$4,$A25,$F$1:$F$4)+SUMIF(Sets!$W$7:$W$16,$B25,Sets!$Y$7:$Y$16)-1)</f>
        <v>2.8231766391825366E-2</v>
      </c>
      <c r="AF25" s="57">
        <f ca="1">OFFSET(WPDATA!$A$196,AF$5,SUMIF($E$1:$E$4,$A25,$F$1:$F$4)+SUMIF(Sets!$W$7:$W$16,$B25,Sets!$Y$7:$Y$16)-1)</f>
        <v>3.6959291537725057E-2</v>
      </c>
      <c r="AG25" s="57">
        <f ca="1">OFFSET(WPDATA!$A$196,AG$5,SUMIF($E$1:$E$4,$A25,$F$1:$F$4)+SUMIF(Sets!$W$7:$W$16,$B25,Sets!$Y$7:$Y$16)-1)</f>
        <v>3.5641988879734396E-2</v>
      </c>
      <c r="AH25" s="57">
        <f ca="1">OFFSET(WPDATA!$A$196,AH$5,SUMIF($E$1:$E$4,$A25,$F$1:$F$4)+SUMIF(Sets!$W$7:$W$16,$B25,Sets!$Y$7:$Y$16)-1)</f>
        <v>3.4415357104523092E-2</v>
      </c>
      <c r="AI25" s="57">
        <f ca="1">OFFSET(WPDATA!$A$196,AI$5,SUMIF($E$1:$E$4,$A25,$F$1:$F$4)+SUMIF(Sets!$W$7:$W$16,$B25,Sets!$Y$7:$Y$16)-1)</f>
        <v>3.3270346257093887E-2</v>
      </c>
      <c r="AJ25" s="57">
        <f ca="1">OFFSET(WPDATA!$A$196,AJ$5,SUMIF($E$1:$E$4,$A25,$F$1:$F$4)+SUMIF(Sets!$W$7:$W$16,$B25,Sets!$Y$7:$Y$16)-1)</f>
        <v>3.2199071983060552E-2</v>
      </c>
      <c r="AK25" s="57">
        <f ca="1">OFFSET(WPDATA!$A$196,AK$5,SUMIF($E$1:$E$4,$A25,$F$1:$F$4)+SUMIF(Sets!$W$7:$W$16,$B25,Sets!$Y$7:$Y$16)-1)</f>
        <v>3.9529835658825153E-2</v>
      </c>
      <c r="AL25" s="57">
        <f ca="1">OFFSET(WPDATA!$A$196,AL$5,SUMIF($E$1:$E$4,$A25,$F$1:$F$4)+SUMIF(Sets!$W$7:$W$16,$B25,Sets!$Y$7:$Y$16)-1)</f>
        <v>3.8026648493255516E-2</v>
      </c>
      <c r="AM25" s="57">
        <f ca="1">OFFSET(WPDATA!$A$196,AM$5,SUMIF($E$1:$E$4,$A25,$F$1:$F$4)+SUMIF(Sets!$W$7:$W$16,$B25,Sets!$Y$7:$Y$16)-1)</f>
        <v>3.6633595629203951E-2</v>
      </c>
      <c r="AN25" s="57">
        <f ca="1">OFFSET(WPDATA!$A$196,AN$5,SUMIF($E$1:$E$4,$A25,$F$1:$F$4)+SUMIF(Sets!$W$7:$W$16,$B25,Sets!$Y$7:$Y$16)-1)</f>
        <v>3.5339000958162572E-2</v>
      </c>
      <c r="AO25" s="57">
        <f ca="1">OFFSET(WPDATA!$A$196,AO$5,SUMIF($E$1:$E$4,$A25,$F$1:$F$4)+SUMIF(Sets!$W$7:$W$16,$B25,Sets!$Y$7:$Y$16)-1)</f>
        <v>3.4132782523861573E-2</v>
      </c>
      <c r="AP25" s="57"/>
      <c r="AQ25" s="57"/>
      <c r="AR25" s="57"/>
      <c r="AS25" s="57"/>
      <c r="AT25" s="57"/>
    </row>
    <row r="26" spans="1:46" x14ac:dyDescent="0.25">
      <c r="A26" s="15" t="s">
        <v>136</v>
      </c>
      <c r="B26" s="15" t="str">
        <f t="shared" si="12"/>
        <v>sim8</v>
      </c>
      <c r="C26" s="57">
        <f ca="1">OFFSET(WPDATA!$A$196,C$5,SUMIF($E$1:$E$4,$A26,$F$1:$F$4)+SUMIF(Sets!$W$7:$W$16,$B26,Sets!$Y$7:$Y$16)-1)</f>
        <v>2.6498357457979564E-2</v>
      </c>
      <c r="D26" s="57">
        <f ca="1">OFFSET(WPDATA!$A$196,D$5,SUMIF($E$1:$E$4,$A26,$F$1:$F$4)+SUMIF(Sets!$W$7:$W$16,$B26,Sets!$Y$7:$Y$16)-1)</f>
        <v>2.5814320369299284E-2</v>
      </c>
      <c r="E26" s="57">
        <f ca="1">OFFSET(WPDATA!$A$196,E$5,SUMIF($E$1:$E$4,$A26,$F$1:$F$4)+SUMIF(Sets!$W$7:$W$16,$B26,Sets!$Y$7:$Y$16)-1)</f>
        <v>2.5164710471194986E-2</v>
      </c>
      <c r="F26" s="57">
        <f ca="1">OFFSET(WPDATA!$A$196,F$5,SUMIF($E$1:$E$4,$A26,$F$1:$F$4)+SUMIF(Sets!$W$7:$W$16,$B26,Sets!$Y$7:$Y$16)-1)</f>
        <v>2.4546992511699679E-2</v>
      </c>
      <c r="G26" s="57">
        <f ca="1">OFFSET(WPDATA!$A$196,G$5,SUMIF($E$1:$E$4,$A26,$F$1:$F$4)+SUMIF(Sets!$W$7:$W$16,$B26,Sets!$Y$7:$Y$16)-1)</f>
        <v>2.3096336496754796E-2</v>
      </c>
      <c r="H26" s="57">
        <f ca="1">OFFSET(WPDATA!$A$196,H$5,SUMIF($E$1:$E$4,$A26,$F$1:$F$4)+SUMIF(Sets!$W$7:$W$16,$B26,Sets!$Y$7:$Y$16)-1)</f>
        <v>2.2574938129326642E-2</v>
      </c>
      <c r="I26" s="57">
        <f ca="1">OFFSET(WPDATA!$A$196,I$5,SUMIF($E$1:$E$4,$A26,$F$1:$F$4)+SUMIF(Sets!$W$7:$W$16,$B26,Sets!$Y$7:$Y$16)-1)</f>
        <v>2.2076561127759183E-2</v>
      </c>
      <c r="J26" s="57">
        <f ca="1">OFFSET(WPDATA!$A$196,J$5,SUMIF($E$1:$E$4,$A26,$F$1:$F$4)+SUMIF(Sets!$W$7:$W$16,$B26,Sets!$Y$7:$Y$16)-1)</f>
        <v>2.1599713727315992E-2</v>
      </c>
      <c r="K26" s="57">
        <f ca="1">OFFSET(WPDATA!$A$196,K$5,SUMIF($E$1:$E$4,$A26,$F$1:$F$4)+SUMIF(Sets!$W$7:$W$16,$B26,Sets!$Y$7:$Y$16)-1)</f>
        <v>2.1143030324968705E-2</v>
      </c>
      <c r="L26" s="57">
        <f ca="1">OFFSET(WPDATA!$A$196,L$5,SUMIF($E$1:$E$4,$A26,$F$1:$F$4)+SUMIF(Sets!$W$7:$W$16,$B26,Sets!$Y$7:$Y$16)-1)</f>
        <v>2.6701780521378119E-2</v>
      </c>
      <c r="M26" s="57">
        <f ca="1">OFFSET(WPDATA!$A$196,M$5,SUMIF($E$1:$E$4,$A26,$F$1:$F$4)+SUMIF(Sets!$W$7:$W$16,$B26,Sets!$Y$7:$Y$16)-1)</f>
        <v>2.6007338282602425E-2</v>
      </c>
      <c r="N26" s="57">
        <f ca="1">OFFSET(WPDATA!$A$196,N$5,SUMIF($E$1:$E$4,$A26,$F$1:$F$4)+SUMIF(Sets!$W$7:$W$16,$B26,Sets!$Y$7:$Y$16)-1)</f>
        <v>2.5348101628730604E-2</v>
      </c>
      <c r="O26" s="57">
        <f ca="1">OFFSET(WPDATA!$A$196,O$5,SUMIF($E$1:$E$4,$A26,$F$1:$F$4)+SUMIF(Sets!$W$7:$W$16,$B26,Sets!$Y$7:$Y$16)-1)</f>
        <v>2.4721459559400225E-2</v>
      </c>
      <c r="P26" s="57">
        <f ca="1">OFFSET(WPDATA!$A$196,P$5,SUMIF($E$1:$E$4,$A26,$F$1:$F$4)+SUMIF(Sets!$W$7:$W$16,$B26,Sets!$Y$7:$Y$16)-1)</f>
        <v>2.4125053036400414E-2</v>
      </c>
      <c r="Q26" s="57">
        <f ca="1">OFFSET(WPDATA!$A$196,Q$5,SUMIF($E$1:$E$4,$A26,$F$1:$F$4)+SUMIF(Sets!$W$7:$W$16,$B26,Sets!$Y$7:$Y$16)-1)</f>
        <v>3.0365328849483456E-2</v>
      </c>
      <c r="R26" s="57">
        <f ca="1">OFFSET(WPDATA!$A$196,R$5,SUMIF($E$1:$E$4,$A26,$F$1:$F$4)+SUMIF(Sets!$W$7:$W$16,$B26,Sets!$Y$7:$Y$16)-1)</f>
        <v>2.9470448975022545E-2</v>
      </c>
      <c r="S26" s="57">
        <f ca="1">OFFSET(WPDATA!$A$196,S$5,SUMIF($E$1:$E$4,$A26,$F$1:$F$4)+SUMIF(Sets!$W$7:$W$16,$B26,Sets!$Y$7:$Y$16)-1)</f>
        <v>2.8626804202449108E-2</v>
      </c>
      <c r="T26" s="57">
        <f ca="1">OFFSET(WPDATA!$A$196,T$5,SUMIF($E$1:$E$4,$A26,$F$1:$F$4)+SUMIF(Sets!$W$7:$W$16,$B26,Sets!$Y$7:$Y$16)-1)</f>
        <v>2.783011689516689E-2</v>
      </c>
      <c r="U26" s="57">
        <f ca="1">OFFSET(WPDATA!$A$196,U$5,SUMIF($E$1:$E$4,$A26,$F$1:$F$4)+SUMIF(Sets!$W$7:$W$16,$B26,Sets!$Y$7:$Y$16)-1)</f>
        <v>2.7076572711485756E-2</v>
      </c>
      <c r="V26" s="57">
        <f ca="1">OFFSET(WPDATA!$A$196,V$5,SUMIF($E$1:$E$4,$A26,$F$1:$F$4)+SUMIF(Sets!$W$7:$W$16,$B26,Sets!$Y$7:$Y$16)-1)</f>
        <v>3.13716770707912E-2</v>
      </c>
      <c r="W26" s="57">
        <f ca="1">OFFSET(WPDATA!$A$196,W$5,SUMIF($E$1:$E$4,$A26,$F$1:$F$4)+SUMIF(Sets!$W$7:$W$16,$B26,Sets!$Y$7:$Y$16)-1)</f>
        <v>3.0417431240582216E-2</v>
      </c>
      <c r="X26" s="57">
        <f ca="1">OFFSET(WPDATA!$A$196,X$5,SUMIF($E$1:$E$4,$A26,$F$1:$F$4)+SUMIF(Sets!$W$7:$W$16,$B26,Sets!$Y$7:$Y$16)-1)</f>
        <v>2.9519523174189162E-2</v>
      </c>
      <c r="Y26" s="57">
        <f ca="1">OFFSET(WPDATA!$A$196,Y$5,SUMIF($E$1:$E$4,$A26,$F$1:$F$4)+SUMIF(Sets!$W$7:$W$16,$B26,Sets!$Y$7:$Y$16)-1)</f>
        <v>2.8673106735436327E-2</v>
      </c>
      <c r="Z26" s="57">
        <f ca="1">OFFSET(WPDATA!$A$196,Z$5,SUMIF($E$1:$E$4,$A26,$F$1:$F$4)+SUMIF(Sets!$W$7:$W$16,$B26,Sets!$Y$7:$Y$16)-1)</f>
        <v>2.787387611058725E-2</v>
      </c>
      <c r="AA26" s="57">
        <f ca="1">OFFSET(WPDATA!$A$196,AA$5,SUMIF($E$1:$E$4,$A26,$F$1:$F$4)+SUMIF(Sets!$W$7:$W$16,$B26,Sets!$Y$7:$Y$16)-1)</f>
        <v>3.1825755578813932E-2</v>
      </c>
      <c r="AB26" s="57">
        <f ca="1">OFFSET(WPDATA!$A$196,AB$5,SUMIF($E$1:$E$4,$A26,$F$1:$F$4)+SUMIF(Sets!$W$7:$W$16,$B26,Sets!$Y$7:$Y$16)-1)</f>
        <v>3.0844118211557602E-2</v>
      </c>
      <c r="AC26" s="57">
        <f ca="1">OFFSET(WPDATA!$A$196,AC$5,SUMIF($E$1:$E$4,$A26,$F$1:$F$4)+SUMIF(Sets!$W$7:$W$16,$B26,Sets!$Y$7:$Y$16)-1)</f>
        <v>2.9921224428268559E-2</v>
      </c>
      <c r="AD26" s="57">
        <f ca="1">OFFSET(WPDATA!$A$196,AD$5,SUMIF($E$1:$E$4,$A26,$F$1:$F$4)+SUMIF(Sets!$W$7:$W$16,$B26,Sets!$Y$7:$Y$16)-1)</f>
        <v>2.9051954381150127E-2</v>
      </c>
      <c r="AE26" s="57">
        <f ca="1">OFFSET(WPDATA!$A$196,AE$5,SUMIF($E$1:$E$4,$A26,$F$1:$F$4)+SUMIF(Sets!$W$7:$W$16,$B26,Sets!$Y$7:$Y$16)-1)</f>
        <v>2.8231766391825366E-2</v>
      </c>
      <c r="AF26" s="57">
        <f ca="1">OFFSET(WPDATA!$A$196,AF$5,SUMIF($E$1:$E$4,$A26,$F$1:$F$4)+SUMIF(Sets!$W$7:$W$16,$B26,Sets!$Y$7:$Y$16)-1)</f>
        <v>3.6959291537725057E-2</v>
      </c>
      <c r="AG26" s="57">
        <f ca="1">OFFSET(WPDATA!$A$196,AG$5,SUMIF($E$1:$E$4,$A26,$F$1:$F$4)+SUMIF(Sets!$W$7:$W$16,$B26,Sets!$Y$7:$Y$16)-1)</f>
        <v>3.5641988879734396E-2</v>
      </c>
      <c r="AH26" s="57">
        <f ca="1">OFFSET(WPDATA!$A$196,AH$5,SUMIF($E$1:$E$4,$A26,$F$1:$F$4)+SUMIF(Sets!$W$7:$W$16,$B26,Sets!$Y$7:$Y$16)-1)</f>
        <v>3.4415357104523092E-2</v>
      </c>
      <c r="AI26" s="57">
        <f ca="1">OFFSET(WPDATA!$A$196,AI$5,SUMIF($E$1:$E$4,$A26,$F$1:$F$4)+SUMIF(Sets!$W$7:$W$16,$B26,Sets!$Y$7:$Y$16)-1)</f>
        <v>3.3270346257093887E-2</v>
      </c>
      <c r="AJ26" s="57">
        <f ca="1">OFFSET(WPDATA!$A$196,AJ$5,SUMIF($E$1:$E$4,$A26,$F$1:$F$4)+SUMIF(Sets!$W$7:$W$16,$B26,Sets!$Y$7:$Y$16)-1)</f>
        <v>3.2199071983060552E-2</v>
      </c>
      <c r="AK26" s="57">
        <f ca="1">OFFSET(WPDATA!$A$196,AK$5,SUMIF($E$1:$E$4,$A26,$F$1:$F$4)+SUMIF(Sets!$W$7:$W$16,$B26,Sets!$Y$7:$Y$16)-1)</f>
        <v>3.9529835658825153E-2</v>
      </c>
      <c r="AL26" s="57">
        <f ca="1">OFFSET(WPDATA!$A$196,AL$5,SUMIF($E$1:$E$4,$A26,$F$1:$F$4)+SUMIF(Sets!$W$7:$W$16,$B26,Sets!$Y$7:$Y$16)-1)</f>
        <v>3.8026648493255516E-2</v>
      </c>
      <c r="AM26" s="57">
        <f ca="1">OFFSET(WPDATA!$A$196,AM$5,SUMIF($E$1:$E$4,$A26,$F$1:$F$4)+SUMIF(Sets!$W$7:$W$16,$B26,Sets!$Y$7:$Y$16)-1)</f>
        <v>3.6633595629203951E-2</v>
      </c>
      <c r="AN26" s="57">
        <f ca="1">OFFSET(WPDATA!$A$196,AN$5,SUMIF($E$1:$E$4,$A26,$F$1:$F$4)+SUMIF(Sets!$W$7:$W$16,$B26,Sets!$Y$7:$Y$16)-1)</f>
        <v>3.5339000958162572E-2</v>
      </c>
      <c r="AO26" s="57">
        <f ca="1">OFFSET(WPDATA!$A$196,AO$5,SUMIF($E$1:$E$4,$A26,$F$1:$F$4)+SUMIF(Sets!$W$7:$W$16,$B26,Sets!$Y$7:$Y$16)-1)</f>
        <v>3.4132782523861573E-2</v>
      </c>
      <c r="AP26" s="57"/>
      <c r="AQ26" s="57"/>
      <c r="AR26" s="57"/>
      <c r="AS26" s="57"/>
      <c r="AT26" s="57"/>
    </row>
    <row r="27" spans="1:46" x14ac:dyDescent="0.25">
      <c r="A27" s="15" t="s">
        <v>136</v>
      </c>
      <c r="B27" s="15" t="str">
        <f t="shared" si="12"/>
        <v>sim9</v>
      </c>
      <c r="C27" s="57">
        <f ca="1">OFFSET(WPDATA!$A$196,C$5,SUMIF($E$1:$E$4,$A27,$F$1:$F$4)+SUMIF(Sets!$W$7:$W$16,$B27,Sets!$Y$7:$Y$16)-1)</f>
        <v>2.6498357457979564E-2</v>
      </c>
      <c r="D27" s="57">
        <f ca="1">OFFSET(WPDATA!$A$196,D$5,SUMIF($E$1:$E$4,$A27,$F$1:$F$4)+SUMIF(Sets!$W$7:$W$16,$B27,Sets!$Y$7:$Y$16)-1)</f>
        <v>2.5814320369299284E-2</v>
      </c>
      <c r="E27" s="57">
        <f ca="1">OFFSET(WPDATA!$A$196,E$5,SUMIF($E$1:$E$4,$A27,$F$1:$F$4)+SUMIF(Sets!$W$7:$W$16,$B27,Sets!$Y$7:$Y$16)-1)</f>
        <v>2.5164710471194986E-2</v>
      </c>
      <c r="F27" s="57">
        <f ca="1">OFFSET(WPDATA!$A$196,F$5,SUMIF($E$1:$E$4,$A27,$F$1:$F$4)+SUMIF(Sets!$W$7:$W$16,$B27,Sets!$Y$7:$Y$16)-1)</f>
        <v>2.4546992511699679E-2</v>
      </c>
      <c r="G27" s="57">
        <f ca="1">OFFSET(WPDATA!$A$196,G$5,SUMIF($E$1:$E$4,$A27,$F$1:$F$4)+SUMIF(Sets!$W$7:$W$16,$B27,Sets!$Y$7:$Y$16)-1)</f>
        <v>2.3096336496754796E-2</v>
      </c>
      <c r="H27" s="57">
        <f ca="1">OFFSET(WPDATA!$A$196,H$5,SUMIF($E$1:$E$4,$A27,$F$1:$F$4)+SUMIF(Sets!$W$7:$W$16,$B27,Sets!$Y$7:$Y$16)-1)</f>
        <v>2.2574938129326642E-2</v>
      </c>
      <c r="I27" s="57">
        <f ca="1">OFFSET(WPDATA!$A$196,I$5,SUMIF($E$1:$E$4,$A27,$F$1:$F$4)+SUMIF(Sets!$W$7:$W$16,$B27,Sets!$Y$7:$Y$16)-1)</f>
        <v>2.2076561127759183E-2</v>
      </c>
      <c r="J27" s="57">
        <f ca="1">OFFSET(WPDATA!$A$196,J$5,SUMIF($E$1:$E$4,$A27,$F$1:$F$4)+SUMIF(Sets!$W$7:$W$16,$B27,Sets!$Y$7:$Y$16)-1)</f>
        <v>2.1599713727315992E-2</v>
      </c>
      <c r="K27" s="57">
        <f ca="1">OFFSET(WPDATA!$A$196,K$5,SUMIF($E$1:$E$4,$A27,$F$1:$F$4)+SUMIF(Sets!$W$7:$W$16,$B27,Sets!$Y$7:$Y$16)-1)</f>
        <v>2.1143030324968705E-2</v>
      </c>
      <c r="L27" s="57">
        <f ca="1">OFFSET(WPDATA!$A$196,L$5,SUMIF($E$1:$E$4,$A27,$F$1:$F$4)+SUMIF(Sets!$W$7:$W$16,$B27,Sets!$Y$7:$Y$16)-1)</f>
        <v>2.6701780521378119E-2</v>
      </c>
      <c r="M27" s="57">
        <f ca="1">OFFSET(WPDATA!$A$196,M$5,SUMIF($E$1:$E$4,$A27,$F$1:$F$4)+SUMIF(Sets!$W$7:$W$16,$B27,Sets!$Y$7:$Y$16)-1)</f>
        <v>2.6007338282602425E-2</v>
      </c>
      <c r="N27" s="57">
        <f ca="1">OFFSET(WPDATA!$A$196,N$5,SUMIF($E$1:$E$4,$A27,$F$1:$F$4)+SUMIF(Sets!$W$7:$W$16,$B27,Sets!$Y$7:$Y$16)-1)</f>
        <v>2.5348101628730604E-2</v>
      </c>
      <c r="O27" s="57">
        <f ca="1">OFFSET(WPDATA!$A$196,O$5,SUMIF($E$1:$E$4,$A27,$F$1:$F$4)+SUMIF(Sets!$W$7:$W$16,$B27,Sets!$Y$7:$Y$16)-1)</f>
        <v>2.4721459559400225E-2</v>
      </c>
      <c r="P27" s="57">
        <f ca="1">OFFSET(WPDATA!$A$196,P$5,SUMIF($E$1:$E$4,$A27,$F$1:$F$4)+SUMIF(Sets!$W$7:$W$16,$B27,Sets!$Y$7:$Y$16)-1)</f>
        <v>2.4125053036400414E-2</v>
      </c>
      <c r="Q27" s="57">
        <f ca="1">OFFSET(WPDATA!$A$196,Q$5,SUMIF($E$1:$E$4,$A27,$F$1:$F$4)+SUMIF(Sets!$W$7:$W$16,$B27,Sets!$Y$7:$Y$16)-1)</f>
        <v>3.0365328849483456E-2</v>
      </c>
      <c r="R27" s="57">
        <f ca="1">OFFSET(WPDATA!$A$196,R$5,SUMIF($E$1:$E$4,$A27,$F$1:$F$4)+SUMIF(Sets!$W$7:$W$16,$B27,Sets!$Y$7:$Y$16)-1)</f>
        <v>2.9470448975022545E-2</v>
      </c>
      <c r="S27" s="57">
        <f ca="1">OFFSET(WPDATA!$A$196,S$5,SUMIF($E$1:$E$4,$A27,$F$1:$F$4)+SUMIF(Sets!$W$7:$W$16,$B27,Sets!$Y$7:$Y$16)-1)</f>
        <v>2.8626804202449108E-2</v>
      </c>
      <c r="T27" s="57">
        <f ca="1">OFFSET(WPDATA!$A$196,T$5,SUMIF($E$1:$E$4,$A27,$F$1:$F$4)+SUMIF(Sets!$W$7:$W$16,$B27,Sets!$Y$7:$Y$16)-1)</f>
        <v>2.783011689516689E-2</v>
      </c>
      <c r="U27" s="57">
        <f ca="1">OFFSET(WPDATA!$A$196,U$5,SUMIF($E$1:$E$4,$A27,$F$1:$F$4)+SUMIF(Sets!$W$7:$W$16,$B27,Sets!$Y$7:$Y$16)-1)</f>
        <v>2.7076572711485756E-2</v>
      </c>
      <c r="V27" s="57">
        <f ca="1">OFFSET(WPDATA!$A$196,V$5,SUMIF($E$1:$E$4,$A27,$F$1:$F$4)+SUMIF(Sets!$W$7:$W$16,$B27,Sets!$Y$7:$Y$16)-1)</f>
        <v>3.13716770707912E-2</v>
      </c>
      <c r="W27" s="57">
        <f ca="1">OFFSET(WPDATA!$A$196,W$5,SUMIF($E$1:$E$4,$A27,$F$1:$F$4)+SUMIF(Sets!$W$7:$W$16,$B27,Sets!$Y$7:$Y$16)-1)</f>
        <v>3.0417431240582216E-2</v>
      </c>
      <c r="X27" s="57">
        <f ca="1">OFFSET(WPDATA!$A$196,X$5,SUMIF($E$1:$E$4,$A27,$F$1:$F$4)+SUMIF(Sets!$W$7:$W$16,$B27,Sets!$Y$7:$Y$16)-1)</f>
        <v>2.9519523174189162E-2</v>
      </c>
      <c r="Y27" s="57">
        <f ca="1">OFFSET(WPDATA!$A$196,Y$5,SUMIF($E$1:$E$4,$A27,$F$1:$F$4)+SUMIF(Sets!$W$7:$W$16,$B27,Sets!$Y$7:$Y$16)-1)</f>
        <v>2.8673106735436327E-2</v>
      </c>
      <c r="Z27" s="57">
        <f ca="1">OFFSET(WPDATA!$A$196,Z$5,SUMIF($E$1:$E$4,$A27,$F$1:$F$4)+SUMIF(Sets!$W$7:$W$16,$B27,Sets!$Y$7:$Y$16)-1)</f>
        <v>2.787387611058725E-2</v>
      </c>
      <c r="AA27" s="57">
        <f ca="1">OFFSET(WPDATA!$A$196,AA$5,SUMIF($E$1:$E$4,$A27,$F$1:$F$4)+SUMIF(Sets!$W$7:$W$16,$B27,Sets!$Y$7:$Y$16)-1)</f>
        <v>3.1825755578813932E-2</v>
      </c>
      <c r="AB27" s="57">
        <f ca="1">OFFSET(WPDATA!$A$196,AB$5,SUMIF($E$1:$E$4,$A27,$F$1:$F$4)+SUMIF(Sets!$W$7:$W$16,$B27,Sets!$Y$7:$Y$16)-1)</f>
        <v>3.0844118211557602E-2</v>
      </c>
      <c r="AC27" s="57">
        <f ca="1">OFFSET(WPDATA!$A$196,AC$5,SUMIF($E$1:$E$4,$A27,$F$1:$F$4)+SUMIF(Sets!$W$7:$W$16,$B27,Sets!$Y$7:$Y$16)-1)</f>
        <v>2.9921224428268559E-2</v>
      </c>
      <c r="AD27" s="57">
        <f ca="1">OFFSET(WPDATA!$A$196,AD$5,SUMIF($E$1:$E$4,$A27,$F$1:$F$4)+SUMIF(Sets!$W$7:$W$16,$B27,Sets!$Y$7:$Y$16)-1)</f>
        <v>2.9051954381150127E-2</v>
      </c>
      <c r="AE27" s="57">
        <f ca="1">OFFSET(WPDATA!$A$196,AE$5,SUMIF($E$1:$E$4,$A27,$F$1:$F$4)+SUMIF(Sets!$W$7:$W$16,$B27,Sets!$Y$7:$Y$16)-1)</f>
        <v>2.8231766391825366E-2</v>
      </c>
      <c r="AF27" s="57">
        <f ca="1">OFFSET(WPDATA!$A$196,AF$5,SUMIF($E$1:$E$4,$A27,$F$1:$F$4)+SUMIF(Sets!$W$7:$W$16,$B27,Sets!$Y$7:$Y$16)-1)</f>
        <v>3.6959291537725057E-2</v>
      </c>
      <c r="AG27" s="57">
        <f ca="1">OFFSET(WPDATA!$A$196,AG$5,SUMIF($E$1:$E$4,$A27,$F$1:$F$4)+SUMIF(Sets!$W$7:$W$16,$B27,Sets!$Y$7:$Y$16)-1)</f>
        <v>3.5641988879734396E-2</v>
      </c>
      <c r="AH27" s="57">
        <f ca="1">OFFSET(WPDATA!$A$196,AH$5,SUMIF($E$1:$E$4,$A27,$F$1:$F$4)+SUMIF(Sets!$W$7:$W$16,$B27,Sets!$Y$7:$Y$16)-1)</f>
        <v>3.4415357104523092E-2</v>
      </c>
      <c r="AI27" s="57">
        <f ca="1">OFFSET(WPDATA!$A$196,AI$5,SUMIF($E$1:$E$4,$A27,$F$1:$F$4)+SUMIF(Sets!$W$7:$W$16,$B27,Sets!$Y$7:$Y$16)-1)</f>
        <v>3.3270346257093887E-2</v>
      </c>
      <c r="AJ27" s="57">
        <f ca="1">OFFSET(WPDATA!$A$196,AJ$5,SUMIF($E$1:$E$4,$A27,$F$1:$F$4)+SUMIF(Sets!$W$7:$W$16,$B27,Sets!$Y$7:$Y$16)-1)</f>
        <v>3.2199071983060552E-2</v>
      </c>
      <c r="AK27" s="57">
        <f ca="1">OFFSET(WPDATA!$A$196,AK$5,SUMIF($E$1:$E$4,$A27,$F$1:$F$4)+SUMIF(Sets!$W$7:$W$16,$B27,Sets!$Y$7:$Y$16)-1)</f>
        <v>3.9529835658825153E-2</v>
      </c>
      <c r="AL27" s="57">
        <f ca="1">OFFSET(WPDATA!$A$196,AL$5,SUMIF($E$1:$E$4,$A27,$F$1:$F$4)+SUMIF(Sets!$W$7:$W$16,$B27,Sets!$Y$7:$Y$16)-1)</f>
        <v>3.8026648493255516E-2</v>
      </c>
      <c r="AM27" s="57">
        <f ca="1">OFFSET(WPDATA!$A$196,AM$5,SUMIF($E$1:$E$4,$A27,$F$1:$F$4)+SUMIF(Sets!$W$7:$W$16,$B27,Sets!$Y$7:$Y$16)-1)</f>
        <v>3.6633595629203951E-2</v>
      </c>
      <c r="AN27" s="57">
        <f ca="1">OFFSET(WPDATA!$A$196,AN$5,SUMIF($E$1:$E$4,$A27,$F$1:$F$4)+SUMIF(Sets!$W$7:$W$16,$B27,Sets!$Y$7:$Y$16)-1)</f>
        <v>3.5339000958162572E-2</v>
      </c>
      <c r="AO27" s="57">
        <f ca="1">OFFSET(WPDATA!$A$196,AO$5,SUMIF($E$1:$E$4,$A27,$F$1:$F$4)+SUMIF(Sets!$W$7:$W$16,$B27,Sets!$Y$7:$Y$16)-1)</f>
        <v>3.4132782523861573E-2</v>
      </c>
      <c r="AP27" s="57"/>
      <c r="AQ27" s="57"/>
      <c r="AR27" s="57"/>
      <c r="AS27" s="57"/>
      <c r="AT27" s="57"/>
    </row>
    <row r="28" spans="1:46" x14ac:dyDescent="0.25">
      <c r="A28" s="15" t="s">
        <v>131</v>
      </c>
      <c r="B28" s="15" t="str">
        <f>B18</f>
        <v>base</v>
      </c>
      <c r="C28" s="57">
        <f ca="1">OFFSET(WPDATA!$A$196,C$5,SUMIF($E$1:$E$4,$A28,$F$1:$F$4)+SUMIF(Sets!$W$7:$W$16,$B28,Sets!$Y$7:$Y$16)-1)</f>
        <v>3.3540583693812125E-2</v>
      </c>
      <c r="D28" s="57">
        <f ca="1">OFFSET(WPDATA!$A$196,D$5,SUMIF($E$1:$E$4,$A28,$F$1:$F$4)+SUMIF(Sets!$W$7:$W$16,$B28,Sets!$Y$7:$Y$16)-1)</f>
        <v>3.245212062590587E-2</v>
      </c>
      <c r="E28" s="57">
        <f ca="1">OFFSET(WPDATA!$A$196,E$5,SUMIF($E$1:$E$4,$A28,$F$1:$F$4)+SUMIF(Sets!$W$7:$W$16,$B28,Sets!$Y$7:$Y$16)-1)</f>
        <v>3.1432082880747586E-2</v>
      </c>
      <c r="F28" s="57">
        <f ca="1">OFFSET(WPDATA!$A$196,F$5,SUMIF($E$1:$E$4,$A28,$F$1:$F$4)+SUMIF(Sets!$W$7:$W$16,$B28,Sets!$Y$7:$Y$16)-1)</f>
        <v>3.0474214834348441E-2</v>
      </c>
      <c r="G28" s="57">
        <f ca="1">OFFSET(WPDATA!$A$196,G$5,SUMIF($E$1:$E$4,$A28,$F$1:$F$4)+SUMIF(Sets!$W$7:$W$16,$B28,Sets!$Y$7:$Y$16)-1)</f>
        <v>3.7122834397131703E-2</v>
      </c>
      <c r="H28" s="57">
        <f ca="1">OFFSET(WPDATA!$A$196,H$5,SUMIF($E$1:$E$4,$A28,$F$1:$F$4)+SUMIF(Sets!$W$7:$W$16,$B28,Sets!$Y$7:$Y$16)-1)</f>
        <v>3.5794057527159577E-2</v>
      </c>
      <c r="I28" s="57">
        <f ca="1">OFFSET(WPDATA!$A$196,I$5,SUMIF($E$1:$E$4,$A28,$F$1:$F$4)+SUMIF(Sets!$W$7:$W$16,$B28,Sets!$Y$7:$Y$16)-1)</f>
        <v>3.4557118055498375E-2</v>
      </c>
      <c r="J28" s="57">
        <f ca="1">OFFSET(WPDATA!$A$196,J$5,SUMIF($E$1:$E$4,$A28,$F$1:$F$4)+SUMIF(Sets!$W$7:$W$16,$B28,Sets!$Y$7:$Y$16)-1)</f>
        <v>3.3402813099822244E-2</v>
      </c>
      <c r="K28" s="57">
        <f ca="1">OFFSET(WPDATA!$A$196,K$5,SUMIF($E$1:$E$4,$A28,$F$1:$F$4)+SUMIF(Sets!$W$7:$W$16,$B28,Sets!$Y$7:$Y$16)-1)</f>
        <v>3.2323129641611201E-2</v>
      </c>
      <c r="L28" s="57">
        <f ca="1">OFFSET(WPDATA!$A$196,L$5,SUMIF($E$1:$E$4,$A28,$F$1:$F$4)+SUMIF(Sets!$W$7:$W$16,$B28,Sets!$Y$7:$Y$16)-1)</f>
        <v>3.2758469941682182E-2</v>
      </c>
      <c r="M28" s="57">
        <f ca="1">OFFSET(WPDATA!$A$196,M$5,SUMIF($E$1:$E$4,$A28,$F$1:$F$4)+SUMIF(Sets!$W$7:$W$16,$B28,Sets!$Y$7:$Y$16)-1)</f>
        <v>3.1719391217893578E-2</v>
      </c>
      <c r="N28" s="57">
        <f ca="1">OFFSET(WPDATA!$A$196,N$5,SUMIF($E$1:$E$4,$A28,$F$1:$F$4)+SUMIF(Sets!$W$7:$W$16,$B28,Sets!$Y$7:$Y$16)-1)</f>
        <v>3.0744203790198137E-2</v>
      </c>
      <c r="O28" s="57">
        <f ca="1">OFFSET(WPDATA!$A$196,O$5,SUMIF($E$1:$E$4,$A28,$F$1:$F$4)+SUMIF(Sets!$W$7:$W$16,$B28,Sets!$Y$7:$Y$16)-1)</f>
        <v>2.9827190564971344E-2</v>
      </c>
      <c r="P28" s="57">
        <f ca="1">OFFSET(WPDATA!$A$196,P$5,SUMIF($E$1:$E$4,$A28,$F$1:$F$4)+SUMIF(Sets!$W$7:$W$16,$B28,Sets!$Y$7:$Y$16)-1)</f>
        <v>2.8963296792169475E-2</v>
      </c>
      <c r="Q28" s="57">
        <f ca="1">OFFSET(WPDATA!$A$196,Q$5,SUMIF($E$1:$E$4,$A28,$F$1:$F$4)+SUMIF(Sets!$W$7:$W$16,$B28,Sets!$Y$7:$Y$16)-1)</f>
        <v>1.8741926644633353E-2</v>
      </c>
      <c r="R28" s="57">
        <f ca="1">OFFSET(WPDATA!$A$196,R$5,SUMIF($E$1:$E$4,$A28,$F$1:$F$4)+SUMIF(Sets!$W$7:$W$16,$B28,Sets!$Y$7:$Y$16)-1)</f>
        <v>1.8397129002398545E-2</v>
      </c>
      <c r="S28" s="57">
        <f ca="1">OFFSET(WPDATA!$A$196,S$5,SUMIF($E$1:$E$4,$A28,$F$1:$F$4)+SUMIF(Sets!$W$7:$W$16,$B28,Sets!$Y$7:$Y$16)-1)</f>
        <v>1.806478875331009E-2</v>
      </c>
      <c r="T28" s="57">
        <f ca="1">OFFSET(WPDATA!$A$196,T$5,SUMIF($E$1:$E$4,$A28,$F$1:$F$4)+SUMIF(Sets!$W$7:$W$16,$B28,Sets!$Y$7:$Y$16)-1)</f>
        <v>1.7744242756322533E-2</v>
      </c>
      <c r="U28" s="57">
        <f ca="1">OFFSET(WPDATA!$A$196,U$5,SUMIF($E$1:$E$4,$A28,$F$1:$F$4)+SUMIF(Sets!$W$7:$W$16,$B28,Sets!$Y$7:$Y$16)-1)</f>
        <v>1.7434874117554715E-2</v>
      </c>
      <c r="V28" s="57">
        <f ca="1">OFFSET(WPDATA!$A$196,V$5,SUMIF($E$1:$E$4,$A28,$F$1:$F$4)+SUMIF(Sets!$W$7:$W$16,$B28,Sets!$Y$7:$Y$16)-1)</f>
        <v>1.6038963933157929E-2</v>
      </c>
      <c r="W28" s="57">
        <f ca="1">OFFSET(WPDATA!$A$196,W$5,SUMIF($E$1:$E$4,$A28,$F$1:$F$4)+SUMIF(Sets!$W$7:$W$16,$B28,Sets!$Y$7:$Y$16)-1)</f>
        <v>1.5785776434271748E-2</v>
      </c>
      <c r="X28" s="57">
        <f ca="1">OFFSET(WPDATA!$A$196,X$5,SUMIF($E$1:$E$4,$A28,$F$1:$F$4)+SUMIF(Sets!$W$7:$W$16,$B28,Sets!$Y$7:$Y$16)-1)</f>
        <v>1.5540458234896325E-2</v>
      </c>
      <c r="Y28" s="57">
        <f ca="1">OFFSET(WPDATA!$A$196,Y$5,SUMIF($E$1:$E$4,$A28,$F$1:$F$4)+SUMIF(Sets!$W$7:$W$16,$B28,Sets!$Y$7:$Y$16)-1)</f>
        <v>1.5302648071648868E-2</v>
      </c>
      <c r="Z28" s="57">
        <f ca="1">OFFSET(WPDATA!$A$196,Z$5,SUMIF($E$1:$E$4,$A28,$F$1:$F$4)+SUMIF(Sets!$W$7:$W$16,$B28,Sets!$Y$7:$Y$16)-1)</f>
        <v>1.5072006461048287E-2</v>
      </c>
      <c r="AA28" s="57">
        <f ca="1">OFFSET(WPDATA!$A$196,AA$5,SUMIF($E$1:$E$4,$A28,$F$1:$F$4)+SUMIF(Sets!$W$7:$W$16,$B28,Sets!$Y$7:$Y$16)-1)</f>
        <v>8.8577435469237489E-3</v>
      </c>
      <c r="AB28" s="57">
        <f ca="1">OFFSET(WPDATA!$A$196,AB$5,SUMIF($E$1:$E$4,$A28,$F$1:$F$4)+SUMIF(Sets!$W$7:$W$16,$B28,Sets!$Y$7:$Y$16)-1)</f>
        <v>8.7799727995198848E-3</v>
      </c>
      <c r="AC28" s="57">
        <f ca="1">OFFSET(WPDATA!$A$196,AC$5,SUMIF($E$1:$E$4,$A28,$F$1:$F$4)+SUMIF(Sets!$W$7:$W$16,$B28,Sets!$Y$7:$Y$16)-1)</f>
        <v>8.70355581619448E-3</v>
      </c>
      <c r="AD28" s="57">
        <f ca="1">OFFSET(WPDATA!$A$196,AD$5,SUMIF($E$1:$E$4,$A28,$F$1:$F$4)+SUMIF(Sets!$W$7:$W$16,$B28,Sets!$Y$7:$Y$16)-1)</f>
        <v>8.6284575542633982E-3</v>
      </c>
      <c r="AE28" s="57">
        <f ca="1">OFFSET(WPDATA!$A$196,AE$5,SUMIF($E$1:$E$4,$A28,$F$1:$F$4)+SUMIF(Sets!$W$7:$W$16,$B28,Sets!$Y$7:$Y$16)-1)</f>
        <v>8.5546441701493236E-3</v>
      </c>
      <c r="AF28" s="57">
        <f ca="1">OFFSET(WPDATA!$A$196,AF$5,SUMIF($E$1:$E$4,$A28,$F$1:$F$4)+SUMIF(Sets!$W$7:$W$16,$B28,Sets!$Y$7:$Y$16)-1)</f>
        <v>1.0125506511944962E-2</v>
      </c>
      <c r="AG28" s="57">
        <f ca="1">OFFSET(WPDATA!$A$196,AG$5,SUMIF($E$1:$E$4,$A28,$F$1:$F$4)+SUMIF(Sets!$W$7:$W$16,$B28,Sets!$Y$7:$Y$16)-1)</f>
        <v>1.0024008350119809E-2</v>
      </c>
      <c r="AH28" s="57">
        <f ca="1">OFFSET(WPDATA!$A$196,AH$5,SUMIF($E$1:$E$4,$A28,$F$1:$F$4)+SUMIF(Sets!$W$7:$W$16,$B28,Sets!$Y$7:$Y$16)-1)</f>
        <v>9.9245248303494165E-3</v>
      </c>
      <c r="AI28" s="57">
        <f ca="1">OFFSET(WPDATA!$A$196,AI$5,SUMIF($E$1:$E$4,$A28,$F$1:$F$4)+SUMIF(Sets!$W$7:$W$16,$B28,Sets!$Y$7:$Y$16)-1)</f>
        <v>9.8269965589921574E-3</v>
      </c>
      <c r="AJ28" s="57">
        <f ca="1">OFFSET(WPDATA!$A$196,AJ$5,SUMIF($E$1:$E$4,$A28,$F$1:$F$4)+SUMIF(Sets!$W$7:$W$16,$B28,Sets!$Y$7:$Y$16)-1)</f>
        <v>9.7313664543281636E-3</v>
      </c>
      <c r="AK28" s="57">
        <f ca="1">OFFSET(WPDATA!$A$196,AK$5,SUMIF($E$1:$E$4,$A28,$F$1:$F$4)+SUMIF(Sets!$W$7:$W$16,$B28,Sets!$Y$7:$Y$16)-1)</f>
        <v>9.1892702415476354E-3</v>
      </c>
      <c r="AL28" s="57">
        <f ca="1">OFFSET(WPDATA!$A$196,AL$5,SUMIF($E$1:$E$4,$A28,$F$1:$F$4)+SUMIF(Sets!$W$7:$W$16,$B28,Sets!$Y$7:$Y$16)-1)</f>
        <v>9.105596455012261E-3</v>
      </c>
      <c r="AM28" s="57">
        <f ca="1">OFFSET(WPDATA!$A$196,AM$5,SUMIF($E$1:$E$4,$A28,$F$1:$F$4)+SUMIF(Sets!$W$7:$W$16,$B28,Sets!$Y$7:$Y$16)-1)</f>
        <v>9.0234327180428089E-3</v>
      </c>
      <c r="AN28" s="57">
        <f ca="1">OFFSET(WPDATA!$A$196,AN$5,SUMIF($E$1:$E$4,$A28,$F$1:$F$4)+SUMIF(Sets!$W$7:$W$16,$B28,Sets!$Y$7:$Y$16)-1)</f>
        <v>8.942738518704231E-3</v>
      </c>
      <c r="AO28" s="57">
        <f ca="1">OFFSET(WPDATA!$A$196,AO$5,SUMIF($E$1:$E$4,$A28,$F$1:$F$4)+SUMIF(Sets!$W$7:$W$16,$B28,Sets!$Y$7:$Y$16)-1)</f>
        <v>8.8634747813673351E-3</v>
      </c>
      <c r="AP28" s="57"/>
      <c r="AQ28" s="57"/>
      <c r="AR28" s="57"/>
      <c r="AS28" s="57"/>
      <c r="AT28" s="57"/>
    </row>
    <row r="29" spans="1:46" x14ac:dyDescent="0.25">
      <c r="A29" s="15" t="s">
        <v>131</v>
      </c>
      <c r="B29" s="15" t="str">
        <f t="shared" ref="B29:B37" si="13">B19</f>
        <v>sim1</v>
      </c>
      <c r="C29" s="57">
        <f ca="1">OFFSET(WPDATA!$A$196,C$5,SUMIF($E$1:$E$4,$A29,$F$1:$F$4)+SUMIF(Sets!$W$7:$W$16,$B29,Sets!$Y$7:$Y$16)-1)</f>
        <v>3.3540583693812125E-2</v>
      </c>
      <c r="D29" s="57">
        <f ca="1">OFFSET(WPDATA!$A$196,D$5,SUMIF($E$1:$E$4,$A29,$F$1:$F$4)+SUMIF(Sets!$W$7:$W$16,$B29,Sets!$Y$7:$Y$16)-1)</f>
        <v>3.245212062590587E-2</v>
      </c>
      <c r="E29" s="57">
        <f ca="1">OFFSET(WPDATA!$A$196,E$5,SUMIF($E$1:$E$4,$A29,$F$1:$F$4)+SUMIF(Sets!$W$7:$W$16,$B29,Sets!$Y$7:$Y$16)-1)</f>
        <v>3.1432082880747586E-2</v>
      </c>
      <c r="F29" s="57">
        <f ca="1">OFFSET(WPDATA!$A$196,F$5,SUMIF($E$1:$E$4,$A29,$F$1:$F$4)+SUMIF(Sets!$W$7:$W$16,$B29,Sets!$Y$7:$Y$16)-1)</f>
        <v>3.0474214834348441E-2</v>
      </c>
      <c r="G29" s="57">
        <f ca="1">OFFSET(WPDATA!$A$196,G$5,SUMIF($E$1:$E$4,$A29,$F$1:$F$4)+SUMIF(Sets!$W$7:$W$16,$B29,Sets!$Y$7:$Y$16)-1)</f>
        <v>3.7122834397131703E-2</v>
      </c>
      <c r="H29" s="57">
        <f ca="1">OFFSET(WPDATA!$A$196,H$5,SUMIF($E$1:$E$4,$A29,$F$1:$F$4)+SUMIF(Sets!$W$7:$W$16,$B29,Sets!$Y$7:$Y$16)-1)</f>
        <v>3.5794057527159577E-2</v>
      </c>
      <c r="I29" s="57">
        <f ca="1">OFFSET(WPDATA!$A$196,I$5,SUMIF($E$1:$E$4,$A29,$F$1:$F$4)+SUMIF(Sets!$W$7:$W$16,$B29,Sets!$Y$7:$Y$16)-1)</f>
        <v>3.4557118055498375E-2</v>
      </c>
      <c r="J29" s="57">
        <f ca="1">OFFSET(WPDATA!$A$196,J$5,SUMIF($E$1:$E$4,$A29,$F$1:$F$4)+SUMIF(Sets!$W$7:$W$16,$B29,Sets!$Y$7:$Y$16)-1)</f>
        <v>3.3402813099822244E-2</v>
      </c>
      <c r="K29" s="57">
        <f ca="1">OFFSET(WPDATA!$A$196,K$5,SUMIF($E$1:$E$4,$A29,$F$1:$F$4)+SUMIF(Sets!$W$7:$W$16,$B29,Sets!$Y$7:$Y$16)-1)</f>
        <v>3.2323129641611201E-2</v>
      </c>
      <c r="L29" s="57">
        <f ca="1">OFFSET(WPDATA!$A$196,L$5,SUMIF($E$1:$E$4,$A29,$F$1:$F$4)+SUMIF(Sets!$W$7:$W$16,$B29,Sets!$Y$7:$Y$16)-1)</f>
        <v>3.2758469941682182E-2</v>
      </c>
      <c r="M29" s="57">
        <f ca="1">OFFSET(WPDATA!$A$196,M$5,SUMIF($E$1:$E$4,$A29,$F$1:$F$4)+SUMIF(Sets!$W$7:$W$16,$B29,Sets!$Y$7:$Y$16)-1)</f>
        <v>3.1719391217893578E-2</v>
      </c>
      <c r="N29" s="57">
        <f ca="1">OFFSET(WPDATA!$A$196,N$5,SUMIF($E$1:$E$4,$A29,$F$1:$F$4)+SUMIF(Sets!$W$7:$W$16,$B29,Sets!$Y$7:$Y$16)-1)</f>
        <v>3.0744203790198137E-2</v>
      </c>
      <c r="O29" s="57">
        <f ca="1">OFFSET(WPDATA!$A$196,O$5,SUMIF($E$1:$E$4,$A29,$F$1:$F$4)+SUMIF(Sets!$W$7:$W$16,$B29,Sets!$Y$7:$Y$16)-1)</f>
        <v>2.9827190564971344E-2</v>
      </c>
      <c r="P29" s="57">
        <f ca="1">OFFSET(WPDATA!$A$196,P$5,SUMIF($E$1:$E$4,$A29,$F$1:$F$4)+SUMIF(Sets!$W$7:$W$16,$B29,Sets!$Y$7:$Y$16)-1)</f>
        <v>2.8963296792169475E-2</v>
      </c>
      <c r="Q29" s="57">
        <f ca="1">OFFSET(WPDATA!$A$196,Q$5,SUMIF($E$1:$E$4,$A29,$F$1:$F$4)+SUMIF(Sets!$W$7:$W$16,$B29,Sets!$Y$7:$Y$16)-1)</f>
        <v>1.8741926644633353E-2</v>
      </c>
      <c r="R29" s="57">
        <f ca="1">OFFSET(WPDATA!$A$196,R$5,SUMIF($E$1:$E$4,$A29,$F$1:$F$4)+SUMIF(Sets!$W$7:$W$16,$B29,Sets!$Y$7:$Y$16)-1)</f>
        <v>1.8397129002398545E-2</v>
      </c>
      <c r="S29" s="57">
        <f ca="1">OFFSET(WPDATA!$A$196,S$5,SUMIF($E$1:$E$4,$A29,$F$1:$F$4)+SUMIF(Sets!$W$7:$W$16,$B29,Sets!$Y$7:$Y$16)-1)</f>
        <v>1.806478875331009E-2</v>
      </c>
      <c r="T29" s="57">
        <f ca="1">OFFSET(WPDATA!$A$196,T$5,SUMIF($E$1:$E$4,$A29,$F$1:$F$4)+SUMIF(Sets!$W$7:$W$16,$B29,Sets!$Y$7:$Y$16)-1)</f>
        <v>1.7744242756322533E-2</v>
      </c>
      <c r="U29" s="57">
        <f ca="1">OFFSET(WPDATA!$A$196,U$5,SUMIF($E$1:$E$4,$A29,$F$1:$F$4)+SUMIF(Sets!$W$7:$W$16,$B29,Sets!$Y$7:$Y$16)-1)</f>
        <v>1.7434874117554715E-2</v>
      </c>
      <c r="V29" s="57">
        <f ca="1">OFFSET(WPDATA!$A$196,V$5,SUMIF($E$1:$E$4,$A29,$F$1:$F$4)+SUMIF(Sets!$W$7:$W$16,$B29,Sets!$Y$7:$Y$16)-1)</f>
        <v>1.6038963933157929E-2</v>
      </c>
      <c r="W29" s="57">
        <f ca="1">OFFSET(WPDATA!$A$196,W$5,SUMIF($E$1:$E$4,$A29,$F$1:$F$4)+SUMIF(Sets!$W$7:$W$16,$B29,Sets!$Y$7:$Y$16)-1)</f>
        <v>1.5785776434271748E-2</v>
      </c>
      <c r="X29" s="57">
        <f ca="1">OFFSET(WPDATA!$A$196,X$5,SUMIF($E$1:$E$4,$A29,$F$1:$F$4)+SUMIF(Sets!$W$7:$W$16,$B29,Sets!$Y$7:$Y$16)-1)</f>
        <v>1.5540458234896325E-2</v>
      </c>
      <c r="Y29" s="57">
        <f ca="1">OFFSET(WPDATA!$A$196,Y$5,SUMIF($E$1:$E$4,$A29,$F$1:$F$4)+SUMIF(Sets!$W$7:$W$16,$B29,Sets!$Y$7:$Y$16)-1)</f>
        <v>1.5302648071648868E-2</v>
      </c>
      <c r="Z29" s="57">
        <f ca="1">OFFSET(WPDATA!$A$196,Z$5,SUMIF($E$1:$E$4,$A29,$F$1:$F$4)+SUMIF(Sets!$W$7:$W$16,$B29,Sets!$Y$7:$Y$16)-1)</f>
        <v>1.5072006461048287E-2</v>
      </c>
      <c r="AA29" s="57">
        <f ca="1">OFFSET(WPDATA!$A$196,AA$5,SUMIF($E$1:$E$4,$A29,$F$1:$F$4)+SUMIF(Sets!$W$7:$W$16,$B29,Sets!$Y$7:$Y$16)-1)</f>
        <v>8.8577435469237489E-3</v>
      </c>
      <c r="AB29" s="57">
        <f ca="1">OFFSET(WPDATA!$A$196,AB$5,SUMIF($E$1:$E$4,$A29,$F$1:$F$4)+SUMIF(Sets!$W$7:$W$16,$B29,Sets!$Y$7:$Y$16)-1)</f>
        <v>8.7799727995198848E-3</v>
      </c>
      <c r="AC29" s="57">
        <f ca="1">OFFSET(WPDATA!$A$196,AC$5,SUMIF($E$1:$E$4,$A29,$F$1:$F$4)+SUMIF(Sets!$W$7:$W$16,$B29,Sets!$Y$7:$Y$16)-1)</f>
        <v>8.70355581619448E-3</v>
      </c>
      <c r="AD29" s="57">
        <f ca="1">OFFSET(WPDATA!$A$196,AD$5,SUMIF($E$1:$E$4,$A29,$F$1:$F$4)+SUMIF(Sets!$W$7:$W$16,$B29,Sets!$Y$7:$Y$16)-1)</f>
        <v>8.6284575542633982E-3</v>
      </c>
      <c r="AE29" s="57">
        <f ca="1">OFFSET(WPDATA!$A$196,AE$5,SUMIF($E$1:$E$4,$A29,$F$1:$F$4)+SUMIF(Sets!$W$7:$W$16,$B29,Sets!$Y$7:$Y$16)-1)</f>
        <v>8.5546441701493236E-3</v>
      </c>
      <c r="AF29" s="57">
        <f ca="1">OFFSET(WPDATA!$A$196,AF$5,SUMIF($E$1:$E$4,$A29,$F$1:$F$4)+SUMIF(Sets!$W$7:$W$16,$B29,Sets!$Y$7:$Y$16)-1)</f>
        <v>1.0125506511944962E-2</v>
      </c>
      <c r="AG29" s="57">
        <f ca="1">OFFSET(WPDATA!$A$196,AG$5,SUMIF($E$1:$E$4,$A29,$F$1:$F$4)+SUMIF(Sets!$W$7:$W$16,$B29,Sets!$Y$7:$Y$16)-1)</f>
        <v>1.0024008350119809E-2</v>
      </c>
      <c r="AH29" s="57">
        <f ca="1">OFFSET(WPDATA!$A$196,AH$5,SUMIF($E$1:$E$4,$A29,$F$1:$F$4)+SUMIF(Sets!$W$7:$W$16,$B29,Sets!$Y$7:$Y$16)-1)</f>
        <v>9.9245248303494165E-3</v>
      </c>
      <c r="AI29" s="57">
        <f ca="1">OFFSET(WPDATA!$A$196,AI$5,SUMIF($E$1:$E$4,$A29,$F$1:$F$4)+SUMIF(Sets!$W$7:$W$16,$B29,Sets!$Y$7:$Y$16)-1)</f>
        <v>9.8269965589921574E-3</v>
      </c>
      <c r="AJ29" s="57">
        <f ca="1">OFFSET(WPDATA!$A$196,AJ$5,SUMIF($E$1:$E$4,$A29,$F$1:$F$4)+SUMIF(Sets!$W$7:$W$16,$B29,Sets!$Y$7:$Y$16)-1)</f>
        <v>9.7313664543281636E-3</v>
      </c>
      <c r="AK29" s="57">
        <f ca="1">OFFSET(WPDATA!$A$196,AK$5,SUMIF($E$1:$E$4,$A29,$F$1:$F$4)+SUMIF(Sets!$W$7:$W$16,$B29,Sets!$Y$7:$Y$16)-1)</f>
        <v>9.1892702415476354E-3</v>
      </c>
      <c r="AL29" s="57">
        <f ca="1">OFFSET(WPDATA!$A$196,AL$5,SUMIF($E$1:$E$4,$A29,$F$1:$F$4)+SUMIF(Sets!$W$7:$W$16,$B29,Sets!$Y$7:$Y$16)-1)</f>
        <v>9.105596455012261E-3</v>
      </c>
      <c r="AM29" s="57">
        <f ca="1">OFFSET(WPDATA!$A$196,AM$5,SUMIF($E$1:$E$4,$A29,$F$1:$F$4)+SUMIF(Sets!$W$7:$W$16,$B29,Sets!$Y$7:$Y$16)-1)</f>
        <v>9.0234327180428089E-3</v>
      </c>
      <c r="AN29" s="57">
        <f ca="1">OFFSET(WPDATA!$A$196,AN$5,SUMIF($E$1:$E$4,$A29,$F$1:$F$4)+SUMIF(Sets!$W$7:$W$16,$B29,Sets!$Y$7:$Y$16)-1)</f>
        <v>8.942738518704231E-3</v>
      </c>
      <c r="AO29" s="57">
        <f ca="1">OFFSET(WPDATA!$A$196,AO$5,SUMIF($E$1:$E$4,$A29,$F$1:$F$4)+SUMIF(Sets!$W$7:$W$16,$B29,Sets!$Y$7:$Y$16)-1)</f>
        <v>8.8634747813673351E-3</v>
      </c>
      <c r="AP29" s="57"/>
      <c r="AQ29" s="57"/>
      <c r="AR29" s="57"/>
      <c r="AS29" s="57"/>
      <c r="AT29" s="57"/>
    </row>
    <row r="30" spans="1:46" x14ac:dyDescent="0.25">
      <c r="A30" s="15" t="s">
        <v>131</v>
      </c>
      <c r="B30" s="15" t="str">
        <f t="shared" si="13"/>
        <v>sim2</v>
      </c>
      <c r="C30" s="57">
        <f ca="1">OFFSET(WPDATA!$A$196,C$5,SUMIF($E$1:$E$4,$A30,$F$1:$F$4)+SUMIF(Sets!$W$7:$W$16,$B30,Sets!$Y$7:$Y$16)-1)</f>
        <v>3.3540583693812125E-2</v>
      </c>
      <c r="D30" s="57">
        <f ca="1">OFFSET(WPDATA!$A$196,D$5,SUMIF($E$1:$E$4,$A30,$F$1:$F$4)+SUMIF(Sets!$W$7:$W$16,$B30,Sets!$Y$7:$Y$16)-1)</f>
        <v>3.245212062590587E-2</v>
      </c>
      <c r="E30" s="57">
        <f ca="1">OFFSET(WPDATA!$A$196,E$5,SUMIF($E$1:$E$4,$A30,$F$1:$F$4)+SUMIF(Sets!$W$7:$W$16,$B30,Sets!$Y$7:$Y$16)-1)</f>
        <v>3.1432082880747586E-2</v>
      </c>
      <c r="F30" s="57">
        <f ca="1">OFFSET(WPDATA!$A$196,F$5,SUMIF($E$1:$E$4,$A30,$F$1:$F$4)+SUMIF(Sets!$W$7:$W$16,$B30,Sets!$Y$7:$Y$16)-1)</f>
        <v>3.0474214834348441E-2</v>
      </c>
      <c r="G30" s="57">
        <f ca="1">OFFSET(WPDATA!$A$196,G$5,SUMIF($E$1:$E$4,$A30,$F$1:$F$4)+SUMIF(Sets!$W$7:$W$16,$B30,Sets!$Y$7:$Y$16)-1)</f>
        <v>3.7122834397131703E-2</v>
      </c>
      <c r="H30" s="57">
        <f ca="1">OFFSET(WPDATA!$A$196,H$5,SUMIF($E$1:$E$4,$A30,$F$1:$F$4)+SUMIF(Sets!$W$7:$W$16,$B30,Sets!$Y$7:$Y$16)-1)</f>
        <v>3.5794057527159577E-2</v>
      </c>
      <c r="I30" s="57">
        <f ca="1">OFFSET(WPDATA!$A$196,I$5,SUMIF($E$1:$E$4,$A30,$F$1:$F$4)+SUMIF(Sets!$W$7:$W$16,$B30,Sets!$Y$7:$Y$16)-1)</f>
        <v>3.4557118055498375E-2</v>
      </c>
      <c r="J30" s="57">
        <f ca="1">OFFSET(WPDATA!$A$196,J$5,SUMIF($E$1:$E$4,$A30,$F$1:$F$4)+SUMIF(Sets!$W$7:$W$16,$B30,Sets!$Y$7:$Y$16)-1)</f>
        <v>3.3402813099822244E-2</v>
      </c>
      <c r="K30" s="57">
        <f ca="1">OFFSET(WPDATA!$A$196,K$5,SUMIF($E$1:$E$4,$A30,$F$1:$F$4)+SUMIF(Sets!$W$7:$W$16,$B30,Sets!$Y$7:$Y$16)-1)</f>
        <v>3.2323129641611201E-2</v>
      </c>
      <c r="L30" s="57">
        <f ca="1">OFFSET(WPDATA!$A$196,L$5,SUMIF($E$1:$E$4,$A30,$F$1:$F$4)+SUMIF(Sets!$W$7:$W$16,$B30,Sets!$Y$7:$Y$16)-1)</f>
        <v>3.2758469941682182E-2</v>
      </c>
      <c r="M30" s="57">
        <f ca="1">OFFSET(WPDATA!$A$196,M$5,SUMIF($E$1:$E$4,$A30,$F$1:$F$4)+SUMIF(Sets!$W$7:$W$16,$B30,Sets!$Y$7:$Y$16)-1)</f>
        <v>3.1719391217893578E-2</v>
      </c>
      <c r="N30" s="57">
        <f ca="1">OFFSET(WPDATA!$A$196,N$5,SUMIF($E$1:$E$4,$A30,$F$1:$F$4)+SUMIF(Sets!$W$7:$W$16,$B30,Sets!$Y$7:$Y$16)-1)</f>
        <v>3.0744203790198137E-2</v>
      </c>
      <c r="O30" s="57">
        <f ca="1">OFFSET(WPDATA!$A$196,O$5,SUMIF($E$1:$E$4,$A30,$F$1:$F$4)+SUMIF(Sets!$W$7:$W$16,$B30,Sets!$Y$7:$Y$16)-1)</f>
        <v>2.9827190564971344E-2</v>
      </c>
      <c r="P30" s="57">
        <f ca="1">OFFSET(WPDATA!$A$196,P$5,SUMIF($E$1:$E$4,$A30,$F$1:$F$4)+SUMIF(Sets!$W$7:$W$16,$B30,Sets!$Y$7:$Y$16)-1)</f>
        <v>2.8963296792169475E-2</v>
      </c>
      <c r="Q30" s="57">
        <f ca="1">OFFSET(WPDATA!$A$196,Q$5,SUMIF($E$1:$E$4,$A30,$F$1:$F$4)+SUMIF(Sets!$W$7:$W$16,$B30,Sets!$Y$7:$Y$16)-1)</f>
        <v>1.8741926644633353E-2</v>
      </c>
      <c r="R30" s="57">
        <f ca="1">OFFSET(WPDATA!$A$196,R$5,SUMIF($E$1:$E$4,$A30,$F$1:$F$4)+SUMIF(Sets!$W$7:$W$16,$B30,Sets!$Y$7:$Y$16)-1)</f>
        <v>1.8397129002398545E-2</v>
      </c>
      <c r="S30" s="57">
        <f ca="1">OFFSET(WPDATA!$A$196,S$5,SUMIF($E$1:$E$4,$A30,$F$1:$F$4)+SUMIF(Sets!$W$7:$W$16,$B30,Sets!$Y$7:$Y$16)-1)</f>
        <v>1.806478875331009E-2</v>
      </c>
      <c r="T30" s="57">
        <f ca="1">OFFSET(WPDATA!$A$196,T$5,SUMIF($E$1:$E$4,$A30,$F$1:$F$4)+SUMIF(Sets!$W$7:$W$16,$B30,Sets!$Y$7:$Y$16)-1)</f>
        <v>1.7744242756322533E-2</v>
      </c>
      <c r="U30" s="57">
        <f ca="1">OFFSET(WPDATA!$A$196,U$5,SUMIF($E$1:$E$4,$A30,$F$1:$F$4)+SUMIF(Sets!$W$7:$W$16,$B30,Sets!$Y$7:$Y$16)-1)</f>
        <v>1.7434874117554715E-2</v>
      </c>
      <c r="V30" s="57">
        <f ca="1">OFFSET(WPDATA!$A$196,V$5,SUMIF($E$1:$E$4,$A30,$F$1:$F$4)+SUMIF(Sets!$W$7:$W$16,$B30,Sets!$Y$7:$Y$16)-1)</f>
        <v>1.6038963933157929E-2</v>
      </c>
      <c r="W30" s="57">
        <f ca="1">OFFSET(WPDATA!$A$196,W$5,SUMIF($E$1:$E$4,$A30,$F$1:$F$4)+SUMIF(Sets!$W$7:$W$16,$B30,Sets!$Y$7:$Y$16)-1)</f>
        <v>1.5785776434271748E-2</v>
      </c>
      <c r="X30" s="57">
        <f ca="1">OFFSET(WPDATA!$A$196,X$5,SUMIF($E$1:$E$4,$A30,$F$1:$F$4)+SUMIF(Sets!$W$7:$W$16,$B30,Sets!$Y$7:$Y$16)-1)</f>
        <v>1.5540458234896325E-2</v>
      </c>
      <c r="Y30" s="57">
        <f ca="1">OFFSET(WPDATA!$A$196,Y$5,SUMIF($E$1:$E$4,$A30,$F$1:$F$4)+SUMIF(Sets!$W$7:$W$16,$B30,Sets!$Y$7:$Y$16)-1)</f>
        <v>1.5302648071648868E-2</v>
      </c>
      <c r="Z30" s="57">
        <f ca="1">OFFSET(WPDATA!$A$196,Z$5,SUMIF($E$1:$E$4,$A30,$F$1:$F$4)+SUMIF(Sets!$W$7:$W$16,$B30,Sets!$Y$7:$Y$16)-1)</f>
        <v>1.5072006461048287E-2</v>
      </c>
      <c r="AA30" s="57">
        <f ca="1">OFFSET(WPDATA!$A$196,AA$5,SUMIF($E$1:$E$4,$A30,$F$1:$F$4)+SUMIF(Sets!$W$7:$W$16,$B30,Sets!$Y$7:$Y$16)-1)</f>
        <v>8.8577435469237489E-3</v>
      </c>
      <c r="AB30" s="57">
        <f ca="1">OFFSET(WPDATA!$A$196,AB$5,SUMIF($E$1:$E$4,$A30,$F$1:$F$4)+SUMIF(Sets!$W$7:$W$16,$B30,Sets!$Y$7:$Y$16)-1)</f>
        <v>8.7799727995198848E-3</v>
      </c>
      <c r="AC30" s="57">
        <f ca="1">OFFSET(WPDATA!$A$196,AC$5,SUMIF($E$1:$E$4,$A30,$F$1:$F$4)+SUMIF(Sets!$W$7:$W$16,$B30,Sets!$Y$7:$Y$16)-1)</f>
        <v>8.70355581619448E-3</v>
      </c>
      <c r="AD30" s="57">
        <f ca="1">OFFSET(WPDATA!$A$196,AD$5,SUMIF($E$1:$E$4,$A30,$F$1:$F$4)+SUMIF(Sets!$W$7:$W$16,$B30,Sets!$Y$7:$Y$16)-1)</f>
        <v>8.6284575542633982E-3</v>
      </c>
      <c r="AE30" s="57">
        <f ca="1">OFFSET(WPDATA!$A$196,AE$5,SUMIF($E$1:$E$4,$A30,$F$1:$F$4)+SUMIF(Sets!$W$7:$W$16,$B30,Sets!$Y$7:$Y$16)-1)</f>
        <v>8.5546441701493236E-3</v>
      </c>
      <c r="AF30" s="57">
        <f ca="1">OFFSET(WPDATA!$A$196,AF$5,SUMIF($E$1:$E$4,$A30,$F$1:$F$4)+SUMIF(Sets!$W$7:$W$16,$B30,Sets!$Y$7:$Y$16)-1)</f>
        <v>1.0125506511944962E-2</v>
      </c>
      <c r="AG30" s="57">
        <f ca="1">OFFSET(WPDATA!$A$196,AG$5,SUMIF($E$1:$E$4,$A30,$F$1:$F$4)+SUMIF(Sets!$W$7:$W$16,$B30,Sets!$Y$7:$Y$16)-1)</f>
        <v>1.0024008350119809E-2</v>
      </c>
      <c r="AH30" s="57">
        <f ca="1">OFFSET(WPDATA!$A$196,AH$5,SUMIF($E$1:$E$4,$A30,$F$1:$F$4)+SUMIF(Sets!$W$7:$W$16,$B30,Sets!$Y$7:$Y$16)-1)</f>
        <v>9.9245248303494165E-3</v>
      </c>
      <c r="AI30" s="57">
        <f ca="1">OFFSET(WPDATA!$A$196,AI$5,SUMIF($E$1:$E$4,$A30,$F$1:$F$4)+SUMIF(Sets!$W$7:$W$16,$B30,Sets!$Y$7:$Y$16)-1)</f>
        <v>9.8269965589921574E-3</v>
      </c>
      <c r="AJ30" s="57">
        <f ca="1">OFFSET(WPDATA!$A$196,AJ$5,SUMIF($E$1:$E$4,$A30,$F$1:$F$4)+SUMIF(Sets!$W$7:$W$16,$B30,Sets!$Y$7:$Y$16)-1)</f>
        <v>9.7313664543281636E-3</v>
      </c>
      <c r="AK30" s="57">
        <f ca="1">OFFSET(WPDATA!$A$196,AK$5,SUMIF($E$1:$E$4,$A30,$F$1:$F$4)+SUMIF(Sets!$W$7:$W$16,$B30,Sets!$Y$7:$Y$16)-1)</f>
        <v>9.1892702415476354E-3</v>
      </c>
      <c r="AL30" s="57">
        <f ca="1">OFFSET(WPDATA!$A$196,AL$5,SUMIF($E$1:$E$4,$A30,$F$1:$F$4)+SUMIF(Sets!$W$7:$W$16,$B30,Sets!$Y$7:$Y$16)-1)</f>
        <v>9.105596455012261E-3</v>
      </c>
      <c r="AM30" s="57">
        <f ca="1">OFFSET(WPDATA!$A$196,AM$5,SUMIF($E$1:$E$4,$A30,$F$1:$F$4)+SUMIF(Sets!$W$7:$W$16,$B30,Sets!$Y$7:$Y$16)-1)</f>
        <v>9.0234327180428089E-3</v>
      </c>
      <c r="AN30" s="57">
        <f ca="1">OFFSET(WPDATA!$A$196,AN$5,SUMIF($E$1:$E$4,$A30,$F$1:$F$4)+SUMIF(Sets!$W$7:$W$16,$B30,Sets!$Y$7:$Y$16)-1)</f>
        <v>8.942738518704231E-3</v>
      </c>
      <c r="AO30" s="57">
        <f ca="1">OFFSET(WPDATA!$A$196,AO$5,SUMIF($E$1:$E$4,$A30,$F$1:$F$4)+SUMIF(Sets!$W$7:$W$16,$B30,Sets!$Y$7:$Y$16)-1)</f>
        <v>8.8634747813673351E-3</v>
      </c>
      <c r="AP30" s="57"/>
      <c r="AQ30" s="57"/>
      <c r="AR30" s="57"/>
      <c r="AS30" s="57"/>
      <c r="AT30" s="57"/>
    </row>
    <row r="31" spans="1:46" x14ac:dyDescent="0.25">
      <c r="A31" s="15" t="s">
        <v>131</v>
      </c>
      <c r="B31" s="15" t="str">
        <f t="shared" si="13"/>
        <v>sim3</v>
      </c>
      <c r="C31" s="57">
        <f ca="1">OFFSET(WPDATA!$A$196,C$5,SUMIF($E$1:$E$4,$A31,$F$1:$F$4)+SUMIF(Sets!$W$7:$W$16,$B31,Sets!$Y$7:$Y$16)-1)</f>
        <v>3.3540583693812125E-2</v>
      </c>
      <c r="D31" s="57">
        <f ca="1">OFFSET(WPDATA!$A$196,D$5,SUMIF($E$1:$E$4,$A31,$F$1:$F$4)+SUMIF(Sets!$W$7:$W$16,$B31,Sets!$Y$7:$Y$16)-1)</f>
        <v>3.245212062590587E-2</v>
      </c>
      <c r="E31" s="57">
        <f ca="1">OFFSET(WPDATA!$A$196,E$5,SUMIF($E$1:$E$4,$A31,$F$1:$F$4)+SUMIF(Sets!$W$7:$W$16,$B31,Sets!$Y$7:$Y$16)-1)</f>
        <v>3.1432082880747586E-2</v>
      </c>
      <c r="F31" s="57">
        <f ca="1">OFFSET(WPDATA!$A$196,F$5,SUMIF($E$1:$E$4,$A31,$F$1:$F$4)+SUMIF(Sets!$W$7:$W$16,$B31,Sets!$Y$7:$Y$16)-1)</f>
        <v>3.0474214834348441E-2</v>
      </c>
      <c r="G31" s="57">
        <f ca="1">OFFSET(WPDATA!$A$196,G$5,SUMIF($E$1:$E$4,$A31,$F$1:$F$4)+SUMIF(Sets!$W$7:$W$16,$B31,Sets!$Y$7:$Y$16)-1)</f>
        <v>3.7122834397131703E-2</v>
      </c>
      <c r="H31" s="57">
        <f ca="1">OFFSET(WPDATA!$A$196,H$5,SUMIF($E$1:$E$4,$A31,$F$1:$F$4)+SUMIF(Sets!$W$7:$W$16,$B31,Sets!$Y$7:$Y$16)-1)</f>
        <v>3.5794057527159577E-2</v>
      </c>
      <c r="I31" s="57">
        <f ca="1">OFFSET(WPDATA!$A$196,I$5,SUMIF($E$1:$E$4,$A31,$F$1:$F$4)+SUMIF(Sets!$W$7:$W$16,$B31,Sets!$Y$7:$Y$16)-1)</f>
        <v>3.4557118055498375E-2</v>
      </c>
      <c r="J31" s="57">
        <f ca="1">OFFSET(WPDATA!$A$196,J$5,SUMIF($E$1:$E$4,$A31,$F$1:$F$4)+SUMIF(Sets!$W$7:$W$16,$B31,Sets!$Y$7:$Y$16)-1)</f>
        <v>3.3402813099822244E-2</v>
      </c>
      <c r="K31" s="57">
        <f ca="1">OFFSET(WPDATA!$A$196,K$5,SUMIF($E$1:$E$4,$A31,$F$1:$F$4)+SUMIF(Sets!$W$7:$W$16,$B31,Sets!$Y$7:$Y$16)-1)</f>
        <v>3.2323129641611201E-2</v>
      </c>
      <c r="L31" s="57">
        <f ca="1">OFFSET(WPDATA!$A$196,L$5,SUMIF($E$1:$E$4,$A31,$F$1:$F$4)+SUMIF(Sets!$W$7:$W$16,$B31,Sets!$Y$7:$Y$16)-1)</f>
        <v>3.2758469941682182E-2</v>
      </c>
      <c r="M31" s="57">
        <f ca="1">OFFSET(WPDATA!$A$196,M$5,SUMIF($E$1:$E$4,$A31,$F$1:$F$4)+SUMIF(Sets!$W$7:$W$16,$B31,Sets!$Y$7:$Y$16)-1)</f>
        <v>3.1719391217893578E-2</v>
      </c>
      <c r="N31" s="57">
        <f ca="1">OFFSET(WPDATA!$A$196,N$5,SUMIF($E$1:$E$4,$A31,$F$1:$F$4)+SUMIF(Sets!$W$7:$W$16,$B31,Sets!$Y$7:$Y$16)-1)</f>
        <v>3.0744203790198137E-2</v>
      </c>
      <c r="O31" s="57">
        <f ca="1">OFFSET(WPDATA!$A$196,O$5,SUMIF($E$1:$E$4,$A31,$F$1:$F$4)+SUMIF(Sets!$W$7:$W$16,$B31,Sets!$Y$7:$Y$16)-1)</f>
        <v>2.9827190564971344E-2</v>
      </c>
      <c r="P31" s="57">
        <f ca="1">OFFSET(WPDATA!$A$196,P$5,SUMIF($E$1:$E$4,$A31,$F$1:$F$4)+SUMIF(Sets!$W$7:$W$16,$B31,Sets!$Y$7:$Y$16)-1)</f>
        <v>2.8963296792169475E-2</v>
      </c>
      <c r="Q31" s="57">
        <f ca="1">OFFSET(WPDATA!$A$196,Q$5,SUMIF($E$1:$E$4,$A31,$F$1:$F$4)+SUMIF(Sets!$W$7:$W$16,$B31,Sets!$Y$7:$Y$16)-1)</f>
        <v>1.8741926644633353E-2</v>
      </c>
      <c r="R31" s="57">
        <f ca="1">OFFSET(WPDATA!$A$196,R$5,SUMIF($E$1:$E$4,$A31,$F$1:$F$4)+SUMIF(Sets!$W$7:$W$16,$B31,Sets!$Y$7:$Y$16)-1)</f>
        <v>1.8397129002398545E-2</v>
      </c>
      <c r="S31" s="57">
        <f ca="1">OFFSET(WPDATA!$A$196,S$5,SUMIF($E$1:$E$4,$A31,$F$1:$F$4)+SUMIF(Sets!$W$7:$W$16,$B31,Sets!$Y$7:$Y$16)-1)</f>
        <v>1.806478875331009E-2</v>
      </c>
      <c r="T31" s="57">
        <f ca="1">OFFSET(WPDATA!$A$196,T$5,SUMIF($E$1:$E$4,$A31,$F$1:$F$4)+SUMIF(Sets!$W$7:$W$16,$B31,Sets!$Y$7:$Y$16)-1)</f>
        <v>1.7744242756322533E-2</v>
      </c>
      <c r="U31" s="57">
        <f ca="1">OFFSET(WPDATA!$A$196,U$5,SUMIF($E$1:$E$4,$A31,$F$1:$F$4)+SUMIF(Sets!$W$7:$W$16,$B31,Sets!$Y$7:$Y$16)-1)</f>
        <v>1.7434874117554715E-2</v>
      </c>
      <c r="V31" s="57">
        <f ca="1">OFFSET(WPDATA!$A$196,V$5,SUMIF($E$1:$E$4,$A31,$F$1:$F$4)+SUMIF(Sets!$W$7:$W$16,$B31,Sets!$Y$7:$Y$16)-1)</f>
        <v>1.6038963933157929E-2</v>
      </c>
      <c r="W31" s="57">
        <f ca="1">OFFSET(WPDATA!$A$196,W$5,SUMIF($E$1:$E$4,$A31,$F$1:$F$4)+SUMIF(Sets!$W$7:$W$16,$B31,Sets!$Y$7:$Y$16)-1)</f>
        <v>1.5785776434271748E-2</v>
      </c>
      <c r="X31" s="57">
        <f ca="1">OFFSET(WPDATA!$A$196,X$5,SUMIF($E$1:$E$4,$A31,$F$1:$F$4)+SUMIF(Sets!$W$7:$W$16,$B31,Sets!$Y$7:$Y$16)-1)</f>
        <v>1.5540458234896325E-2</v>
      </c>
      <c r="Y31" s="57">
        <f ca="1">OFFSET(WPDATA!$A$196,Y$5,SUMIF($E$1:$E$4,$A31,$F$1:$F$4)+SUMIF(Sets!$W$7:$W$16,$B31,Sets!$Y$7:$Y$16)-1)</f>
        <v>1.5302648071648868E-2</v>
      </c>
      <c r="Z31" s="57">
        <f ca="1">OFFSET(WPDATA!$A$196,Z$5,SUMIF($E$1:$E$4,$A31,$F$1:$F$4)+SUMIF(Sets!$W$7:$W$16,$B31,Sets!$Y$7:$Y$16)-1)</f>
        <v>1.5072006461048287E-2</v>
      </c>
      <c r="AA31" s="57">
        <f ca="1">OFFSET(WPDATA!$A$196,AA$5,SUMIF($E$1:$E$4,$A31,$F$1:$F$4)+SUMIF(Sets!$W$7:$W$16,$B31,Sets!$Y$7:$Y$16)-1)</f>
        <v>8.8577435469237489E-3</v>
      </c>
      <c r="AB31" s="57">
        <f ca="1">OFFSET(WPDATA!$A$196,AB$5,SUMIF($E$1:$E$4,$A31,$F$1:$F$4)+SUMIF(Sets!$W$7:$W$16,$B31,Sets!$Y$7:$Y$16)-1)</f>
        <v>8.7799727995198848E-3</v>
      </c>
      <c r="AC31" s="57">
        <f ca="1">OFFSET(WPDATA!$A$196,AC$5,SUMIF($E$1:$E$4,$A31,$F$1:$F$4)+SUMIF(Sets!$W$7:$W$16,$B31,Sets!$Y$7:$Y$16)-1)</f>
        <v>8.70355581619448E-3</v>
      </c>
      <c r="AD31" s="57">
        <f ca="1">OFFSET(WPDATA!$A$196,AD$5,SUMIF($E$1:$E$4,$A31,$F$1:$F$4)+SUMIF(Sets!$W$7:$W$16,$B31,Sets!$Y$7:$Y$16)-1)</f>
        <v>8.6284575542633982E-3</v>
      </c>
      <c r="AE31" s="57">
        <f ca="1">OFFSET(WPDATA!$A$196,AE$5,SUMIF($E$1:$E$4,$A31,$F$1:$F$4)+SUMIF(Sets!$W$7:$W$16,$B31,Sets!$Y$7:$Y$16)-1)</f>
        <v>8.5546441701493236E-3</v>
      </c>
      <c r="AF31" s="57">
        <f ca="1">OFFSET(WPDATA!$A$196,AF$5,SUMIF($E$1:$E$4,$A31,$F$1:$F$4)+SUMIF(Sets!$W$7:$W$16,$B31,Sets!$Y$7:$Y$16)-1)</f>
        <v>1.0125506511944962E-2</v>
      </c>
      <c r="AG31" s="57">
        <f ca="1">OFFSET(WPDATA!$A$196,AG$5,SUMIF($E$1:$E$4,$A31,$F$1:$F$4)+SUMIF(Sets!$W$7:$W$16,$B31,Sets!$Y$7:$Y$16)-1)</f>
        <v>1.0024008350119809E-2</v>
      </c>
      <c r="AH31" s="57">
        <f ca="1">OFFSET(WPDATA!$A$196,AH$5,SUMIF($E$1:$E$4,$A31,$F$1:$F$4)+SUMIF(Sets!$W$7:$W$16,$B31,Sets!$Y$7:$Y$16)-1)</f>
        <v>9.9245248303494165E-3</v>
      </c>
      <c r="AI31" s="57">
        <f ca="1">OFFSET(WPDATA!$A$196,AI$5,SUMIF($E$1:$E$4,$A31,$F$1:$F$4)+SUMIF(Sets!$W$7:$W$16,$B31,Sets!$Y$7:$Y$16)-1)</f>
        <v>9.8269965589921574E-3</v>
      </c>
      <c r="AJ31" s="57">
        <f ca="1">OFFSET(WPDATA!$A$196,AJ$5,SUMIF($E$1:$E$4,$A31,$F$1:$F$4)+SUMIF(Sets!$W$7:$W$16,$B31,Sets!$Y$7:$Y$16)-1)</f>
        <v>9.7313664543281636E-3</v>
      </c>
      <c r="AK31" s="57">
        <f ca="1">OFFSET(WPDATA!$A$196,AK$5,SUMIF($E$1:$E$4,$A31,$F$1:$F$4)+SUMIF(Sets!$W$7:$W$16,$B31,Sets!$Y$7:$Y$16)-1)</f>
        <v>9.1892702415476354E-3</v>
      </c>
      <c r="AL31" s="57">
        <f ca="1">OFFSET(WPDATA!$A$196,AL$5,SUMIF($E$1:$E$4,$A31,$F$1:$F$4)+SUMIF(Sets!$W$7:$W$16,$B31,Sets!$Y$7:$Y$16)-1)</f>
        <v>9.105596455012261E-3</v>
      </c>
      <c r="AM31" s="57">
        <f ca="1">OFFSET(WPDATA!$A$196,AM$5,SUMIF($E$1:$E$4,$A31,$F$1:$F$4)+SUMIF(Sets!$W$7:$W$16,$B31,Sets!$Y$7:$Y$16)-1)</f>
        <v>9.0234327180428089E-3</v>
      </c>
      <c r="AN31" s="57">
        <f ca="1">OFFSET(WPDATA!$A$196,AN$5,SUMIF($E$1:$E$4,$A31,$F$1:$F$4)+SUMIF(Sets!$W$7:$W$16,$B31,Sets!$Y$7:$Y$16)-1)</f>
        <v>8.942738518704231E-3</v>
      </c>
      <c r="AO31" s="57">
        <f ca="1">OFFSET(WPDATA!$A$196,AO$5,SUMIF($E$1:$E$4,$A31,$F$1:$F$4)+SUMIF(Sets!$W$7:$W$16,$B31,Sets!$Y$7:$Y$16)-1)</f>
        <v>8.8634747813673351E-3</v>
      </c>
      <c r="AP31" s="57"/>
      <c r="AQ31" s="57"/>
      <c r="AR31" s="57"/>
      <c r="AS31" s="57"/>
      <c r="AT31" s="57"/>
    </row>
    <row r="32" spans="1:46" x14ac:dyDescent="0.25">
      <c r="A32" s="15" t="s">
        <v>131</v>
      </c>
      <c r="B32" s="15" t="str">
        <f t="shared" si="13"/>
        <v>sim4</v>
      </c>
      <c r="C32" s="57">
        <f ca="1">OFFSET(WPDATA!$A$196,C$5,SUMIF($E$1:$E$4,$A32,$F$1:$F$4)+SUMIF(Sets!$W$7:$W$16,$B32,Sets!$Y$7:$Y$16)-1)</f>
        <v>3.3540583693812125E-2</v>
      </c>
      <c r="D32" s="57">
        <f ca="1">OFFSET(WPDATA!$A$196,D$5,SUMIF($E$1:$E$4,$A32,$F$1:$F$4)+SUMIF(Sets!$W$7:$W$16,$B32,Sets!$Y$7:$Y$16)-1)</f>
        <v>3.245212062590587E-2</v>
      </c>
      <c r="E32" s="57">
        <f ca="1">OFFSET(WPDATA!$A$196,E$5,SUMIF($E$1:$E$4,$A32,$F$1:$F$4)+SUMIF(Sets!$W$7:$W$16,$B32,Sets!$Y$7:$Y$16)-1)</f>
        <v>3.1432082880747586E-2</v>
      </c>
      <c r="F32" s="57">
        <f ca="1">OFFSET(WPDATA!$A$196,F$5,SUMIF($E$1:$E$4,$A32,$F$1:$F$4)+SUMIF(Sets!$W$7:$W$16,$B32,Sets!$Y$7:$Y$16)-1)</f>
        <v>3.0474214834348441E-2</v>
      </c>
      <c r="G32" s="57">
        <f ca="1">OFFSET(WPDATA!$A$196,G$5,SUMIF($E$1:$E$4,$A32,$F$1:$F$4)+SUMIF(Sets!$W$7:$W$16,$B32,Sets!$Y$7:$Y$16)-1)</f>
        <v>3.7122834397131703E-2</v>
      </c>
      <c r="H32" s="57">
        <f ca="1">OFFSET(WPDATA!$A$196,H$5,SUMIF($E$1:$E$4,$A32,$F$1:$F$4)+SUMIF(Sets!$W$7:$W$16,$B32,Sets!$Y$7:$Y$16)-1)</f>
        <v>3.5794057527159577E-2</v>
      </c>
      <c r="I32" s="57">
        <f ca="1">OFFSET(WPDATA!$A$196,I$5,SUMIF($E$1:$E$4,$A32,$F$1:$F$4)+SUMIF(Sets!$W$7:$W$16,$B32,Sets!$Y$7:$Y$16)-1)</f>
        <v>3.4557118055498375E-2</v>
      </c>
      <c r="J32" s="57">
        <f ca="1">OFFSET(WPDATA!$A$196,J$5,SUMIF($E$1:$E$4,$A32,$F$1:$F$4)+SUMIF(Sets!$W$7:$W$16,$B32,Sets!$Y$7:$Y$16)-1)</f>
        <v>3.3402813099822244E-2</v>
      </c>
      <c r="K32" s="57">
        <f ca="1">OFFSET(WPDATA!$A$196,K$5,SUMIF($E$1:$E$4,$A32,$F$1:$F$4)+SUMIF(Sets!$W$7:$W$16,$B32,Sets!$Y$7:$Y$16)-1)</f>
        <v>3.2323129641611201E-2</v>
      </c>
      <c r="L32" s="57">
        <f ca="1">OFFSET(WPDATA!$A$196,L$5,SUMIF($E$1:$E$4,$A32,$F$1:$F$4)+SUMIF(Sets!$W$7:$W$16,$B32,Sets!$Y$7:$Y$16)-1)</f>
        <v>3.2758469941682182E-2</v>
      </c>
      <c r="M32" s="57">
        <f ca="1">OFFSET(WPDATA!$A$196,M$5,SUMIF($E$1:$E$4,$A32,$F$1:$F$4)+SUMIF(Sets!$W$7:$W$16,$B32,Sets!$Y$7:$Y$16)-1)</f>
        <v>3.1719391217893578E-2</v>
      </c>
      <c r="N32" s="57">
        <f ca="1">OFFSET(WPDATA!$A$196,N$5,SUMIF($E$1:$E$4,$A32,$F$1:$F$4)+SUMIF(Sets!$W$7:$W$16,$B32,Sets!$Y$7:$Y$16)-1)</f>
        <v>3.0744203790198137E-2</v>
      </c>
      <c r="O32" s="57">
        <f ca="1">OFFSET(WPDATA!$A$196,O$5,SUMIF($E$1:$E$4,$A32,$F$1:$F$4)+SUMIF(Sets!$W$7:$W$16,$B32,Sets!$Y$7:$Y$16)-1)</f>
        <v>2.9827190564971344E-2</v>
      </c>
      <c r="P32" s="57">
        <f ca="1">OFFSET(WPDATA!$A$196,P$5,SUMIF($E$1:$E$4,$A32,$F$1:$F$4)+SUMIF(Sets!$W$7:$W$16,$B32,Sets!$Y$7:$Y$16)-1)</f>
        <v>2.8963296792169475E-2</v>
      </c>
      <c r="Q32" s="57">
        <f ca="1">OFFSET(WPDATA!$A$196,Q$5,SUMIF($E$1:$E$4,$A32,$F$1:$F$4)+SUMIF(Sets!$W$7:$W$16,$B32,Sets!$Y$7:$Y$16)-1)</f>
        <v>1.8741926644633353E-2</v>
      </c>
      <c r="R32" s="57">
        <f ca="1">OFFSET(WPDATA!$A$196,R$5,SUMIF($E$1:$E$4,$A32,$F$1:$F$4)+SUMIF(Sets!$W$7:$W$16,$B32,Sets!$Y$7:$Y$16)-1)</f>
        <v>1.8397129002398545E-2</v>
      </c>
      <c r="S32" s="57">
        <f ca="1">OFFSET(WPDATA!$A$196,S$5,SUMIF($E$1:$E$4,$A32,$F$1:$F$4)+SUMIF(Sets!$W$7:$W$16,$B32,Sets!$Y$7:$Y$16)-1)</f>
        <v>1.806478875331009E-2</v>
      </c>
      <c r="T32" s="57">
        <f ca="1">OFFSET(WPDATA!$A$196,T$5,SUMIF($E$1:$E$4,$A32,$F$1:$F$4)+SUMIF(Sets!$W$7:$W$16,$B32,Sets!$Y$7:$Y$16)-1)</f>
        <v>1.7744242756322533E-2</v>
      </c>
      <c r="U32" s="57">
        <f ca="1">OFFSET(WPDATA!$A$196,U$5,SUMIF($E$1:$E$4,$A32,$F$1:$F$4)+SUMIF(Sets!$W$7:$W$16,$B32,Sets!$Y$7:$Y$16)-1)</f>
        <v>1.7434874117554715E-2</v>
      </c>
      <c r="V32" s="57">
        <f ca="1">OFFSET(WPDATA!$A$196,V$5,SUMIF($E$1:$E$4,$A32,$F$1:$F$4)+SUMIF(Sets!$W$7:$W$16,$B32,Sets!$Y$7:$Y$16)-1)</f>
        <v>1.6038963933157929E-2</v>
      </c>
      <c r="W32" s="57">
        <f ca="1">OFFSET(WPDATA!$A$196,W$5,SUMIF($E$1:$E$4,$A32,$F$1:$F$4)+SUMIF(Sets!$W$7:$W$16,$B32,Sets!$Y$7:$Y$16)-1)</f>
        <v>1.5785776434271748E-2</v>
      </c>
      <c r="X32" s="57">
        <f ca="1">OFFSET(WPDATA!$A$196,X$5,SUMIF($E$1:$E$4,$A32,$F$1:$F$4)+SUMIF(Sets!$W$7:$W$16,$B32,Sets!$Y$7:$Y$16)-1)</f>
        <v>1.5540458234896325E-2</v>
      </c>
      <c r="Y32" s="57">
        <f ca="1">OFFSET(WPDATA!$A$196,Y$5,SUMIF($E$1:$E$4,$A32,$F$1:$F$4)+SUMIF(Sets!$W$7:$W$16,$B32,Sets!$Y$7:$Y$16)-1)</f>
        <v>1.5302648071648868E-2</v>
      </c>
      <c r="Z32" s="57">
        <f ca="1">OFFSET(WPDATA!$A$196,Z$5,SUMIF($E$1:$E$4,$A32,$F$1:$F$4)+SUMIF(Sets!$W$7:$W$16,$B32,Sets!$Y$7:$Y$16)-1)</f>
        <v>1.5072006461048287E-2</v>
      </c>
      <c r="AA32" s="57">
        <f ca="1">OFFSET(WPDATA!$A$196,AA$5,SUMIF($E$1:$E$4,$A32,$F$1:$F$4)+SUMIF(Sets!$W$7:$W$16,$B32,Sets!$Y$7:$Y$16)-1)</f>
        <v>8.8577435469237489E-3</v>
      </c>
      <c r="AB32" s="57">
        <f ca="1">OFFSET(WPDATA!$A$196,AB$5,SUMIF($E$1:$E$4,$A32,$F$1:$F$4)+SUMIF(Sets!$W$7:$W$16,$B32,Sets!$Y$7:$Y$16)-1)</f>
        <v>8.7799727995198848E-3</v>
      </c>
      <c r="AC32" s="57">
        <f ca="1">OFFSET(WPDATA!$A$196,AC$5,SUMIF($E$1:$E$4,$A32,$F$1:$F$4)+SUMIF(Sets!$W$7:$W$16,$B32,Sets!$Y$7:$Y$16)-1)</f>
        <v>8.70355581619448E-3</v>
      </c>
      <c r="AD32" s="57">
        <f ca="1">OFFSET(WPDATA!$A$196,AD$5,SUMIF($E$1:$E$4,$A32,$F$1:$F$4)+SUMIF(Sets!$W$7:$W$16,$B32,Sets!$Y$7:$Y$16)-1)</f>
        <v>8.6284575542633982E-3</v>
      </c>
      <c r="AE32" s="57">
        <f ca="1">OFFSET(WPDATA!$A$196,AE$5,SUMIF($E$1:$E$4,$A32,$F$1:$F$4)+SUMIF(Sets!$W$7:$W$16,$B32,Sets!$Y$7:$Y$16)-1)</f>
        <v>8.5546441701493236E-3</v>
      </c>
      <c r="AF32" s="57">
        <f ca="1">OFFSET(WPDATA!$A$196,AF$5,SUMIF($E$1:$E$4,$A32,$F$1:$F$4)+SUMIF(Sets!$W$7:$W$16,$B32,Sets!$Y$7:$Y$16)-1)</f>
        <v>1.0125506511944962E-2</v>
      </c>
      <c r="AG32" s="57">
        <f ca="1">OFFSET(WPDATA!$A$196,AG$5,SUMIF($E$1:$E$4,$A32,$F$1:$F$4)+SUMIF(Sets!$W$7:$W$16,$B32,Sets!$Y$7:$Y$16)-1)</f>
        <v>1.0024008350119809E-2</v>
      </c>
      <c r="AH32" s="57">
        <f ca="1">OFFSET(WPDATA!$A$196,AH$5,SUMIF($E$1:$E$4,$A32,$F$1:$F$4)+SUMIF(Sets!$W$7:$W$16,$B32,Sets!$Y$7:$Y$16)-1)</f>
        <v>9.9245248303494165E-3</v>
      </c>
      <c r="AI32" s="57">
        <f ca="1">OFFSET(WPDATA!$A$196,AI$5,SUMIF($E$1:$E$4,$A32,$F$1:$F$4)+SUMIF(Sets!$W$7:$W$16,$B32,Sets!$Y$7:$Y$16)-1)</f>
        <v>9.8269965589921574E-3</v>
      </c>
      <c r="AJ32" s="57">
        <f ca="1">OFFSET(WPDATA!$A$196,AJ$5,SUMIF($E$1:$E$4,$A32,$F$1:$F$4)+SUMIF(Sets!$W$7:$W$16,$B32,Sets!$Y$7:$Y$16)-1)</f>
        <v>9.7313664543281636E-3</v>
      </c>
      <c r="AK32" s="57">
        <f ca="1">OFFSET(WPDATA!$A$196,AK$5,SUMIF($E$1:$E$4,$A32,$F$1:$F$4)+SUMIF(Sets!$W$7:$W$16,$B32,Sets!$Y$7:$Y$16)-1)</f>
        <v>9.1892702415476354E-3</v>
      </c>
      <c r="AL32" s="57">
        <f ca="1">OFFSET(WPDATA!$A$196,AL$5,SUMIF($E$1:$E$4,$A32,$F$1:$F$4)+SUMIF(Sets!$W$7:$W$16,$B32,Sets!$Y$7:$Y$16)-1)</f>
        <v>9.105596455012261E-3</v>
      </c>
      <c r="AM32" s="57">
        <f ca="1">OFFSET(WPDATA!$A$196,AM$5,SUMIF($E$1:$E$4,$A32,$F$1:$F$4)+SUMIF(Sets!$W$7:$W$16,$B32,Sets!$Y$7:$Y$16)-1)</f>
        <v>9.0234327180428089E-3</v>
      </c>
      <c r="AN32" s="57">
        <f ca="1">OFFSET(WPDATA!$A$196,AN$5,SUMIF($E$1:$E$4,$A32,$F$1:$F$4)+SUMIF(Sets!$W$7:$W$16,$B32,Sets!$Y$7:$Y$16)-1)</f>
        <v>8.942738518704231E-3</v>
      </c>
      <c r="AO32" s="57">
        <f ca="1">OFFSET(WPDATA!$A$196,AO$5,SUMIF($E$1:$E$4,$A32,$F$1:$F$4)+SUMIF(Sets!$W$7:$W$16,$B32,Sets!$Y$7:$Y$16)-1)</f>
        <v>8.8634747813673351E-3</v>
      </c>
      <c r="AP32" s="57"/>
      <c r="AQ32" s="57"/>
      <c r="AR32" s="57"/>
      <c r="AS32" s="57"/>
      <c r="AT32" s="57"/>
    </row>
    <row r="33" spans="1:46" x14ac:dyDescent="0.25">
      <c r="A33" s="15" t="s">
        <v>131</v>
      </c>
      <c r="B33" s="15" t="str">
        <f t="shared" si="13"/>
        <v>sim5</v>
      </c>
      <c r="C33" s="57">
        <f ca="1">OFFSET(WPDATA!$A$196,C$5,SUMIF($E$1:$E$4,$A33,$F$1:$F$4)+SUMIF(Sets!$W$7:$W$16,$B33,Sets!$Y$7:$Y$16)-1)</f>
        <v>3.3540583693812125E-2</v>
      </c>
      <c r="D33" s="57">
        <f ca="1">OFFSET(WPDATA!$A$196,D$5,SUMIF($E$1:$E$4,$A33,$F$1:$F$4)+SUMIF(Sets!$W$7:$W$16,$B33,Sets!$Y$7:$Y$16)-1)</f>
        <v>3.245212062590587E-2</v>
      </c>
      <c r="E33" s="57">
        <f ca="1">OFFSET(WPDATA!$A$196,E$5,SUMIF($E$1:$E$4,$A33,$F$1:$F$4)+SUMIF(Sets!$W$7:$W$16,$B33,Sets!$Y$7:$Y$16)-1)</f>
        <v>3.1432082880747586E-2</v>
      </c>
      <c r="F33" s="57">
        <f ca="1">OFFSET(WPDATA!$A$196,F$5,SUMIF($E$1:$E$4,$A33,$F$1:$F$4)+SUMIF(Sets!$W$7:$W$16,$B33,Sets!$Y$7:$Y$16)-1)</f>
        <v>3.0474214834348441E-2</v>
      </c>
      <c r="G33" s="57">
        <f ca="1">OFFSET(WPDATA!$A$196,G$5,SUMIF($E$1:$E$4,$A33,$F$1:$F$4)+SUMIF(Sets!$W$7:$W$16,$B33,Sets!$Y$7:$Y$16)-1)</f>
        <v>3.7122834397131703E-2</v>
      </c>
      <c r="H33" s="57">
        <f ca="1">OFFSET(WPDATA!$A$196,H$5,SUMIF($E$1:$E$4,$A33,$F$1:$F$4)+SUMIF(Sets!$W$7:$W$16,$B33,Sets!$Y$7:$Y$16)-1)</f>
        <v>3.5794057527159577E-2</v>
      </c>
      <c r="I33" s="57">
        <f ca="1">OFFSET(WPDATA!$A$196,I$5,SUMIF($E$1:$E$4,$A33,$F$1:$F$4)+SUMIF(Sets!$W$7:$W$16,$B33,Sets!$Y$7:$Y$16)-1)</f>
        <v>3.4557118055498375E-2</v>
      </c>
      <c r="J33" s="57">
        <f ca="1">OFFSET(WPDATA!$A$196,J$5,SUMIF($E$1:$E$4,$A33,$F$1:$F$4)+SUMIF(Sets!$W$7:$W$16,$B33,Sets!$Y$7:$Y$16)-1)</f>
        <v>3.3402813099822244E-2</v>
      </c>
      <c r="K33" s="57">
        <f ca="1">OFFSET(WPDATA!$A$196,K$5,SUMIF($E$1:$E$4,$A33,$F$1:$F$4)+SUMIF(Sets!$W$7:$W$16,$B33,Sets!$Y$7:$Y$16)-1)</f>
        <v>3.2323129641611201E-2</v>
      </c>
      <c r="L33" s="57">
        <f ca="1">OFFSET(WPDATA!$A$196,L$5,SUMIF($E$1:$E$4,$A33,$F$1:$F$4)+SUMIF(Sets!$W$7:$W$16,$B33,Sets!$Y$7:$Y$16)-1)</f>
        <v>3.2758469941682182E-2</v>
      </c>
      <c r="M33" s="57">
        <f ca="1">OFFSET(WPDATA!$A$196,M$5,SUMIF($E$1:$E$4,$A33,$F$1:$F$4)+SUMIF(Sets!$W$7:$W$16,$B33,Sets!$Y$7:$Y$16)-1)</f>
        <v>3.1719391217893578E-2</v>
      </c>
      <c r="N33" s="57">
        <f ca="1">OFFSET(WPDATA!$A$196,N$5,SUMIF($E$1:$E$4,$A33,$F$1:$F$4)+SUMIF(Sets!$W$7:$W$16,$B33,Sets!$Y$7:$Y$16)-1)</f>
        <v>3.0744203790198137E-2</v>
      </c>
      <c r="O33" s="57">
        <f ca="1">OFFSET(WPDATA!$A$196,O$5,SUMIF($E$1:$E$4,$A33,$F$1:$F$4)+SUMIF(Sets!$W$7:$W$16,$B33,Sets!$Y$7:$Y$16)-1)</f>
        <v>2.9827190564971344E-2</v>
      </c>
      <c r="P33" s="57">
        <f ca="1">OFFSET(WPDATA!$A$196,P$5,SUMIF($E$1:$E$4,$A33,$F$1:$F$4)+SUMIF(Sets!$W$7:$W$16,$B33,Sets!$Y$7:$Y$16)-1)</f>
        <v>2.8963296792169475E-2</v>
      </c>
      <c r="Q33" s="57">
        <f ca="1">OFFSET(WPDATA!$A$196,Q$5,SUMIF($E$1:$E$4,$A33,$F$1:$F$4)+SUMIF(Sets!$W$7:$W$16,$B33,Sets!$Y$7:$Y$16)-1)</f>
        <v>1.8741926644633353E-2</v>
      </c>
      <c r="R33" s="57">
        <f ca="1">OFFSET(WPDATA!$A$196,R$5,SUMIF($E$1:$E$4,$A33,$F$1:$F$4)+SUMIF(Sets!$W$7:$W$16,$B33,Sets!$Y$7:$Y$16)-1)</f>
        <v>1.8397129002398545E-2</v>
      </c>
      <c r="S33" s="57">
        <f ca="1">OFFSET(WPDATA!$A$196,S$5,SUMIF($E$1:$E$4,$A33,$F$1:$F$4)+SUMIF(Sets!$W$7:$W$16,$B33,Sets!$Y$7:$Y$16)-1)</f>
        <v>1.806478875331009E-2</v>
      </c>
      <c r="T33" s="57">
        <f ca="1">OFFSET(WPDATA!$A$196,T$5,SUMIF($E$1:$E$4,$A33,$F$1:$F$4)+SUMIF(Sets!$W$7:$W$16,$B33,Sets!$Y$7:$Y$16)-1)</f>
        <v>1.7744242756322533E-2</v>
      </c>
      <c r="U33" s="57">
        <f ca="1">OFFSET(WPDATA!$A$196,U$5,SUMIF($E$1:$E$4,$A33,$F$1:$F$4)+SUMIF(Sets!$W$7:$W$16,$B33,Sets!$Y$7:$Y$16)-1)</f>
        <v>1.7434874117554715E-2</v>
      </c>
      <c r="V33" s="57">
        <f ca="1">OFFSET(WPDATA!$A$196,V$5,SUMIF($E$1:$E$4,$A33,$F$1:$F$4)+SUMIF(Sets!$W$7:$W$16,$B33,Sets!$Y$7:$Y$16)-1)</f>
        <v>1.6038963933157929E-2</v>
      </c>
      <c r="W33" s="57">
        <f ca="1">OFFSET(WPDATA!$A$196,W$5,SUMIF($E$1:$E$4,$A33,$F$1:$F$4)+SUMIF(Sets!$W$7:$W$16,$B33,Sets!$Y$7:$Y$16)-1)</f>
        <v>1.5785776434271748E-2</v>
      </c>
      <c r="X33" s="57">
        <f ca="1">OFFSET(WPDATA!$A$196,X$5,SUMIF($E$1:$E$4,$A33,$F$1:$F$4)+SUMIF(Sets!$W$7:$W$16,$B33,Sets!$Y$7:$Y$16)-1)</f>
        <v>1.5540458234896325E-2</v>
      </c>
      <c r="Y33" s="57">
        <f ca="1">OFFSET(WPDATA!$A$196,Y$5,SUMIF($E$1:$E$4,$A33,$F$1:$F$4)+SUMIF(Sets!$W$7:$W$16,$B33,Sets!$Y$7:$Y$16)-1)</f>
        <v>1.5302648071648868E-2</v>
      </c>
      <c r="Z33" s="57">
        <f ca="1">OFFSET(WPDATA!$A$196,Z$5,SUMIF($E$1:$E$4,$A33,$F$1:$F$4)+SUMIF(Sets!$W$7:$W$16,$B33,Sets!$Y$7:$Y$16)-1)</f>
        <v>1.5072006461048287E-2</v>
      </c>
      <c r="AA33" s="57">
        <f ca="1">OFFSET(WPDATA!$A$196,AA$5,SUMIF($E$1:$E$4,$A33,$F$1:$F$4)+SUMIF(Sets!$W$7:$W$16,$B33,Sets!$Y$7:$Y$16)-1)</f>
        <v>8.8577435469237489E-3</v>
      </c>
      <c r="AB33" s="57">
        <f ca="1">OFFSET(WPDATA!$A$196,AB$5,SUMIF($E$1:$E$4,$A33,$F$1:$F$4)+SUMIF(Sets!$W$7:$W$16,$B33,Sets!$Y$7:$Y$16)-1)</f>
        <v>8.7799727995198848E-3</v>
      </c>
      <c r="AC33" s="57">
        <f ca="1">OFFSET(WPDATA!$A$196,AC$5,SUMIF($E$1:$E$4,$A33,$F$1:$F$4)+SUMIF(Sets!$W$7:$W$16,$B33,Sets!$Y$7:$Y$16)-1)</f>
        <v>8.70355581619448E-3</v>
      </c>
      <c r="AD33" s="57">
        <f ca="1">OFFSET(WPDATA!$A$196,AD$5,SUMIF($E$1:$E$4,$A33,$F$1:$F$4)+SUMIF(Sets!$W$7:$W$16,$B33,Sets!$Y$7:$Y$16)-1)</f>
        <v>8.6284575542633982E-3</v>
      </c>
      <c r="AE33" s="57">
        <f ca="1">OFFSET(WPDATA!$A$196,AE$5,SUMIF($E$1:$E$4,$A33,$F$1:$F$4)+SUMIF(Sets!$W$7:$W$16,$B33,Sets!$Y$7:$Y$16)-1)</f>
        <v>8.5546441701493236E-3</v>
      </c>
      <c r="AF33" s="57">
        <f ca="1">OFFSET(WPDATA!$A$196,AF$5,SUMIF($E$1:$E$4,$A33,$F$1:$F$4)+SUMIF(Sets!$W$7:$W$16,$B33,Sets!$Y$7:$Y$16)-1)</f>
        <v>1.0125506511944962E-2</v>
      </c>
      <c r="AG33" s="57">
        <f ca="1">OFFSET(WPDATA!$A$196,AG$5,SUMIF($E$1:$E$4,$A33,$F$1:$F$4)+SUMIF(Sets!$W$7:$W$16,$B33,Sets!$Y$7:$Y$16)-1)</f>
        <v>1.0024008350119809E-2</v>
      </c>
      <c r="AH33" s="57">
        <f ca="1">OFFSET(WPDATA!$A$196,AH$5,SUMIF($E$1:$E$4,$A33,$F$1:$F$4)+SUMIF(Sets!$W$7:$W$16,$B33,Sets!$Y$7:$Y$16)-1)</f>
        <v>9.9245248303494165E-3</v>
      </c>
      <c r="AI33" s="57">
        <f ca="1">OFFSET(WPDATA!$A$196,AI$5,SUMIF($E$1:$E$4,$A33,$F$1:$F$4)+SUMIF(Sets!$W$7:$W$16,$B33,Sets!$Y$7:$Y$16)-1)</f>
        <v>9.8269965589921574E-3</v>
      </c>
      <c r="AJ33" s="57">
        <f ca="1">OFFSET(WPDATA!$A$196,AJ$5,SUMIF($E$1:$E$4,$A33,$F$1:$F$4)+SUMIF(Sets!$W$7:$W$16,$B33,Sets!$Y$7:$Y$16)-1)</f>
        <v>9.7313664543281636E-3</v>
      </c>
      <c r="AK33" s="57">
        <f ca="1">OFFSET(WPDATA!$A$196,AK$5,SUMIF($E$1:$E$4,$A33,$F$1:$F$4)+SUMIF(Sets!$W$7:$W$16,$B33,Sets!$Y$7:$Y$16)-1)</f>
        <v>9.1892702415476354E-3</v>
      </c>
      <c r="AL33" s="57">
        <f ca="1">OFFSET(WPDATA!$A$196,AL$5,SUMIF($E$1:$E$4,$A33,$F$1:$F$4)+SUMIF(Sets!$W$7:$W$16,$B33,Sets!$Y$7:$Y$16)-1)</f>
        <v>9.105596455012261E-3</v>
      </c>
      <c r="AM33" s="57">
        <f ca="1">OFFSET(WPDATA!$A$196,AM$5,SUMIF($E$1:$E$4,$A33,$F$1:$F$4)+SUMIF(Sets!$W$7:$W$16,$B33,Sets!$Y$7:$Y$16)-1)</f>
        <v>9.0234327180428089E-3</v>
      </c>
      <c r="AN33" s="57">
        <f ca="1">OFFSET(WPDATA!$A$196,AN$5,SUMIF($E$1:$E$4,$A33,$F$1:$F$4)+SUMIF(Sets!$W$7:$W$16,$B33,Sets!$Y$7:$Y$16)-1)</f>
        <v>8.942738518704231E-3</v>
      </c>
      <c r="AO33" s="57">
        <f ca="1">OFFSET(WPDATA!$A$196,AO$5,SUMIF($E$1:$E$4,$A33,$F$1:$F$4)+SUMIF(Sets!$W$7:$W$16,$B33,Sets!$Y$7:$Y$16)-1)</f>
        <v>8.8634747813673351E-3</v>
      </c>
      <c r="AP33" s="57"/>
      <c r="AQ33" s="57"/>
      <c r="AR33" s="57"/>
      <c r="AS33" s="57"/>
      <c r="AT33" s="57"/>
    </row>
    <row r="34" spans="1:46" x14ac:dyDescent="0.25">
      <c r="A34" s="15" t="s">
        <v>131</v>
      </c>
      <c r="B34" s="15" t="str">
        <f t="shared" si="13"/>
        <v>sim6</v>
      </c>
      <c r="C34" s="57">
        <f ca="1">OFFSET(WPDATA!$A$196,C$5,SUMIF($E$1:$E$4,$A34,$F$1:$F$4)+SUMIF(Sets!$W$7:$W$16,$B34,Sets!$Y$7:$Y$16)-1)</f>
        <v>3.3540583693812125E-2</v>
      </c>
      <c r="D34" s="57">
        <f ca="1">OFFSET(WPDATA!$A$196,D$5,SUMIF($E$1:$E$4,$A34,$F$1:$F$4)+SUMIF(Sets!$W$7:$W$16,$B34,Sets!$Y$7:$Y$16)-1)</f>
        <v>3.245212062590587E-2</v>
      </c>
      <c r="E34" s="57">
        <f ca="1">OFFSET(WPDATA!$A$196,E$5,SUMIF($E$1:$E$4,$A34,$F$1:$F$4)+SUMIF(Sets!$W$7:$W$16,$B34,Sets!$Y$7:$Y$16)-1)</f>
        <v>3.1432082880747586E-2</v>
      </c>
      <c r="F34" s="57">
        <f ca="1">OFFSET(WPDATA!$A$196,F$5,SUMIF($E$1:$E$4,$A34,$F$1:$F$4)+SUMIF(Sets!$W$7:$W$16,$B34,Sets!$Y$7:$Y$16)-1)</f>
        <v>3.0474214834348441E-2</v>
      </c>
      <c r="G34" s="57">
        <f ca="1">OFFSET(WPDATA!$A$196,G$5,SUMIF($E$1:$E$4,$A34,$F$1:$F$4)+SUMIF(Sets!$W$7:$W$16,$B34,Sets!$Y$7:$Y$16)-1)</f>
        <v>3.7122834397131703E-2</v>
      </c>
      <c r="H34" s="57">
        <f ca="1">OFFSET(WPDATA!$A$196,H$5,SUMIF($E$1:$E$4,$A34,$F$1:$F$4)+SUMIF(Sets!$W$7:$W$16,$B34,Sets!$Y$7:$Y$16)-1)</f>
        <v>3.5794057527159577E-2</v>
      </c>
      <c r="I34" s="57">
        <f ca="1">OFFSET(WPDATA!$A$196,I$5,SUMIF($E$1:$E$4,$A34,$F$1:$F$4)+SUMIF(Sets!$W$7:$W$16,$B34,Sets!$Y$7:$Y$16)-1)</f>
        <v>3.4557118055498375E-2</v>
      </c>
      <c r="J34" s="57">
        <f ca="1">OFFSET(WPDATA!$A$196,J$5,SUMIF($E$1:$E$4,$A34,$F$1:$F$4)+SUMIF(Sets!$W$7:$W$16,$B34,Sets!$Y$7:$Y$16)-1)</f>
        <v>3.3402813099822244E-2</v>
      </c>
      <c r="K34" s="57">
        <f ca="1">OFFSET(WPDATA!$A$196,K$5,SUMIF($E$1:$E$4,$A34,$F$1:$F$4)+SUMIF(Sets!$W$7:$W$16,$B34,Sets!$Y$7:$Y$16)-1)</f>
        <v>3.2323129641611201E-2</v>
      </c>
      <c r="L34" s="57">
        <f ca="1">OFFSET(WPDATA!$A$196,L$5,SUMIF($E$1:$E$4,$A34,$F$1:$F$4)+SUMIF(Sets!$W$7:$W$16,$B34,Sets!$Y$7:$Y$16)-1)</f>
        <v>3.2758469941682182E-2</v>
      </c>
      <c r="M34" s="57">
        <f ca="1">OFFSET(WPDATA!$A$196,M$5,SUMIF($E$1:$E$4,$A34,$F$1:$F$4)+SUMIF(Sets!$W$7:$W$16,$B34,Sets!$Y$7:$Y$16)-1)</f>
        <v>3.1719391217893578E-2</v>
      </c>
      <c r="N34" s="57">
        <f ca="1">OFFSET(WPDATA!$A$196,N$5,SUMIF($E$1:$E$4,$A34,$F$1:$F$4)+SUMIF(Sets!$W$7:$W$16,$B34,Sets!$Y$7:$Y$16)-1)</f>
        <v>3.0744203790198137E-2</v>
      </c>
      <c r="O34" s="57">
        <f ca="1">OFFSET(WPDATA!$A$196,O$5,SUMIF($E$1:$E$4,$A34,$F$1:$F$4)+SUMIF(Sets!$W$7:$W$16,$B34,Sets!$Y$7:$Y$16)-1)</f>
        <v>2.9827190564971344E-2</v>
      </c>
      <c r="P34" s="57">
        <f ca="1">OFFSET(WPDATA!$A$196,P$5,SUMIF($E$1:$E$4,$A34,$F$1:$F$4)+SUMIF(Sets!$W$7:$W$16,$B34,Sets!$Y$7:$Y$16)-1)</f>
        <v>2.8963296792169475E-2</v>
      </c>
      <c r="Q34" s="57">
        <f ca="1">OFFSET(WPDATA!$A$196,Q$5,SUMIF($E$1:$E$4,$A34,$F$1:$F$4)+SUMIF(Sets!$W$7:$W$16,$B34,Sets!$Y$7:$Y$16)-1)</f>
        <v>1.8741926644633353E-2</v>
      </c>
      <c r="R34" s="57">
        <f ca="1">OFFSET(WPDATA!$A$196,R$5,SUMIF($E$1:$E$4,$A34,$F$1:$F$4)+SUMIF(Sets!$W$7:$W$16,$B34,Sets!$Y$7:$Y$16)-1)</f>
        <v>1.8397129002398545E-2</v>
      </c>
      <c r="S34" s="57">
        <f ca="1">OFFSET(WPDATA!$A$196,S$5,SUMIF($E$1:$E$4,$A34,$F$1:$F$4)+SUMIF(Sets!$W$7:$W$16,$B34,Sets!$Y$7:$Y$16)-1)</f>
        <v>1.806478875331009E-2</v>
      </c>
      <c r="T34" s="57">
        <f ca="1">OFFSET(WPDATA!$A$196,T$5,SUMIF($E$1:$E$4,$A34,$F$1:$F$4)+SUMIF(Sets!$W$7:$W$16,$B34,Sets!$Y$7:$Y$16)-1)</f>
        <v>1.7744242756322533E-2</v>
      </c>
      <c r="U34" s="57">
        <f ca="1">OFFSET(WPDATA!$A$196,U$5,SUMIF($E$1:$E$4,$A34,$F$1:$F$4)+SUMIF(Sets!$W$7:$W$16,$B34,Sets!$Y$7:$Y$16)-1)</f>
        <v>1.7434874117554715E-2</v>
      </c>
      <c r="V34" s="57">
        <f ca="1">OFFSET(WPDATA!$A$196,V$5,SUMIF($E$1:$E$4,$A34,$F$1:$F$4)+SUMIF(Sets!$W$7:$W$16,$B34,Sets!$Y$7:$Y$16)-1)</f>
        <v>1.6038963933157929E-2</v>
      </c>
      <c r="W34" s="57">
        <f ca="1">OFFSET(WPDATA!$A$196,W$5,SUMIF($E$1:$E$4,$A34,$F$1:$F$4)+SUMIF(Sets!$W$7:$W$16,$B34,Sets!$Y$7:$Y$16)-1)</f>
        <v>1.5785776434271748E-2</v>
      </c>
      <c r="X34" s="57">
        <f ca="1">OFFSET(WPDATA!$A$196,X$5,SUMIF($E$1:$E$4,$A34,$F$1:$F$4)+SUMIF(Sets!$W$7:$W$16,$B34,Sets!$Y$7:$Y$16)-1)</f>
        <v>1.5540458234896325E-2</v>
      </c>
      <c r="Y34" s="57">
        <f ca="1">OFFSET(WPDATA!$A$196,Y$5,SUMIF($E$1:$E$4,$A34,$F$1:$F$4)+SUMIF(Sets!$W$7:$W$16,$B34,Sets!$Y$7:$Y$16)-1)</f>
        <v>1.5302648071648868E-2</v>
      </c>
      <c r="Z34" s="57">
        <f ca="1">OFFSET(WPDATA!$A$196,Z$5,SUMIF($E$1:$E$4,$A34,$F$1:$F$4)+SUMIF(Sets!$W$7:$W$16,$B34,Sets!$Y$7:$Y$16)-1)</f>
        <v>1.5072006461048287E-2</v>
      </c>
      <c r="AA34" s="57">
        <f ca="1">OFFSET(WPDATA!$A$196,AA$5,SUMIF($E$1:$E$4,$A34,$F$1:$F$4)+SUMIF(Sets!$W$7:$W$16,$B34,Sets!$Y$7:$Y$16)-1)</f>
        <v>8.8577435469237489E-3</v>
      </c>
      <c r="AB34" s="57">
        <f ca="1">OFFSET(WPDATA!$A$196,AB$5,SUMIF($E$1:$E$4,$A34,$F$1:$F$4)+SUMIF(Sets!$W$7:$W$16,$B34,Sets!$Y$7:$Y$16)-1)</f>
        <v>8.7799727995198848E-3</v>
      </c>
      <c r="AC34" s="57">
        <f ca="1">OFFSET(WPDATA!$A$196,AC$5,SUMIF($E$1:$E$4,$A34,$F$1:$F$4)+SUMIF(Sets!$W$7:$W$16,$B34,Sets!$Y$7:$Y$16)-1)</f>
        <v>8.70355581619448E-3</v>
      </c>
      <c r="AD34" s="57">
        <f ca="1">OFFSET(WPDATA!$A$196,AD$5,SUMIF($E$1:$E$4,$A34,$F$1:$F$4)+SUMIF(Sets!$W$7:$W$16,$B34,Sets!$Y$7:$Y$16)-1)</f>
        <v>8.6284575542633982E-3</v>
      </c>
      <c r="AE34" s="57">
        <f ca="1">OFFSET(WPDATA!$A$196,AE$5,SUMIF($E$1:$E$4,$A34,$F$1:$F$4)+SUMIF(Sets!$W$7:$W$16,$B34,Sets!$Y$7:$Y$16)-1)</f>
        <v>8.5546441701493236E-3</v>
      </c>
      <c r="AF34" s="57">
        <f ca="1">OFFSET(WPDATA!$A$196,AF$5,SUMIF($E$1:$E$4,$A34,$F$1:$F$4)+SUMIF(Sets!$W$7:$W$16,$B34,Sets!$Y$7:$Y$16)-1)</f>
        <v>1.0125506511944962E-2</v>
      </c>
      <c r="AG34" s="57">
        <f ca="1">OFFSET(WPDATA!$A$196,AG$5,SUMIF($E$1:$E$4,$A34,$F$1:$F$4)+SUMIF(Sets!$W$7:$W$16,$B34,Sets!$Y$7:$Y$16)-1)</f>
        <v>1.0024008350119809E-2</v>
      </c>
      <c r="AH34" s="57">
        <f ca="1">OFFSET(WPDATA!$A$196,AH$5,SUMIF($E$1:$E$4,$A34,$F$1:$F$4)+SUMIF(Sets!$W$7:$W$16,$B34,Sets!$Y$7:$Y$16)-1)</f>
        <v>9.9245248303494165E-3</v>
      </c>
      <c r="AI34" s="57">
        <f ca="1">OFFSET(WPDATA!$A$196,AI$5,SUMIF($E$1:$E$4,$A34,$F$1:$F$4)+SUMIF(Sets!$W$7:$W$16,$B34,Sets!$Y$7:$Y$16)-1)</f>
        <v>9.8269965589921574E-3</v>
      </c>
      <c r="AJ34" s="57">
        <f ca="1">OFFSET(WPDATA!$A$196,AJ$5,SUMIF($E$1:$E$4,$A34,$F$1:$F$4)+SUMIF(Sets!$W$7:$W$16,$B34,Sets!$Y$7:$Y$16)-1)</f>
        <v>9.7313664543281636E-3</v>
      </c>
      <c r="AK34" s="57">
        <f ca="1">OFFSET(WPDATA!$A$196,AK$5,SUMIF($E$1:$E$4,$A34,$F$1:$F$4)+SUMIF(Sets!$W$7:$W$16,$B34,Sets!$Y$7:$Y$16)-1)</f>
        <v>9.1892702415476354E-3</v>
      </c>
      <c r="AL34" s="57">
        <f ca="1">OFFSET(WPDATA!$A$196,AL$5,SUMIF($E$1:$E$4,$A34,$F$1:$F$4)+SUMIF(Sets!$W$7:$W$16,$B34,Sets!$Y$7:$Y$16)-1)</f>
        <v>9.105596455012261E-3</v>
      </c>
      <c r="AM34" s="57">
        <f ca="1">OFFSET(WPDATA!$A$196,AM$5,SUMIF($E$1:$E$4,$A34,$F$1:$F$4)+SUMIF(Sets!$W$7:$W$16,$B34,Sets!$Y$7:$Y$16)-1)</f>
        <v>9.0234327180428089E-3</v>
      </c>
      <c r="AN34" s="57">
        <f ca="1">OFFSET(WPDATA!$A$196,AN$5,SUMIF($E$1:$E$4,$A34,$F$1:$F$4)+SUMIF(Sets!$W$7:$W$16,$B34,Sets!$Y$7:$Y$16)-1)</f>
        <v>8.942738518704231E-3</v>
      </c>
      <c r="AO34" s="57">
        <f ca="1">OFFSET(WPDATA!$A$196,AO$5,SUMIF($E$1:$E$4,$A34,$F$1:$F$4)+SUMIF(Sets!$W$7:$W$16,$B34,Sets!$Y$7:$Y$16)-1)</f>
        <v>8.8634747813673351E-3</v>
      </c>
      <c r="AP34" s="57"/>
      <c r="AQ34" s="57"/>
      <c r="AR34" s="57"/>
      <c r="AS34" s="57"/>
      <c r="AT34" s="57"/>
    </row>
    <row r="35" spans="1:46" x14ac:dyDescent="0.25">
      <c r="A35" s="15" t="s">
        <v>131</v>
      </c>
      <c r="B35" s="15" t="str">
        <f t="shared" si="13"/>
        <v>sim7</v>
      </c>
      <c r="C35" s="57">
        <f ca="1">OFFSET(WPDATA!$A$196,C$5,SUMIF($E$1:$E$4,$A35,$F$1:$F$4)+SUMIF(Sets!$W$7:$W$16,$B35,Sets!$Y$7:$Y$16)-1)</f>
        <v>3.3540583693812125E-2</v>
      </c>
      <c r="D35" s="57">
        <f ca="1">OFFSET(WPDATA!$A$196,D$5,SUMIF($E$1:$E$4,$A35,$F$1:$F$4)+SUMIF(Sets!$W$7:$W$16,$B35,Sets!$Y$7:$Y$16)-1)</f>
        <v>3.245212062590587E-2</v>
      </c>
      <c r="E35" s="57">
        <f ca="1">OFFSET(WPDATA!$A$196,E$5,SUMIF($E$1:$E$4,$A35,$F$1:$F$4)+SUMIF(Sets!$W$7:$W$16,$B35,Sets!$Y$7:$Y$16)-1)</f>
        <v>3.1432082880747586E-2</v>
      </c>
      <c r="F35" s="57">
        <f ca="1">OFFSET(WPDATA!$A$196,F$5,SUMIF($E$1:$E$4,$A35,$F$1:$F$4)+SUMIF(Sets!$W$7:$W$16,$B35,Sets!$Y$7:$Y$16)-1)</f>
        <v>3.0474214834348441E-2</v>
      </c>
      <c r="G35" s="57">
        <f ca="1">OFFSET(WPDATA!$A$196,G$5,SUMIF($E$1:$E$4,$A35,$F$1:$F$4)+SUMIF(Sets!$W$7:$W$16,$B35,Sets!$Y$7:$Y$16)-1)</f>
        <v>3.7122834397131703E-2</v>
      </c>
      <c r="H35" s="57">
        <f ca="1">OFFSET(WPDATA!$A$196,H$5,SUMIF($E$1:$E$4,$A35,$F$1:$F$4)+SUMIF(Sets!$W$7:$W$16,$B35,Sets!$Y$7:$Y$16)-1)</f>
        <v>3.5794057527159577E-2</v>
      </c>
      <c r="I35" s="57">
        <f ca="1">OFFSET(WPDATA!$A$196,I$5,SUMIF($E$1:$E$4,$A35,$F$1:$F$4)+SUMIF(Sets!$W$7:$W$16,$B35,Sets!$Y$7:$Y$16)-1)</f>
        <v>3.4557118055498375E-2</v>
      </c>
      <c r="J35" s="57">
        <f ca="1">OFFSET(WPDATA!$A$196,J$5,SUMIF($E$1:$E$4,$A35,$F$1:$F$4)+SUMIF(Sets!$W$7:$W$16,$B35,Sets!$Y$7:$Y$16)-1)</f>
        <v>3.3402813099822244E-2</v>
      </c>
      <c r="K35" s="57">
        <f ca="1">OFFSET(WPDATA!$A$196,K$5,SUMIF($E$1:$E$4,$A35,$F$1:$F$4)+SUMIF(Sets!$W$7:$W$16,$B35,Sets!$Y$7:$Y$16)-1)</f>
        <v>3.2323129641611201E-2</v>
      </c>
      <c r="L35" s="57">
        <f ca="1">OFFSET(WPDATA!$A$196,L$5,SUMIF($E$1:$E$4,$A35,$F$1:$F$4)+SUMIF(Sets!$W$7:$W$16,$B35,Sets!$Y$7:$Y$16)-1)</f>
        <v>3.2758469941682182E-2</v>
      </c>
      <c r="M35" s="57">
        <f ca="1">OFFSET(WPDATA!$A$196,M$5,SUMIF($E$1:$E$4,$A35,$F$1:$F$4)+SUMIF(Sets!$W$7:$W$16,$B35,Sets!$Y$7:$Y$16)-1)</f>
        <v>3.1719391217893578E-2</v>
      </c>
      <c r="N35" s="57">
        <f ca="1">OFFSET(WPDATA!$A$196,N$5,SUMIF($E$1:$E$4,$A35,$F$1:$F$4)+SUMIF(Sets!$W$7:$W$16,$B35,Sets!$Y$7:$Y$16)-1)</f>
        <v>3.0744203790198137E-2</v>
      </c>
      <c r="O35" s="57">
        <f ca="1">OFFSET(WPDATA!$A$196,O$5,SUMIF($E$1:$E$4,$A35,$F$1:$F$4)+SUMIF(Sets!$W$7:$W$16,$B35,Sets!$Y$7:$Y$16)-1)</f>
        <v>2.9827190564971344E-2</v>
      </c>
      <c r="P35" s="57">
        <f ca="1">OFFSET(WPDATA!$A$196,P$5,SUMIF($E$1:$E$4,$A35,$F$1:$F$4)+SUMIF(Sets!$W$7:$W$16,$B35,Sets!$Y$7:$Y$16)-1)</f>
        <v>2.8963296792169475E-2</v>
      </c>
      <c r="Q35" s="57">
        <f ca="1">OFFSET(WPDATA!$A$196,Q$5,SUMIF($E$1:$E$4,$A35,$F$1:$F$4)+SUMIF(Sets!$W$7:$W$16,$B35,Sets!$Y$7:$Y$16)-1)</f>
        <v>1.8741926644633353E-2</v>
      </c>
      <c r="R35" s="57">
        <f ca="1">OFFSET(WPDATA!$A$196,R$5,SUMIF($E$1:$E$4,$A35,$F$1:$F$4)+SUMIF(Sets!$W$7:$W$16,$B35,Sets!$Y$7:$Y$16)-1)</f>
        <v>1.8397129002398545E-2</v>
      </c>
      <c r="S35" s="57">
        <f ca="1">OFFSET(WPDATA!$A$196,S$5,SUMIF($E$1:$E$4,$A35,$F$1:$F$4)+SUMIF(Sets!$W$7:$W$16,$B35,Sets!$Y$7:$Y$16)-1)</f>
        <v>1.806478875331009E-2</v>
      </c>
      <c r="T35" s="57">
        <f ca="1">OFFSET(WPDATA!$A$196,T$5,SUMIF($E$1:$E$4,$A35,$F$1:$F$4)+SUMIF(Sets!$W$7:$W$16,$B35,Sets!$Y$7:$Y$16)-1)</f>
        <v>1.7744242756322533E-2</v>
      </c>
      <c r="U35" s="57">
        <f ca="1">OFFSET(WPDATA!$A$196,U$5,SUMIF($E$1:$E$4,$A35,$F$1:$F$4)+SUMIF(Sets!$W$7:$W$16,$B35,Sets!$Y$7:$Y$16)-1)</f>
        <v>1.7434874117554715E-2</v>
      </c>
      <c r="V35" s="57">
        <f ca="1">OFFSET(WPDATA!$A$196,V$5,SUMIF($E$1:$E$4,$A35,$F$1:$F$4)+SUMIF(Sets!$W$7:$W$16,$B35,Sets!$Y$7:$Y$16)-1)</f>
        <v>1.6038963933157929E-2</v>
      </c>
      <c r="W35" s="57">
        <f ca="1">OFFSET(WPDATA!$A$196,W$5,SUMIF($E$1:$E$4,$A35,$F$1:$F$4)+SUMIF(Sets!$W$7:$W$16,$B35,Sets!$Y$7:$Y$16)-1)</f>
        <v>1.5785776434271748E-2</v>
      </c>
      <c r="X35" s="57">
        <f ca="1">OFFSET(WPDATA!$A$196,X$5,SUMIF($E$1:$E$4,$A35,$F$1:$F$4)+SUMIF(Sets!$W$7:$W$16,$B35,Sets!$Y$7:$Y$16)-1)</f>
        <v>1.5540458234896325E-2</v>
      </c>
      <c r="Y35" s="57">
        <f ca="1">OFFSET(WPDATA!$A$196,Y$5,SUMIF($E$1:$E$4,$A35,$F$1:$F$4)+SUMIF(Sets!$W$7:$W$16,$B35,Sets!$Y$7:$Y$16)-1)</f>
        <v>1.5302648071648868E-2</v>
      </c>
      <c r="Z35" s="57">
        <f ca="1">OFFSET(WPDATA!$A$196,Z$5,SUMIF($E$1:$E$4,$A35,$F$1:$F$4)+SUMIF(Sets!$W$7:$W$16,$B35,Sets!$Y$7:$Y$16)-1)</f>
        <v>1.5072006461048287E-2</v>
      </c>
      <c r="AA35" s="57">
        <f ca="1">OFFSET(WPDATA!$A$196,AA$5,SUMIF($E$1:$E$4,$A35,$F$1:$F$4)+SUMIF(Sets!$W$7:$W$16,$B35,Sets!$Y$7:$Y$16)-1)</f>
        <v>8.8577435469237489E-3</v>
      </c>
      <c r="AB35" s="57">
        <f ca="1">OFFSET(WPDATA!$A$196,AB$5,SUMIF($E$1:$E$4,$A35,$F$1:$F$4)+SUMIF(Sets!$W$7:$W$16,$B35,Sets!$Y$7:$Y$16)-1)</f>
        <v>8.7799727995198848E-3</v>
      </c>
      <c r="AC35" s="57">
        <f ca="1">OFFSET(WPDATA!$A$196,AC$5,SUMIF($E$1:$E$4,$A35,$F$1:$F$4)+SUMIF(Sets!$W$7:$W$16,$B35,Sets!$Y$7:$Y$16)-1)</f>
        <v>8.70355581619448E-3</v>
      </c>
      <c r="AD35" s="57">
        <f ca="1">OFFSET(WPDATA!$A$196,AD$5,SUMIF($E$1:$E$4,$A35,$F$1:$F$4)+SUMIF(Sets!$W$7:$W$16,$B35,Sets!$Y$7:$Y$16)-1)</f>
        <v>8.6284575542633982E-3</v>
      </c>
      <c r="AE35" s="57">
        <f ca="1">OFFSET(WPDATA!$A$196,AE$5,SUMIF($E$1:$E$4,$A35,$F$1:$F$4)+SUMIF(Sets!$W$7:$W$16,$B35,Sets!$Y$7:$Y$16)-1)</f>
        <v>8.5546441701493236E-3</v>
      </c>
      <c r="AF35" s="57">
        <f ca="1">OFFSET(WPDATA!$A$196,AF$5,SUMIF($E$1:$E$4,$A35,$F$1:$F$4)+SUMIF(Sets!$W$7:$W$16,$B35,Sets!$Y$7:$Y$16)-1)</f>
        <v>1.0125506511944962E-2</v>
      </c>
      <c r="AG35" s="57">
        <f ca="1">OFFSET(WPDATA!$A$196,AG$5,SUMIF($E$1:$E$4,$A35,$F$1:$F$4)+SUMIF(Sets!$W$7:$W$16,$B35,Sets!$Y$7:$Y$16)-1)</f>
        <v>1.0024008350119809E-2</v>
      </c>
      <c r="AH35" s="57">
        <f ca="1">OFFSET(WPDATA!$A$196,AH$5,SUMIF($E$1:$E$4,$A35,$F$1:$F$4)+SUMIF(Sets!$W$7:$W$16,$B35,Sets!$Y$7:$Y$16)-1)</f>
        <v>9.9245248303494165E-3</v>
      </c>
      <c r="AI35" s="57">
        <f ca="1">OFFSET(WPDATA!$A$196,AI$5,SUMIF($E$1:$E$4,$A35,$F$1:$F$4)+SUMIF(Sets!$W$7:$W$16,$B35,Sets!$Y$7:$Y$16)-1)</f>
        <v>9.8269965589921574E-3</v>
      </c>
      <c r="AJ35" s="57">
        <f ca="1">OFFSET(WPDATA!$A$196,AJ$5,SUMIF($E$1:$E$4,$A35,$F$1:$F$4)+SUMIF(Sets!$W$7:$W$16,$B35,Sets!$Y$7:$Y$16)-1)</f>
        <v>9.7313664543281636E-3</v>
      </c>
      <c r="AK35" s="57">
        <f ca="1">OFFSET(WPDATA!$A$196,AK$5,SUMIF($E$1:$E$4,$A35,$F$1:$F$4)+SUMIF(Sets!$W$7:$W$16,$B35,Sets!$Y$7:$Y$16)-1)</f>
        <v>9.1892702415476354E-3</v>
      </c>
      <c r="AL35" s="57">
        <f ca="1">OFFSET(WPDATA!$A$196,AL$5,SUMIF($E$1:$E$4,$A35,$F$1:$F$4)+SUMIF(Sets!$W$7:$W$16,$B35,Sets!$Y$7:$Y$16)-1)</f>
        <v>9.105596455012261E-3</v>
      </c>
      <c r="AM35" s="57">
        <f ca="1">OFFSET(WPDATA!$A$196,AM$5,SUMIF($E$1:$E$4,$A35,$F$1:$F$4)+SUMIF(Sets!$W$7:$W$16,$B35,Sets!$Y$7:$Y$16)-1)</f>
        <v>9.0234327180428089E-3</v>
      </c>
      <c r="AN35" s="57">
        <f ca="1">OFFSET(WPDATA!$A$196,AN$5,SUMIF($E$1:$E$4,$A35,$F$1:$F$4)+SUMIF(Sets!$W$7:$W$16,$B35,Sets!$Y$7:$Y$16)-1)</f>
        <v>8.942738518704231E-3</v>
      </c>
      <c r="AO35" s="57">
        <f ca="1">OFFSET(WPDATA!$A$196,AO$5,SUMIF($E$1:$E$4,$A35,$F$1:$F$4)+SUMIF(Sets!$W$7:$W$16,$B35,Sets!$Y$7:$Y$16)-1)</f>
        <v>8.8634747813673351E-3</v>
      </c>
      <c r="AP35" s="57"/>
      <c r="AQ35" s="57"/>
      <c r="AR35" s="57"/>
      <c r="AS35" s="57"/>
      <c r="AT35" s="57"/>
    </row>
    <row r="36" spans="1:46" x14ac:dyDescent="0.25">
      <c r="A36" s="15" t="s">
        <v>131</v>
      </c>
      <c r="B36" s="15" t="str">
        <f t="shared" si="13"/>
        <v>sim8</v>
      </c>
      <c r="C36" s="57">
        <f ca="1">OFFSET(WPDATA!$A$196,C$5,SUMIF($E$1:$E$4,$A36,$F$1:$F$4)+SUMIF(Sets!$W$7:$W$16,$B36,Sets!$Y$7:$Y$16)-1)</f>
        <v>3.3540583693812125E-2</v>
      </c>
      <c r="D36" s="57">
        <f ca="1">OFFSET(WPDATA!$A$196,D$5,SUMIF($E$1:$E$4,$A36,$F$1:$F$4)+SUMIF(Sets!$W$7:$W$16,$B36,Sets!$Y$7:$Y$16)-1)</f>
        <v>3.245212062590587E-2</v>
      </c>
      <c r="E36" s="57">
        <f ca="1">OFFSET(WPDATA!$A$196,E$5,SUMIF($E$1:$E$4,$A36,$F$1:$F$4)+SUMIF(Sets!$W$7:$W$16,$B36,Sets!$Y$7:$Y$16)-1)</f>
        <v>3.1432082880747586E-2</v>
      </c>
      <c r="F36" s="57">
        <f ca="1">OFFSET(WPDATA!$A$196,F$5,SUMIF($E$1:$E$4,$A36,$F$1:$F$4)+SUMIF(Sets!$W$7:$W$16,$B36,Sets!$Y$7:$Y$16)-1)</f>
        <v>3.0474214834348441E-2</v>
      </c>
      <c r="G36" s="57">
        <f ca="1">OFFSET(WPDATA!$A$196,G$5,SUMIF($E$1:$E$4,$A36,$F$1:$F$4)+SUMIF(Sets!$W$7:$W$16,$B36,Sets!$Y$7:$Y$16)-1)</f>
        <v>3.7122834397131703E-2</v>
      </c>
      <c r="H36" s="57">
        <f ca="1">OFFSET(WPDATA!$A$196,H$5,SUMIF($E$1:$E$4,$A36,$F$1:$F$4)+SUMIF(Sets!$W$7:$W$16,$B36,Sets!$Y$7:$Y$16)-1)</f>
        <v>3.5794057527159577E-2</v>
      </c>
      <c r="I36" s="57">
        <f ca="1">OFFSET(WPDATA!$A$196,I$5,SUMIF($E$1:$E$4,$A36,$F$1:$F$4)+SUMIF(Sets!$W$7:$W$16,$B36,Sets!$Y$7:$Y$16)-1)</f>
        <v>3.4557118055498375E-2</v>
      </c>
      <c r="J36" s="57">
        <f ca="1">OFFSET(WPDATA!$A$196,J$5,SUMIF($E$1:$E$4,$A36,$F$1:$F$4)+SUMIF(Sets!$W$7:$W$16,$B36,Sets!$Y$7:$Y$16)-1)</f>
        <v>3.3402813099822244E-2</v>
      </c>
      <c r="K36" s="57">
        <f ca="1">OFFSET(WPDATA!$A$196,K$5,SUMIF($E$1:$E$4,$A36,$F$1:$F$4)+SUMIF(Sets!$W$7:$W$16,$B36,Sets!$Y$7:$Y$16)-1)</f>
        <v>3.2323129641611201E-2</v>
      </c>
      <c r="L36" s="57">
        <f ca="1">OFFSET(WPDATA!$A$196,L$5,SUMIF($E$1:$E$4,$A36,$F$1:$F$4)+SUMIF(Sets!$W$7:$W$16,$B36,Sets!$Y$7:$Y$16)-1)</f>
        <v>3.2758469941682182E-2</v>
      </c>
      <c r="M36" s="57">
        <f ca="1">OFFSET(WPDATA!$A$196,M$5,SUMIF($E$1:$E$4,$A36,$F$1:$F$4)+SUMIF(Sets!$W$7:$W$16,$B36,Sets!$Y$7:$Y$16)-1)</f>
        <v>3.1719391217893578E-2</v>
      </c>
      <c r="N36" s="57">
        <f ca="1">OFFSET(WPDATA!$A$196,N$5,SUMIF($E$1:$E$4,$A36,$F$1:$F$4)+SUMIF(Sets!$W$7:$W$16,$B36,Sets!$Y$7:$Y$16)-1)</f>
        <v>3.0744203790198137E-2</v>
      </c>
      <c r="O36" s="57">
        <f ca="1">OFFSET(WPDATA!$A$196,O$5,SUMIF($E$1:$E$4,$A36,$F$1:$F$4)+SUMIF(Sets!$W$7:$W$16,$B36,Sets!$Y$7:$Y$16)-1)</f>
        <v>2.9827190564971344E-2</v>
      </c>
      <c r="P36" s="57">
        <f ca="1">OFFSET(WPDATA!$A$196,P$5,SUMIF($E$1:$E$4,$A36,$F$1:$F$4)+SUMIF(Sets!$W$7:$W$16,$B36,Sets!$Y$7:$Y$16)-1)</f>
        <v>2.8963296792169475E-2</v>
      </c>
      <c r="Q36" s="57">
        <f ca="1">OFFSET(WPDATA!$A$196,Q$5,SUMIF($E$1:$E$4,$A36,$F$1:$F$4)+SUMIF(Sets!$W$7:$W$16,$B36,Sets!$Y$7:$Y$16)-1)</f>
        <v>1.8741926644633353E-2</v>
      </c>
      <c r="R36" s="57">
        <f ca="1">OFFSET(WPDATA!$A$196,R$5,SUMIF($E$1:$E$4,$A36,$F$1:$F$4)+SUMIF(Sets!$W$7:$W$16,$B36,Sets!$Y$7:$Y$16)-1)</f>
        <v>1.8397129002398545E-2</v>
      </c>
      <c r="S36" s="57">
        <f ca="1">OFFSET(WPDATA!$A$196,S$5,SUMIF($E$1:$E$4,$A36,$F$1:$F$4)+SUMIF(Sets!$W$7:$W$16,$B36,Sets!$Y$7:$Y$16)-1)</f>
        <v>1.806478875331009E-2</v>
      </c>
      <c r="T36" s="57">
        <f ca="1">OFFSET(WPDATA!$A$196,T$5,SUMIF($E$1:$E$4,$A36,$F$1:$F$4)+SUMIF(Sets!$W$7:$W$16,$B36,Sets!$Y$7:$Y$16)-1)</f>
        <v>1.7744242756322533E-2</v>
      </c>
      <c r="U36" s="57">
        <f ca="1">OFFSET(WPDATA!$A$196,U$5,SUMIF($E$1:$E$4,$A36,$F$1:$F$4)+SUMIF(Sets!$W$7:$W$16,$B36,Sets!$Y$7:$Y$16)-1)</f>
        <v>1.7434874117554715E-2</v>
      </c>
      <c r="V36" s="57">
        <f ca="1">OFFSET(WPDATA!$A$196,V$5,SUMIF($E$1:$E$4,$A36,$F$1:$F$4)+SUMIF(Sets!$W$7:$W$16,$B36,Sets!$Y$7:$Y$16)-1)</f>
        <v>1.6038963933157929E-2</v>
      </c>
      <c r="W36" s="57">
        <f ca="1">OFFSET(WPDATA!$A$196,W$5,SUMIF($E$1:$E$4,$A36,$F$1:$F$4)+SUMIF(Sets!$W$7:$W$16,$B36,Sets!$Y$7:$Y$16)-1)</f>
        <v>1.5785776434271748E-2</v>
      </c>
      <c r="X36" s="57">
        <f ca="1">OFFSET(WPDATA!$A$196,X$5,SUMIF($E$1:$E$4,$A36,$F$1:$F$4)+SUMIF(Sets!$W$7:$W$16,$B36,Sets!$Y$7:$Y$16)-1)</f>
        <v>1.5540458234896325E-2</v>
      </c>
      <c r="Y36" s="57">
        <f ca="1">OFFSET(WPDATA!$A$196,Y$5,SUMIF($E$1:$E$4,$A36,$F$1:$F$4)+SUMIF(Sets!$W$7:$W$16,$B36,Sets!$Y$7:$Y$16)-1)</f>
        <v>1.5302648071648868E-2</v>
      </c>
      <c r="Z36" s="57">
        <f ca="1">OFFSET(WPDATA!$A$196,Z$5,SUMIF($E$1:$E$4,$A36,$F$1:$F$4)+SUMIF(Sets!$W$7:$W$16,$B36,Sets!$Y$7:$Y$16)-1)</f>
        <v>1.5072006461048287E-2</v>
      </c>
      <c r="AA36" s="57">
        <f ca="1">OFFSET(WPDATA!$A$196,AA$5,SUMIF($E$1:$E$4,$A36,$F$1:$F$4)+SUMIF(Sets!$W$7:$W$16,$B36,Sets!$Y$7:$Y$16)-1)</f>
        <v>8.8577435469237489E-3</v>
      </c>
      <c r="AB36" s="57">
        <f ca="1">OFFSET(WPDATA!$A$196,AB$5,SUMIF($E$1:$E$4,$A36,$F$1:$F$4)+SUMIF(Sets!$W$7:$W$16,$B36,Sets!$Y$7:$Y$16)-1)</f>
        <v>8.7799727995198848E-3</v>
      </c>
      <c r="AC36" s="57">
        <f ca="1">OFFSET(WPDATA!$A$196,AC$5,SUMIF($E$1:$E$4,$A36,$F$1:$F$4)+SUMIF(Sets!$W$7:$W$16,$B36,Sets!$Y$7:$Y$16)-1)</f>
        <v>8.70355581619448E-3</v>
      </c>
      <c r="AD36" s="57">
        <f ca="1">OFFSET(WPDATA!$A$196,AD$5,SUMIF($E$1:$E$4,$A36,$F$1:$F$4)+SUMIF(Sets!$W$7:$W$16,$B36,Sets!$Y$7:$Y$16)-1)</f>
        <v>8.6284575542633982E-3</v>
      </c>
      <c r="AE36" s="57">
        <f ca="1">OFFSET(WPDATA!$A$196,AE$5,SUMIF($E$1:$E$4,$A36,$F$1:$F$4)+SUMIF(Sets!$W$7:$W$16,$B36,Sets!$Y$7:$Y$16)-1)</f>
        <v>8.5546441701493236E-3</v>
      </c>
      <c r="AF36" s="57">
        <f ca="1">OFFSET(WPDATA!$A$196,AF$5,SUMIF($E$1:$E$4,$A36,$F$1:$F$4)+SUMIF(Sets!$W$7:$W$16,$B36,Sets!$Y$7:$Y$16)-1)</f>
        <v>1.0125506511944962E-2</v>
      </c>
      <c r="AG36" s="57">
        <f ca="1">OFFSET(WPDATA!$A$196,AG$5,SUMIF($E$1:$E$4,$A36,$F$1:$F$4)+SUMIF(Sets!$W$7:$W$16,$B36,Sets!$Y$7:$Y$16)-1)</f>
        <v>1.0024008350119809E-2</v>
      </c>
      <c r="AH36" s="57">
        <f ca="1">OFFSET(WPDATA!$A$196,AH$5,SUMIF($E$1:$E$4,$A36,$F$1:$F$4)+SUMIF(Sets!$W$7:$W$16,$B36,Sets!$Y$7:$Y$16)-1)</f>
        <v>9.9245248303494165E-3</v>
      </c>
      <c r="AI36" s="57">
        <f ca="1">OFFSET(WPDATA!$A$196,AI$5,SUMIF($E$1:$E$4,$A36,$F$1:$F$4)+SUMIF(Sets!$W$7:$W$16,$B36,Sets!$Y$7:$Y$16)-1)</f>
        <v>9.8269965589921574E-3</v>
      </c>
      <c r="AJ36" s="57">
        <f ca="1">OFFSET(WPDATA!$A$196,AJ$5,SUMIF($E$1:$E$4,$A36,$F$1:$F$4)+SUMIF(Sets!$W$7:$W$16,$B36,Sets!$Y$7:$Y$16)-1)</f>
        <v>9.7313664543281636E-3</v>
      </c>
      <c r="AK36" s="57">
        <f ca="1">OFFSET(WPDATA!$A$196,AK$5,SUMIF($E$1:$E$4,$A36,$F$1:$F$4)+SUMIF(Sets!$W$7:$W$16,$B36,Sets!$Y$7:$Y$16)-1)</f>
        <v>9.1892702415476354E-3</v>
      </c>
      <c r="AL36" s="57">
        <f ca="1">OFFSET(WPDATA!$A$196,AL$5,SUMIF($E$1:$E$4,$A36,$F$1:$F$4)+SUMIF(Sets!$W$7:$W$16,$B36,Sets!$Y$7:$Y$16)-1)</f>
        <v>9.105596455012261E-3</v>
      </c>
      <c r="AM36" s="57">
        <f ca="1">OFFSET(WPDATA!$A$196,AM$5,SUMIF($E$1:$E$4,$A36,$F$1:$F$4)+SUMIF(Sets!$W$7:$W$16,$B36,Sets!$Y$7:$Y$16)-1)</f>
        <v>9.0234327180428089E-3</v>
      </c>
      <c r="AN36" s="57">
        <f ca="1">OFFSET(WPDATA!$A$196,AN$5,SUMIF($E$1:$E$4,$A36,$F$1:$F$4)+SUMIF(Sets!$W$7:$W$16,$B36,Sets!$Y$7:$Y$16)-1)</f>
        <v>8.942738518704231E-3</v>
      </c>
      <c r="AO36" s="57">
        <f ca="1">OFFSET(WPDATA!$A$196,AO$5,SUMIF($E$1:$E$4,$A36,$F$1:$F$4)+SUMIF(Sets!$W$7:$W$16,$B36,Sets!$Y$7:$Y$16)-1)</f>
        <v>8.8634747813673351E-3</v>
      </c>
      <c r="AP36" s="57"/>
      <c r="AQ36" s="57"/>
      <c r="AR36" s="57"/>
      <c r="AS36" s="57"/>
      <c r="AT36" s="57"/>
    </row>
    <row r="37" spans="1:46" x14ac:dyDescent="0.25">
      <c r="A37" s="15" t="s">
        <v>131</v>
      </c>
      <c r="B37" s="15" t="str">
        <f t="shared" si="13"/>
        <v>sim9</v>
      </c>
      <c r="C37" s="57">
        <f ca="1">OFFSET(WPDATA!$A$196,C$5,SUMIF($E$1:$E$4,$A37,$F$1:$F$4)+SUMIF(Sets!$W$7:$W$16,$B37,Sets!$Y$7:$Y$16)-1)</f>
        <v>3.3540583693812125E-2</v>
      </c>
      <c r="D37" s="57">
        <f ca="1">OFFSET(WPDATA!$A$196,D$5,SUMIF($E$1:$E$4,$A37,$F$1:$F$4)+SUMIF(Sets!$W$7:$W$16,$B37,Sets!$Y$7:$Y$16)-1)</f>
        <v>3.245212062590587E-2</v>
      </c>
      <c r="E37" s="57">
        <f ca="1">OFFSET(WPDATA!$A$196,E$5,SUMIF($E$1:$E$4,$A37,$F$1:$F$4)+SUMIF(Sets!$W$7:$W$16,$B37,Sets!$Y$7:$Y$16)-1)</f>
        <v>3.1432082880747586E-2</v>
      </c>
      <c r="F37" s="57">
        <f ca="1">OFFSET(WPDATA!$A$196,F$5,SUMIF($E$1:$E$4,$A37,$F$1:$F$4)+SUMIF(Sets!$W$7:$W$16,$B37,Sets!$Y$7:$Y$16)-1)</f>
        <v>3.0474214834348441E-2</v>
      </c>
      <c r="G37" s="57">
        <f ca="1">OFFSET(WPDATA!$A$196,G$5,SUMIF($E$1:$E$4,$A37,$F$1:$F$4)+SUMIF(Sets!$W$7:$W$16,$B37,Sets!$Y$7:$Y$16)-1)</f>
        <v>3.7122834397131703E-2</v>
      </c>
      <c r="H37" s="57">
        <f ca="1">OFFSET(WPDATA!$A$196,H$5,SUMIF($E$1:$E$4,$A37,$F$1:$F$4)+SUMIF(Sets!$W$7:$W$16,$B37,Sets!$Y$7:$Y$16)-1)</f>
        <v>3.5794057527159577E-2</v>
      </c>
      <c r="I37" s="57">
        <f ca="1">OFFSET(WPDATA!$A$196,I$5,SUMIF($E$1:$E$4,$A37,$F$1:$F$4)+SUMIF(Sets!$W$7:$W$16,$B37,Sets!$Y$7:$Y$16)-1)</f>
        <v>3.4557118055498375E-2</v>
      </c>
      <c r="J37" s="57">
        <f ca="1">OFFSET(WPDATA!$A$196,J$5,SUMIF($E$1:$E$4,$A37,$F$1:$F$4)+SUMIF(Sets!$W$7:$W$16,$B37,Sets!$Y$7:$Y$16)-1)</f>
        <v>3.3402813099822244E-2</v>
      </c>
      <c r="K37" s="57">
        <f ca="1">OFFSET(WPDATA!$A$196,K$5,SUMIF($E$1:$E$4,$A37,$F$1:$F$4)+SUMIF(Sets!$W$7:$W$16,$B37,Sets!$Y$7:$Y$16)-1)</f>
        <v>3.2323129641611201E-2</v>
      </c>
      <c r="L37" s="57">
        <f ca="1">OFFSET(WPDATA!$A$196,L$5,SUMIF($E$1:$E$4,$A37,$F$1:$F$4)+SUMIF(Sets!$W$7:$W$16,$B37,Sets!$Y$7:$Y$16)-1)</f>
        <v>3.2758469941682182E-2</v>
      </c>
      <c r="M37" s="57">
        <f ca="1">OFFSET(WPDATA!$A$196,M$5,SUMIF($E$1:$E$4,$A37,$F$1:$F$4)+SUMIF(Sets!$W$7:$W$16,$B37,Sets!$Y$7:$Y$16)-1)</f>
        <v>3.1719391217893578E-2</v>
      </c>
      <c r="N37" s="57">
        <f ca="1">OFFSET(WPDATA!$A$196,N$5,SUMIF($E$1:$E$4,$A37,$F$1:$F$4)+SUMIF(Sets!$W$7:$W$16,$B37,Sets!$Y$7:$Y$16)-1)</f>
        <v>3.0744203790198137E-2</v>
      </c>
      <c r="O37" s="57">
        <f ca="1">OFFSET(WPDATA!$A$196,O$5,SUMIF($E$1:$E$4,$A37,$F$1:$F$4)+SUMIF(Sets!$W$7:$W$16,$B37,Sets!$Y$7:$Y$16)-1)</f>
        <v>2.9827190564971344E-2</v>
      </c>
      <c r="P37" s="57">
        <f ca="1">OFFSET(WPDATA!$A$196,P$5,SUMIF($E$1:$E$4,$A37,$F$1:$F$4)+SUMIF(Sets!$W$7:$W$16,$B37,Sets!$Y$7:$Y$16)-1)</f>
        <v>2.8963296792169475E-2</v>
      </c>
      <c r="Q37" s="57">
        <f ca="1">OFFSET(WPDATA!$A$196,Q$5,SUMIF($E$1:$E$4,$A37,$F$1:$F$4)+SUMIF(Sets!$W$7:$W$16,$B37,Sets!$Y$7:$Y$16)-1)</f>
        <v>1.8741926644633353E-2</v>
      </c>
      <c r="R37" s="57">
        <f ca="1">OFFSET(WPDATA!$A$196,R$5,SUMIF($E$1:$E$4,$A37,$F$1:$F$4)+SUMIF(Sets!$W$7:$W$16,$B37,Sets!$Y$7:$Y$16)-1)</f>
        <v>1.8397129002398545E-2</v>
      </c>
      <c r="S37" s="57">
        <f ca="1">OFFSET(WPDATA!$A$196,S$5,SUMIF($E$1:$E$4,$A37,$F$1:$F$4)+SUMIF(Sets!$W$7:$W$16,$B37,Sets!$Y$7:$Y$16)-1)</f>
        <v>1.806478875331009E-2</v>
      </c>
      <c r="T37" s="57">
        <f ca="1">OFFSET(WPDATA!$A$196,T$5,SUMIF($E$1:$E$4,$A37,$F$1:$F$4)+SUMIF(Sets!$W$7:$W$16,$B37,Sets!$Y$7:$Y$16)-1)</f>
        <v>1.7744242756322533E-2</v>
      </c>
      <c r="U37" s="57">
        <f ca="1">OFFSET(WPDATA!$A$196,U$5,SUMIF($E$1:$E$4,$A37,$F$1:$F$4)+SUMIF(Sets!$W$7:$W$16,$B37,Sets!$Y$7:$Y$16)-1)</f>
        <v>1.7434874117554715E-2</v>
      </c>
      <c r="V37" s="57">
        <f ca="1">OFFSET(WPDATA!$A$196,V$5,SUMIF($E$1:$E$4,$A37,$F$1:$F$4)+SUMIF(Sets!$W$7:$W$16,$B37,Sets!$Y$7:$Y$16)-1)</f>
        <v>1.6038963933157929E-2</v>
      </c>
      <c r="W37" s="57">
        <f ca="1">OFFSET(WPDATA!$A$196,W$5,SUMIF($E$1:$E$4,$A37,$F$1:$F$4)+SUMIF(Sets!$W$7:$W$16,$B37,Sets!$Y$7:$Y$16)-1)</f>
        <v>1.5785776434271748E-2</v>
      </c>
      <c r="X37" s="57">
        <f ca="1">OFFSET(WPDATA!$A$196,X$5,SUMIF($E$1:$E$4,$A37,$F$1:$F$4)+SUMIF(Sets!$W$7:$W$16,$B37,Sets!$Y$7:$Y$16)-1)</f>
        <v>1.5540458234896325E-2</v>
      </c>
      <c r="Y37" s="57">
        <f ca="1">OFFSET(WPDATA!$A$196,Y$5,SUMIF($E$1:$E$4,$A37,$F$1:$F$4)+SUMIF(Sets!$W$7:$W$16,$B37,Sets!$Y$7:$Y$16)-1)</f>
        <v>1.5302648071648868E-2</v>
      </c>
      <c r="Z37" s="57">
        <f ca="1">OFFSET(WPDATA!$A$196,Z$5,SUMIF($E$1:$E$4,$A37,$F$1:$F$4)+SUMIF(Sets!$W$7:$W$16,$B37,Sets!$Y$7:$Y$16)-1)</f>
        <v>1.5072006461048287E-2</v>
      </c>
      <c r="AA37" s="57">
        <f ca="1">OFFSET(WPDATA!$A$196,AA$5,SUMIF($E$1:$E$4,$A37,$F$1:$F$4)+SUMIF(Sets!$W$7:$W$16,$B37,Sets!$Y$7:$Y$16)-1)</f>
        <v>8.8577435469237489E-3</v>
      </c>
      <c r="AB37" s="57">
        <f ca="1">OFFSET(WPDATA!$A$196,AB$5,SUMIF($E$1:$E$4,$A37,$F$1:$F$4)+SUMIF(Sets!$W$7:$W$16,$B37,Sets!$Y$7:$Y$16)-1)</f>
        <v>8.7799727995198848E-3</v>
      </c>
      <c r="AC37" s="57">
        <f ca="1">OFFSET(WPDATA!$A$196,AC$5,SUMIF($E$1:$E$4,$A37,$F$1:$F$4)+SUMIF(Sets!$W$7:$W$16,$B37,Sets!$Y$7:$Y$16)-1)</f>
        <v>8.70355581619448E-3</v>
      </c>
      <c r="AD37" s="57">
        <f ca="1">OFFSET(WPDATA!$A$196,AD$5,SUMIF($E$1:$E$4,$A37,$F$1:$F$4)+SUMIF(Sets!$W$7:$W$16,$B37,Sets!$Y$7:$Y$16)-1)</f>
        <v>8.6284575542633982E-3</v>
      </c>
      <c r="AE37" s="57">
        <f ca="1">OFFSET(WPDATA!$A$196,AE$5,SUMIF($E$1:$E$4,$A37,$F$1:$F$4)+SUMIF(Sets!$W$7:$W$16,$B37,Sets!$Y$7:$Y$16)-1)</f>
        <v>8.5546441701493236E-3</v>
      </c>
      <c r="AF37" s="57">
        <f ca="1">OFFSET(WPDATA!$A$196,AF$5,SUMIF($E$1:$E$4,$A37,$F$1:$F$4)+SUMIF(Sets!$W$7:$W$16,$B37,Sets!$Y$7:$Y$16)-1)</f>
        <v>1.0125506511944962E-2</v>
      </c>
      <c r="AG37" s="57">
        <f ca="1">OFFSET(WPDATA!$A$196,AG$5,SUMIF($E$1:$E$4,$A37,$F$1:$F$4)+SUMIF(Sets!$W$7:$W$16,$B37,Sets!$Y$7:$Y$16)-1)</f>
        <v>1.0024008350119809E-2</v>
      </c>
      <c r="AH37" s="57">
        <f ca="1">OFFSET(WPDATA!$A$196,AH$5,SUMIF($E$1:$E$4,$A37,$F$1:$F$4)+SUMIF(Sets!$W$7:$W$16,$B37,Sets!$Y$7:$Y$16)-1)</f>
        <v>9.9245248303494165E-3</v>
      </c>
      <c r="AI37" s="57">
        <f ca="1">OFFSET(WPDATA!$A$196,AI$5,SUMIF($E$1:$E$4,$A37,$F$1:$F$4)+SUMIF(Sets!$W$7:$W$16,$B37,Sets!$Y$7:$Y$16)-1)</f>
        <v>9.8269965589921574E-3</v>
      </c>
      <c r="AJ37" s="57">
        <f ca="1">OFFSET(WPDATA!$A$196,AJ$5,SUMIF($E$1:$E$4,$A37,$F$1:$F$4)+SUMIF(Sets!$W$7:$W$16,$B37,Sets!$Y$7:$Y$16)-1)</f>
        <v>9.7313664543281636E-3</v>
      </c>
      <c r="AK37" s="57">
        <f ca="1">OFFSET(WPDATA!$A$196,AK$5,SUMIF($E$1:$E$4,$A37,$F$1:$F$4)+SUMIF(Sets!$W$7:$W$16,$B37,Sets!$Y$7:$Y$16)-1)</f>
        <v>9.1892702415476354E-3</v>
      </c>
      <c r="AL37" s="57">
        <f ca="1">OFFSET(WPDATA!$A$196,AL$5,SUMIF($E$1:$E$4,$A37,$F$1:$F$4)+SUMIF(Sets!$W$7:$W$16,$B37,Sets!$Y$7:$Y$16)-1)</f>
        <v>9.105596455012261E-3</v>
      </c>
      <c r="AM37" s="57">
        <f ca="1">OFFSET(WPDATA!$A$196,AM$5,SUMIF($E$1:$E$4,$A37,$F$1:$F$4)+SUMIF(Sets!$W$7:$W$16,$B37,Sets!$Y$7:$Y$16)-1)</f>
        <v>9.0234327180428089E-3</v>
      </c>
      <c r="AN37" s="57">
        <f ca="1">OFFSET(WPDATA!$A$196,AN$5,SUMIF($E$1:$E$4,$A37,$F$1:$F$4)+SUMIF(Sets!$W$7:$W$16,$B37,Sets!$Y$7:$Y$16)-1)</f>
        <v>8.942738518704231E-3</v>
      </c>
      <c r="AO37" s="57">
        <f ca="1">OFFSET(WPDATA!$A$196,AO$5,SUMIF($E$1:$E$4,$A37,$F$1:$F$4)+SUMIF(Sets!$W$7:$W$16,$B37,Sets!$Y$7:$Y$16)-1)</f>
        <v>8.8634747813673351E-3</v>
      </c>
      <c r="AP37" s="57"/>
      <c r="AQ37" s="57"/>
      <c r="AR37" s="57"/>
      <c r="AS37" s="57"/>
      <c r="AT37" s="57"/>
    </row>
    <row r="38" spans="1:46" x14ac:dyDescent="0.25">
      <c r="A38" s="15" t="s">
        <v>337</v>
      </c>
      <c r="B38" s="15" t="str">
        <f>B28</f>
        <v>base</v>
      </c>
      <c r="C38" s="57">
        <f ca="1">OFFSET(WPDATA!$A$196,C$5,SUMIF($E$1:$E$4,$A38,$F$1:$F$4)+SUMIF(Sets!$W$7:$W$16,$B38,Sets!$Y$7:$Y$16)-1)</f>
        <v>2.9595359004724636E-3</v>
      </c>
      <c r="D38" s="57">
        <f ca="1">OFFSET(WPDATA!$A$196,D$5,SUMIF($E$1:$E$4,$A38,$F$1:$F$4)+SUMIF(Sets!$W$7:$W$16,$B38,Sets!$Y$7:$Y$16)-1)</f>
        <v>2.9508028933743044E-3</v>
      </c>
      <c r="E38" s="57">
        <f ca="1">OFFSET(WPDATA!$A$196,E$5,SUMIF($E$1:$E$4,$A38,$F$1:$F$4)+SUMIF(Sets!$W$7:$W$16,$B38,Sets!$Y$7:$Y$16)-1)</f>
        <v>2.9421212734089541E-3</v>
      </c>
      <c r="F38" s="57">
        <f ca="1">OFFSET(WPDATA!$A$196,F$5,SUMIF($E$1:$E$4,$A38,$F$1:$F$4)+SUMIF(Sets!$W$7:$W$16,$B38,Sets!$Y$7:$Y$16)-1)</f>
        <v>2.9334905883427655E-3</v>
      </c>
      <c r="G38" s="57">
        <f ca="1">OFFSET(WPDATA!$A$196,G$5,SUMIF($E$1:$E$4,$A38,$F$1:$F$4)+SUMIF(Sets!$W$7:$W$16,$B38,Sets!$Y$7:$Y$16)-1)</f>
        <v>6.1122996322192976E-3</v>
      </c>
      <c r="H38" s="57">
        <f ca="1">OFFSET(WPDATA!$A$196,H$5,SUMIF($E$1:$E$4,$A38,$F$1:$F$4)+SUMIF(Sets!$W$7:$W$16,$B38,Sets!$Y$7:$Y$16)-1)</f>
        <v>6.0751663948963516E-3</v>
      </c>
      <c r="I38" s="57">
        <f ca="1">OFFSET(WPDATA!$A$196,I$5,SUMIF($E$1:$E$4,$A38,$F$1:$F$4)+SUMIF(Sets!$W$7:$W$16,$B38,Sets!$Y$7:$Y$16)-1)</f>
        <v>6.0384816143168544E-3</v>
      </c>
      <c r="J38" s="57">
        <f ca="1">OFFSET(WPDATA!$A$196,J$5,SUMIF($E$1:$E$4,$A38,$F$1:$F$4)+SUMIF(Sets!$W$7:$W$16,$B38,Sets!$Y$7:$Y$16)-1)</f>
        <v>6.0022372152495305E-3</v>
      </c>
      <c r="K38" s="57">
        <f ca="1">OFFSET(WPDATA!$A$196,K$5,SUMIF($E$1:$E$4,$A38,$F$1:$F$4)+SUMIF(Sets!$W$7:$W$16,$B38,Sets!$Y$7:$Y$16)-1)</f>
        <v>5.9664253151790374E-3</v>
      </c>
      <c r="L38" s="57">
        <f ca="1">OFFSET(WPDATA!$A$196,L$5,SUMIF($E$1:$E$4,$A38,$F$1:$F$4)+SUMIF(Sets!$W$7:$W$16,$B38,Sets!$Y$7:$Y$16)-1)</f>
        <v>6.5195080346565877E-3</v>
      </c>
      <c r="M38" s="57">
        <f ca="1">OFFSET(WPDATA!$A$196,M$5,SUMIF($E$1:$E$4,$A38,$F$1:$F$4)+SUMIF(Sets!$W$7:$W$16,$B38,Sets!$Y$7:$Y$16)-1)</f>
        <v>6.4772793598274767E-3</v>
      </c>
      <c r="N38" s="57">
        <f ca="1">OFFSET(WPDATA!$A$196,N$5,SUMIF($E$1:$E$4,$A38,$F$1:$F$4)+SUMIF(Sets!$W$7:$W$16,$B38,Sets!$Y$7:$Y$16)-1)</f>
        <v>6.4355942182295137E-3</v>
      </c>
      <c r="O38" s="57">
        <f ca="1">OFFSET(WPDATA!$A$196,O$5,SUMIF($E$1:$E$4,$A38,$F$1:$F$4)+SUMIF(Sets!$W$7:$W$16,$B38,Sets!$Y$7:$Y$16)-1)</f>
        <v>6.3944421830872348E-3</v>
      </c>
      <c r="P38" s="57">
        <f ca="1">OFFSET(WPDATA!$A$196,P$5,SUMIF($E$1:$E$4,$A38,$F$1:$F$4)+SUMIF(Sets!$W$7:$W$16,$B38,Sets!$Y$7:$Y$16)-1)</f>
        <v>6.3538130926243056E-3</v>
      </c>
      <c r="Q38" s="57">
        <f ca="1">OFFSET(WPDATA!$A$196,Q$5,SUMIF($E$1:$E$4,$A38,$F$1:$F$4)+SUMIF(Sets!$W$7:$W$16,$B38,Sets!$Y$7:$Y$16)-1)</f>
        <v>5.1676987528646639E-3</v>
      </c>
      <c r="R38" s="57">
        <f ca="1">OFFSET(WPDATA!$A$196,R$5,SUMIF($E$1:$E$4,$A38,$F$1:$F$4)+SUMIF(Sets!$W$7:$W$16,$B38,Sets!$Y$7:$Y$16)-1)</f>
        <v>5.1411309369335583E-3</v>
      </c>
      <c r="S38" s="57">
        <f ca="1">OFFSET(WPDATA!$A$196,S$5,SUMIF($E$1:$E$4,$A38,$F$1:$F$4)+SUMIF(Sets!$W$7:$W$16,$B38,Sets!$Y$7:$Y$16)-1)</f>
        <v>5.1148349009884162E-3</v>
      </c>
      <c r="T38" s="57">
        <f ca="1">OFFSET(WPDATA!$A$196,T$5,SUMIF($E$1:$E$4,$A38,$F$1:$F$4)+SUMIF(Sets!$W$7:$W$16,$B38,Sets!$Y$7:$Y$16)-1)</f>
        <v>5.0888064959170951E-3</v>
      </c>
      <c r="U38" s="57">
        <f ca="1">OFFSET(WPDATA!$A$196,U$5,SUMIF($E$1:$E$4,$A38,$F$1:$F$4)+SUMIF(Sets!$W$7:$W$16,$B38,Sets!$Y$7:$Y$16)-1)</f>
        <v>5.0630416566456579E-3</v>
      </c>
      <c r="V38" s="57">
        <f ca="1">OFFSET(WPDATA!$A$196,V$5,SUMIF($E$1:$E$4,$A38,$F$1:$F$4)+SUMIF(Sets!$W$7:$W$16,$B38,Sets!$Y$7:$Y$16)-1)</f>
        <v>5.5770291665080398E-3</v>
      </c>
      <c r="W38" s="57">
        <f ca="1">OFFSET(WPDATA!$A$196,W$5,SUMIF($E$1:$E$4,$A38,$F$1:$F$4)+SUMIF(Sets!$W$7:$W$16,$B38,Sets!$Y$7:$Y$16)-1)</f>
        <v>5.5460984138934319E-3</v>
      </c>
      <c r="X38" s="57">
        <f ca="1">OFFSET(WPDATA!$A$196,X$5,SUMIF($E$1:$E$4,$A38,$F$1:$F$4)+SUMIF(Sets!$W$7:$W$16,$B38,Sets!$Y$7:$Y$16)-1)</f>
        <v>5.5155088589589445E-3</v>
      </c>
      <c r="Y38" s="57">
        <f ca="1">OFFSET(WPDATA!$A$196,Y$5,SUMIF($E$1:$E$4,$A38,$F$1:$F$4)+SUMIF(Sets!$W$7:$W$16,$B38,Sets!$Y$7:$Y$16)-1)</f>
        <v>5.4852548870358503E-3</v>
      </c>
      <c r="Z38" s="57">
        <f ca="1">OFFSET(WPDATA!$A$196,Z$5,SUMIF($E$1:$E$4,$A38,$F$1:$F$4)+SUMIF(Sets!$W$7:$W$16,$B38,Sets!$Y$7:$Y$16)-1)</f>
        <v>5.4553310059749279E-3</v>
      </c>
      <c r="AA38" s="57">
        <f ca="1">OFFSET(WPDATA!$A$196,AA$5,SUMIF($E$1:$E$4,$A38,$F$1:$F$4)+SUMIF(Sets!$W$7:$W$16,$B38,Sets!$Y$7:$Y$16)-1)</f>
        <v>5.2032181788257588E-3</v>
      </c>
      <c r="AB38" s="57">
        <f ca="1">OFFSET(WPDATA!$A$196,AB$5,SUMIF($E$1:$E$4,$A38,$F$1:$F$4)+SUMIF(Sets!$W$7:$W$16,$B38,Sets!$Y$7:$Y$16)-1)</f>
        <v>5.176284839450351E-3</v>
      </c>
      <c r="AC38" s="57">
        <f ca="1">OFFSET(WPDATA!$A$196,AC$5,SUMIF($E$1:$E$4,$A38,$F$1:$F$4)+SUMIF(Sets!$W$7:$W$16,$B38,Sets!$Y$7:$Y$16)-1)</f>
        <v>5.1496288934802332E-3</v>
      </c>
      <c r="AD38" s="57">
        <f ca="1">OFFSET(WPDATA!$A$196,AD$5,SUMIF($E$1:$E$4,$A38,$F$1:$F$4)+SUMIF(Sets!$W$7:$W$16,$B38,Sets!$Y$7:$Y$16)-1)</f>
        <v>5.1232460774513809E-3</v>
      </c>
      <c r="AE38" s="57">
        <f ca="1">OFFSET(WPDATA!$A$196,AE$5,SUMIF($E$1:$E$4,$A38,$F$1:$F$4)+SUMIF(Sets!$W$7:$W$16,$B38,Sets!$Y$7:$Y$16)-1)</f>
        <v>5.0971322148255244E-3</v>
      </c>
      <c r="AF38" s="57">
        <f ca="1">OFFSET(WPDATA!$A$196,AF$5,SUMIF($E$1:$E$4,$A38,$F$1:$F$4)+SUMIF(Sets!$W$7:$W$16,$B38,Sets!$Y$7:$Y$16)-1)</f>
        <v>5.2436996882612458E-3</v>
      </c>
      <c r="AG38" s="57">
        <f ca="1">OFFSET(WPDATA!$A$196,AG$5,SUMIF($E$1:$E$4,$A38,$F$1:$F$4)+SUMIF(Sets!$W$7:$W$16,$B38,Sets!$Y$7:$Y$16)-1)</f>
        <v>5.2163467325260365E-3</v>
      </c>
      <c r="AH38" s="57">
        <f ca="1">OFFSET(WPDATA!$A$196,AH$5,SUMIF($E$1:$E$4,$A38,$F$1:$F$4)+SUMIF(Sets!$W$7:$W$16,$B38,Sets!$Y$7:$Y$16)-1)</f>
        <v>5.189277660955143E-3</v>
      </c>
      <c r="AI38" s="57">
        <f ca="1">OFFSET(WPDATA!$A$196,AI$5,SUMIF($E$1:$E$4,$A38,$F$1:$F$4)+SUMIF(Sets!$W$7:$W$16,$B38,Sets!$Y$7:$Y$16)-1)</f>
        <v>5.1624880769027244E-3</v>
      </c>
      <c r="AJ38" s="57">
        <f ca="1">OFFSET(WPDATA!$A$196,AJ$5,SUMIF($E$1:$E$4,$A38,$F$1:$F$4)+SUMIF(Sets!$W$7:$W$16,$B38,Sets!$Y$7:$Y$16)-1)</f>
        <v>5.1359736740471699E-3</v>
      </c>
      <c r="AK38" s="57">
        <f ca="1">OFFSET(WPDATA!$A$196,AK$5,SUMIF($E$1:$E$4,$A38,$F$1:$F$4)+SUMIF(Sets!$W$7:$W$16,$B38,Sets!$Y$7:$Y$16)-1)</f>
        <v>5.9247084013255942E-3</v>
      </c>
      <c r="AL38" s="57">
        <f ca="1">OFFSET(WPDATA!$A$196,AL$5,SUMIF($E$1:$E$4,$A38,$F$1:$F$4)+SUMIF(Sets!$W$7:$W$16,$B38,Sets!$Y$7:$Y$16)-1)</f>
        <v>5.8898129769005955E-3</v>
      </c>
      <c r="AM38" s="57">
        <f ca="1">OFFSET(WPDATA!$A$196,AM$5,SUMIF($E$1:$E$4,$A38,$F$1:$F$4)+SUMIF(Sets!$W$7:$W$16,$B38,Sets!$Y$7:$Y$16)-1)</f>
        <v>5.8553262006584986E-3</v>
      </c>
      <c r="AN38" s="57">
        <f ca="1">OFFSET(WPDATA!$A$196,AN$5,SUMIF($E$1:$E$4,$A38,$F$1:$F$4)+SUMIF(Sets!$W$7:$W$16,$B38,Sets!$Y$7:$Y$16)-1)</f>
        <v>5.8212409360850941E-3</v>
      </c>
      <c r="AO38" s="57">
        <f ca="1">OFFSET(WPDATA!$A$196,AO$5,SUMIF($E$1:$E$4,$A38,$F$1:$F$4)+SUMIF(Sets!$W$7:$W$16,$B38,Sets!$Y$7:$Y$16)-1)</f>
        <v>5.7875502118735428E-3</v>
      </c>
      <c r="AP38" s="57"/>
      <c r="AQ38" s="57"/>
      <c r="AR38" s="57"/>
      <c r="AS38" s="57"/>
      <c r="AT38" s="57"/>
    </row>
    <row r="39" spans="1:46" x14ac:dyDescent="0.25">
      <c r="A39" s="15" t="s">
        <v>337</v>
      </c>
      <c r="B39" s="15" t="str">
        <f t="shared" ref="B39:C54" si="14">B29</f>
        <v>sim1</v>
      </c>
      <c r="C39" s="57">
        <f ca="1">OFFSET(WPDATA!$A$196,C$5,SUMIF($E$1:$E$4,$A39,$F$1:$F$4)+SUMIF(Sets!$W$7:$W$16,$B39,Sets!$Y$7:$Y$16)-1)</f>
        <v>2.9595359004724636E-3</v>
      </c>
      <c r="D39" s="57">
        <f ca="1">OFFSET(WPDATA!$A$196,D$5,SUMIF($E$1:$E$4,$A39,$F$1:$F$4)+SUMIF(Sets!$W$7:$W$16,$B39,Sets!$Y$7:$Y$16)-1)</f>
        <v>2.9508028933743044E-3</v>
      </c>
      <c r="E39" s="57">
        <f ca="1">OFFSET(WPDATA!$A$196,E$5,SUMIF($E$1:$E$4,$A39,$F$1:$F$4)+SUMIF(Sets!$W$7:$W$16,$B39,Sets!$Y$7:$Y$16)-1)</f>
        <v>2.9421212734089541E-3</v>
      </c>
      <c r="F39" s="57">
        <f ca="1">OFFSET(WPDATA!$A$196,F$5,SUMIF($E$1:$E$4,$A39,$F$1:$F$4)+SUMIF(Sets!$W$7:$W$16,$B39,Sets!$Y$7:$Y$16)-1)</f>
        <v>2.9334905883427655E-3</v>
      </c>
      <c r="G39" s="57">
        <f ca="1">OFFSET(WPDATA!$A$196,G$5,SUMIF($E$1:$E$4,$A39,$F$1:$F$4)+SUMIF(Sets!$W$7:$W$16,$B39,Sets!$Y$7:$Y$16)-1)</f>
        <v>6.1122996322192976E-3</v>
      </c>
      <c r="H39" s="57">
        <f ca="1">OFFSET(WPDATA!$A$196,H$5,SUMIF($E$1:$E$4,$A39,$F$1:$F$4)+SUMIF(Sets!$W$7:$W$16,$B39,Sets!$Y$7:$Y$16)-1)</f>
        <v>6.0751663948963516E-3</v>
      </c>
      <c r="I39" s="57">
        <f ca="1">OFFSET(WPDATA!$A$196,I$5,SUMIF($E$1:$E$4,$A39,$F$1:$F$4)+SUMIF(Sets!$W$7:$W$16,$B39,Sets!$Y$7:$Y$16)-1)</f>
        <v>6.0384816143168544E-3</v>
      </c>
      <c r="J39" s="57">
        <f ca="1">OFFSET(WPDATA!$A$196,J$5,SUMIF($E$1:$E$4,$A39,$F$1:$F$4)+SUMIF(Sets!$W$7:$W$16,$B39,Sets!$Y$7:$Y$16)-1)</f>
        <v>6.0022372152495305E-3</v>
      </c>
      <c r="K39" s="57">
        <f ca="1">OFFSET(WPDATA!$A$196,K$5,SUMIF($E$1:$E$4,$A39,$F$1:$F$4)+SUMIF(Sets!$W$7:$W$16,$B39,Sets!$Y$7:$Y$16)-1)</f>
        <v>5.9664253151790374E-3</v>
      </c>
      <c r="L39" s="57">
        <f ca="1">OFFSET(WPDATA!$A$196,L$5,SUMIF($E$1:$E$4,$A39,$F$1:$F$4)+SUMIF(Sets!$W$7:$W$16,$B39,Sets!$Y$7:$Y$16)-1)</f>
        <v>6.5195080346565877E-3</v>
      </c>
      <c r="M39" s="57">
        <f ca="1">OFFSET(WPDATA!$A$196,M$5,SUMIF($E$1:$E$4,$A39,$F$1:$F$4)+SUMIF(Sets!$W$7:$W$16,$B39,Sets!$Y$7:$Y$16)-1)</f>
        <v>6.4772793598274767E-3</v>
      </c>
      <c r="N39" s="57">
        <f ca="1">OFFSET(WPDATA!$A$196,N$5,SUMIF($E$1:$E$4,$A39,$F$1:$F$4)+SUMIF(Sets!$W$7:$W$16,$B39,Sets!$Y$7:$Y$16)-1)</f>
        <v>6.4355942182295137E-3</v>
      </c>
      <c r="O39" s="57">
        <f ca="1">OFFSET(WPDATA!$A$196,O$5,SUMIF($E$1:$E$4,$A39,$F$1:$F$4)+SUMIF(Sets!$W$7:$W$16,$B39,Sets!$Y$7:$Y$16)-1)</f>
        <v>6.3944421830872348E-3</v>
      </c>
      <c r="P39" s="57">
        <f ca="1">OFFSET(WPDATA!$A$196,P$5,SUMIF($E$1:$E$4,$A39,$F$1:$F$4)+SUMIF(Sets!$W$7:$W$16,$B39,Sets!$Y$7:$Y$16)-1)</f>
        <v>6.3538130926243056E-3</v>
      </c>
      <c r="Q39" s="57">
        <f ca="1">OFFSET(WPDATA!$A$196,Q$5,SUMIF($E$1:$E$4,$A39,$F$1:$F$4)+SUMIF(Sets!$W$7:$W$16,$B39,Sets!$Y$7:$Y$16)-1)</f>
        <v>5.1676987528646639E-3</v>
      </c>
      <c r="R39" s="57">
        <f ca="1">OFFSET(WPDATA!$A$196,R$5,SUMIF($E$1:$E$4,$A39,$F$1:$F$4)+SUMIF(Sets!$W$7:$W$16,$B39,Sets!$Y$7:$Y$16)-1)</f>
        <v>5.1411309369335583E-3</v>
      </c>
      <c r="S39" s="57">
        <f ca="1">OFFSET(WPDATA!$A$196,S$5,SUMIF($E$1:$E$4,$A39,$F$1:$F$4)+SUMIF(Sets!$W$7:$W$16,$B39,Sets!$Y$7:$Y$16)-1)</f>
        <v>5.1148349009884162E-3</v>
      </c>
      <c r="T39" s="57">
        <f ca="1">OFFSET(WPDATA!$A$196,T$5,SUMIF($E$1:$E$4,$A39,$F$1:$F$4)+SUMIF(Sets!$W$7:$W$16,$B39,Sets!$Y$7:$Y$16)-1)</f>
        <v>5.0888064959170951E-3</v>
      </c>
      <c r="U39" s="57">
        <f ca="1">OFFSET(WPDATA!$A$196,U$5,SUMIF($E$1:$E$4,$A39,$F$1:$F$4)+SUMIF(Sets!$W$7:$W$16,$B39,Sets!$Y$7:$Y$16)-1)</f>
        <v>5.0630416566456579E-3</v>
      </c>
      <c r="V39" s="57">
        <f ca="1">OFFSET(WPDATA!$A$196,V$5,SUMIF($E$1:$E$4,$A39,$F$1:$F$4)+SUMIF(Sets!$W$7:$W$16,$B39,Sets!$Y$7:$Y$16)-1)</f>
        <v>5.5770291665080398E-3</v>
      </c>
      <c r="W39" s="57">
        <f ca="1">OFFSET(WPDATA!$A$196,W$5,SUMIF($E$1:$E$4,$A39,$F$1:$F$4)+SUMIF(Sets!$W$7:$W$16,$B39,Sets!$Y$7:$Y$16)-1)</f>
        <v>5.5460984138934319E-3</v>
      </c>
      <c r="X39" s="57">
        <f ca="1">OFFSET(WPDATA!$A$196,X$5,SUMIF($E$1:$E$4,$A39,$F$1:$F$4)+SUMIF(Sets!$W$7:$W$16,$B39,Sets!$Y$7:$Y$16)-1)</f>
        <v>5.5155088589589445E-3</v>
      </c>
      <c r="Y39" s="57">
        <f ca="1">OFFSET(WPDATA!$A$196,Y$5,SUMIF($E$1:$E$4,$A39,$F$1:$F$4)+SUMIF(Sets!$W$7:$W$16,$B39,Sets!$Y$7:$Y$16)-1)</f>
        <v>5.4852548870358503E-3</v>
      </c>
      <c r="Z39" s="57">
        <f ca="1">OFFSET(WPDATA!$A$196,Z$5,SUMIF($E$1:$E$4,$A39,$F$1:$F$4)+SUMIF(Sets!$W$7:$W$16,$B39,Sets!$Y$7:$Y$16)-1)</f>
        <v>5.4553310059749279E-3</v>
      </c>
      <c r="AA39" s="57">
        <f ca="1">OFFSET(WPDATA!$A$196,AA$5,SUMIF($E$1:$E$4,$A39,$F$1:$F$4)+SUMIF(Sets!$W$7:$W$16,$B39,Sets!$Y$7:$Y$16)-1)</f>
        <v>5.2032181788257588E-3</v>
      </c>
      <c r="AB39" s="57">
        <f ca="1">OFFSET(WPDATA!$A$196,AB$5,SUMIF($E$1:$E$4,$A39,$F$1:$F$4)+SUMIF(Sets!$W$7:$W$16,$B39,Sets!$Y$7:$Y$16)-1)</f>
        <v>5.176284839450351E-3</v>
      </c>
      <c r="AC39" s="57">
        <f ca="1">OFFSET(WPDATA!$A$196,AC$5,SUMIF($E$1:$E$4,$A39,$F$1:$F$4)+SUMIF(Sets!$W$7:$W$16,$B39,Sets!$Y$7:$Y$16)-1)</f>
        <v>5.1496288934802332E-3</v>
      </c>
      <c r="AD39" s="57">
        <f ca="1">OFFSET(WPDATA!$A$196,AD$5,SUMIF($E$1:$E$4,$A39,$F$1:$F$4)+SUMIF(Sets!$W$7:$W$16,$B39,Sets!$Y$7:$Y$16)-1)</f>
        <v>5.1232460774513809E-3</v>
      </c>
      <c r="AE39" s="57">
        <f ca="1">OFFSET(WPDATA!$A$196,AE$5,SUMIF($E$1:$E$4,$A39,$F$1:$F$4)+SUMIF(Sets!$W$7:$W$16,$B39,Sets!$Y$7:$Y$16)-1)</f>
        <v>5.0971322148255244E-3</v>
      </c>
      <c r="AF39" s="57">
        <f ca="1">OFFSET(WPDATA!$A$196,AF$5,SUMIF($E$1:$E$4,$A39,$F$1:$F$4)+SUMIF(Sets!$W$7:$W$16,$B39,Sets!$Y$7:$Y$16)-1)</f>
        <v>5.2436996882612458E-3</v>
      </c>
      <c r="AG39" s="57">
        <f ca="1">OFFSET(WPDATA!$A$196,AG$5,SUMIF($E$1:$E$4,$A39,$F$1:$F$4)+SUMIF(Sets!$W$7:$W$16,$B39,Sets!$Y$7:$Y$16)-1)</f>
        <v>5.2163467325260365E-3</v>
      </c>
      <c r="AH39" s="57">
        <f ca="1">OFFSET(WPDATA!$A$196,AH$5,SUMIF($E$1:$E$4,$A39,$F$1:$F$4)+SUMIF(Sets!$W$7:$W$16,$B39,Sets!$Y$7:$Y$16)-1)</f>
        <v>5.189277660955143E-3</v>
      </c>
      <c r="AI39" s="57">
        <f ca="1">OFFSET(WPDATA!$A$196,AI$5,SUMIF($E$1:$E$4,$A39,$F$1:$F$4)+SUMIF(Sets!$W$7:$W$16,$B39,Sets!$Y$7:$Y$16)-1)</f>
        <v>5.1624880769027244E-3</v>
      </c>
      <c r="AJ39" s="57">
        <f ca="1">OFFSET(WPDATA!$A$196,AJ$5,SUMIF($E$1:$E$4,$A39,$F$1:$F$4)+SUMIF(Sets!$W$7:$W$16,$B39,Sets!$Y$7:$Y$16)-1)</f>
        <v>5.1359736740471699E-3</v>
      </c>
      <c r="AK39" s="57">
        <f ca="1">OFFSET(WPDATA!$A$196,AK$5,SUMIF($E$1:$E$4,$A39,$F$1:$F$4)+SUMIF(Sets!$W$7:$W$16,$B39,Sets!$Y$7:$Y$16)-1)</f>
        <v>5.9247084013255942E-3</v>
      </c>
      <c r="AL39" s="57">
        <f ca="1">OFFSET(WPDATA!$A$196,AL$5,SUMIF($E$1:$E$4,$A39,$F$1:$F$4)+SUMIF(Sets!$W$7:$W$16,$B39,Sets!$Y$7:$Y$16)-1)</f>
        <v>5.8898129769005955E-3</v>
      </c>
      <c r="AM39" s="57">
        <f ca="1">OFFSET(WPDATA!$A$196,AM$5,SUMIF($E$1:$E$4,$A39,$F$1:$F$4)+SUMIF(Sets!$W$7:$W$16,$B39,Sets!$Y$7:$Y$16)-1)</f>
        <v>5.8553262006584986E-3</v>
      </c>
      <c r="AN39" s="57">
        <f ca="1">OFFSET(WPDATA!$A$196,AN$5,SUMIF($E$1:$E$4,$A39,$F$1:$F$4)+SUMIF(Sets!$W$7:$W$16,$B39,Sets!$Y$7:$Y$16)-1)</f>
        <v>5.8212409360850941E-3</v>
      </c>
      <c r="AO39" s="57">
        <f ca="1">OFFSET(WPDATA!$A$196,AO$5,SUMIF($E$1:$E$4,$A39,$F$1:$F$4)+SUMIF(Sets!$W$7:$W$16,$B39,Sets!$Y$7:$Y$16)-1)</f>
        <v>5.7875502118735428E-3</v>
      </c>
      <c r="AP39" s="57"/>
      <c r="AQ39" s="57"/>
      <c r="AR39" s="57"/>
      <c r="AS39" s="57"/>
      <c r="AT39" s="57"/>
    </row>
    <row r="40" spans="1:46" x14ac:dyDescent="0.25">
      <c r="A40" s="15" t="s">
        <v>337</v>
      </c>
      <c r="B40" s="15" t="str">
        <f t="shared" si="14"/>
        <v>sim2</v>
      </c>
      <c r="C40" s="57">
        <f ca="1">OFFSET(WPDATA!$A$196,C$5,SUMIF($E$1:$E$4,$A40,$F$1:$F$4)+SUMIF(Sets!$W$7:$W$16,$B40,Sets!$Y$7:$Y$16)-1)</f>
        <v>2.9595359004724636E-3</v>
      </c>
      <c r="D40" s="57">
        <f ca="1">OFFSET(WPDATA!$A$196,D$5,SUMIF($E$1:$E$4,$A40,$F$1:$F$4)+SUMIF(Sets!$W$7:$W$16,$B40,Sets!$Y$7:$Y$16)-1)</f>
        <v>2.9508028933743044E-3</v>
      </c>
      <c r="E40" s="57">
        <f ca="1">OFFSET(WPDATA!$A$196,E$5,SUMIF($E$1:$E$4,$A40,$F$1:$F$4)+SUMIF(Sets!$W$7:$W$16,$B40,Sets!$Y$7:$Y$16)-1)</f>
        <v>2.9421212734089541E-3</v>
      </c>
      <c r="F40" s="57">
        <f ca="1">OFFSET(WPDATA!$A$196,F$5,SUMIF($E$1:$E$4,$A40,$F$1:$F$4)+SUMIF(Sets!$W$7:$W$16,$B40,Sets!$Y$7:$Y$16)-1)</f>
        <v>2.9334905883427655E-3</v>
      </c>
      <c r="G40" s="57">
        <f ca="1">OFFSET(WPDATA!$A$196,G$5,SUMIF($E$1:$E$4,$A40,$F$1:$F$4)+SUMIF(Sets!$W$7:$W$16,$B40,Sets!$Y$7:$Y$16)-1)</f>
        <v>6.1122996322192976E-3</v>
      </c>
      <c r="H40" s="57">
        <f ca="1">OFFSET(WPDATA!$A$196,H$5,SUMIF($E$1:$E$4,$A40,$F$1:$F$4)+SUMIF(Sets!$W$7:$W$16,$B40,Sets!$Y$7:$Y$16)-1)</f>
        <v>6.0751663948963516E-3</v>
      </c>
      <c r="I40" s="57">
        <f ca="1">OFFSET(WPDATA!$A$196,I$5,SUMIF($E$1:$E$4,$A40,$F$1:$F$4)+SUMIF(Sets!$W$7:$W$16,$B40,Sets!$Y$7:$Y$16)-1)</f>
        <v>6.0384816143168544E-3</v>
      </c>
      <c r="J40" s="57">
        <f ca="1">OFFSET(WPDATA!$A$196,J$5,SUMIF($E$1:$E$4,$A40,$F$1:$F$4)+SUMIF(Sets!$W$7:$W$16,$B40,Sets!$Y$7:$Y$16)-1)</f>
        <v>6.0022372152495305E-3</v>
      </c>
      <c r="K40" s="57">
        <f ca="1">OFFSET(WPDATA!$A$196,K$5,SUMIF($E$1:$E$4,$A40,$F$1:$F$4)+SUMIF(Sets!$W$7:$W$16,$B40,Sets!$Y$7:$Y$16)-1)</f>
        <v>5.9664253151790374E-3</v>
      </c>
      <c r="L40" s="57">
        <f ca="1">OFFSET(WPDATA!$A$196,L$5,SUMIF($E$1:$E$4,$A40,$F$1:$F$4)+SUMIF(Sets!$W$7:$W$16,$B40,Sets!$Y$7:$Y$16)-1)</f>
        <v>6.5195080346565877E-3</v>
      </c>
      <c r="M40" s="57">
        <f ca="1">OFFSET(WPDATA!$A$196,M$5,SUMIF($E$1:$E$4,$A40,$F$1:$F$4)+SUMIF(Sets!$W$7:$W$16,$B40,Sets!$Y$7:$Y$16)-1)</f>
        <v>6.4772793598274767E-3</v>
      </c>
      <c r="N40" s="57">
        <f ca="1">OFFSET(WPDATA!$A$196,N$5,SUMIF($E$1:$E$4,$A40,$F$1:$F$4)+SUMIF(Sets!$W$7:$W$16,$B40,Sets!$Y$7:$Y$16)-1)</f>
        <v>6.4355942182295137E-3</v>
      </c>
      <c r="O40" s="57">
        <f ca="1">OFFSET(WPDATA!$A$196,O$5,SUMIF($E$1:$E$4,$A40,$F$1:$F$4)+SUMIF(Sets!$W$7:$W$16,$B40,Sets!$Y$7:$Y$16)-1)</f>
        <v>6.3944421830872348E-3</v>
      </c>
      <c r="P40" s="57">
        <f ca="1">OFFSET(WPDATA!$A$196,P$5,SUMIF($E$1:$E$4,$A40,$F$1:$F$4)+SUMIF(Sets!$W$7:$W$16,$B40,Sets!$Y$7:$Y$16)-1)</f>
        <v>6.3538130926243056E-3</v>
      </c>
      <c r="Q40" s="57">
        <f ca="1">OFFSET(WPDATA!$A$196,Q$5,SUMIF($E$1:$E$4,$A40,$F$1:$F$4)+SUMIF(Sets!$W$7:$W$16,$B40,Sets!$Y$7:$Y$16)-1)</f>
        <v>5.1676987528646639E-3</v>
      </c>
      <c r="R40" s="57">
        <f ca="1">OFFSET(WPDATA!$A$196,R$5,SUMIF($E$1:$E$4,$A40,$F$1:$F$4)+SUMIF(Sets!$W$7:$W$16,$B40,Sets!$Y$7:$Y$16)-1)</f>
        <v>5.1411309369335583E-3</v>
      </c>
      <c r="S40" s="57">
        <f ca="1">OFFSET(WPDATA!$A$196,S$5,SUMIF($E$1:$E$4,$A40,$F$1:$F$4)+SUMIF(Sets!$W$7:$W$16,$B40,Sets!$Y$7:$Y$16)-1)</f>
        <v>5.1148349009884162E-3</v>
      </c>
      <c r="T40" s="57">
        <f ca="1">OFFSET(WPDATA!$A$196,T$5,SUMIF($E$1:$E$4,$A40,$F$1:$F$4)+SUMIF(Sets!$W$7:$W$16,$B40,Sets!$Y$7:$Y$16)-1)</f>
        <v>5.0888064959170951E-3</v>
      </c>
      <c r="U40" s="57">
        <f ca="1">OFFSET(WPDATA!$A$196,U$5,SUMIF($E$1:$E$4,$A40,$F$1:$F$4)+SUMIF(Sets!$W$7:$W$16,$B40,Sets!$Y$7:$Y$16)-1)</f>
        <v>5.0630416566456579E-3</v>
      </c>
      <c r="V40" s="57">
        <f ca="1">OFFSET(WPDATA!$A$196,V$5,SUMIF($E$1:$E$4,$A40,$F$1:$F$4)+SUMIF(Sets!$W$7:$W$16,$B40,Sets!$Y$7:$Y$16)-1)</f>
        <v>5.5770291665080398E-3</v>
      </c>
      <c r="W40" s="57">
        <f ca="1">OFFSET(WPDATA!$A$196,W$5,SUMIF($E$1:$E$4,$A40,$F$1:$F$4)+SUMIF(Sets!$W$7:$W$16,$B40,Sets!$Y$7:$Y$16)-1)</f>
        <v>5.5460984138934319E-3</v>
      </c>
      <c r="X40" s="57">
        <f ca="1">OFFSET(WPDATA!$A$196,X$5,SUMIF($E$1:$E$4,$A40,$F$1:$F$4)+SUMIF(Sets!$W$7:$W$16,$B40,Sets!$Y$7:$Y$16)-1)</f>
        <v>5.5155088589589445E-3</v>
      </c>
      <c r="Y40" s="57">
        <f ca="1">OFFSET(WPDATA!$A$196,Y$5,SUMIF($E$1:$E$4,$A40,$F$1:$F$4)+SUMIF(Sets!$W$7:$W$16,$B40,Sets!$Y$7:$Y$16)-1)</f>
        <v>5.4852548870358503E-3</v>
      </c>
      <c r="Z40" s="57">
        <f ca="1">OFFSET(WPDATA!$A$196,Z$5,SUMIF($E$1:$E$4,$A40,$F$1:$F$4)+SUMIF(Sets!$W$7:$W$16,$B40,Sets!$Y$7:$Y$16)-1)</f>
        <v>5.4553310059749279E-3</v>
      </c>
      <c r="AA40" s="57">
        <f ca="1">OFFSET(WPDATA!$A$196,AA$5,SUMIF($E$1:$E$4,$A40,$F$1:$F$4)+SUMIF(Sets!$W$7:$W$16,$B40,Sets!$Y$7:$Y$16)-1)</f>
        <v>5.2032181788257588E-3</v>
      </c>
      <c r="AB40" s="57">
        <f ca="1">OFFSET(WPDATA!$A$196,AB$5,SUMIF($E$1:$E$4,$A40,$F$1:$F$4)+SUMIF(Sets!$W$7:$W$16,$B40,Sets!$Y$7:$Y$16)-1)</f>
        <v>5.176284839450351E-3</v>
      </c>
      <c r="AC40" s="57">
        <f ca="1">OFFSET(WPDATA!$A$196,AC$5,SUMIF($E$1:$E$4,$A40,$F$1:$F$4)+SUMIF(Sets!$W$7:$W$16,$B40,Sets!$Y$7:$Y$16)-1)</f>
        <v>5.1496288934802332E-3</v>
      </c>
      <c r="AD40" s="57">
        <f ca="1">OFFSET(WPDATA!$A$196,AD$5,SUMIF($E$1:$E$4,$A40,$F$1:$F$4)+SUMIF(Sets!$W$7:$W$16,$B40,Sets!$Y$7:$Y$16)-1)</f>
        <v>5.1232460774513809E-3</v>
      </c>
      <c r="AE40" s="57">
        <f ca="1">OFFSET(WPDATA!$A$196,AE$5,SUMIF($E$1:$E$4,$A40,$F$1:$F$4)+SUMIF(Sets!$W$7:$W$16,$B40,Sets!$Y$7:$Y$16)-1)</f>
        <v>5.0971322148255244E-3</v>
      </c>
      <c r="AF40" s="57">
        <f ca="1">OFFSET(WPDATA!$A$196,AF$5,SUMIF($E$1:$E$4,$A40,$F$1:$F$4)+SUMIF(Sets!$W$7:$W$16,$B40,Sets!$Y$7:$Y$16)-1)</f>
        <v>5.2436996882612458E-3</v>
      </c>
      <c r="AG40" s="57">
        <f ca="1">OFFSET(WPDATA!$A$196,AG$5,SUMIF($E$1:$E$4,$A40,$F$1:$F$4)+SUMIF(Sets!$W$7:$W$16,$B40,Sets!$Y$7:$Y$16)-1)</f>
        <v>5.2163467325260365E-3</v>
      </c>
      <c r="AH40" s="57">
        <f ca="1">OFFSET(WPDATA!$A$196,AH$5,SUMIF($E$1:$E$4,$A40,$F$1:$F$4)+SUMIF(Sets!$W$7:$W$16,$B40,Sets!$Y$7:$Y$16)-1)</f>
        <v>5.189277660955143E-3</v>
      </c>
      <c r="AI40" s="57">
        <f ca="1">OFFSET(WPDATA!$A$196,AI$5,SUMIF($E$1:$E$4,$A40,$F$1:$F$4)+SUMIF(Sets!$W$7:$W$16,$B40,Sets!$Y$7:$Y$16)-1)</f>
        <v>5.1624880769027244E-3</v>
      </c>
      <c r="AJ40" s="57">
        <f ca="1">OFFSET(WPDATA!$A$196,AJ$5,SUMIF($E$1:$E$4,$A40,$F$1:$F$4)+SUMIF(Sets!$W$7:$W$16,$B40,Sets!$Y$7:$Y$16)-1)</f>
        <v>5.1359736740471699E-3</v>
      </c>
      <c r="AK40" s="57">
        <f ca="1">OFFSET(WPDATA!$A$196,AK$5,SUMIF($E$1:$E$4,$A40,$F$1:$F$4)+SUMIF(Sets!$W$7:$W$16,$B40,Sets!$Y$7:$Y$16)-1)</f>
        <v>5.9247084013255942E-3</v>
      </c>
      <c r="AL40" s="57">
        <f ca="1">OFFSET(WPDATA!$A$196,AL$5,SUMIF($E$1:$E$4,$A40,$F$1:$F$4)+SUMIF(Sets!$W$7:$W$16,$B40,Sets!$Y$7:$Y$16)-1)</f>
        <v>5.8898129769005955E-3</v>
      </c>
      <c r="AM40" s="57">
        <f ca="1">OFFSET(WPDATA!$A$196,AM$5,SUMIF($E$1:$E$4,$A40,$F$1:$F$4)+SUMIF(Sets!$W$7:$W$16,$B40,Sets!$Y$7:$Y$16)-1)</f>
        <v>5.8553262006584986E-3</v>
      </c>
      <c r="AN40" s="57">
        <f ca="1">OFFSET(WPDATA!$A$196,AN$5,SUMIF($E$1:$E$4,$A40,$F$1:$F$4)+SUMIF(Sets!$W$7:$W$16,$B40,Sets!$Y$7:$Y$16)-1)</f>
        <v>5.8212409360850941E-3</v>
      </c>
      <c r="AO40" s="57">
        <f ca="1">OFFSET(WPDATA!$A$196,AO$5,SUMIF($E$1:$E$4,$A40,$F$1:$F$4)+SUMIF(Sets!$W$7:$W$16,$B40,Sets!$Y$7:$Y$16)-1)</f>
        <v>5.7875502118735428E-3</v>
      </c>
      <c r="AP40" s="57"/>
      <c r="AQ40" s="57"/>
      <c r="AR40" s="57"/>
      <c r="AS40" s="57"/>
      <c r="AT40" s="57"/>
    </row>
    <row r="41" spans="1:46" x14ac:dyDescent="0.25">
      <c r="A41" s="15" t="s">
        <v>337</v>
      </c>
      <c r="B41" s="15" t="str">
        <f t="shared" si="14"/>
        <v>sim3</v>
      </c>
      <c r="C41" s="57">
        <f ca="1">OFFSET(WPDATA!$A$196,C$5,SUMIF($E$1:$E$4,$A41,$F$1:$F$4)+SUMIF(Sets!$W$7:$W$16,$B41,Sets!$Y$7:$Y$16)-1)</f>
        <v>2.9595359004724636E-3</v>
      </c>
      <c r="D41" s="57">
        <f ca="1">OFFSET(WPDATA!$A$196,D$5,SUMIF($E$1:$E$4,$A41,$F$1:$F$4)+SUMIF(Sets!$W$7:$W$16,$B41,Sets!$Y$7:$Y$16)-1)</f>
        <v>2.9508028933743044E-3</v>
      </c>
      <c r="E41" s="57">
        <f ca="1">OFFSET(WPDATA!$A$196,E$5,SUMIF($E$1:$E$4,$A41,$F$1:$F$4)+SUMIF(Sets!$W$7:$W$16,$B41,Sets!$Y$7:$Y$16)-1)</f>
        <v>2.9421212734089541E-3</v>
      </c>
      <c r="F41" s="57">
        <f ca="1">OFFSET(WPDATA!$A$196,F$5,SUMIF($E$1:$E$4,$A41,$F$1:$F$4)+SUMIF(Sets!$W$7:$W$16,$B41,Sets!$Y$7:$Y$16)-1)</f>
        <v>2.9334905883427655E-3</v>
      </c>
      <c r="G41" s="57">
        <f ca="1">OFFSET(WPDATA!$A$196,G$5,SUMIF($E$1:$E$4,$A41,$F$1:$F$4)+SUMIF(Sets!$W$7:$W$16,$B41,Sets!$Y$7:$Y$16)-1)</f>
        <v>6.1122996322192976E-3</v>
      </c>
      <c r="H41" s="57">
        <f ca="1">OFFSET(WPDATA!$A$196,H$5,SUMIF($E$1:$E$4,$A41,$F$1:$F$4)+SUMIF(Sets!$W$7:$W$16,$B41,Sets!$Y$7:$Y$16)-1)</f>
        <v>6.0751663948963516E-3</v>
      </c>
      <c r="I41" s="57">
        <f ca="1">OFFSET(WPDATA!$A$196,I$5,SUMIF($E$1:$E$4,$A41,$F$1:$F$4)+SUMIF(Sets!$W$7:$W$16,$B41,Sets!$Y$7:$Y$16)-1)</f>
        <v>6.0384816143168544E-3</v>
      </c>
      <c r="J41" s="57">
        <f ca="1">OFFSET(WPDATA!$A$196,J$5,SUMIF($E$1:$E$4,$A41,$F$1:$F$4)+SUMIF(Sets!$W$7:$W$16,$B41,Sets!$Y$7:$Y$16)-1)</f>
        <v>6.0022372152495305E-3</v>
      </c>
      <c r="K41" s="57">
        <f ca="1">OFFSET(WPDATA!$A$196,K$5,SUMIF($E$1:$E$4,$A41,$F$1:$F$4)+SUMIF(Sets!$W$7:$W$16,$B41,Sets!$Y$7:$Y$16)-1)</f>
        <v>5.9664253151790374E-3</v>
      </c>
      <c r="L41" s="57">
        <f ca="1">OFFSET(WPDATA!$A$196,L$5,SUMIF($E$1:$E$4,$A41,$F$1:$F$4)+SUMIF(Sets!$W$7:$W$16,$B41,Sets!$Y$7:$Y$16)-1)</f>
        <v>6.5195080346565877E-3</v>
      </c>
      <c r="M41" s="57">
        <f ca="1">OFFSET(WPDATA!$A$196,M$5,SUMIF($E$1:$E$4,$A41,$F$1:$F$4)+SUMIF(Sets!$W$7:$W$16,$B41,Sets!$Y$7:$Y$16)-1)</f>
        <v>6.4772793598274767E-3</v>
      </c>
      <c r="N41" s="57">
        <f ca="1">OFFSET(WPDATA!$A$196,N$5,SUMIF($E$1:$E$4,$A41,$F$1:$F$4)+SUMIF(Sets!$W$7:$W$16,$B41,Sets!$Y$7:$Y$16)-1)</f>
        <v>6.4355942182295137E-3</v>
      </c>
      <c r="O41" s="57">
        <f ca="1">OFFSET(WPDATA!$A$196,O$5,SUMIF($E$1:$E$4,$A41,$F$1:$F$4)+SUMIF(Sets!$W$7:$W$16,$B41,Sets!$Y$7:$Y$16)-1)</f>
        <v>6.3944421830872348E-3</v>
      </c>
      <c r="P41" s="57">
        <f ca="1">OFFSET(WPDATA!$A$196,P$5,SUMIF($E$1:$E$4,$A41,$F$1:$F$4)+SUMIF(Sets!$W$7:$W$16,$B41,Sets!$Y$7:$Y$16)-1)</f>
        <v>6.3538130926243056E-3</v>
      </c>
      <c r="Q41" s="57">
        <f ca="1">OFFSET(WPDATA!$A$196,Q$5,SUMIF($E$1:$E$4,$A41,$F$1:$F$4)+SUMIF(Sets!$W$7:$W$16,$B41,Sets!$Y$7:$Y$16)-1)</f>
        <v>5.1676987528646639E-3</v>
      </c>
      <c r="R41" s="57">
        <f ca="1">OFFSET(WPDATA!$A$196,R$5,SUMIF($E$1:$E$4,$A41,$F$1:$F$4)+SUMIF(Sets!$W$7:$W$16,$B41,Sets!$Y$7:$Y$16)-1)</f>
        <v>5.1411309369335583E-3</v>
      </c>
      <c r="S41" s="57">
        <f ca="1">OFFSET(WPDATA!$A$196,S$5,SUMIF($E$1:$E$4,$A41,$F$1:$F$4)+SUMIF(Sets!$W$7:$W$16,$B41,Sets!$Y$7:$Y$16)-1)</f>
        <v>5.1148349009884162E-3</v>
      </c>
      <c r="T41" s="57">
        <f ca="1">OFFSET(WPDATA!$A$196,T$5,SUMIF($E$1:$E$4,$A41,$F$1:$F$4)+SUMIF(Sets!$W$7:$W$16,$B41,Sets!$Y$7:$Y$16)-1)</f>
        <v>5.0888064959170951E-3</v>
      </c>
      <c r="U41" s="57">
        <f ca="1">OFFSET(WPDATA!$A$196,U$5,SUMIF($E$1:$E$4,$A41,$F$1:$F$4)+SUMIF(Sets!$W$7:$W$16,$B41,Sets!$Y$7:$Y$16)-1)</f>
        <v>5.0630416566456579E-3</v>
      </c>
      <c r="V41" s="57">
        <f ca="1">OFFSET(WPDATA!$A$196,V$5,SUMIF($E$1:$E$4,$A41,$F$1:$F$4)+SUMIF(Sets!$W$7:$W$16,$B41,Sets!$Y$7:$Y$16)-1)</f>
        <v>5.5770291665080398E-3</v>
      </c>
      <c r="W41" s="57">
        <f ca="1">OFFSET(WPDATA!$A$196,W$5,SUMIF($E$1:$E$4,$A41,$F$1:$F$4)+SUMIF(Sets!$W$7:$W$16,$B41,Sets!$Y$7:$Y$16)-1)</f>
        <v>5.5460984138934319E-3</v>
      </c>
      <c r="X41" s="57">
        <f ca="1">OFFSET(WPDATA!$A$196,X$5,SUMIF($E$1:$E$4,$A41,$F$1:$F$4)+SUMIF(Sets!$W$7:$W$16,$B41,Sets!$Y$7:$Y$16)-1)</f>
        <v>5.5155088589589445E-3</v>
      </c>
      <c r="Y41" s="57">
        <f ca="1">OFFSET(WPDATA!$A$196,Y$5,SUMIF($E$1:$E$4,$A41,$F$1:$F$4)+SUMIF(Sets!$W$7:$W$16,$B41,Sets!$Y$7:$Y$16)-1)</f>
        <v>5.4852548870358503E-3</v>
      </c>
      <c r="Z41" s="57">
        <f ca="1">OFFSET(WPDATA!$A$196,Z$5,SUMIF($E$1:$E$4,$A41,$F$1:$F$4)+SUMIF(Sets!$W$7:$W$16,$B41,Sets!$Y$7:$Y$16)-1)</f>
        <v>5.4553310059749279E-3</v>
      </c>
      <c r="AA41" s="57">
        <f ca="1">OFFSET(WPDATA!$A$196,AA$5,SUMIF($E$1:$E$4,$A41,$F$1:$F$4)+SUMIF(Sets!$W$7:$W$16,$B41,Sets!$Y$7:$Y$16)-1)</f>
        <v>5.2032181788257588E-3</v>
      </c>
      <c r="AB41" s="57">
        <f ca="1">OFFSET(WPDATA!$A$196,AB$5,SUMIF($E$1:$E$4,$A41,$F$1:$F$4)+SUMIF(Sets!$W$7:$W$16,$B41,Sets!$Y$7:$Y$16)-1)</f>
        <v>5.176284839450351E-3</v>
      </c>
      <c r="AC41" s="57">
        <f ca="1">OFFSET(WPDATA!$A$196,AC$5,SUMIF($E$1:$E$4,$A41,$F$1:$F$4)+SUMIF(Sets!$W$7:$W$16,$B41,Sets!$Y$7:$Y$16)-1)</f>
        <v>5.1496288934802332E-3</v>
      </c>
      <c r="AD41" s="57">
        <f ca="1">OFFSET(WPDATA!$A$196,AD$5,SUMIF($E$1:$E$4,$A41,$F$1:$F$4)+SUMIF(Sets!$W$7:$W$16,$B41,Sets!$Y$7:$Y$16)-1)</f>
        <v>5.1232460774513809E-3</v>
      </c>
      <c r="AE41" s="57">
        <f ca="1">OFFSET(WPDATA!$A$196,AE$5,SUMIF($E$1:$E$4,$A41,$F$1:$F$4)+SUMIF(Sets!$W$7:$W$16,$B41,Sets!$Y$7:$Y$16)-1)</f>
        <v>5.0971322148255244E-3</v>
      </c>
      <c r="AF41" s="57">
        <f ca="1">OFFSET(WPDATA!$A$196,AF$5,SUMIF($E$1:$E$4,$A41,$F$1:$F$4)+SUMIF(Sets!$W$7:$W$16,$B41,Sets!$Y$7:$Y$16)-1)</f>
        <v>5.2436996882612458E-3</v>
      </c>
      <c r="AG41" s="57">
        <f ca="1">OFFSET(WPDATA!$A$196,AG$5,SUMIF($E$1:$E$4,$A41,$F$1:$F$4)+SUMIF(Sets!$W$7:$W$16,$B41,Sets!$Y$7:$Y$16)-1)</f>
        <v>5.2163467325260365E-3</v>
      </c>
      <c r="AH41" s="57">
        <f ca="1">OFFSET(WPDATA!$A$196,AH$5,SUMIF($E$1:$E$4,$A41,$F$1:$F$4)+SUMIF(Sets!$W$7:$W$16,$B41,Sets!$Y$7:$Y$16)-1)</f>
        <v>5.189277660955143E-3</v>
      </c>
      <c r="AI41" s="57">
        <f ca="1">OFFSET(WPDATA!$A$196,AI$5,SUMIF($E$1:$E$4,$A41,$F$1:$F$4)+SUMIF(Sets!$W$7:$W$16,$B41,Sets!$Y$7:$Y$16)-1)</f>
        <v>5.1624880769027244E-3</v>
      </c>
      <c r="AJ41" s="57">
        <f ca="1">OFFSET(WPDATA!$A$196,AJ$5,SUMIF($E$1:$E$4,$A41,$F$1:$F$4)+SUMIF(Sets!$W$7:$W$16,$B41,Sets!$Y$7:$Y$16)-1)</f>
        <v>5.1359736740471699E-3</v>
      </c>
      <c r="AK41" s="57">
        <f ca="1">OFFSET(WPDATA!$A$196,AK$5,SUMIF($E$1:$E$4,$A41,$F$1:$F$4)+SUMIF(Sets!$W$7:$W$16,$B41,Sets!$Y$7:$Y$16)-1)</f>
        <v>5.9247084013255942E-3</v>
      </c>
      <c r="AL41" s="57">
        <f ca="1">OFFSET(WPDATA!$A$196,AL$5,SUMIF($E$1:$E$4,$A41,$F$1:$F$4)+SUMIF(Sets!$W$7:$W$16,$B41,Sets!$Y$7:$Y$16)-1)</f>
        <v>5.8898129769005955E-3</v>
      </c>
      <c r="AM41" s="57">
        <f ca="1">OFFSET(WPDATA!$A$196,AM$5,SUMIF($E$1:$E$4,$A41,$F$1:$F$4)+SUMIF(Sets!$W$7:$W$16,$B41,Sets!$Y$7:$Y$16)-1)</f>
        <v>5.8553262006584986E-3</v>
      </c>
      <c r="AN41" s="57">
        <f ca="1">OFFSET(WPDATA!$A$196,AN$5,SUMIF($E$1:$E$4,$A41,$F$1:$F$4)+SUMIF(Sets!$W$7:$W$16,$B41,Sets!$Y$7:$Y$16)-1)</f>
        <v>5.8212409360850941E-3</v>
      </c>
      <c r="AO41" s="57">
        <f ca="1">OFFSET(WPDATA!$A$196,AO$5,SUMIF($E$1:$E$4,$A41,$F$1:$F$4)+SUMIF(Sets!$W$7:$W$16,$B41,Sets!$Y$7:$Y$16)-1)</f>
        <v>5.7875502118735428E-3</v>
      </c>
      <c r="AP41" s="57"/>
      <c r="AQ41" s="57"/>
      <c r="AR41" s="57"/>
      <c r="AS41" s="57"/>
      <c r="AT41" s="57"/>
    </row>
    <row r="42" spans="1:46" x14ac:dyDescent="0.25">
      <c r="A42" s="15" t="s">
        <v>337</v>
      </c>
      <c r="B42" s="15" t="str">
        <f t="shared" si="14"/>
        <v>sim4</v>
      </c>
      <c r="C42" s="57">
        <f ca="1">OFFSET(WPDATA!$A$196,C$5,SUMIF($E$1:$E$4,$A42,$F$1:$F$4)+SUMIF(Sets!$W$7:$W$16,$B42,Sets!$Y$7:$Y$16)-1)</f>
        <v>2.9595359004724636E-3</v>
      </c>
      <c r="D42" s="57">
        <f ca="1">OFFSET(WPDATA!$A$196,D$5,SUMIF($E$1:$E$4,$A42,$F$1:$F$4)+SUMIF(Sets!$W$7:$W$16,$B42,Sets!$Y$7:$Y$16)-1)</f>
        <v>2.9508028933743044E-3</v>
      </c>
      <c r="E42" s="57">
        <f ca="1">OFFSET(WPDATA!$A$196,E$5,SUMIF($E$1:$E$4,$A42,$F$1:$F$4)+SUMIF(Sets!$W$7:$W$16,$B42,Sets!$Y$7:$Y$16)-1)</f>
        <v>2.9421212734089541E-3</v>
      </c>
      <c r="F42" s="57">
        <f ca="1">OFFSET(WPDATA!$A$196,F$5,SUMIF($E$1:$E$4,$A42,$F$1:$F$4)+SUMIF(Sets!$W$7:$W$16,$B42,Sets!$Y$7:$Y$16)-1)</f>
        <v>2.9334905883427655E-3</v>
      </c>
      <c r="G42" s="57">
        <f ca="1">OFFSET(WPDATA!$A$196,G$5,SUMIF($E$1:$E$4,$A42,$F$1:$F$4)+SUMIF(Sets!$W$7:$W$16,$B42,Sets!$Y$7:$Y$16)-1)</f>
        <v>6.1122996322192976E-3</v>
      </c>
      <c r="H42" s="57">
        <f ca="1">OFFSET(WPDATA!$A$196,H$5,SUMIF($E$1:$E$4,$A42,$F$1:$F$4)+SUMIF(Sets!$W$7:$W$16,$B42,Sets!$Y$7:$Y$16)-1)</f>
        <v>6.0751663948963516E-3</v>
      </c>
      <c r="I42" s="57">
        <f ca="1">OFFSET(WPDATA!$A$196,I$5,SUMIF($E$1:$E$4,$A42,$F$1:$F$4)+SUMIF(Sets!$W$7:$W$16,$B42,Sets!$Y$7:$Y$16)-1)</f>
        <v>6.0384816143168544E-3</v>
      </c>
      <c r="J42" s="57">
        <f ca="1">OFFSET(WPDATA!$A$196,J$5,SUMIF($E$1:$E$4,$A42,$F$1:$F$4)+SUMIF(Sets!$W$7:$W$16,$B42,Sets!$Y$7:$Y$16)-1)</f>
        <v>6.0022372152495305E-3</v>
      </c>
      <c r="K42" s="57">
        <f ca="1">OFFSET(WPDATA!$A$196,K$5,SUMIF($E$1:$E$4,$A42,$F$1:$F$4)+SUMIF(Sets!$W$7:$W$16,$B42,Sets!$Y$7:$Y$16)-1)</f>
        <v>5.9664253151790374E-3</v>
      </c>
      <c r="L42" s="57">
        <f ca="1">OFFSET(WPDATA!$A$196,L$5,SUMIF($E$1:$E$4,$A42,$F$1:$F$4)+SUMIF(Sets!$W$7:$W$16,$B42,Sets!$Y$7:$Y$16)-1)</f>
        <v>6.5195080346565877E-3</v>
      </c>
      <c r="M42" s="57">
        <f ca="1">OFFSET(WPDATA!$A$196,M$5,SUMIF($E$1:$E$4,$A42,$F$1:$F$4)+SUMIF(Sets!$W$7:$W$16,$B42,Sets!$Y$7:$Y$16)-1)</f>
        <v>6.4772793598274767E-3</v>
      </c>
      <c r="N42" s="57">
        <f ca="1">OFFSET(WPDATA!$A$196,N$5,SUMIF($E$1:$E$4,$A42,$F$1:$F$4)+SUMIF(Sets!$W$7:$W$16,$B42,Sets!$Y$7:$Y$16)-1)</f>
        <v>6.4355942182295137E-3</v>
      </c>
      <c r="O42" s="57">
        <f ca="1">OFFSET(WPDATA!$A$196,O$5,SUMIF($E$1:$E$4,$A42,$F$1:$F$4)+SUMIF(Sets!$W$7:$W$16,$B42,Sets!$Y$7:$Y$16)-1)</f>
        <v>6.3944421830872348E-3</v>
      </c>
      <c r="P42" s="57">
        <f ca="1">OFFSET(WPDATA!$A$196,P$5,SUMIF($E$1:$E$4,$A42,$F$1:$F$4)+SUMIF(Sets!$W$7:$W$16,$B42,Sets!$Y$7:$Y$16)-1)</f>
        <v>6.3538130926243056E-3</v>
      </c>
      <c r="Q42" s="57">
        <f ca="1">OFFSET(WPDATA!$A$196,Q$5,SUMIF($E$1:$E$4,$A42,$F$1:$F$4)+SUMIF(Sets!$W$7:$W$16,$B42,Sets!$Y$7:$Y$16)-1)</f>
        <v>5.1676987528646639E-3</v>
      </c>
      <c r="R42" s="57">
        <f ca="1">OFFSET(WPDATA!$A$196,R$5,SUMIF($E$1:$E$4,$A42,$F$1:$F$4)+SUMIF(Sets!$W$7:$W$16,$B42,Sets!$Y$7:$Y$16)-1)</f>
        <v>5.1411309369335583E-3</v>
      </c>
      <c r="S42" s="57">
        <f ca="1">OFFSET(WPDATA!$A$196,S$5,SUMIF($E$1:$E$4,$A42,$F$1:$F$4)+SUMIF(Sets!$W$7:$W$16,$B42,Sets!$Y$7:$Y$16)-1)</f>
        <v>5.1148349009884162E-3</v>
      </c>
      <c r="T42" s="57">
        <f ca="1">OFFSET(WPDATA!$A$196,T$5,SUMIF($E$1:$E$4,$A42,$F$1:$F$4)+SUMIF(Sets!$W$7:$W$16,$B42,Sets!$Y$7:$Y$16)-1)</f>
        <v>5.0888064959170951E-3</v>
      </c>
      <c r="U42" s="57">
        <f ca="1">OFFSET(WPDATA!$A$196,U$5,SUMIF($E$1:$E$4,$A42,$F$1:$F$4)+SUMIF(Sets!$W$7:$W$16,$B42,Sets!$Y$7:$Y$16)-1)</f>
        <v>5.0630416566456579E-3</v>
      </c>
      <c r="V42" s="57">
        <f ca="1">OFFSET(WPDATA!$A$196,V$5,SUMIF($E$1:$E$4,$A42,$F$1:$F$4)+SUMIF(Sets!$W$7:$W$16,$B42,Sets!$Y$7:$Y$16)-1)</f>
        <v>5.5770291665080398E-3</v>
      </c>
      <c r="W42" s="57">
        <f ca="1">OFFSET(WPDATA!$A$196,W$5,SUMIF($E$1:$E$4,$A42,$F$1:$F$4)+SUMIF(Sets!$W$7:$W$16,$B42,Sets!$Y$7:$Y$16)-1)</f>
        <v>5.5460984138934319E-3</v>
      </c>
      <c r="X42" s="57">
        <f ca="1">OFFSET(WPDATA!$A$196,X$5,SUMIF($E$1:$E$4,$A42,$F$1:$F$4)+SUMIF(Sets!$W$7:$W$16,$B42,Sets!$Y$7:$Y$16)-1)</f>
        <v>5.5155088589589445E-3</v>
      </c>
      <c r="Y42" s="57">
        <f ca="1">OFFSET(WPDATA!$A$196,Y$5,SUMIF($E$1:$E$4,$A42,$F$1:$F$4)+SUMIF(Sets!$W$7:$W$16,$B42,Sets!$Y$7:$Y$16)-1)</f>
        <v>5.4852548870358503E-3</v>
      </c>
      <c r="Z42" s="57">
        <f ca="1">OFFSET(WPDATA!$A$196,Z$5,SUMIF($E$1:$E$4,$A42,$F$1:$F$4)+SUMIF(Sets!$W$7:$W$16,$B42,Sets!$Y$7:$Y$16)-1)</f>
        <v>5.4553310059749279E-3</v>
      </c>
      <c r="AA42" s="57">
        <f ca="1">OFFSET(WPDATA!$A$196,AA$5,SUMIF($E$1:$E$4,$A42,$F$1:$F$4)+SUMIF(Sets!$W$7:$W$16,$B42,Sets!$Y$7:$Y$16)-1)</f>
        <v>5.2032181788257588E-3</v>
      </c>
      <c r="AB42" s="57">
        <f ca="1">OFFSET(WPDATA!$A$196,AB$5,SUMIF($E$1:$E$4,$A42,$F$1:$F$4)+SUMIF(Sets!$W$7:$W$16,$B42,Sets!$Y$7:$Y$16)-1)</f>
        <v>5.176284839450351E-3</v>
      </c>
      <c r="AC42" s="57">
        <f ca="1">OFFSET(WPDATA!$A$196,AC$5,SUMIF($E$1:$E$4,$A42,$F$1:$F$4)+SUMIF(Sets!$W$7:$W$16,$B42,Sets!$Y$7:$Y$16)-1)</f>
        <v>5.1496288934802332E-3</v>
      </c>
      <c r="AD42" s="57">
        <f ca="1">OFFSET(WPDATA!$A$196,AD$5,SUMIF($E$1:$E$4,$A42,$F$1:$F$4)+SUMIF(Sets!$W$7:$W$16,$B42,Sets!$Y$7:$Y$16)-1)</f>
        <v>5.1232460774513809E-3</v>
      </c>
      <c r="AE42" s="57">
        <f ca="1">OFFSET(WPDATA!$A$196,AE$5,SUMIF($E$1:$E$4,$A42,$F$1:$F$4)+SUMIF(Sets!$W$7:$W$16,$B42,Sets!$Y$7:$Y$16)-1)</f>
        <v>5.0971322148255244E-3</v>
      </c>
      <c r="AF42" s="57">
        <f ca="1">OFFSET(WPDATA!$A$196,AF$5,SUMIF($E$1:$E$4,$A42,$F$1:$F$4)+SUMIF(Sets!$W$7:$W$16,$B42,Sets!$Y$7:$Y$16)-1)</f>
        <v>5.2436996882612458E-3</v>
      </c>
      <c r="AG42" s="57">
        <f ca="1">OFFSET(WPDATA!$A$196,AG$5,SUMIF($E$1:$E$4,$A42,$F$1:$F$4)+SUMIF(Sets!$W$7:$W$16,$B42,Sets!$Y$7:$Y$16)-1)</f>
        <v>5.2163467325260365E-3</v>
      </c>
      <c r="AH42" s="57">
        <f ca="1">OFFSET(WPDATA!$A$196,AH$5,SUMIF($E$1:$E$4,$A42,$F$1:$F$4)+SUMIF(Sets!$W$7:$W$16,$B42,Sets!$Y$7:$Y$16)-1)</f>
        <v>5.189277660955143E-3</v>
      </c>
      <c r="AI42" s="57">
        <f ca="1">OFFSET(WPDATA!$A$196,AI$5,SUMIF($E$1:$E$4,$A42,$F$1:$F$4)+SUMIF(Sets!$W$7:$W$16,$B42,Sets!$Y$7:$Y$16)-1)</f>
        <v>5.1624880769027244E-3</v>
      </c>
      <c r="AJ42" s="57">
        <f ca="1">OFFSET(WPDATA!$A$196,AJ$5,SUMIF($E$1:$E$4,$A42,$F$1:$F$4)+SUMIF(Sets!$W$7:$W$16,$B42,Sets!$Y$7:$Y$16)-1)</f>
        <v>5.1359736740471699E-3</v>
      </c>
      <c r="AK42" s="57">
        <f ca="1">OFFSET(WPDATA!$A$196,AK$5,SUMIF($E$1:$E$4,$A42,$F$1:$F$4)+SUMIF(Sets!$W$7:$W$16,$B42,Sets!$Y$7:$Y$16)-1)</f>
        <v>5.9247084013255942E-3</v>
      </c>
      <c r="AL42" s="57">
        <f ca="1">OFFSET(WPDATA!$A$196,AL$5,SUMIF($E$1:$E$4,$A42,$F$1:$F$4)+SUMIF(Sets!$W$7:$W$16,$B42,Sets!$Y$7:$Y$16)-1)</f>
        <v>5.8898129769005955E-3</v>
      </c>
      <c r="AM42" s="57">
        <f ca="1">OFFSET(WPDATA!$A$196,AM$5,SUMIF($E$1:$E$4,$A42,$F$1:$F$4)+SUMIF(Sets!$W$7:$W$16,$B42,Sets!$Y$7:$Y$16)-1)</f>
        <v>5.8553262006584986E-3</v>
      </c>
      <c r="AN42" s="57">
        <f ca="1">OFFSET(WPDATA!$A$196,AN$5,SUMIF($E$1:$E$4,$A42,$F$1:$F$4)+SUMIF(Sets!$W$7:$W$16,$B42,Sets!$Y$7:$Y$16)-1)</f>
        <v>5.8212409360850941E-3</v>
      </c>
      <c r="AO42" s="57">
        <f ca="1">OFFSET(WPDATA!$A$196,AO$5,SUMIF($E$1:$E$4,$A42,$F$1:$F$4)+SUMIF(Sets!$W$7:$W$16,$B42,Sets!$Y$7:$Y$16)-1)</f>
        <v>5.7875502118735428E-3</v>
      </c>
      <c r="AP42" s="57"/>
      <c r="AQ42" s="57"/>
      <c r="AR42" s="57"/>
      <c r="AS42" s="57"/>
      <c r="AT42" s="57"/>
    </row>
    <row r="43" spans="1:46" x14ac:dyDescent="0.25">
      <c r="A43" s="15" t="s">
        <v>337</v>
      </c>
      <c r="B43" s="15" t="str">
        <f t="shared" si="14"/>
        <v>sim5</v>
      </c>
      <c r="C43" s="57">
        <f ca="1">OFFSET(WPDATA!$A$196,C$5,SUMIF($E$1:$E$4,$A43,$F$1:$F$4)+SUMIF(Sets!$W$7:$W$16,$B43,Sets!$Y$7:$Y$16)-1)</f>
        <v>2.9595359004724636E-3</v>
      </c>
      <c r="D43" s="57">
        <f ca="1">OFFSET(WPDATA!$A$196,D$5,SUMIF($E$1:$E$4,$A43,$F$1:$F$4)+SUMIF(Sets!$W$7:$W$16,$B43,Sets!$Y$7:$Y$16)-1)</f>
        <v>2.9508028933743044E-3</v>
      </c>
      <c r="E43" s="57">
        <f ca="1">OFFSET(WPDATA!$A$196,E$5,SUMIF($E$1:$E$4,$A43,$F$1:$F$4)+SUMIF(Sets!$W$7:$W$16,$B43,Sets!$Y$7:$Y$16)-1)</f>
        <v>2.9421212734089541E-3</v>
      </c>
      <c r="F43" s="57">
        <f ca="1">OFFSET(WPDATA!$A$196,F$5,SUMIF($E$1:$E$4,$A43,$F$1:$F$4)+SUMIF(Sets!$W$7:$W$16,$B43,Sets!$Y$7:$Y$16)-1)</f>
        <v>2.9334905883427655E-3</v>
      </c>
      <c r="G43" s="57">
        <f ca="1">OFFSET(WPDATA!$A$196,G$5,SUMIF($E$1:$E$4,$A43,$F$1:$F$4)+SUMIF(Sets!$W$7:$W$16,$B43,Sets!$Y$7:$Y$16)-1)</f>
        <v>6.1122996322192976E-3</v>
      </c>
      <c r="H43" s="57">
        <f ca="1">OFFSET(WPDATA!$A$196,H$5,SUMIF($E$1:$E$4,$A43,$F$1:$F$4)+SUMIF(Sets!$W$7:$W$16,$B43,Sets!$Y$7:$Y$16)-1)</f>
        <v>6.0751663948963516E-3</v>
      </c>
      <c r="I43" s="57">
        <f ca="1">OFFSET(WPDATA!$A$196,I$5,SUMIF($E$1:$E$4,$A43,$F$1:$F$4)+SUMIF(Sets!$W$7:$W$16,$B43,Sets!$Y$7:$Y$16)-1)</f>
        <v>6.0384816143168544E-3</v>
      </c>
      <c r="J43" s="57">
        <f ca="1">OFFSET(WPDATA!$A$196,J$5,SUMIF($E$1:$E$4,$A43,$F$1:$F$4)+SUMIF(Sets!$W$7:$W$16,$B43,Sets!$Y$7:$Y$16)-1)</f>
        <v>6.0022372152495305E-3</v>
      </c>
      <c r="K43" s="57">
        <f ca="1">OFFSET(WPDATA!$A$196,K$5,SUMIF($E$1:$E$4,$A43,$F$1:$F$4)+SUMIF(Sets!$W$7:$W$16,$B43,Sets!$Y$7:$Y$16)-1)</f>
        <v>5.9664253151790374E-3</v>
      </c>
      <c r="L43" s="57">
        <f ca="1">OFFSET(WPDATA!$A$196,L$5,SUMIF($E$1:$E$4,$A43,$F$1:$F$4)+SUMIF(Sets!$W$7:$W$16,$B43,Sets!$Y$7:$Y$16)-1)</f>
        <v>6.5195080346565877E-3</v>
      </c>
      <c r="M43" s="57">
        <f ca="1">OFFSET(WPDATA!$A$196,M$5,SUMIF($E$1:$E$4,$A43,$F$1:$F$4)+SUMIF(Sets!$W$7:$W$16,$B43,Sets!$Y$7:$Y$16)-1)</f>
        <v>6.4772793598274767E-3</v>
      </c>
      <c r="N43" s="57">
        <f ca="1">OFFSET(WPDATA!$A$196,N$5,SUMIF($E$1:$E$4,$A43,$F$1:$F$4)+SUMIF(Sets!$W$7:$W$16,$B43,Sets!$Y$7:$Y$16)-1)</f>
        <v>6.4355942182295137E-3</v>
      </c>
      <c r="O43" s="57">
        <f ca="1">OFFSET(WPDATA!$A$196,O$5,SUMIF($E$1:$E$4,$A43,$F$1:$F$4)+SUMIF(Sets!$W$7:$W$16,$B43,Sets!$Y$7:$Y$16)-1)</f>
        <v>6.3944421830872348E-3</v>
      </c>
      <c r="P43" s="57">
        <f ca="1">OFFSET(WPDATA!$A$196,P$5,SUMIF($E$1:$E$4,$A43,$F$1:$F$4)+SUMIF(Sets!$W$7:$W$16,$B43,Sets!$Y$7:$Y$16)-1)</f>
        <v>6.3538130926243056E-3</v>
      </c>
      <c r="Q43" s="57">
        <f ca="1">OFFSET(WPDATA!$A$196,Q$5,SUMIF($E$1:$E$4,$A43,$F$1:$F$4)+SUMIF(Sets!$W$7:$W$16,$B43,Sets!$Y$7:$Y$16)-1)</f>
        <v>5.1676987528646639E-3</v>
      </c>
      <c r="R43" s="57">
        <f ca="1">OFFSET(WPDATA!$A$196,R$5,SUMIF($E$1:$E$4,$A43,$F$1:$F$4)+SUMIF(Sets!$W$7:$W$16,$B43,Sets!$Y$7:$Y$16)-1)</f>
        <v>5.1411309369335583E-3</v>
      </c>
      <c r="S43" s="57">
        <f ca="1">OFFSET(WPDATA!$A$196,S$5,SUMIF($E$1:$E$4,$A43,$F$1:$F$4)+SUMIF(Sets!$W$7:$W$16,$B43,Sets!$Y$7:$Y$16)-1)</f>
        <v>5.1148349009884162E-3</v>
      </c>
      <c r="T43" s="57">
        <f ca="1">OFFSET(WPDATA!$A$196,T$5,SUMIF($E$1:$E$4,$A43,$F$1:$F$4)+SUMIF(Sets!$W$7:$W$16,$B43,Sets!$Y$7:$Y$16)-1)</f>
        <v>5.0888064959170951E-3</v>
      </c>
      <c r="U43" s="57">
        <f ca="1">OFFSET(WPDATA!$A$196,U$5,SUMIF($E$1:$E$4,$A43,$F$1:$F$4)+SUMIF(Sets!$W$7:$W$16,$B43,Sets!$Y$7:$Y$16)-1)</f>
        <v>5.0630416566456579E-3</v>
      </c>
      <c r="V43" s="57">
        <f ca="1">OFFSET(WPDATA!$A$196,V$5,SUMIF($E$1:$E$4,$A43,$F$1:$F$4)+SUMIF(Sets!$W$7:$W$16,$B43,Sets!$Y$7:$Y$16)-1)</f>
        <v>5.5770291665080398E-3</v>
      </c>
      <c r="W43" s="57">
        <f ca="1">OFFSET(WPDATA!$A$196,W$5,SUMIF($E$1:$E$4,$A43,$F$1:$F$4)+SUMIF(Sets!$W$7:$W$16,$B43,Sets!$Y$7:$Y$16)-1)</f>
        <v>5.5460984138934319E-3</v>
      </c>
      <c r="X43" s="57">
        <f ca="1">OFFSET(WPDATA!$A$196,X$5,SUMIF($E$1:$E$4,$A43,$F$1:$F$4)+SUMIF(Sets!$W$7:$W$16,$B43,Sets!$Y$7:$Y$16)-1)</f>
        <v>5.5155088589589445E-3</v>
      </c>
      <c r="Y43" s="57">
        <f ca="1">OFFSET(WPDATA!$A$196,Y$5,SUMIF($E$1:$E$4,$A43,$F$1:$F$4)+SUMIF(Sets!$W$7:$W$16,$B43,Sets!$Y$7:$Y$16)-1)</f>
        <v>5.4852548870358503E-3</v>
      </c>
      <c r="Z43" s="57">
        <f ca="1">OFFSET(WPDATA!$A$196,Z$5,SUMIF($E$1:$E$4,$A43,$F$1:$F$4)+SUMIF(Sets!$W$7:$W$16,$B43,Sets!$Y$7:$Y$16)-1)</f>
        <v>5.4553310059749279E-3</v>
      </c>
      <c r="AA43" s="57">
        <f ca="1">OFFSET(WPDATA!$A$196,AA$5,SUMIF($E$1:$E$4,$A43,$F$1:$F$4)+SUMIF(Sets!$W$7:$W$16,$B43,Sets!$Y$7:$Y$16)-1)</f>
        <v>5.2032181788257588E-3</v>
      </c>
      <c r="AB43" s="57">
        <f ca="1">OFFSET(WPDATA!$A$196,AB$5,SUMIF($E$1:$E$4,$A43,$F$1:$F$4)+SUMIF(Sets!$W$7:$W$16,$B43,Sets!$Y$7:$Y$16)-1)</f>
        <v>5.176284839450351E-3</v>
      </c>
      <c r="AC43" s="57">
        <f ca="1">OFFSET(WPDATA!$A$196,AC$5,SUMIF($E$1:$E$4,$A43,$F$1:$F$4)+SUMIF(Sets!$W$7:$W$16,$B43,Sets!$Y$7:$Y$16)-1)</f>
        <v>5.1496288934802332E-3</v>
      </c>
      <c r="AD43" s="57">
        <f ca="1">OFFSET(WPDATA!$A$196,AD$5,SUMIF($E$1:$E$4,$A43,$F$1:$F$4)+SUMIF(Sets!$W$7:$W$16,$B43,Sets!$Y$7:$Y$16)-1)</f>
        <v>5.1232460774513809E-3</v>
      </c>
      <c r="AE43" s="57">
        <f ca="1">OFFSET(WPDATA!$A$196,AE$5,SUMIF($E$1:$E$4,$A43,$F$1:$F$4)+SUMIF(Sets!$W$7:$W$16,$B43,Sets!$Y$7:$Y$16)-1)</f>
        <v>5.0971322148255244E-3</v>
      </c>
      <c r="AF43" s="57">
        <f ca="1">OFFSET(WPDATA!$A$196,AF$5,SUMIF($E$1:$E$4,$A43,$F$1:$F$4)+SUMIF(Sets!$W$7:$W$16,$B43,Sets!$Y$7:$Y$16)-1)</f>
        <v>5.2436996882612458E-3</v>
      </c>
      <c r="AG43" s="57">
        <f ca="1">OFFSET(WPDATA!$A$196,AG$5,SUMIF($E$1:$E$4,$A43,$F$1:$F$4)+SUMIF(Sets!$W$7:$W$16,$B43,Sets!$Y$7:$Y$16)-1)</f>
        <v>5.2163467325260365E-3</v>
      </c>
      <c r="AH43" s="57">
        <f ca="1">OFFSET(WPDATA!$A$196,AH$5,SUMIF($E$1:$E$4,$A43,$F$1:$F$4)+SUMIF(Sets!$W$7:$W$16,$B43,Sets!$Y$7:$Y$16)-1)</f>
        <v>5.189277660955143E-3</v>
      </c>
      <c r="AI43" s="57">
        <f ca="1">OFFSET(WPDATA!$A$196,AI$5,SUMIF($E$1:$E$4,$A43,$F$1:$F$4)+SUMIF(Sets!$W$7:$W$16,$B43,Sets!$Y$7:$Y$16)-1)</f>
        <v>5.1624880769027244E-3</v>
      </c>
      <c r="AJ43" s="57">
        <f ca="1">OFFSET(WPDATA!$A$196,AJ$5,SUMIF($E$1:$E$4,$A43,$F$1:$F$4)+SUMIF(Sets!$W$7:$W$16,$B43,Sets!$Y$7:$Y$16)-1)</f>
        <v>5.1359736740471699E-3</v>
      </c>
      <c r="AK43" s="57">
        <f ca="1">OFFSET(WPDATA!$A$196,AK$5,SUMIF($E$1:$E$4,$A43,$F$1:$F$4)+SUMIF(Sets!$W$7:$W$16,$B43,Sets!$Y$7:$Y$16)-1)</f>
        <v>5.9247084013255942E-3</v>
      </c>
      <c r="AL43" s="57">
        <f ca="1">OFFSET(WPDATA!$A$196,AL$5,SUMIF($E$1:$E$4,$A43,$F$1:$F$4)+SUMIF(Sets!$W$7:$W$16,$B43,Sets!$Y$7:$Y$16)-1)</f>
        <v>5.8898129769005955E-3</v>
      </c>
      <c r="AM43" s="57">
        <f ca="1">OFFSET(WPDATA!$A$196,AM$5,SUMIF($E$1:$E$4,$A43,$F$1:$F$4)+SUMIF(Sets!$W$7:$W$16,$B43,Sets!$Y$7:$Y$16)-1)</f>
        <v>5.8553262006584986E-3</v>
      </c>
      <c r="AN43" s="57">
        <f ca="1">OFFSET(WPDATA!$A$196,AN$5,SUMIF($E$1:$E$4,$A43,$F$1:$F$4)+SUMIF(Sets!$W$7:$W$16,$B43,Sets!$Y$7:$Y$16)-1)</f>
        <v>5.8212409360850941E-3</v>
      </c>
      <c r="AO43" s="57">
        <f ca="1">OFFSET(WPDATA!$A$196,AO$5,SUMIF($E$1:$E$4,$A43,$F$1:$F$4)+SUMIF(Sets!$W$7:$W$16,$B43,Sets!$Y$7:$Y$16)-1)</f>
        <v>5.7875502118735428E-3</v>
      </c>
      <c r="AP43" s="57"/>
      <c r="AQ43" s="57"/>
      <c r="AR43" s="57"/>
      <c r="AS43" s="57"/>
      <c r="AT43" s="57"/>
    </row>
    <row r="44" spans="1:46" x14ac:dyDescent="0.25">
      <c r="A44" s="15" t="s">
        <v>337</v>
      </c>
      <c r="B44" s="15" t="str">
        <f t="shared" si="14"/>
        <v>sim6</v>
      </c>
      <c r="C44" s="57">
        <f ca="1">OFFSET(WPDATA!$A$196,C$5,SUMIF($E$1:$E$4,$A44,$F$1:$F$4)+SUMIF(Sets!$W$7:$W$16,$B44,Sets!$Y$7:$Y$16)-1)</f>
        <v>2.9595359004724636E-3</v>
      </c>
      <c r="D44" s="57">
        <f ca="1">OFFSET(WPDATA!$A$196,D$5,SUMIF($E$1:$E$4,$A44,$F$1:$F$4)+SUMIF(Sets!$W$7:$W$16,$B44,Sets!$Y$7:$Y$16)-1)</f>
        <v>2.9508028933743044E-3</v>
      </c>
      <c r="E44" s="57">
        <f ca="1">OFFSET(WPDATA!$A$196,E$5,SUMIF($E$1:$E$4,$A44,$F$1:$F$4)+SUMIF(Sets!$W$7:$W$16,$B44,Sets!$Y$7:$Y$16)-1)</f>
        <v>2.9421212734089541E-3</v>
      </c>
      <c r="F44" s="57">
        <f ca="1">OFFSET(WPDATA!$A$196,F$5,SUMIF($E$1:$E$4,$A44,$F$1:$F$4)+SUMIF(Sets!$W$7:$W$16,$B44,Sets!$Y$7:$Y$16)-1)</f>
        <v>2.9334905883427655E-3</v>
      </c>
      <c r="G44" s="57">
        <f ca="1">OFFSET(WPDATA!$A$196,G$5,SUMIF($E$1:$E$4,$A44,$F$1:$F$4)+SUMIF(Sets!$W$7:$W$16,$B44,Sets!$Y$7:$Y$16)-1)</f>
        <v>6.1122996322192976E-3</v>
      </c>
      <c r="H44" s="57">
        <f ca="1">OFFSET(WPDATA!$A$196,H$5,SUMIF($E$1:$E$4,$A44,$F$1:$F$4)+SUMIF(Sets!$W$7:$W$16,$B44,Sets!$Y$7:$Y$16)-1)</f>
        <v>6.0751663948963516E-3</v>
      </c>
      <c r="I44" s="57">
        <f ca="1">OFFSET(WPDATA!$A$196,I$5,SUMIF($E$1:$E$4,$A44,$F$1:$F$4)+SUMIF(Sets!$W$7:$W$16,$B44,Sets!$Y$7:$Y$16)-1)</f>
        <v>6.0384816143168544E-3</v>
      </c>
      <c r="J44" s="57">
        <f ca="1">OFFSET(WPDATA!$A$196,J$5,SUMIF($E$1:$E$4,$A44,$F$1:$F$4)+SUMIF(Sets!$W$7:$W$16,$B44,Sets!$Y$7:$Y$16)-1)</f>
        <v>6.0022372152495305E-3</v>
      </c>
      <c r="K44" s="57">
        <f ca="1">OFFSET(WPDATA!$A$196,K$5,SUMIF($E$1:$E$4,$A44,$F$1:$F$4)+SUMIF(Sets!$W$7:$W$16,$B44,Sets!$Y$7:$Y$16)-1)</f>
        <v>5.9664253151790374E-3</v>
      </c>
      <c r="L44" s="57">
        <f ca="1">OFFSET(WPDATA!$A$196,L$5,SUMIF($E$1:$E$4,$A44,$F$1:$F$4)+SUMIF(Sets!$W$7:$W$16,$B44,Sets!$Y$7:$Y$16)-1)</f>
        <v>6.5195080346565877E-3</v>
      </c>
      <c r="M44" s="57">
        <f ca="1">OFFSET(WPDATA!$A$196,M$5,SUMIF($E$1:$E$4,$A44,$F$1:$F$4)+SUMIF(Sets!$W$7:$W$16,$B44,Sets!$Y$7:$Y$16)-1)</f>
        <v>6.4772793598274767E-3</v>
      </c>
      <c r="N44" s="57">
        <f ca="1">OFFSET(WPDATA!$A$196,N$5,SUMIF($E$1:$E$4,$A44,$F$1:$F$4)+SUMIF(Sets!$W$7:$W$16,$B44,Sets!$Y$7:$Y$16)-1)</f>
        <v>6.4355942182295137E-3</v>
      </c>
      <c r="O44" s="57">
        <f ca="1">OFFSET(WPDATA!$A$196,O$5,SUMIF($E$1:$E$4,$A44,$F$1:$F$4)+SUMIF(Sets!$W$7:$W$16,$B44,Sets!$Y$7:$Y$16)-1)</f>
        <v>6.3944421830872348E-3</v>
      </c>
      <c r="P44" s="57">
        <f ca="1">OFFSET(WPDATA!$A$196,P$5,SUMIF($E$1:$E$4,$A44,$F$1:$F$4)+SUMIF(Sets!$W$7:$W$16,$B44,Sets!$Y$7:$Y$16)-1)</f>
        <v>6.3538130926243056E-3</v>
      </c>
      <c r="Q44" s="57">
        <f ca="1">OFFSET(WPDATA!$A$196,Q$5,SUMIF($E$1:$E$4,$A44,$F$1:$F$4)+SUMIF(Sets!$W$7:$W$16,$B44,Sets!$Y$7:$Y$16)-1)</f>
        <v>5.1676987528646639E-3</v>
      </c>
      <c r="R44" s="57">
        <f ca="1">OFFSET(WPDATA!$A$196,R$5,SUMIF($E$1:$E$4,$A44,$F$1:$F$4)+SUMIF(Sets!$W$7:$W$16,$B44,Sets!$Y$7:$Y$16)-1)</f>
        <v>5.1411309369335583E-3</v>
      </c>
      <c r="S44" s="57">
        <f ca="1">OFFSET(WPDATA!$A$196,S$5,SUMIF($E$1:$E$4,$A44,$F$1:$F$4)+SUMIF(Sets!$W$7:$W$16,$B44,Sets!$Y$7:$Y$16)-1)</f>
        <v>5.1148349009884162E-3</v>
      </c>
      <c r="T44" s="57">
        <f ca="1">OFFSET(WPDATA!$A$196,T$5,SUMIF($E$1:$E$4,$A44,$F$1:$F$4)+SUMIF(Sets!$W$7:$W$16,$B44,Sets!$Y$7:$Y$16)-1)</f>
        <v>5.0888064959170951E-3</v>
      </c>
      <c r="U44" s="57">
        <f ca="1">OFFSET(WPDATA!$A$196,U$5,SUMIF($E$1:$E$4,$A44,$F$1:$F$4)+SUMIF(Sets!$W$7:$W$16,$B44,Sets!$Y$7:$Y$16)-1)</f>
        <v>5.0630416566456579E-3</v>
      </c>
      <c r="V44" s="57">
        <f ca="1">OFFSET(WPDATA!$A$196,V$5,SUMIF($E$1:$E$4,$A44,$F$1:$F$4)+SUMIF(Sets!$W$7:$W$16,$B44,Sets!$Y$7:$Y$16)-1)</f>
        <v>5.5770291665080398E-3</v>
      </c>
      <c r="W44" s="57">
        <f ca="1">OFFSET(WPDATA!$A$196,W$5,SUMIF($E$1:$E$4,$A44,$F$1:$F$4)+SUMIF(Sets!$W$7:$W$16,$B44,Sets!$Y$7:$Y$16)-1)</f>
        <v>5.5460984138934319E-3</v>
      </c>
      <c r="X44" s="57">
        <f ca="1">OFFSET(WPDATA!$A$196,X$5,SUMIF($E$1:$E$4,$A44,$F$1:$F$4)+SUMIF(Sets!$W$7:$W$16,$B44,Sets!$Y$7:$Y$16)-1)</f>
        <v>5.5155088589589445E-3</v>
      </c>
      <c r="Y44" s="57">
        <f ca="1">OFFSET(WPDATA!$A$196,Y$5,SUMIF($E$1:$E$4,$A44,$F$1:$F$4)+SUMIF(Sets!$W$7:$W$16,$B44,Sets!$Y$7:$Y$16)-1)</f>
        <v>5.4852548870358503E-3</v>
      </c>
      <c r="Z44" s="57">
        <f ca="1">OFFSET(WPDATA!$A$196,Z$5,SUMIF($E$1:$E$4,$A44,$F$1:$F$4)+SUMIF(Sets!$W$7:$W$16,$B44,Sets!$Y$7:$Y$16)-1)</f>
        <v>5.4553310059749279E-3</v>
      </c>
      <c r="AA44" s="57">
        <f ca="1">OFFSET(WPDATA!$A$196,AA$5,SUMIF($E$1:$E$4,$A44,$F$1:$F$4)+SUMIF(Sets!$W$7:$W$16,$B44,Sets!$Y$7:$Y$16)-1)</f>
        <v>5.2032181788257588E-3</v>
      </c>
      <c r="AB44" s="57">
        <f ca="1">OFFSET(WPDATA!$A$196,AB$5,SUMIF($E$1:$E$4,$A44,$F$1:$F$4)+SUMIF(Sets!$W$7:$W$16,$B44,Sets!$Y$7:$Y$16)-1)</f>
        <v>5.176284839450351E-3</v>
      </c>
      <c r="AC44" s="57">
        <f ca="1">OFFSET(WPDATA!$A$196,AC$5,SUMIF($E$1:$E$4,$A44,$F$1:$F$4)+SUMIF(Sets!$W$7:$W$16,$B44,Sets!$Y$7:$Y$16)-1)</f>
        <v>5.1496288934802332E-3</v>
      </c>
      <c r="AD44" s="57">
        <f ca="1">OFFSET(WPDATA!$A$196,AD$5,SUMIF($E$1:$E$4,$A44,$F$1:$F$4)+SUMIF(Sets!$W$7:$W$16,$B44,Sets!$Y$7:$Y$16)-1)</f>
        <v>5.1232460774513809E-3</v>
      </c>
      <c r="AE44" s="57">
        <f ca="1">OFFSET(WPDATA!$A$196,AE$5,SUMIF($E$1:$E$4,$A44,$F$1:$F$4)+SUMIF(Sets!$W$7:$W$16,$B44,Sets!$Y$7:$Y$16)-1)</f>
        <v>5.0971322148255244E-3</v>
      </c>
      <c r="AF44" s="57">
        <f ca="1">OFFSET(WPDATA!$A$196,AF$5,SUMIF($E$1:$E$4,$A44,$F$1:$F$4)+SUMIF(Sets!$W$7:$W$16,$B44,Sets!$Y$7:$Y$16)-1)</f>
        <v>5.2436996882612458E-3</v>
      </c>
      <c r="AG44" s="57">
        <f ca="1">OFFSET(WPDATA!$A$196,AG$5,SUMIF($E$1:$E$4,$A44,$F$1:$F$4)+SUMIF(Sets!$W$7:$W$16,$B44,Sets!$Y$7:$Y$16)-1)</f>
        <v>5.2163467325260365E-3</v>
      </c>
      <c r="AH44" s="57">
        <f ca="1">OFFSET(WPDATA!$A$196,AH$5,SUMIF($E$1:$E$4,$A44,$F$1:$F$4)+SUMIF(Sets!$W$7:$W$16,$B44,Sets!$Y$7:$Y$16)-1)</f>
        <v>5.189277660955143E-3</v>
      </c>
      <c r="AI44" s="57">
        <f ca="1">OFFSET(WPDATA!$A$196,AI$5,SUMIF($E$1:$E$4,$A44,$F$1:$F$4)+SUMIF(Sets!$W$7:$W$16,$B44,Sets!$Y$7:$Y$16)-1)</f>
        <v>5.1624880769027244E-3</v>
      </c>
      <c r="AJ44" s="57">
        <f ca="1">OFFSET(WPDATA!$A$196,AJ$5,SUMIF($E$1:$E$4,$A44,$F$1:$F$4)+SUMIF(Sets!$W$7:$W$16,$B44,Sets!$Y$7:$Y$16)-1)</f>
        <v>5.1359736740471699E-3</v>
      </c>
      <c r="AK44" s="57">
        <f ca="1">OFFSET(WPDATA!$A$196,AK$5,SUMIF($E$1:$E$4,$A44,$F$1:$F$4)+SUMIF(Sets!$W$7:$W$16,$B44,Sets!$Y$7:$Y$16)-1)</f>
        <v>5.9247084013255942E-3</v>
      </c>
      <c r="AL44" s="57">
        <f ca="1">OFFSET(WPDATA!$A$196,AL$5,SUMIF($E$1:$E$4,$A44,$F$1:$F$4)+SUMIF(Sets!$W$7:$W$16,$B44,Sets!$Y$7:$Y$16)-1)</f>
        <v>5.8898129769005955E-3</v>
      </c>
      <c r="AM44" s="57">
        <f ca="1">OFFSET(WPDATA!$A$196,AM$5,SUMIF($E$1:$E$4,$A44,$F$1:$F$4)+SUMIF(Sets!$W$7:$W$16,$B44,Sets!$Y$7:$Y$16)-1)</f>
        <v>5.8553262006584986E-3</v>
      </c>
      <c r="AN44" s="57">
        <f ca="1">OFFSET(WPDATA!$A$196,AN$5,SUMIF($E$1:$E$4,$A44,$F$1:$F$4)+SUMIF(Sets!$W$7:$W$16,$B44,Sets!$Y$7:$Y$16)-1)</f>
        <v>5.8212409360850941E-3</v>
      </c>
      <c r="AO44" s="57">
        <f ca="1">OFFSET(WPDATA!$A$196,AO$5,SUMIF($E$1:$E$4,$A44,$F$1:$F$4)+SUMIF(Sets!$W$7:$W$16,$B44,Sets!$Y$7:$Y$16)-1)</f>
        <v>5.7875502118735428E-3</v>
      </c>
      <c r="AP44" s="57"/>
      <c r="AQ44" s="57"/>
      <c r="AR44" s="57"/>
      <c r="AS44" s="57"/>
      <c r="AT44" s="57"/>
    </row>
    <row r="45" spans="1:46" x14ac:dyDescent="0.25">
      <c r="A45" s="15" t="s">
        <v>337</v>
      </c>
      <c r="B45" s="15" t="str">
        <f t="shared" si="14"/>
        <v>sim7</v>
      </c>
      <c r="C45" s="57">
        <f ca="1">OFFSET(WPDATA!$A$196,C$5,SUMIF($E$1:$E$4,$A45,$F$1:$F$4)+SUMIF(Sets!$W$7:$W$16,$B45,Sets!$Y$7:$Y$16)-1)</f>
        <v>2.9595359004724636E-3</v>
      </c>
      <c r="D45" s="57">
        <f ca="1">OFFSET(WPDATA!$A$196,D$5,SUMIF($E$1:$E$4,$A45,$F$1:$F$4)+SUMIF(Sets!$W$7:$W$16,$B45,Sets!$Y$7:$Y$16)-1)</f>
        <v>2.9508028933743044E-3</v>
      </c>
      <c r="E45" s="57">
        <f ca="1">OFFSET(WPDATA!$A$196,E$5,SUMIF($E$1:$E$4,$A45,$F$1:$F$4)+SUMIF(Sets!$W$7:$W$16,$B45,Sets!$Y$7:$Y$16)-1)</f>
        <v>2.9421212734089541E-3</v>
      </c>
      <c r="F45" s="57">
        <f ca="1">OFFSET(WPDATA!$A$196,F$5,SUMIF($E$1:$E$4,$A45,$F$1:$F$4)+SUMIF(Sets!$W$7:$W$16,$B45,Sets!$Y$7:$Y$16)-1)</f>
        <v>2.9334905883427655E-3</v>
      </c>
      <c r="G45" s="57">
        <f ca="1">OFFSET(WPDATA!$A$196,G$5,SUMIF($E$1:$E$4,$A45,$F$1:$F$4)+SUMIF(Sets!$W$7:$W$16,$B45,Sets!$Y$7:$Y$16)-1)</f>
        <v>6.1122996322192976E-3</v>
      </c>
      <c r="H45" s="57">
        <f ca="1">OFFSET(WPDATA!$A$196,H$5,SUMIF($E$1:$E$4,$A45,$F$1:$F$4)+SUMIF(Sets!$W$7:$W$16,$B45,Sets!$Y$7:$Y$16)-1)</f>
        <v>6.0751663948963516E-3</v>
      </c>
      <c r="I45" s="57">
        <f ca="1">OFFSET(WPDATA!$A$196,I$5,SUMIF($E$1:$E$4,$A45,$F$1:$F$4)+SUMIF(Sets!$W$7:$W$16,$B45,Sets!$Y$7:$Y$16)-1)</f>
        <v>6.0384816143168544E-3</v>
      </c>
      <c r="J45" s="57">
        <f ca="1">OFFSET(WPDATA!$A$196,J$5,SUMIF($E$1:$E$4,$A45,$F$1:$F$4)+SUMIF(Sets!$W$7:$W$16,$B45,Sets!$Y$7:$Y$16)-1)</f>
        <v>6.0022372152495305E-3</v>
      </c>
      <c r="K45" s="57">
        <f ca="1">OFFSET(WPDATA!$A$196,K$5,SUMIF($E$1:$E$4,$A45,$F$1:$F$4)+SUMIF(Sets!$W$7:$W$16,$B45,Sets!$Y$7:$Y$16)-1)</f>
        <v>5.9664253151790374E-3</v>
      </c>
      <c r="L45" s="57">
        <f ca="1">OFFSET(WPDATA!$A$196,L$5,SUMIF($E$1:$E$4,$A45,$F$1:$F$4)+SUMIF(Sets!$W$7:$W$16,$B45,Sets!$Y$7:$Y$16)-1)</f>
        <v>6.5195080346565877E-3</v>
      </c>
      <c r="M45" s="57">
        <f ca="1">OFFSET(WPDATA!$A$196,M$5,SUMIF($E$1:$E$4,$A45,$F$1:$F$4)+SUMIF(Sets!$W$7:$W$16,$B45,Sets!$Y$7:$Y$16)-1)</f>
        <v>6.4772793598274767E-3</v>
      </c>
      <c r="N45" s="57">
        <f ca="1">OFFSET(WPDATA!$A$196,N$5,SUMIF($E$1:$E$4,$A45,$F$1:$F$4)+SUMIF(Sets!$W$7:$W$16,$B45,Sets!$Y$7:$Y$16)-1)</f>
        <v>6.4355942182295137E-3</v>
      </c>
      <c r="O45" s="57">
        <f ca="1">OFFSET(WPDATA!$A$196,O$5,SUMIF($E$1:$E$4,$A45,$F$1:$F$4)+SUMIF(Sets!$W$7:$W$16,$B45,Sets!$Y$7:$Y$16)-1)</f>
        <v>6.3944421830872348E-3</v>
      </c>
      <c r="P45" s="57">
        <f ca="1">OFFSET(WPDATA!$A$196,P$5,SUMIF($E$1:$E$4,$A45,$F$1:$F$4)+SUMIF(Sets!$W$7:$W$16,$B45,Sets!$Y$7:$Y$16)-1)</f>
        <v>6.3538130926243056E-3</v>
      </c>
      <c r="Q45" s="57">
        <f ca="1">OFFSET(WPDATA!$A$196,Q$5,SUMIF($E$1:$E$4,$A45,$F$1:$F$4)+SUMIF(Sets!$W$7:$W$16,$B45,Sets!$Y$7:$Y$16)-1)</f>
        <v>5.1676987528646639E-3</v>
      </c>
      <c r="R45" s="57">
        <f ca="1">OFFSET(WPDATA!$A$196,R$5,SUMIF($E$1:$E$4,$A45,$F$1:$F$4)+SUMIF(Sets!$W$7:$W$16,$B45,Sets!$Y$7:$Y$16)-1)</f>
        <v>5.1411309369335583E-3</v>
      </c>
      <c r="S45" s="57">
        <f ca="1">OFFSET(WPDATA!$A$196,S$5,SUMIF($E$1:$E$4,$A45,$F$1:$F$4)+SUMIF(Sets!$W$7:$W$16,$B45,Sets!$Y$7:$Y$16)-1)</f>
        <v>5.1148349009884162E-3</v>
      </c>
      <c r="T45" s="57">
        <f ca="1">OFFSET(WPDATA!$A$196,T$5,SUMIF($E$1:$E$4,$A45,$F$1:$F$4)+SUMIF(Sets!$W$7:$W$16,$B45,Sets!$Y$7:$Y$16)-1)</f>
        <v>5.0888064959170951E-3</v>
      </c>
      <c r="U45" s="57">
        <f ca="1">OFFSET(WPDATA!$A$196,U$5,SUMIF($E$1:$E$4,$A45,$F$1:$F$4)+SUMIF(Sets!$W$7:$W$16,$B45,Sets!$Y$7:$Y$16)-1)</f>
        <v>5.0630416566456579E-3</v>
      </c>
      <c r="V45" s="57">
        <f ca="1">OFFSET(WPDATA!$A$196,V$5,SUMIF($E$1:$E$4,$A45,$F$1:$F$4)+SUMIF(Sets!$W$7:$W$16,$B45,Sets!$Y$7:$Y$16)-1)</f>
        <v>5.5770291665080398E-3</v>
      </c>
      <c r="W45" s="57">
        <f ca="1">OFFSET(WPDATA!$A$196,W$5,SUMIF($E$1:$E$4,$A45,$F$1:$F$4)+SUMIF(Sets!$W$7:$W$16,$B45,Sets!$Y$7:$Y$16)-1)</f>
        <v>5.5460984138934319E-3</v>
      </c>
      <c r="X45" s="57">
        <f ca="1">OFFSET(WPDATA!$A$196,X$5,SUMIF($E$1:$E$4,$A45,$F$1:$F$4)+SUMIF(Sets!$W$7:$W$16,$B45,Sets!$Y$7:$Y$16)-1)</f>
        <v>5.5155088589589445E-3</v>
      </c>
      <c r="Y45" s="57">
        <f ca="1">OFFSET(WPDATA!$A$196,Y$5,SUMIF($E$1:$E$4,$A45,$F$1:$F$4)+SUMIF(Sets!$W$7:$W$16,$B45,Sets!$Y$7:$Y$16)-1)</f>
        <v>5.4852548870358503E-3</v>
      </c>
      <c r="Z45" s="57">
        <f ca="1">OFFSET(WPDATA!$A$196,Z$5,SUMIF($E$1:$E$4,$A45,$F$1:$F$4)+SUMIF(Sets!$W$7:$W$16,$B45,Sets!$Y$7:$Y$16)-1)</f>
        <v>5.4553310059749279E-3</v>
      </c>
      <c r="AA45" s="57">
        <f ca="1">OFFSET(WPDATA!$A$196,AA$5,SUMIF($E$1:$E$4,$A45,$F$1:$F$4)+SUMIF(Sets!$W$7:$W$16,$B45,Sets!$Y$7:$Y$16)-1)</f>
        <v>5.2032181788257588E-3</v>
      </c>
      <c r="AB45" s="57">
        <f ca="1">OFFSET(WPDATA!$A$196,AB$5,SUMIF($E$1:$E$4,$A45,$F$1:$F$4)+SUMIF(Sets!$W$7:$W$16,$B45,Sets!$Y$7:$Y$16)-1)</f>
        <v>5.176284839450351E-3</v>
      </c>
      <c r="AC45" s="57">
        <f ca="1">OFFSET(WPDATA!$A$196,AC$5,SUMIF($E$1:$E$4,$A45,$F$1:$F$4)+SUMIF(Sets!$W$7:$W$16,$B45,Sets!$Y$7:$Y$16)-1)</f>
        <v>5.1496288934802332E-3</v>
      </c>
      <c r="AD45" s="57">
        <f ca="1">OFFSET(WPDATA!$A$196,AD$5,SUMIF($E$1:$E$4,$A45,$F$1:$F$4)+SUMIF(Sets!$W$7:$W$16,$B45,Sets!$Y$7:$Y$16)-1)</f>
        <v>5.1232460774513809E-3</v>
      </c>
      <c r="AE45" s="57">
        <f ca="1">OFFSET(WPDATA!$A$196,AE$5,SUMIF($E$1:$E$4,$A45,$F$1:$F$4)+SUMIF(Sets!$W$7:$W$16,$B45,Sets!$Y$7:$Y$16)-1)</f>
        <v>5.0971322148255244E-3</v>
      </c>
      <c r="AF45" s="57">
        <f ca="1">OFFSET(WPDATA!$A$196,AF$5,SUMIF($E$1:$E$4,$A45,$F$1:$F$4)+SUMIF(Sets!$W$7:$W$16,$B45,Sets!$Y$7:$Y$16)-1)</f>
        <v>5.2436996882612458E-3</v>
      </c>
      <c r="AG45" s="57">
        <f ca="1">OFFSET(WPDATA!$A$196,AG$5,SUMIF($E$1:$E$4,$A45,$F$1:$F$4)+SUMIF(Sets!$W$7:$W$16,$B45,Sets!$Y$7:$Y$16)-1)</f>
        <v>5.2163467325260365E-3</v>
      </c>
      <c r="AH45" s="57">
        <f ca="1">OFFSET(WPDATA!$A$196,AH$5,SUMIF($E$1:$E$4,$A45,$F$1:$F$4)+SUMIF(Sets!$W$7:$W$16,$B45,Sets!$Y$7:$Y$16)-1)</f>
        <v>5.189277660955143E-3</v>
      </c>
      <c r="AI45" s="57">
        <f ca="1">OFFSET(WPDATA!$A$196,AI$5,SUMIF($E$1:$E$4,$A45,$F$1:$F$4)+SUMIF(Sets!$W$7:$W$16,$B45,Sets!$Y$7:$Y$16)-1)</f>
        <v>5.1624880769027244E-3</v>
      </c>
      <c r="AJ45" s="57">
        <f ca="1">OFFSET(WPDATA!$A$196,AJ$5,SUMIF($E$1:$E$4,$A45,$F$1:$F$4)+SUMIF(Sets!$W$7:$W$16,$B45,Sets!$Y$7:$Y$16)-1)</f>
        <v>5.1359736740471699E-3</v>
      </c>
      <c r="AK45" s="57">
        <f ca="1">OFFSET(WPDATA!$A$196,AK$5,SUMIF($E$1:$E$4,$A45,$F$1:$F$4)+SUMIF(Sets!$W$7:$W$16,$B45,Sets!$Y$7:$Y$16)-1)</f>
        <v>5.9247084013255942E-3</v>
      </c>
      <c r="AL45" s="57">
        <f ca="1">OFFSET(WPDATA!$A$196,AL$5,SUMIF($E$1:$E$4,$A45,$F$1:$F$4)+SUMIF(Sets!$W$7:$W$16,$B45,Sets!$Y$7:$Y$16)-1)</f>
        <v>5.8898129769005955E-3</v>
      </c>
      <c r="AM45" s="57">
        <f ca="1">OFFSET(WPDATA!$A$196,AM$5,SUMIF($E$1:$E$4,$A45,$F$1:$F$4)+SUMIF(Sets!$W$7:$W$16,$B45,Sets!$Y$7:$Y$16)-1)</f>
        <v>5.8553262006584986E-3</v>
      </c>
      <c r="AN45" s="57">
        <f ca="1">OFFSET(WPDATA!$A$196,AN$5,SUMIF($E$1:$E$4,$A45,$F$1:$F$4)+SUMIF(Sets!$W$7:$W$16,$B45,Sets!$Y$7:$Y$16)-1)</f>
        <v>5.8212409360850941E-3</v>
      </c>
      <c r="AO45" s="57">
        <f ca="1">OFFSET(WPDATA!$A$196,AO$5,SUMIF($E$1:$E$4,$A45,$F$1:$F$4)+SUMIF(Sets!$W$7:$W$16,$B45,Sets!$Y$7:$Y$16)-1)</f>
        <v>5.7875502118735428E-3</v>
      </c>
      <c r="AP45" s="57"/>
      <c r="AQ45" s="57"/>
      <c r="AR45" s="57"/>
      <c r="AS45" s="57"/>
      <c r="AT45" s="57"/>
    </row>
    <row r="46" spans="1:46" x14ac:dyDescent="0.25">
      <c r="A46" s="15" t="s">
        <v>337</v>
      </c>
      <c r="B46" s="15" t="str">
        <f t="shared" si="14"/>
        <v>sim8</v>
      </c>
      <c r="C46" s="57">
        <f ca="1">OFFSET(WPDATA!$A$196,C$5,SUMIF($E$1:$E$4,$A46,$F$1:$F$4)+SUMIF(Sets!$W$7:$W$16,$B46,Sets!$Y$7:$Y$16)-1)</f>
        <v>2.9595359004724636E-3</v>
      </c>
      <c r="D46" s="57">
        <f ca="1">OFFSET(WPDATA!$A$196,D$5,SUMIF($E$1:$E$4,$A46,$F$1:$F$4)+SUMIF(Sets!$W$7:$W$16,$B46,Sets!$Y$7:$Y$16)-1)</f>
        <v>2.9508028933743044E-3</v>
      </c>
      <c r="E46" s="57">
        <f ca="1">OFFSET(WPDATA!$A$196,E$5,SUMIF($E$1:$E$4,$A46,$F$1:$F$4)+SUMIF(Sets!$W$7:$W$16,$B46,Sets!$Y$7:$Y$16)-1)</f>
        <v>2.9421212734089541E-3</v>
      </c>
      <c r="F46" s="57">
        <f ca="1">OFFSET(WPDATA!$A$196,F$5,SUMIF($E$1:$E$4,$A46,$F$1:$F$4)+SUMIF(Sets!$W$7:$W$16,$B46,Sets!$Y$7:$Y$16)-1)</f>
        <v>2.9334905883427655E-3</v>
      </c>
      <c r="G46" s="57">
        <f ca="1">OFFSET(WPDATA!$A$196,G$5,SUMIF($E$1:$E$4,$A46,$F$1:$F$4)+SUMIF(Sets!$W$7:$W$16,$B46,Sets!$Y$7:$Y$16)-1)</f>
        <v>6.1122996322192976E-3</v>
      </c>
      <c r="H46" s="57">
        <f ca="1">OFFSET(WPDATA!$A$196,H$5,SUMIF($E$1:$E$4,$A46,$F$1:$F$4)+SUMIF(Sets!$W$7:$W$16,$B46,Sets!$Y$7:$Y$16)-1)</f>
        <v>6.0751663948963516E-3</v>
      </c>
      <c r="I46" s="57">
        <f ca="1">OFFSET(WPDATA!$A$196,I$5,SUMIF($E$1:$E$4,$A46,$F$1:$F$4)+SUMIF(Sets!$W$7:$W$16,$B46,Sets!$Y$7:$Y$16)-1)</f>
        <v>6.0384816143168544E-3</v>
      </c>
      <c r="J46" s="57">
        <f ca="1">OFFSET(WPDATA!$A$196,J$5,SUMIF($E$1:$E$4,$A46,$F$1:$F$4)+SUMIF(Sets!$W$7:$W$16,$B46,Sets!$Y$7:$Y$16)-1)</f>
        <v>6.0022372152495305E-3</v>
      </c>
      <c r="K46" s="57">
        <f ca="1">OFFSET(WPDATA!$A$196,K$5,SUMIF($E$1:$E$4,$A46,$F$1:$F$4)+SUMIF(Sets!$W$7:$W$16,$B46,Sets!$Y$7:$Y$16)-1)</f>
        <v>5.9664253151790374E-3</v>
      </c>
      <c r="L46" s="57">
        <f ca="1">OFFSET(WPDATA!$A$196,L$5,SUMIF($E$1:$E$4,$A46,$F$1:$F$4)+SUMIF(Sets!$W$7:$W$16,$B46,Sets!$Y$7:$Y$16)-1)</f>
        <v>6.5195080346565877E-3</v>
      </c>
      <c r="M46" s="57">
        <f ca="1">OFFSET(WPDATA!$A$196,M$5,SUMIF($E$1:$E$4,$A46,$F$1:$F$4)+SUMIF(Sets!$W$7:$W$16,$B46,Sets!$Y$7:$Y$16)-1)</f>
        <v>6.4772793598274767E-3</v>
      </c>
      <c r="N46" s="57">
        <f ca="1">OFFSET(WPDATA!$A$196,N$5,SUMIF($E$1:$E$4,$A46,$F$1:$F$4)+SUMIF(Sets!$W$7:$W$16,$B46,Sets!$Y$7:$Y$16)-1)</f>
        <v>6.4355942182295137E-3</v>
      </c>
      <c r="O46" s="57">
        <f ca="1">OFFSET(WPDATA!$A$196,O$5,SUMIF($E$1:$E$4,$A46,$F$1:$F$4)+SUMIF(Sets!$W$7:$W$16,$B46,Sets!$Y$7:$Y$16)-1)</f>
        <v>6.3944421830872348E-3</v>
      </c>
      <c r="P46" s="57">
        <f ca="1">OFFSET(WPDATA!$A$196,P$5,SUMIF($E$1:$E$4,$A46,$F$1:$F$4)+SUMIF(Sets!$W$7:$W$16,$B46,Sets!$Y$7:$Y$16)-1)</f>
        <v>6.3538130926243056E-3</v>
      </c>
      <c r="Q46" s="57">
        <f ca="1">OFFSET(WPDATA!$A$196,Q$5,SUMIF($E$1:$E$4,$A46,$F$1:$F$4)+SUMIF(Sets!$W$7:$W$16,$B46,Sets!$Y$7:$Y$16)-1)</f>
        <v>5.1676987528646639E-3</v>
      </c>
      <c r="R46" s="57">
        <f ca="1">OFFSET(WPDATA!$A$196,R$5,SUMIF($E$1:$E$4,$A46,$F$1:$F$4)+SUMIF(Sets!$W$7:$W$16,$B46,Sets!$Y$7:$Y$16)-1)</f>
        <v>5.1411309369335583E-3</v>
      </c>
      <c r="S46" s="57">
        <f ca="1">OFFSET(WPDATA!$A$196,S$5,SUMIF($E$1:$E$4,$A46,$F$1:$F$4)+SUMIF(Sets!$W$7:$W$16,$B46,Sets!$Y$7:$Y$16)-1)</f>
        <v>5.1148349009884162E-3</v>
      </c>
      <c r="T46" s="57">
        <f ca="1">OFFSET(WPDATA!$A$196,T$5,SUMIF($E$1:$E$4,$A46,$F$1:$F$4)+SUMIF(Sets!$W$7:$W$16,$B46,Sets!$Y$7:$Y$16)-1)</f>
        <v>5.0888064959170951E-3</v>
      </c>
      <c r="U46" s="57">
        <f ca="1">OFFSET(WPDATA!$A$196,U$5,SUMIF($E$1:$E$4,$A46,$F$1:$F$4)+SUMIF(Sets!$W$7:$W$16,$B46,Sets!$Y$7:$Y$16)-1)</f>
        <v>5.0630416566456579E-3</v>
      </c>
      <c r="V46" s="57">
        <f ca="1">OFFSET(WPDATA!$A$196,V$5,SUMIF($E$1:$E$4,$A46,$F$1:$F$4)+SUMIF(Sets!$W$7:$W$16,$B46,Sets!$Y$7:$Y$16)-1)</f>
        <v>5.5770291665080398E-3</v>
      </c>
      <c r="W46" s="57">
        <f ca="1">OFFSET(WPDATA!$A$196,W$5,SUMIF($E$1:$E$4,$A46,$F$1:$F$4)+SUMIF(Sets!$W$7:$W$16,$B46,Sets!$Y$7:$Y$16)-1)</f>
        <v>5.5460984138934319E-3</v>
      </c>
      <c r="X46" s="57">
        <f ca="1">OFFSET(WPDATA!$A$196,X$5,SUMIF($E$1:$E$4,$A46,$F$1:$F$4)+SUMIF(Sets!$W$7:$W$16,$B46,Sets!$Y$7:$Y$16)-1)</f>
        <v>5.5155088589589445E-3</v>
      </c>
      <c r="Y46" s="57">
        <f ca="1">OFFSET(WPDATA!$A$196,Y$5,SUMIF($E$1:$E$4,$A46,$F$1:$F$4)+SUMIF(Sets!$W$7:$W$16,$B46,Sets!$Y$7:$Y$16)-1)</f>
        <v>5.4852548870358503E-3</v>
      </c>
      <c r="Z46" s="57">
        <f ca="1">OFFSET(WPDATA!$A$196,Z$5,SUMIF($E$1:$E$4,$A46,$F$1:$F$4)+SUMIF(Sets!$W$7:$W$16,$B46,Sets!$Y$7:$Y$16)-1)</f>
        <v>5.4553310059749279E-3</v>
      </c>
      <c r="AA46" s="57">
        <f ca="1">OFFSET(WPDATA!$A$196,AA$5,SUMIF($E$1:$E$4,$A46,$F$1:$F$4)+SUMIF(Sets!$W$7:$W$16,$B46,Sets!$Y$7:$Y$16)-1)</f>
        <v>5.2032181788257588E-3</v>
      </c>
      <c r="AB46" s="57">
        <f ca="1">OFFSET(WPDATA!$A$196,AB$5,SUMIF($E$1:$E$4,$A46,$F$1:$F$4)+SUMIF(Sets!$W$7:$W$16,$B46,Sets!$Y$7:$Y$16)-1)</f>
        <v>5.176284839450351E-3</v>
      </c>
      <c r="AC46" s="57">
        <f ca="1">OFFSET(WPDATA!$A$196,AC$5,SUMIF($E$1:$E$4,$A46,$F$1:$F$4)+SUMIF(Sets!$W$7:$W$16,$B46,Sets!$Y$7:$Y$16)-1)</f>
        <v>5.1496288934802332E-3</v>
      </c>
      <c r="AD46" s="57">
        <f ca="1">OFFSET(WPDATA!$A$196,AD$5,SUMIF($E$1:$E$4,$A46,$F$1:$F$4)+SUMIF(Sets!$W$7:$W$16,$B46,Sets!$Y$7:$Y$16)-1)</f>
        <v>5.1232460774513809E-3</v>
      </c>
      <c r="AE46" s="57">
        <f ca="1">OFFSET(WPDATA!$A$196,AE$5,SUMIF($E$1:$E$4,$A46,$F$1:$F$4)+SUMIF(Sets!$W$7:$W$16,$B46,Sets!$Y$7:$Y$16)-1)</f>
        <v>5.0971322148255244E-3</v>
      </c>
      <c r="AF46" s="57">
        <f ca="1">OFFSET(WPDATA!$A$196,AF$5,SUMIF($E$1:$E$4,$A46,$F$1:$F$4)+SUMIF(Sets!$W$7:$W$16,$B46,Sets!$Y$7:$Y$16)-1)</f>
        <v>5.2436996882612458E-3</v>
      </c>
      <c r="AG46" s="57">
        <f ca="1">OFFSET(WPDATA!$A$196,AG$5,SUMIF($E$1:$E$4,$A46,$F$1:$F$4)+SUMIF(Sets!$W$7:$W$16,$B46,Sets!$Y$7:$Y$16)-1)</f>
        <v>5.2163467325260365E-3</v>
      </c>
      <c r="AH46" s="57">
        <f ca="1">OFFSET(WPDATA!$A$196,AH$5,SUMIF($E$1:$E$4,$A46,$F$1:$F$4)+SUMIF(Sets!$W$7:$W$16,$B46,Sets!$Y$7:$Y$16)-1)</f>
        <v>5.189277660955143E-3</v>
      </c>
      <c r="AI46" s="57">
        <f ca="1">OFFSET(WPDATA!$A$196,AI$5,SUMIF($E$1:$E$4,$A46,$F$1:$F$4)+SUMIF(Sets!$W$7:$W$16,$B46,Sets!$Y$7:$Y$16)-1)</f>
        <v>5.1624880769027244E-3</v>
      </c>
      <c r="AJ46" s="57">
        <f ca="1">OFFSET(WPDATA!$A$196,AJ$5,SUMIF($E$1:$E$4,$A46,$F$1:$F$4)+SUMIF(Sets!$W$7:$W$16,$B46,Sets!$Y$7:$Y$16)-1)</f>
        <v>5.1359736740471699E-3</v>
      </c>
      <c r="AK46" s="57">
        <f ca="1">OFFSET(WPDATA!$A$196,AK$5,SUMIF($E$1:$E$4,$A46,$F$1:$F$4)+SUMIF(Sets!$W$7:$W$16,$B46,Sets!$Y$7:$Y$16)-1)</f>
        <v>5.9247084013255942E-3</v>
      </c>
      <c r="AL46" s="57">
        <f ca="1">OFFSET(WPDATA!$A$196,AL$5,SUMIF($E$1:$E$4,$A46,$F$1:$F$4)+SUMIF(Sets!$W$7:$W$16,$B46,Sets!$Y$7:$Y$16)-1)</f>
        <v>5.8898129769005955E-3</v>
      </c>
      <c r="AM46" s="57">
        <f ca="1">OFFSET(WPDATA!$A$196,AM$5,SUMIF($E$1:$E$4,$A46,$F$1:$F$4)+SUMIF(Sets!$W$7:$W$16,$B46,Sets!$Y$7:$Y$16)-1)</f>
        <v>5.8553262006584986E-3</v>
      </c>
      <c r="AN46" s="57">
        <f ca="1">OFFSET(WPDATA!$A$196,AN$5,SUMIF($E$1:$E$4,$A46,$F$1:$F$4)+SUMIF(Sets!$W$7:$W$16,$B46,Sets!$Y$7:$Y$16)-1)</f>
        <v>5.8212409360850941E-3</v>
      </c>
      <c r="AO46" s="57">
        <f ca="1">OFFSET(WPDATA!$A$196,AO$5,SUMIF($E$1:$E$4,$A46,$F$1:$F$4)+SUMIF(Sets!$W$7:$W$16,$B46,Sets!$Y$7:$Y$16)-1)</f>
        <v>5.7875502118735428E-3</v>
      </c>
      <c r="AP46" s="57"/>
      <c r="AQ46" s="57"/>
      <c r="AR46" s="57"/>
      <c r="AS46" s="57"/>
      <c r="AT46" s="57"/>
    </row>
    <row r="47" spans="1:46" x14ac:dyDescent="0.25">
      <c r="A47" s="15" t="s">
        <v>337</v>
      </c>
      <c r="B47" s="15" t="str">
        <f t="shared" si="14"/>
        <v>sim9</v>
      </c>
      <c r="C47" s="57">
        <f ca="1">OFFSET(WPDATA!$A$196,C$5,SUMIF($E$1:$E$4,$A47,$F$1:$F$4)+SUMIF(Sets!$W$7:$W$16,$B47,Sets!$Y$7:$Y$16)-1)</f>
        <v>2.9595359004724636E-3</v>
      </c>
      <c r="D47" s="57">
        <f ca="1">OFFSET(WPDATA!$A$196,D$5,SUMIF($E$1:$E$4,$A47,$F$1:$F$4)+SUMIF(Sets!$W$7:$W$16,$B47,Sets!$Y$7:$Y$16)-1)</f>
        <v>2.9508028933743044E-3</v>
      </c>
      <c r="E47" s="57">
        <f ca="1">OFFSET(WPDATA!$A$196,E$5,SUMIF($E$1:$E$4,$A47,$F$1:$F$4)+SUMIF(Sets!$W$7:$W$16,$B47,Sets!$Y$7:$Y$16)-1)</f>
        <v>2.9421212734089541E-3</v>
      </c>
      <c r="F47" s="57">
        <f ca="1">OFFSET(WPDATA!$A$196,F$5,SUMIF($E$1:$E$4,$A47,$F$1:$F$4)+SUMIF(Sets!$W$7:$W$16,$B47,Sets!$Y$7:$Y$16)-1)</f>
        <v>2.9334905883427655E-3</v>
      </c>
      <c r="G47" s="57">
        <f ca="1">OFFSET(WPDATA!$A$196,G$5,SUMIF($E$1:$E$4,$A47,$F$1:$F$4)+SUMIF(Sets!$W$7:$W$16,$B47,Sets!$Y$7:$Y$16)-1)</f>
        <v>6.1122996322192976E-3</v>
      </c>
      <c r="H47" s="57">
        <f ca="1">OFFSET(WPDATA!$A$196,H$5,SUMIF($E$1:$E$4,$A47,$F$1:$F$4)+SUMIF(Sets!$W$7:$W$16,$B47,Sets!$Y$7:$Y$16)-1)</f>
        <v>6.0751663948963516E-3</v>
      </c>
      <c r="I47" s="57">
        <f ca="1">OFFSET(WPDATA!$A$196,I$5,SUMIF($E$1:$E$4,$A47,$F$1:$F$4)+SUMIF(Sets!$W$7:$W$16,$B47,Sets!$Y$7:$Y$16)-1)</f>
        <v>6.0384816143168544E-3</v>
      </c>
      <c r="J47" s="57">
        <f ca="1">OFFSET(WPDATA!$A$196,J$5,SUMIF($E$1:$E$4,$A47,$F$1:$F$4)+SUMIF(Sets!$W$7:$W$16,$B47,Sets!$Y$7:$Y$16)-1)</f>
        <v>6.0022372152495305E-3</v>
      </c>
      <c r="K47" s="57">
        <f ca="1">OFFSET(WPDATA!$A$196,K$5,SUMIF($E$1:$E$4,$A47,$F$1:$F$4)+SUMIF(Sets!$W$7:$W$16,$B47,Sets!$Y$7:$Y$16)-1)</f>
        <v>5.9664253151790374E-3</v>
      </c>
      <c r="L47" s="57">
        <f ca="1">OFFSET(WPDATA!$A$196,L$5,SUMIF($E$1:$E$4,$A47,$F$1:$F$4)+SUMIF(Sets!$W$7:$W$16,$B47,Sets!$Y$7:$Y$16)-1)</f>
        <v>6.5195080346565877E-3</v>
      </c>
      <c r="M47" s="57">
        <f ca="1">OFFSET(WPDATA!$A$196,M$5,SUMIF($E$1:$E$4,$A47,$F$1:$F$4)+SUMIF(Sets!$W$7:$W$16,$B47,Sets!$Y$7:$Y$16)-1)</f>
        <v>6.4772793598274767E-3</v>
      </c>
      <c r="N47" s="57">
        <f ca="1">OFFSET(WPDATA!$A$196,N$5,SUMIF($E$1:$E$4,$A47,$F$1:$F$4)+SUMIF(Sets!$W$7:$W$16,$B47,Sets!$Y$7:$Y$16)-1)</f>
        <v>6.4355942182295137E-3</v>
      </c>
      <c r="O47" s="57">
        <f ca="1">OFFSET(WPDATA!$A$196,O$5,SUMIF($E$1:$E$4,$A47,$F$1:$F$4)+SUMIF(Sets!$W$7:$W$16,$B47,Sets!$Y$7:$Y$16)-1)</f>
        <v>6.3944421830872348E-3</v>
      </c>
      <c r="P47" s="57">
        <f ca="1">OFFSET(WPDATA!$A$196,P$5,SUMIF($E$1:$E$4,$A47,$F$1:$F$4)+SUMIF(Sets!$W$7:$W$16,$B47,Sets!$Y$7:$Y$16)-1)</f>
        <v>6.3538130926243056E-3</v>
      </c>
      <c r="Q47" s="57">
        <f ca="1">OFFSET(WPDATA!$A$196,Q$5,SUMIF($E$1:$E$4,$A47,$F$1:$F$4)+SUMIF(Sets!$W$7:$W$16,$B47,Sets!$Y$7:$Y$16)-1)</f>
        <v>5.1676987528646639E-3</v>
      </c>
      <c r="R47" s="57">
        <f ca="1">OFFSET(WPDATA!$A$196,R$5,SUMIF($E$1:$E$4,$A47,$F$1:$F$4)+SUMIF(Sets!$W$7:$W$16,$B47,Sets!$Y$7:$Y$16)-1)</f>
        <v>5.1411309369335583E-3</v>
      </c>
      <c r="S47" s="57">
        <f ca="1">OFFSET(WPDATA!$A$196,S$5,SUMIF($E$1:$E$4,$A47,$F$1:$F$4)+SUMIF(Sets!$W$7:$W$16,$B47,Sets!$Y$7:$Y$16)-1)</f>
        <v>5.1148349009884162E-3</v>
      </c>
      <c r="T47" s="57">
        <f ca="1">OFFSET(WPDATA!$A$196,T$5,SUMIF($E$1:$E$4,$A47,$F$1:$F$4)+SUMIF(Sets!$W$7:$W$16,$B47,Sets!$Y$7:$Y$16)-1)</f>
        <v>5.0888064959170951E-3</v>
      </c>
      <c r="U47" s="57">
        <f ca="1">OFFSET(WPDATA!$A$196,U$5,SUMIF($E$1:$E$4,$A47,$F$1:$F$4)+SUMIF(Sets!$W$7:$W$16,$B47,Sets!$Y$7:$Y$16)-1)</f>
        <v>5.0630416566456579E-3</v>
      </c>
      <c r="V47" s="57">
        <f ca="1">OFFSET(WPDATA!$A$196,V$5,SUMIF($E$1:$E$4,$A47,$F$1:$F$4)+SUMIF(Sets!$W$7:$W$16,$B47,Sets!$Y$7:$Y$16)-1)</f>
        <v>5.5770291665080398E-3</v>
      </c>
      <c r="W47" s="57">
        <f ca="1">OFFSET(WPDATA!$A$196,W$5,SUMIF($E$1:$E$4,$A47,$F$1:$F$4)+SUMIF(Sets!$W$7:$W$16,$B47,Sets!$Y$7:$Y$16)-1)</f>
        <v>5.5460984138934319E-3</v>
      </c>
      <c r="X47" s="57">
        <f ca="1">OFFSET(WPDATA!$A$196,X$5,SUMIF($E$1:$E$4,$A47,$F$1:$F$4)+SUMIF(Sets!$W$7:$W$16,$B47,Sets!$Y$7:$Y$16)-1)</f>
        <v>5.5155088589589445E-3</v>
      </c>
      <c r="Y47" s="57">
        <f ca="1">OFFSET(WPDATA!$A$196,Y$5,SUMIF($E$1:$E$4,$A47,$F$1:$F$4)+SUMIF(Sets!$W$7:$W$16,$B47,Sets!$Y$7:$Y$16)-1)</f>
        <v>5.4852548870358503E-3</v>
      </c>
      <c r="Z47" s="57">
        <f ca="1">OFFSET(WPDATA!$A$196,Z$5,SUMIF($E$1:$E$4,$A47,$F$1:$F$4)+SUMIF(Sets!$W$7:$W$16,$B47,Sets!$Y$7:$Y$16)-1)</f>
        <v>5.4553310059749279E-3</v>
      </c>
      <c r="AA47" s="57">
        <f ca="1">OFFSET(WPDATA!$A$196,AA$5,SUMIF($E$1:$E$4,$A47,$F$1:$F$4)+SUMIF(Sets!$W$7:$W$16,$B47,Sets!$Y$7:$Y$16)-1)</f>
        <v>5.2032181788257588E-3</v>
      </c>
      <c r="AB47" s="57">
        <f ca="1">OFFSET(WPDATA!$A$196,AB$5,SUMIF($E$1:$E$4,$A47,$F$1:$F$4)+SUMIF(Sets!$W$7:$W$16,$B47,Sets!$Y$7:$Y$16)-1)</f>
        <v>5.176284839450351E-3</v>
      </c>
      <c r="AC47" s="57">
        <f ca="1">OFFSET(WPDATA!$A$196,AC$5,SUMIF($E$1:$E$4,$A47,$F$1:$F$4)+SUMIF(Sets!$W$7:$W$16,$B47,Sets!$Y$7:$Y$16)-1)</f>
        <v>5.1496288934802332E-3</v>
      </c>
      <c r="AD47" s="57">
        <f ca="1">OFFSET(WPDATA!$A$196,AD$5,SUMIF($E$1:$E$4,$A47,$F$1:$F$4)+SUMIF(Sets!$W$7:$W$16,$B47,Sets!$Y$7:$Y$16)-1)</f>
        <v>5.1232460774513809E-3</v>
      </c>
      <c r="AE47" s="57">
        <f ca="1">OFFSET(WPDATA!$A$196,AE$5,SUMIF($E$1:$E$4,$A47,$F$1:$F$4)+SUMIF(Sets!$W$7:$W$16,$B47,Sets!$Y$7:$Y$16)-1)</f>
        <v>5.0971322148255244E-3</v>
      </c>
      <c r="AF47" s="57">
        <f ca="1">OFFSET(WPDATA!$A$196,AF$5,SUMIF($E$1:$E$4,$A47,$F$1:$F$4)+SUMIF(Sets!$W$7:$W$16,$B47,Sets!$Y$7:$Y$16)-1)</f>
        <v>5.2436996882612458E-3</v>
      </c>
      <c r="AG47" s="57">
        <f ca="1">OFFSET(WPDATA!$A$196,AG$5,SUMIF($E$1:$E$4,$A47,$F$1:$F$4)+SUMIF(Sets!$W$7:$W$16,$B47,Sets!$Y$7:$Y$16)-1)</f>
        <v>5.2163467325260365E-3</v>
      </c>
      <c r="AH47" s="57">
        <f ca="1">OFFSET(WPDATA!$A$196,AH$5,SUMIF($E$1:$E$4,$A47,$F$1:$F$4)+SUMIF(Sets!$W$7:$W$16,$B47,Sets!$Y$7:$Y$16)-1)</f>
        <v>5.189277660955143E-3</v>
      </c>
      <c r="AI47" s="57">
        <f ca="1">OFFSET(WPDATA!$A$196,AI$5,SUMIF($E$1:$E$4,$A47,$F$1:$F$4)+SUMIF(Sets!$W$7:$W$16,$B47,Sets!$Y$7:$Y$16)-1)</f>
        <v>5.1624880769027244E-3</v>
      </c>
      <c r="AJ47" s="57">
        <f ca="1">OFFSET(WPDATA!$A$196,AJ$5,SUMIF($E$1:$E$4,$A47,$F$1:$F$4)+SUMIF(Sets!$W$7:$W$16,$B47,Sets!$Y$7:$Y$16)-1)</f>
        <v>5.1359736740471699E-3</v>
      </c>
      <c r="AK47" s="57">
        <f ca="1">OFFSET(WPDATA!$A$196,AK$5,SUMIF($E$1:$E$4,$A47,$F$1:$F$4)+SUMIF(Sets!$W$7:$W$16,$B47,Sets!$Y$7:$Y$16)-1)</f>
        <v>5.9247084013255942E-3</v>
      </c>
      <c r="AL47" s="57">
        <f ca="1">OFFSET(WPDATA!$A$196,AL$5,SUMIF($E$1:$E$4,$A47,$F$1:$F$4)+SUMIF(Sets!$W$7:$W$16,$B47,Sets!$Y$7:$Y$16)-1)</f>
        <v>5.8898129769005955E-3</v>
      </c>
      <c r="AM47" s="57">
        <f ca="1">OFFSET(WPDATA!$A$196,AM$5,SUMIF($E$1:$E$4,$A47,$F$1:$F$4)+SUMIF(Sets!$W$7:$W$16,$B47,Sets!$Y$7:$Y$16)-1)</f>
        <v>5.8553262006584986E-3</v>
      </c>
      <c r="AN47" s="57">
        <f ca="1">OFFSET(WPDATA!$A$196,AN$5,SUMIF($E$1:$E$4,$A47,$F$1:$F$4)+SUMIF(Sets!$W$7:$W$16,$B47,Sets!$Y$7:$Y$16)-1)</f>
        <v>5.8212409360850941E-3</v>
      </c>
      <c r="AO47" s="57">
        <f ca="1">OFFSET(WPDATA!$A$196,AO$5,SUMIF($E$1:$E$4,$A47,$F$1:$F$4)+SUMIF(Sets!$W$7:$W$16,$B47,Sets!$Y$7:$Y$16)-1)</f>
        <v>5.7875502118735428E-3</v>
      </c>
      <c r="AP47" s="57"/>
      <c r="AQ47" s="57"/>
      <c r="AR47" s="57"/>
      <c r="AS47" s="57"/>
      <c r="AT47" s="57"/>
    </row>
    <row r="48" spans="1:46" x14ac:dyDescent="0.25">
      <c r="A48" s="15" t="s">
        <v>338</v>
      </c>
      <c r="B48" s="15" t="str">
        <f t="shared" si="14"/>
        <v>base</v>
      </c>
      <c r="C48" s="59">
        <f t="shared" ca="1" si="14"/>
        <v>2.9595359004724636E-3</v>
      </c>
      <c r="D48" s="59">
        <f t="shared" ref="D48:AO48" ca="1" si="15">D38</f>
        <v>2.9508028933743044E-3</v>
      </c>
      <c r="E48" s="59">
        <f t="shared" ca="1" si="15"/>
        <v>2.9421212734089541E-3</v>
      </c>
      <c r="F48" s="59">
        <f t="shared" ca="1" si="15"/>
        <v>2.9334905883427655E-3</v>
      </c>
      <c r="G48" s="59">
        <f t="shared" ca="1" si="15"/>
        <v>6.1122996322192976E-3</v>
      </c>
      <c r="H48" s="59">
        <f t="shared" ca="1" si="15"/>
        <v>6.0751663948963516E-3</v>
      </c>
      <c r="I48" s="59">
        <f t="shared" ca="1" si="15"/>
        <v>6.0384816143168544E-3</v>
      </c>
      <c r="J48" s="59">
        <f t="shared" ca="1" si="15"/>
        <v>6.0022372152495305E-3</v>
      </c>
      <c r="K48" s="59">
        <f t="shared" ca="1" si="15"/>
        <v>5.9664253151790374E-3</v>
      </c>
      <c r="L48" s="59">
        <f t="shared" ca="1" si="15"/>
        <v>6.5195080346565877E-3</v>
      </c>
      <c r="M48" s="59">
        <f t="shared" ca="1" si="15"/>
        <v>6.4772793598274767E-3</v>
      </c>
      <c r="N48" s="59">
        <f t="shared" ca="1" si="15"/>
        <v>6.4355942182295137E-3</v>
      </c>
      <c r="O48" s="59">
        <f t="shared" ca="1" si="15"/>
        <v>6.3944421830872348E-3</v>
      </c>
      <c r="P48" s="59">
        <f t="shared" ca="1" si="15"/>
        <v>6.3538130926243056E-3</v>
      </c>
      <c r="Q48" s="59">
        <f t="shared" ca="1" si="15"/>
        <v>5.1676987528646639E-3</v>
      </c>
      <c r="R48" s="59">
        <f t="shared" ca="1" si="15"/>
        <v>5.1411309369335583E-3</v>
      </c>
      <c r="S48" s="59">
        <f t="shared" ca="1" si="15"/>
        <v>5.1148349009884162E-3</v>
      </c>
      <c r="T48" s="59">
        <f t="shared" ca="1" si="15"/>
        <v>5.0888064959170951E-3</v>
      </c>
      <c r="U48" s="59">
        <f t="shared" ca="1" si="15"/>
        <v>5.0630416566456579E-3</v>
      </c>
      <c r="V48" s="59">
        <f t="shared" ca="1" si="15"/>
        <v>5.5770291665080398E-3</v>
      </c>
      <c r="W48" s="59">
        <f t="shared" ca="1" si="15"/>
        <v>5.5460984138934319E-3</v>
      </c>
      <c r="X48" s="59">
        <f t="shared" ca="1" si="15"/>
        <v>5.5155088589589445E-3</v>
      </c>
      <c r="Y48" s="59">
        <f t="shared" ca="1" si="15"/>
        <v>5.4852548870358503E-3</v>
      </c>
      <c r="Z48" s="59">
        <f t="shared" ca="1" si="15"/>
        <v>5.4553310059749279E-3</v>
      </c>
      <c r="AA48" s="59">
        <f t="shared" ca="1" si="15"/>
        <v>5.2032181788257588E-3</v>
      </c>
      <c r="AB48" s="59">
        <f t="shared" ca="1" si="15"/>
        <v>5.176284839450351E-3</v>
      </c>
      <c r="AC48" s="59">
        <f t="shared" ca="1" si="15"/>
        <v>5.1496288934802332E-3</v>
      </c>
      <c r="AD48" s="59">
        <f t="shared" ca="1" si="15"/>
        <v>5.1232460774513809E-3</v>
      </c>
      <c r="AE48" s="59">
        <f t="shared" ca="1" si="15"/>
        <v>5.0971322148255244E-3</v>
      </c>
      <c r="AF48" s="59">
        <f t="shared" ca="1" si="15"/>
        <v>5.2436996882612458E-3</v>
      </c>
      <c r="AG48" s="59">
        <f t="shared" ca="1" si="15"/>
        <v>5.2163467325260365E-3</v>
      </c>
      <c r="AH48" s="59">
        <f t="shared" ca="1" si="15"/>
        <v>5.189277660955143E-3</v>
      </c>
      <c r="AI48" s="59">
        <f t="shared" ca="1" si="15"/>
        <v>5.1624880769027244E-3</v>
      </c>
      <c r="AJ48" s="59">
        <f t="shared" ca="1" si="15"/>
        <v>5.1359736740471699E-3</v>
      </c>
      <c r="AK48" s="59">
        <f t="shared" ca="1" si="15"/>
        <v>5.9247084013255942E-3</v>
      </c>
      <c r="AL48" s="59">
        <f t="shared" ca="1" si="15"/>
        <v>5.8898129769005955E-3</v>
      </c>
      <c r="AM48" s="59">
        <f t="shared" ca="1" si="15"/>
        <v>5.8553262006584986E-3</v>
      </c>
      <c r="AN48" s="59">
        <f t="shared" ca="1" si="15"/>
        <v>5.8212409360850941E-3</v>
      </c>
      <c r="AO48" s="59">
        <f t="shared" ca="1" si="15"/>
        <v>5.7875502118735428E-3</v>
      </c>
      <c r="AP48" s="57"/>
      <c r="AQ48" s="57"/>
      <c r="AR48" s="57"/>
      <c r="AS48" s="57"/>
      <c r="AT48" s="57"/>
    </row>
    <row r="49" spans="1:46" x14ac:dyDescent="0.25">
      <c r="A49" s="15" t="s">
        <v>338</v>
      </c>
      <c r="B49" s="15" t="str">
        <f t="shared" si="14"/>
        <v>sim1</v>
      </c>
      <c r="C49" s="59">
        <f t="shared" ca="1" si="14"/>
        <v>2.9595359004724636E-3</v>
      </c>
      <c r="D49" s="59">
        <f t="shared" ref="D49:AO49" ca="1" si="16">D39</f>
        <v>2.9508028933743044E-3</v>
      </c>
      <c r="E49" s="59">
        <f t="shared" ca="1" si="16"/>
        <v>2.9421212734089541E-3</v>
      </c>
      <c r="F49" s="59">
        <f t="shared" ca="1" si="16"/>
        <v>2.9334905883427655E-3</v>
      </c>
      <c r="G49" s="59">
        <f t="shared" ca="1" si="16"/>
        <v>6.1122996322192976E-3</v>
      </c>
      <c r="H49" s="59">
        <f t="shared" ca="1" si="16"/>
        <v>6.0751663948963516E-3</v>
      </c>
      <c r="I49" s="59">
        <f t="shared" ca="1" si="16"/>
        <v>6.0384816143168544E-3</v>
      </c>
      <c r="J49" s="59">
        <f t="shared" ca="1" si="16"/>
        <v>6.0022372152495305E-3</v>
      </c>
      <c r="K49" s="59">
        <f t="shared" ca="1" si="16"/>
        <v>5.9664253151790374E-3</v>
      </c>
      <c r="L49" s="59">
        <f t="shared" ca="1" si="16"/>
        <v>6.5195080346565877E-3</v>
      </c>
      <c r="M49" s="59">
        <f t="shared" ca="1" si="16"/>
        <v>6.4772793598274767E-3</v>
      </c>
      <c r="N49" s="59">
        <f t="shared" ca="1" si="16"/>
        <v>6.4355942182295137E-3</v>
      </c>
      <c r="O49" s="59">
        <f t="shared" ca="1" si="16"/>
        <v>6.3944421830872348E-3</v>
      </c>
      <c r="P49" s="59">
        <f t="shared" ca="1" si="16"/>
        <v>6.3538130926243056E-3</v>
      </c>
      <c r="Q49" s="59">
        <f t="shared" ca="1" si="16"/>
        <v>5.1676987528646639E-3</v>
      </c>
      <c r="R49" s="59">
        <f t="shared" ca="1" si="16"/>
        <v>5.1411309369335583E-3</v>
      </c>
      <c r="S49" s="59">
        <f t="shared" ca="1" si="16"/>
        <v>5.1148349009884162E-3</v>
      </c>
      <c r="T49" s="59">
        <f t="shared" ca="1" si="16"/>
        <v>5.0888064959170951E-3</v>
      </c>
      <c r="U49" s="59">
        <f t="shared" ca="1" si="16"/>
        <v>5.0630416566456579E-3</v>
      </c>
      <c r="V49" s="59">
        <f t="shared" ca="1" si="16"/>
        <v>5.5770291665080398E-3</v>
      </c>
      <c r="W49" s="59">
        <f t="shared" ca="1" si="16"/>
        <v>5.5460984138934319E-3</v>
      </c>
      <c r="X49" s="59">
        <f t="shared" ca="1" si="16"/>
        <v>5.5155088589589445E-3</v>
      </c>
      <c r="Y49" s="59">
        <f t="shared" ca="1" si="16"/>
        <v>5.4852548870358503E-3</v>
      </c>
      <c r="Z49" s="59">
        <f t="shared" ca="1" si="16"/>
        <v>5.4553310059749279E-3</v>
      </c>
      <c r="AA49" s="59">
        <f t="shared" ca="1" si="16"/>
        <v>5.2032181788257588E-3</v>
      </c>
      <c r="AB49" s="59">
        <f t="shared" ca="1" si="16"/>
        <v>5.176284839450351E-3</v>
      </c>
      <c r="AC49" s="59">
        <f t="shared" ca="1" si="16"/>
        <v>5.1496288934802332E-3</v>
      </c>
      <c r="AD49" s="59">
        <f t="shared" ca="1" si="16"/>
        <v>5.1232460774513809E-3</v>
      </c>
      <c r="AE49" s="59">
        <f t="shared" ca="1" si="16"/>
        <v>5.0971322148255244E-3</v>
      </c>
      <c r="AF49" s="59">
        <f t="shared" ca="1" si="16"/>
        <v>5.2436996882612458E-3</v>
      </c>
      <c r="AG49" s="59">
        <f t="shared" ca="1" si="16"/>
        <v>5.2163467325260365E-3</v>
      </c>
      <c r="AH49" s="59">
        <f t="shared" ca="1" si="16"/>
        <v>5.189277660955143E-3</v>
      </c>
      <c r="AI49" s="59">
        <f t="shared" ca="1" si="16"/>
        <v>5.1624880769027244E-3</v>
      </c>
      <c r="AJ49" s="59">
        <f t="shared" ca="1" si="16"/>
        <v>5.1359736740471699E-3</v>
      </c>
      <c r="AK49" s="59">
        <f t="shared" ca="1" si="16"/>
        <v>5.9247084013255942E-3</v>
      </c>
      <c r="AL49" s="59">
        <f t="shared" ca="1" si="16"/>
        <v>5.8898129769005955E-3</v>
      </c>
      <c r="AM49" s="59">
        <f t="shared" ca="1" si="16"/>
        <v>5.8553262006584986E-3</v>
      </c>
      <c r="AN49" s="59">
        <f t="shared" ca="1" si="16"/>
        <v>5.8212409360850941E-3</v>
      </c>
      <c r="AO49" s="59">
        <f t="shared" ca="1" si="16"/>
        <v>5.7875502118735428E-3</v>
      </c>
      <c r="AP49" s="57"/>
      <c r="AQ49" s="57"/>
      <c r="AR49" s="57"/>
      <c r="AS49" s="57"/>
      <c r="AT49" s="57"/>
    </row>
    <row r="50" spans="1:46" x14ac:dyDescent="0.25">
      <c r="A50" s="15" t="s">
        <v>338</v>
      </c>
      <c r="B50" s="15" t="str">
        <f t="shared" si="14"/>
        <v>sim2</v>
      </c>
      <c r="C50" s="59">
        <f t="shared" ca="1" si="14"/>
        <v>2.9595359004724636E-3</v>
      </c>
      <c r="D50" s="59">
        <f t="shared" ref="D50:AO50" ca="1" si="17">D40</f>
        <v>2.9508028933743044E-3</v>
      </c>
      <c r="E50" s="59">
        <f t="shared" ca="1" si="17"/>
        <v>2.9421212734089541E-3</v>
      </c>
      <c r="F50" s="59">
        <f t="shared" ca="1" si="17"/>
        <v>2.9334905883427655E-3</v>
      </c>
      <c r="G50" s="59">
        <f t="shared" ca="1" si="17"/>
        <v>6.1122996322192976E-3</v>
      </c>
      <c r="H50" s="59">
        <f t="shared" ca="1" si="17"/>
        <v>6.0751663948963516E-3</v>
      </c>
      <c r="I50" s="59">
        <f t="shared" ca="1" si="17"/>
        <v>6.0384816143168544E-3</v>
      </c>
      <c r="J50" s="59">
        <f t="shared" ca="1" si="17"/>
        <v>6.0022372152495305E-3</v>
      </c>
      <c r="K50" s="59">
        <f t="shared" ca="1" si="17"/>
        <v>5.9664253151790374E-3</v>
      </c>
      <c r="L50" s="59">
        <f t="shared" ca="1" si="17"/>
        <v>6.5195080346565877E-3</v>
      </c>
      <c r="M50" s="59">
        <f t="shared" ca="1" si="17"/>
        <v>6.4772793598274767E-3</v>
      </c>
      <c r="N50" s="59">
        <f t="shared" ca="1" si="17"/>
        <v>6.4355942182295137E-3</v>
      </c>
      <c r="O50" s="59">
        <f t="shared" ca="1" si="17"/>
        <v>6.3944421830872348E-3</v>
      </c>
      <c r="P50" s="59">
        <f t="shared" ca="1" si="17"/>
        <v>6.3538130926243056E-3</v>
      </c>
      <c r="Q50" s="59">
        <f t="shared" ca="1" si="17"/>
        <v>5.1676987528646639E-3</v>
      </c>
      <c r="R50" s="59">
        <f t="shared" ca="1" si="17"/>
        <v>5.1411309369335583E-3</v>
      </c>
      <c r="S50" s="59">
        <f t="shared" ca="1" si="17"/>
        <v>5.1148349009884162E-3</v>
      </c>
      <c r="T50" s="59">
        <f t="shared" ca="1" si="17"/>
        <v>5.0888064959170951E-3</v>
      </c>
      <c r="U50" s="59">
        <f t="shared" ca="1" si="17"/>
        <v>5.0630416566456579E-3</v>
      </c>
      <c r="V50" s="59">
        <f t="shared" ca="1" si="17"/>
        <v>5.5770291665080398E-3</v>
      </c>
      <c r="W50" s="59">
        <f t="shared" ca="1" si="17"/>
        <v>5.5460984138934319E-3</v>
      </c>
      <c r="X50" s="59">
        <f t="shared" ca="1" si="17"/>
        <v>5.5155088589589445E-3</v>
      </c>
      <c r="Y50" s="59">
        <f t="shared" ca="1" si="17"/>
        <v>5.4852548870358503E-3</v>
      </c>
      <c r="Z50" s="59">
        <f t="shared" ca="1" si="17"/>
        <v>5.4553310059749279E-3</v>
      </c>
      <c r="AA50" s="59">
        <f t="shared" ca="1" si="17"/>
        <v>5.2032181788257588E-3</v>
      </c>
      <c r="AB50" s="59">
        <f t="shared" ca="1" si="17"/>
        <v>5.176284839450351E-3</v>
      </c>
      <c r="AC50" s="59">
        <f t="shared" ca="1" si="17"/>
        <v>5.1496288934802332E-3</v>
      </c>
      <c r="AD50" s="59">
        <f t="shared" ca="1" si="17"/>
        <v>5.1232460774513809E-3</v>
      </c>
      <c r="AE50" s="59">
        <f t="shared" ca="1" si="17"/>
        <v>5.0971322148255244E-3</v>
      </c>
      <c r="AF50" s="59">
        <f t="shared" ca="1" si="17"/>
        <v>5.2436996882612458E-3</v>
      </c>
      <c r="AG50" s="59">
        <f t="shared" ca="1" si="17"/>
        <v>5.2163467325260365E-3</v>
      </c>
      <c r="AH50" s="59">
        <f t="shared" ca="1" si="17"/>
        <v>5.189277660955143E-3</v>
      </c>
      <c r="AI50" s="59">
        <f t="shared" ca="1" si="17"/>
        <v>5.1624880769027244E-3</v>
      </c>
      <c r="AJ50" s="59">
        <f t="shared" ca="1" si="17"/>
        <v>5.1359736740471699E-3</v>
      </c>
      <c r="AK50" s="59">
        <f t="shared" ca="1" si="17"/>
        <v>5.9247084013255942E-3</v>
      </c>
      <c r="AL50" s="59">
        <f t="shared" ca="1" si="17"/>
        <v>5.8898129769005955E-3</v>
      </c>
      <c r="AM50" s="59">
        <f t="shared" ca="1" si="17"/>
        <v>5.8553262006584986E-3</v>
      </c>
      <c r="AN50" s="59">
        <f t="shared" ca="1" si="17"/>
        <v>5.8212409360850941E-3</v>
      </c>
      <c r="AO50" s="59">
        <f t="shared" ca="1" si="17"/>
        <v>5.7875502118735428E-3</v>
      </c>
      <c r="AP50" s="57"/>
      <c r="AQ50" s="57"/>
      <c r="AR50" s="57"/>
      <c r="AS50" s="57"/>
      <c r="AT50" s="57"/>
    </row>
    <row r="51" spans="1:46" x14ac:dyDescent="0.25">
      <c r="A51" s="15" t="s">
        <v>338</v>
      </c>
      <c r="B51" s="15" t="str">
        <f t="shared" si="14"/>
        <v>sim3</v>
      </c>
      <c r="C51" s="59">
        <f t="shared" ca="1" si="14"/>
        <v>2.9595359004724636E-3</v>
      </c>
      <c r="D51" s="59">
        <f t="shared" ref="D51:AO51" ca="1" si="18">D41</f>
        <v>2.9508028933743044E-3</v>
      </c>
      <c r="E51" s="59">
        <f t="shared" ca="1" si="18"/>
        <v>2.9421212734089541E-3</v>
      </c>
      <c r="F51" s="59">
        <f t="shared" ca="1" si="18"/>
        <v>2.9334905883427655E-3</v>
      </c>
      <c r="G51" s="59">
        <f t="shared" ca="1" si="18"/>
        <v>6.1122996322192976E-3</v>
      </c>
      <c r="H51" s="59">
        <f t="shared" ca="1" si="18"/>
        <v>6.0751663948963516E-3</v>
      </c>
      <c r="I51" s="59">
        <f t="shared" ca="1" si="18"/>
        <v>6.0384816143168544E-3</v>
      </c>
      <c r="J51" s="59">
        <f t="shared" ca="1" si="18"/>
        <v>6.0022372152495305E-3</v>
      </c>
      <c r="K51" s="59">
        <f t="shared" ca="1" si="18"/>
        <v>5.9664253151790374E-3</v>
      </c>
      <c r="L51" s="59">
        <f t="shared" ca="1" si="18"/>
        <v>6.5195080346565877E-3</v>
      </c>
      <c r="M51" s="59">
        <f t="shared" ca="1" si="18"/>
        <v>6.4772793598274767E-3</v>
      </c>
      <c r="N51" s="59">
        <f t="shared" ca="1" si="18"/>
        <v>6.4355942182295137E-3</v>
      </c>
      <c r="O51" s="59">
        <f t="shared" ca="1" si="18"/>
        <v>6.3944421830872348E-3</v>
      </c>
      <c r="P51" s="59">
        <f t="shared" ca="1" si="18"/>
        <v>6.3538130926243056E-3</v>
      </c>
      <c r="Q51" s="59">
        <f t="shared" ca="1" si="18"/>
        <v>5.1676987528646639E-3</v>
      </c>
      <c r="R51" s="59">
        <f t="shared" ca="1" si="18"/>
        <v>5.1411309369335583E-3</v>
      </c>
      <c r="S51" s="59">
        <f t="shared" ca="1" si="18"/>
        <v>5.1148349009884162E-3</v>
      </c>
      <c r="T51" s="59">
        <f t="shared" ca="1" si="18"/>
        <v>5.0888064959170951E-3</v>
      </c>
      <c r="U51" s="59">
        <f t="shared" ca="1" si="18"/>
        <v>5.0630416566456579E-3</v>
      </c>
      <c r="V51" s="59">
        <f t="shared" ca="1" si="18"/>
        <v>5.5770291665080398E-3</v>
      </c>
      <c r="W51" s="59">
        <f t="shared" ca="1" si="18"/>
        <v>5.5460984138934319E-3</v>
      </c>
      <c r="X51" s="59">
        <f t="shared" ca="1" si="18"/>
        <v>5.5155088589589445E-3</v>
      </c>
      <c r="Y51" s="59">
        <f t="shared" ca="1" si="18"/>
        <v>5.4852548870358503E-3</v>
      </c>
      <c r="Z51" s="59">
        <f t="shared" ca="1" si="18"/>
        <v>5.4553310059749279E-3</v>
      </c>
      <c r="AA51" s="59">
        <f t="shared" ca="1" si="18"/>
        <v>5.2032181788257588E-3</v>
      </c>
      <c r="AB51" s="59">
        <f t="shared" ca="1" si="18"/>
        <v>5.176284839450351E-3</v>
      </c>
      <c r="AC51" s="59">
        <f t="shared" ca="1" si="18"/>
        <v>5.1496288934802332E-3</v>
      </c>
      <c r="AD51" s="59">
        <f t="shared" ca="1" si="18"/>
        <v>5.1232460774513809E-3</v>
      </c>
      <c r="AE51" s="59">
        <f t="shared" ca="1" si="18"/>
        <v>5.0971322148255244E-3</v>
      </c>
      <c r="AF51" s="59">
        <f t="shared" ca="1" si="18"/>
        <v>5.2436996882612458E-3</v>
      </c>
      <c r="AG51" s="59">
        <f t="shared" ca="1" si="18"/>
        <v>5.2163467325260365E-3</v>
      </c>
      <c r="AH51" s="59">
        <f t="shared" ca="1" si="18"/>
        <v>5.189277660955143E-3</v>
      </c>
      <c r="AI51" s="59">
        <f t="shared" ca="1" si="18"/>
        <v>5.1624880769027244E-3</v>
      </c>
      <c r="AJ51" s="59">
        <f t="shared" ca="1" si="18"/>
        <v>5.1359736740471699E-3</v>
      </c>
      <c r="AK51" s="59">
        <f t="shared" ca="1" si="18"/>
        <v>5.9247084013255942E-3</v>
      </c>
      <c r="AL51" s="59">
        <f t="shared" ca="1" si="18"/>
        <v>5.8898129769005955E-3</v>
      </c>
      <c r="AM51" s="59">
        <f t="shared" ca="1" si="18"/>
        <v>5.8553262006584986E-3</v>
      </c>
      <c r="AN51" s="59">
        <f t="shared" ca="1" si="18"/>
        <v>5.8212409360850941E-3</v>
      </c>
      <c r="AO51" s="59">
        <f t="shared" ca="1" si="18"/>
        <v>5.7875502118735428E-3</v>
      </c>
      <c r="AP51" s="57"/>
      <c r="AQ51" s="57"/>
      <c r="AR51" s="57"/>
      <c r="AS51" s="57"/>
      <c r="AT51" s="57"/>
    </row>
    <row r="52" spans="1:46" x14ac:dyDescent="0.25">
      <c r="A52" s="15" t="s">
        <v>338</v>
      </c>
      <c r="B52" s="15" t="str">
        <f t="shared" si="14"/>
        <v>sim4</v>
      </c>
      <c r="C52" s="59">
        <f t="shared" ca="1" si="14"/>
        <v>2.9595359004724636E-3</v>
      </c>
      <c r="D52" s="59">
        <f t="shared" ref="D52:AO52" ca="1" si="19">D42</f>
        <v>2.9508028933743044E-3</v>
      </c>
      <c r="E52" s="59">
        <f t="shared" ca="1" si="19"/>
        <v>2.9421212734089541E-3</v>
      </c>
      <c r="F52" s="59">
        <f t="shared" ca="1" si="19"/>
        <v>2.9334905883427655E-3</v>
      </c>
      <c r="G52" s="59">
        <f t="shared" ca="1" si="19"/>
        <v>6.1122996322192976E-3</v>
      </c>
      <c r="H52" s="59">
        <f t="shared" ca="1" si="19"/>
        <v>6.0751663948963516E-3</v>
      </c>
      <c r="I52" s="59">
        <f t="shared" ca="1" si="19"/>
        <v>6.0384816143168544E-3</v>
      </c>
      <c r="J52" s="59">
        <f t="shared" ca="1" si="19"/>
        <v>6.0022372152495305E-3</v>
      </c>
      <c r="K52" s="59">
        <f t="shared" ca="1" si="19"/>
        <v>5.9664253151790374E-3</v>
      </c>
      <c r="L52" s="59">
        <f t="shared" ca="1" si="19"/>
        <v>6.5195080346565877E-3</v>
      </c>
      <c r="M52" s="59">
        <f t="shared" ca="1" si="19"/>
        <v>6.4772793598274767E-3</v>
      </c>
      <c r="N52" s="59">
        <f t="shared" ca="1" si="19"/>
        <v>6.4355942182295137E-3</v>
      </c>
      <c r="O52" s="59">
        <f t="shared" ca="1" si="19"/>
        <v>6.3944421830872348E-3</v>
      </c>
      <c r="P52" s="59">
        <f t="shared" ca="1" si="19"/>
        <v>6.3538130926243056E-3</v>
      </c>
      <c r="Q52" s="59">
        <f t="shared" ca="1" si="19"/>
        <v>5.1676987528646639E-3</v>
      </c>
      <c r="R52" s="59">
        <f t="shared" ca="1" si="19"/>
        <v>5.1411309369335583E-3</v>
      </c>
      <c r="S52" s="59">
        <f t="shared" ca="1" si="19"/>
        <v>5.1148349009884162E-3</v>
      </c>
      <c r="T52" s="59">
        <f t="shared" ca="1" si="19"/>
        <v>5.0888064959170951E-3</v>
      </c>
      <c r="U52" s="59">
        <f t="shared" ca="1" si="19"/>
        <v>5.0630416566456579E-3</v>
      </c>
      <c r="V52" s="59">
        <f t="shared" ca="1" si="19"/>
        <v>5.5770291665080398E-3</v>
      </c>
      <c r="W52" s="59">
        <f t="shared" ca="1" si="19"/>
        <v>5.5460984138934319E-3</v>
      </c>
      <c r="X52" s="59">
        <f t="shared" ca="1" si="19"/>
        <v>5.5155088589589445E-3</v>
      </c>
      <c r="Y52" s="59">
        <f t="shared" ca="1" si="19"/>
        <v>5.4852548870358503E-3</v>
      </c>
      <c r="Z52" s="59">
        <f t="shared" ca="1" si="19"/>
        <v>5.4553310059749279E-3</v>
      </c>
      <c r="AA52" s="59">
        <f t="shared" ca="1" si="19"/>
        <v>5.2032181788257588E-3</v>
      </c>
      <c r="AB52" s="59">
        <f t="shared" ca="1" si="19"/>
        <v>5.176284839450351E-3</v>
      </c>
      <c r="AC52" s="59">
        <f t="shared" ca="1" si="19"/>
        <v>5.1496288934802332E-3</v>
      </c>
      <c r="AD52" s="59">
        <f t="shared" ca="1" si="19"/>
        <v>5.1232460774513809E-3</v>
      </c>
      <c r="AE52" s="59">
        <f t="shared" ca="1" si="19"/>
        <v>5.0971322148255244E-3</v>
      </c>
      <c r="AF52" s="59">
        <f t="shared" ca="1" si="19"/>
        <v>5.2436996882612458E-3</v>
      </c>
      <c r="AG52" s="59">
        <f t="shared" ca="1" si="19"/>
        <v>5.2163467325260365E-3</v>
      </c>
      <c r="AH52" s="59">
        <f t="shared" ca="1" si="19"/>
        <v>5.189277660955143E-3</v>
      </c>
      <c r="AI52" s="59">
        <f t="shared" ca="1" si="19"/>
        <v>5.1624880769027244E-3</v>
      </c>
      <c r="AJ52" s="59">
        <f t="shared" ca="1" si="19"/>
        <v>5.1359736740471699E-3</v>
      </c>
      <c r="AK52" s="59">
        <f t="shared" ca="1" si="19"/>
        <v>5.9247084013255942E-3</v>
      </c>
      <c r="AL52" s="59">
        <f t="shared" ca="1" si="19"/>
        <v>5.8898129769005955E-3</v>
      </c>
      <c r="AM52" s="59">
        <f t="shared" ca="1" si="19"/>
        <v>5.8553262006584986E-3</v>
      </c>
      <c r="AN52" s="59">
        <f t="shared" ca="1" si="19"/>
        <v>5.8212409360850941E-3</v>
      </c>
      <c r="AO52" s="59">
        <f t="shared" ca="1" si="19"/>
        <v>5.7875502118735428E-3</v>
      </c>
      <c r="AP52" s="57"/>
      <c r="AQ52" s="57"/>
      <c r="AR52" s="57"/>
      <c r="AS52" s="57"/>
      <c r="AT52" s="57"/>
    </row>
    <row r="53" spans="1:46" x14ac:dyDescent="0.25">
      <c r="A53" s="15" t="s">
        <v>338</v>
      </c>
      <c r="B53" s="15" t="str">
        <f t="shared" si="14"/>
        <v>sim5</v>
      </c>
      <c r="C53" s="59">
        <f t="shared" ca="1" si="14"/>
        <v>2.9595359004724636E-3</v>
      </c>
      <c r="D53" s="59">
        <f t="shared" ref="D53:AO53" ca="1" si="20">D43</f>
        <v>2.9508028933743044E-3</v>
      </c>
      <c r="E53" s="59">
        <f t="shared" ca="1" si="20"/>
        <v>2.9421212734089541E-3</v>
      </c>
      <c r="F53" s="59">
        <f t="shared" ca="1" si="20"/>
        <v>2.9334905883427655E-3</v>
      </c>
      <c r="G53" s="59">
        <f t="shared" ca="1" si="20"/>
        <v>6.1122996322192976E-3</v>
      </c>
      <c r="H53" s="59">
        <f t="shared" ca="1" si="20"/>
        <v>6.0751663948963516E-3</v>
      </c>
      <c r="I53" s="59">
        <f t="shared" ca="1" si="20"/>
        <v>6.0384816143168544E-3</v>
      </c>
      <c r="J53" s="59">
        <f t="shared" ca="1" si="20"/>
        <v>6.0022372152495305E-3</v>
      </c>
      <c r="K53" s="59">
        <f t="shared" ca="1" si="20"/>
        <v>5.9664253151790374E-3</v>
      </c>
      <c r="L53" s="59">
        <f t="shared" ca="1" si="20"/>
        <v>6.5195080346565877E-3</v>
      </c>
      <c r="M53" s="59">
        <f t="shared" ca="1" si="20"/>
        <v>6.4772793598274767E-3</v>
      </c>
      <c r="N53" s="59">
        <f t="shared" ca="1" si="20"/>
        <v>6.4355942182295137E-3</v>
      </c>
      <c r="O53" s="59">
        <f t="shared" ca="1" si="20"/>
        <v>6.3944421830872348E-3</v>
      </c>
      <c r="P53" s="59">
        <f t="shared" ca="1" si="20"/>
        <v>6.3538130926243056E-3</v>
      </c>
      <c r="Q53" s="59">
        <f t="shared" ca="1" si="20"/>
        <v>5.1676987528646639E-3</v>
      </c>
      <c r="R53" s="59">
        <f t="shared" ca="1" si="20"/>
        <v>5.1411309369335583E-3</v>
      </c>
      <c r="S53" s="59">
        <f t="shared" ca="1" si="20"/>
        <v>5.1148349009884162E-3</v>
      </c>
      <c r="T53" s="59">
        <f t="shared" ca="1" si="20"/>
        <v>5.0888064959170951E-3</v>
      </c>
      <c r="U53" s="59">
        <f t="shared" ca="1" si="20"/>
        <v>5.0630416566456579E-3</v>
      </c>
      <c r="V53" s="59">
        <f t="shared" ca="1" si="20"/>
        <v>5.5770291665080398E-3</v>
      </c>
      <c r="W53" s="59">
        <f t="shared" ca="1" si="20"/>
        <v>5.5460984138934319E-3</v>
      </c>
      <c r="X53" s="59">
        <f t="shared" ca="1" si="20"/>
        <v>5.5155088589589445E-3</v>
      </c>
      <c r="Y53" s="59">
        <f t="shared" ca="1" si="20"/>
        <v>5.4852548870358503E-3</v>
      </c>
      <c r="Z53" s="59">
        <f t="shared" ca="1" si="20"/>
        <v>5.4553310059749279E-3</v>
      </c>
      <c r="AA53" s="59">
        <f t="shared" ca="1" si="20"/>
        <v>5.2032181788257588E-3</v>
      </c>
      <c r="AB53" s="59">
        <f t="shared" ca="1" si="20"/>
        <v>5.176284839450351E-3</v>
      </c>
      <c r="AC53" s="59">
        <f t="shared" ca="1" si="20"/>
        <v>5.1496288934802332E-3</v>
      </c>
      <c r="AD53" s="59">
        <f t="shared" ca="1" si="20"/>
        <v>5.1232460774513809E-3</v>
      </c>
      <c r="AE53" s="59">
        <f t="shared" ca="1" si="20"/>
        <v>5.0971322148255244E-3</v>
      </c>
      <c r="AF53" s="59">
        <f t="shared" ca="1" si="20"/>
        <v>5.2436996882612458E-3</v>
      </c>
      <c r="AG53" s="59">
        <f t="shared" ca="1" si="20"/>
        <v>5.2163467325260365E-3</v>
      </c>
      <c r="AH53" s="59">
        <f t="shared" ca="1" si="20"/>
        <v>5.189277660955143E-3</v>
      </c>
      <c r="AI53" s="59">
        <f t="shared" ca="1" si="20"/>
        <v>5.1624880769027244E-3</v>
      </c>
      <c r="AJ53" s="59">
        <f t="shared" ca="1" si="20"/>
        <v>5.1359736740471699E-3</v>
      </c>
      <c r="AK53" s="59">
        <f t="shared" ca="1" si="20"/>
        <v>5.9247084013255942E-3</v>
      </c>
      <c r="AL53" s="59">
        <f t="shared" ca="1" si="20"/>
        <v>5.8898129769005955E-3</v>
      </c>
      <c r="AM53" s="59">
        <f t="shared" ca="1" si="20"/>
        <v>5.8553262006584986E-3</v>
      </c>
      <c r="AN53" s="59">
        <f t="shared" ca="1" si="20"/>
        <v>5.8212409360850941E-3</v>
      </c>
      <c r="AO53" s="59">
        <f t="shared" ca="1" si="20"/>
        <v>5.7875502118735428E-3</v>
      </c>
      <c r="AP53" s="57"/>
      <c r="AQ53" s="57"/>
      <c r="AR53" s="57"/>
      <c r="AS53" s="57"/>
      <c r="AT53" s="57"/>
    </row>
    <row r="54" spans="1:46" x14ac:dyDescent="0.25">
      <c r="A54" s="15" t="s">
        <v>338</v>
      </c>
      <c r="B54" s="15" t="str">
        <f t="shared" si="14"/>
        <v>sim6</v>
      </c>
      <c r="C54" s="59">
        <f t="shared" ca="1" si="14"/>
        <v>2.9595359004724636E-3</v>
      </c>
      <c r="D54" s="59">
        <f t="shared" ref="D54:AO61" ca="1" si="21">D44</f>
        <v>2.9508028933743044E-3</v>
      </c>
      <c r="E54" s="59">
        <f t="shared" ca="1" si="21"/>
        <v>2.9421212734089541E-3</v>
      </c>
      <c r="F54" s="59">
        <f t="shared" ca="1" si="21"/>
        <v>2.9334905883427655E-3</v>
      </c>
      <c r="G54" s="59">
        <f t="shared" ca="1" si="21"/>
        <v>6.1122996322192976E-3</v>
      </c>
      <c r="H54" s="59">
        <f t="shared" ca="1" si="21"/>
        <v>6.0751663948963516E-3</v>
      </c>
      <c r="I54" s="59">
        <f t="shared" ca="1" si="21"/>
        <v>6.0384816143168544E-3</v>
      </c>
      <c r="J54" s="59">
        <f t="shared" ca="1" si="21"/>
        <v>6.0022372152495305E-3</v>
      </c>
      <c r="K54" s="59">
        <f t="shared" ca="1" si="21"/>
        <v>5.9664253151790374E-3</v>
      </c>
      <c r="L54" s="59">
        <f t="shared" ca="1" si="21"/>
        <v>6.5195080346565877E-3</v>
      </c>
      <c r="M54" s="59">
        <f t="shared" ca="1" si="21"/>
        <v>6.4772793598274767E-3</v>
      </c>
      <c r="N54" s="59">
        <f t="shared" ca="1" si="21"/>
        <v>6.4355942182295137E-3</v>
      </c>
      <c r="O54" s="59">
        <f t="shared" ca="1" si="21"/>
        <v>6.3944421830872348E-3</v>
      </c>
      <c r="P54" s="59">
        <f t="shared" ca="1" si="21"/>
        <v>6.3538130926243056E-3</v>
      </c>
      <c r="Q54" s="59">
        <f t="shared" ca="1" si="21"/>
        <v>5.1676987528646639E-3</v>
      </c>
      <c r="R54" s="59">
        <f t="shared" ca="1" si="21"/>
        <v>5.1411309369335583E-3</v>
      </c>
      <c r="S54" s="59">
        <f t="shared" ca="1" si="21"/>
        <v>5.1148349009884162E-3</v>
      </c>
      <c r="T54" s="59">
        <f t="shared" ca="1" si="21"/>
        <v>5.0888064959170951E-3</v>
      </c>
      <c r="U54" s="59">
        <f t="shared" ca="1" si="21"/>
        <v>5.0630416566456579E-3</v>
      </c>
      <c r="V54" s="59">
        <f t="shared" ca="1" si="21"/>
        <v>5.5770291665080398E-3</v>
      </c>
      <c r="W54" s="59">
        <f t="shared" ca="1" si="21"/>
        <v>5.5460984138934319E-3</v>
      </c>
      <c r="X54" s="59">
        <f t="shared" ca="1" si="21"/>
        <v>5.5155088589589445E-3</v>
      </c>
      <c r="Y54" s="59">
        <f t="shared" ca="1" si="21"/>
        <v>5.4852548870358503E-3</v>
      </c>
      <c r="Z54" s="59">
        <f t="shared" ca="1" si="21"/>
        <v>5.4553310059749279E-3</v>
      </c>
      <c r="AA54" s="59">
        <f t="shared" ca="1" si="21"/>
        <v>5.2032181788257588E-3</v>
      </c>
      <c r="AB54" s="59">
        <f t="shared" ca="1" si="21"/>
        <v>5.176284839450351E-3</v>
      </c>
      <c r="AC54" s="59">
        <f t="shared" ca="1" si="21"/>
        <v>5.1496288934802332E-3</v>
      </c>
      <c r="AD54" s="59">
        <f t="shared" ca="1" si="21"/>
        <v>5.1232460774513809E-3</v>
      </c>
      <c r="AE54" s="59">
        <f t="shared" ca="1" si="21"/>
        <v>5.0971322148255244E-3</v>
      </c>
      <c r="AF54" s="59">
        <f t="shared" ca="1" si="21"/>
        <v>5.2436996882612458E-3</v>
      </c>
      <c r="AG54" s="59">
        <f t="shared" ca="1" si="21"/>
        <v>5.2163467325260365E-3</v>
      </c>
      <c r="AH54" s="59">
        <f t="shared" ca="1" si="21"/>
        <v>5.189277660955143E-3</v>
      </c>
      <c r="AI54" s="59">
        <f t="shared" ca="1" si="21"/>
        <v>5.1624880769027244E-3</v>
      </c>
      <c r="AJ54" s="59">
        <f t="shared" ca="1" si="21"/>
        <v>5.1359736740471699E-3</v>
      </c>
      <c r="AK54" s="59">
        <f t="shared" ca="1" si="21"/>
        <v>5.9247084013255942E-3</v>
      </c>
      <c r="AL54" s="59">
        <f t="shared" ca="1" si="21"/>
        <v>5.8898129769005955E-3</v>
      </c>
      <c r="AM54" s="59">
        <f t="shared" ca="1" si="21"/>
        <v>5.8553262006584986E-3</v>
      </c>
      <c r="AN54" s="59">
        <f t="shared" ca="1" si="21"/>
        <v>5.8212409360850941E-3</v>
      </c>
      <c r="AO54" s="59">
        <f t="shared" ca="1" si="21"/>
        <v>5.7875502118735428E-3</v>
      </c>
      <c r="AP54" s="57"/>
      <c r="AQ54" s="57"/>
      <c r="AR54" s="57"/>
      <c r="AS54" s="57"/>
      <c r="AT54" s="57"/>
    </row>
    <row r="55" spans="1:46" x14ac:dyDescent="0.25">
      <c r="A55" s="15" t="s">
        <v>338</v>
      </c>
      <c r="B55" s="15" t="str">
        <f t="shared" ref="B55:B61" si="22">B45</f>
        <v>sim7</v>
      </c>
      <c r="C55" s="59">
        <f t="shared" ref="C55:R55" ca="1" si="23">C45</f>
        <v>2.9595359004724636E-3</v>
      </c>
      <c r="D55" s="59">
        <f t="shared" ca="1" si="23"/>
        <v>2.9508028933743044E-3</v>
      </c>
      <c r="E55" s="59">
        <f t="shared" ca="1" si="23"/>
        <v>2.9421212734089541E-3</v>
      </c>
      <c r="F55" s="59">
        <f t="shared" ca="1" si="23"/>
        <v>2.9334905883427655E-3</v>
      </c>
      <c r="G55" s="59">
        <f t="shared" ca="1" si="23"/>
        <v>6.1122996322192976E-3</v>
      </c>
      <c r="H55" s="59">
        <f t="shared" ca="1" si="23"/>
        <v>6.0751663948963516E-3</v>
      </c>
      <c r="I55" s="59">
        <f t="shared" ca="1" si="23"/>
        <v>6.0384816143168544E-3</v>
      </c>
      <c r="J55" s="59">
        <f t="shared" ca="1" si="23"/>
        <v>6.0022372152495305E-3</v>
      </c>
      <c r="K55" s="59">
        <f t="shared" ca="1" si="23"/>
        <v>5.9664253151790374E-3</v>
      </c>
      <c r="L55" s="59">
        <f t="shared" ca="1" si="23"/>
        <v>6.5195080346565877E-3</v>
      </c>
      <c r="M55" s="59">
        <f t="shared" ca="1" si="23"/>
        <v>6.4772793598274767E-3</v>
      </c>
      <c r="N55" s="59">
        <f t="shared" ca="1" si="23"/>
        <v>6.4355942182295137E-3</v>
      </c>
      <c r="O55" s="59">
        <f t="shared" ca="1" si="23"/>
        <v>6.3944421830872348E-3</v>
      </c>
      <c r="P55" s="59">
        <f t="shared" ca="1" si="23"/>
        <v>6.3538130926243056E-3</v>
      </c>
      <c r="Q55" s="59">
        <f t="shared" ca="1" si="23"/>
        <v>5.1676987528646639E-3</v>
      </c>
      <c r="R55" s="59">
        <f t="shared" ca="1" si="23"/>
        <v>5.1411309369335583E-3</v>
      </c>
      <c r="S55" s="59">
        <f t="shared" ca="1" si="21"/>
        <v>5.1148349009884162E-3</v>
      </c>
      <c r="T55" s="59">
        <f t="shared" ca="1" si="21"/>
        <v>5.0888064959170951E-3</v>
      </c>
      <c r="U55" s="59">
        <f t="shared" ca="1" si="21"/>
        <v>5.0630416566456579E-3</v>
      </c>
      <c r="V55" s="59">
        <f t="shared" ca="1" si="21"/>
        <v>5.5770291665080398E-3</v>
      </c>
      <c r="W55" s="59">
        <f t="shared" ca="1" si="21"/>
        <v>5.5460984138934319E-3</v>
      </c>
      <c r="X55" s="59">
        <f t="shared" ca="1" si="21"/>
        <v>5.5155088589589445E-3</v>
      </c>
      <c r="Y55" s="59">
        <f t="shared" ca="1" si="21"/>
        <v>5.4852548870358503E-3</v>
      </c>
      <c r="Z55" s="59">
        <f t="shared" ca="1" si="21"/>
        <v>5.4553310059749279E-3</v>
      </c>
      <c r="AA55" s="59">
        <f t="shared" ca="1" si="21"/>
        <v>5.2032181788257588E-3</v>
      </c>
      <c r="AB55" s="59">
        <f t="shared" ca="1" si="21"/>
        <v>5.176284839450351E-3</v>
      </c>
      <c r="AC55" s="59">
        <f t="shared" ca="1" si="21"/>
        <v>5.1496288934802332E-3</v>
      </c>
      <c r="AD55" s="59">
        <f t="shared" ca="1" si="21"/>
        <v>5.1232460774513809E-3</v>
      </c>
      <c r="AE55" s="59">
        <f t="shared" ca="1" si="21"/>
        <v>5.0971322148255244E-3</v>
      </c>
      <c r="AF55" s="59">
        <f t="shared" ca="1" si="21"/>
        <v>5.2436996882612458E-3</v>
      </c>
      <c r="AG55" s="59">
        <f t="shared" ca="1" si="21"/>
        <v>5.2163467325260365E-3</v>
      </c>
      <c r="AH55" s="59">
        <f t="shared" ca="1" si="21"/>
        <v>5.189277660955143E-3</v>
      </c>
      <c r="AI55" s="59">
        <f t="shared" ca="1" si="21"/>
        <v>5.1624880769027244E-3</v>
      </c>
      <c r="AJ55" s="59">
        <f t="shared" ca="1" si="21"/>
        <v>5.1359736740471699E-3</v>
      </c>
      <c r="AK55" s="59">
        <f t="shared" ca="1" si="21"/>
        <v>5.9247084013255942E-3</v>
      </c>
      <c r="AL55" s="59">
        <f t="shared" ca="1" si="21"/>
        <v>5.8898129769005955E-3</v>
      </c>
      <c r="AM55" s="59">
        <f t="shared" ca="1" si="21"/>
        <v>5.8553262006584986E-3</v>
      </c>
      <c r="AN55" s="59">
        <f t="shared" ca="1" si="21"/>
        <v>5.8212409360850941E-3</v>
      </c>
      <c r="AO55" s="59">
        <f t="shared" ca="1" si="21"/>
        <v>5.7875502118735428E-3</v>
      </c>
      <c r="AP55" s="57"/>
      <c r="AQ55" s="57"/>
      <c r="AR55" s="57"/>
      <c r="AS55" s="57"/>
      <c r="AT55" s="57"/>
    </row>
    <row r="56" spans="1:46" x14ac:dyDescent="0.25">
      <c r="A56" s="15" t="s">
        <v>338</v>
      </c>
      <c r="B56" s="15" t="str">
        <f t="shared" si="22"/>
        <v>sim8</v>
      </c>
      <c r="C56" s="59">
        <f t="shared" ref="C56:C77" ca="1" si="24">C46</f>
        <v>2.9595359004724636E-3</v>
      </c>
      <c r="D56" s="59">
        <f t="shared" ca="1" si="21"/>
        <v>2.9508028933743044E-3</v>
      </c>
      <c r="E56" s="59">
        <f t="shared" ca="1" si="21"/>
        <v>2.9421212734089541E-3</v>
      </c>
      <c r="F56" s="59">
        <f t="shared" ca="1" si="21"/>
        <v>2.9334905883427655E-3</v>
      </c>
      <c r="G56" s="59">
        <f t="shared" ca="1" si="21"/>
        <v>6.1122996322192976E-3</v>
      </c>
      <c r="H56" s="59">
        <f t="shared" ca="1" si="21"/>
        <v>6.0751663948963516E-3</v>
      </c>
      <c r="I56" s="59">
        <f t="shared" ca="1" si="21"/>
        <v>6.0384816143168544E-3</v>
      </c>
      <c r="J56" s="59">
        <f t="shared" ca="1" si="21"/>
        <v>6.0022372152495305E-3</v>
      </c>
      <c r="K56" s="59">
        <f t="shared" ca="1" si="21"/>
        <v>5.9664253151790374E-3</v>
      </c>
      <c r="L56" s="59">
        <f t="shared" ca="1" si="21"/>
        <v>6.5195080346565877E-3</v>
      </c>
      <c r="M56" s="59">
        <f t="shared" ca="1" si="21"/>
        <v>6.4772793598274767E-3</v>
      </c>
      <c r="N56" s="59">
        <f t="shared" ca="1" si="21"/>
        <v>6.4355942182295137E-3</v>
      </c>
      <c r="O56" s="59">
        <f t="shared" ca="1" si="21"/>
        <v>6.3944421830872348E-3</v>
      </c>
      <c r="P56" s="59">
        <f t="shared" ca="1" si="21"/>
        <v>6.3538130926243056E-3</v>
      </c>
      <c r="Q56" s="59">
        <f t="shared" ca="1" si="21"/>
        <v>5.1676987528646639E-3</v>
      </c>
      <c r="R56" s="59">
        <f t="shared" ca="1" si="21"/>
        <v>5.1411309369335583E-3</v>
      </c>
      <c r="S56" s="59">
        <f t="shared" ca="1" si="21"/>
        <v>5.1148349009884162E-3</v>
      </c>
      <c r="T56" s="59">
        <f t="shared" ca="1" si="21"/>
        <v>5.0888064959170951E-3</v>
      </c>
      <c r="U56" s="59">
        <f t="shared" ca="1" si="21"/>
        <v>5.0630416566456579E-3</v>
      </c>
      <c r="V56" s="59">
        <f t="shared" ca="1" si="21"/>
        <v>5.5770291665080398E-3</v>
      </c>
      <c r="W56" s="59">
        <f t="shared" ca="1" si="21"/>
        <v>5.5460984138934319E-3</v>
      </c>
      <c r="X56" s="59">
        <f t="shared" ca="1" si="21"/>
        <v>5.5155088589589445E-3</v>
      </c>
      <c r="Y56" s="59">
        <f t="shared" ca="1" si="21"/>
        <v>5.4852548870358503E-3</v>
      </c>
      <c r="Z56" s="59">
        <f t="shared" ca="1" si="21"/>
        <v>5.4553310059749279E-3</v>
      </c>
      <c r="AA56" s="59">
        <f t="shared" ca="1" si="21"/>
        <v>5.2032181788257588E-3</v>
      </c>
      <c r="AB56" s="59">
        <f t="shared" ca="1" si="21"/>
        <v>5.176284839450351E-3</v>
      </c>
      <c r="AC56" s="59">
        <f t="shared" ca="1" si="21"/>
        <v>5.1496288934802332E-3</v>
      </c>
      <c r="AD56" s="59">
        <f t="shared" ca="1" si="21"/>
        <v>5.1232460774513809E-3</v>
      </c>
      <c r="AE56" s="59">
        <f t="shared" ca="1" si="21"/>
        <v>5.0971322148255244E-3</v>
      </c>
      <c r="AF56" s="59">
        <f t="shared" ca="1" si="21"/>
        <v>5.2436996882612458E-3</v>
      </c>
      <c r="AG56" s="59">
        <f t="shared" ca="1" si="21"/>
        <v>5.2163467325260365E-3</v>
      </c>
      <c r="AH56" s="59">
        <f t="shared" ca="1" si="21"/>
        <v>5.189277660955143E-3</v>
      </c>
      <c r="AI56" s="59">
        <f t="shared" ca="1" si="21"/>
        <v>5.1624880769027244E-3</v>
      </c>
      <c r="AJ56" s="59">
        <f t="shared" ca="1" si="21"/>
        <v>5.1359736740471699E-3</v>
      </c>
      <c r="AK56" s="59">
        <f t="shared" ca="1" si="21"/>
        <v>5.9247084013255942E-3</v>
      </c>
      <c r="AL56" s="59">
        <f t="shared" ca="1" si="21"/>
        <v>5.8898129769005955E-3</v>
      </c>
      <c r="AM56" s="59">
        <f t="shared" ca="1" si="21"/>
        <v>5.8553262006584986E-3</v>
      </c>
      <c r="AN56" s="59">
        <f t="shared" ca="1" si="21"/>
        <v>5.8212409360850941E-3</v>
      </c>
      <c r="AO56" s="59">
        <f t="shared" ca="1" si="21"/>
        <v>5.7875502118735428E-3</v>
      </c>
      <c r="AP56" s="57"/>
      <c r="AQ56" s="57"/>
      <c r="AR56" s="57"/>
      <c r="AS56" s="57"/>
      <c r="AT56" s="57"/>
    </row>
    <row r="57" spans="1:46" x14ac:dyDescent="0.25">
      <c r="A57" s="15" t="s">
        <v>338</v>
      </c>
      <c r="B57" s="15" t="str">
        <f t="shared" si="22"/>
        <v>sim9</v>
      </c>
      <c r="C57" s="59">
        <f t="shared" ca="1" si="24"/>
        <v>2.9595359004724636E-3</v>
      </c>
      <c r="D57" s="59">
        <f t="shared" ca="1" si="21"/>
        <v>2.9508028933743044E-3</v>
      </c>
      <c r="E57" s="59">
        <f t="shared" ca="1" si="21"/>
        <v>2.9421212734089541E-3</v>
      </c>
      <c r="F57" s="59">
        <f t="shared" ca="1" si="21"/>
        <v>2.9334905883427655E-3</v>
      </c>
      <c r="G57" s="59">
        <f t="shared" ca="1" si="21"/>
        <v>6.1122996322192976E-3</v>
      </c>
      <c r="H57" s="59">
        <f t="shared" ca="1" si="21"/>
        <v>6.0751663948963516E-3</v>
      </c>
      <c r="I57" s="59">
        <f t="shared" ca="1" si="21"/>
        <v>6.0384816143168544E-3</v>
      </c>
      <c r="J57" s="59">
        <f t="shared" ca="1" si="21"/>
        <v>6.0022372152495305E-3</v>
      </c>
      <c r="K57" s="59">
        <f t="shared" ca="1" si="21"/>
        <v>5.9664253151790374E-3</v>
      </c>
      <c r="L57" s="59">
        <f t="shared" ca="1" si="21"/>
        <v>6.5195080346565877E-3</v>
      </c>
      <c r="M57" s="59">
        <f t="shared" ca="1" si="21"/>
        <v>6.4772793598274767E-3</v>
      </c>
      <c r="N57" s="59">
        <f t="shared" ca="1" si="21"/>
        <v>6.4355942182295137E-3</v>
      </c>
      <c r="O57" s="59">
        <f t="shared" ca="1" si="21"/>
        <v>6.3944421830872348E-3</v>
      </c>
      <c r="P57" s="59">
        <f t="shared" ca="1" si="21"/>
        <v>6.3538130926243056E-3</v>
      </c>
      <c r="Q57" s="59">
        <f t="shared" ca="1" si="21"/>
        <v>5.1676987528646639E-3</v>
      </c>
      <c r="R57" s="59">
        <f t="shared" ca="1" si="21"/>
        <v>5.1411309369335583E-3</v>
      </c>
      <c r="S57" s="59">
        <f t="shared" ca="1" si="21"/>
        <v>5.1148349009884162E-3</v>
      </c>
      <c r="T57" s="59">
        <f t="shared" ca="1" si="21"/>
        <v>5.0888064959170951E-3</v>
      </c>
      <c r="U57" s="59">
        <f t="shared" ca="1" si="21"/>
        <v>5.0630416566456579E-3</v>
      </c>
      <c r="V57" s="59">
        <f t="shared" ca="1" si="21"/>
        <v>5.5770291665080398E-3</v>
      </c>
      <c r="W57" s="59">
        <f t="shared" ca="1" si="21"/>
        <v>5.5460984138934319E-3</v>
      </c>
      <c r="X57" s="59">
        <f t="shared" ca="1" si="21"/>
        <v>5.5155088589589445E-3</v>
      </c>
      <c r="Y57" s="59">
        <f t="shared" ca="1" si="21"/>
        <v>5.4852548870358503E-3</v>
      </c>
      <c r="Z57" s="59">
        <f t="shared" ca="1" si="21"/>
        <v>5.4553310059749279E-3</v>
      </c>
      <c r="AA57" s="59">
        <f t="shared" ca="1" si="21"/>
        <v>5.2032181788257588E-3</v>
      </c>
      <c r="AB57" s="59">
        <f t="shared" ca="1" si="21"/>
        <v>5.176284839450351E-3</v>
      </c>
      <c r="AC57" s="59">
        <f t="shared" ca="1" si="21"/>
        <v>5.1496288934802332E-3</v>
      </c>
      <c r="AD57" s="59">
        <f t="shared" ca="1" si="21"/>
        <v>5.1232460774513809E-3</v>
      </c>
      <c r="AE57" s="59">
        <f t="shared" ca="1" si="21"/>
        <v>5.0971322148255244E-3</v>
      </c>
      <c r="AF57" s="59">
        <f t="shared" ca="1" si="21"/>
        <v>5.2436996882612458E-3</v>
      </c>
      <c r="AG57" s="59">
        <f t="shared" ca="1" si="21"/>
        <v>5.2163467325260365E-3</v>
      </c>
      <c r="AH57" s="59">
        <f t="shared" ca="1" si="21"/>
        <v>5.189277660955143E-3</v>
      </c>
      <c r="AI57" s="59">
        <f t="shared" ca="1" si="21"/>
        <v>5.1624880769027244E-3</v>
      </c>
      <c r="AJ57" s="59">
        <f t="shared" ca="1" si="21"/>
        <v>5.1359736740471699E-3</v>
      </c>
      <c r="AK57" s="59">
        <f t="shared" ca="1" si="21"/>
        <v>5.9247084013255942E-3</v>
      </c>
      <c r="AL57" s="59">
        <f t="shared" ca="1" si="21"/>
        <v>5.8898129769005955E-3</v>
      </c>
      <c r="AM57" s="59">
        <f t="shared" ca="1" si="21"/>
        <v>5.8553262006584986E-3</v>
      </c>
      <c r="AN57" s="59">
        <f t="shared" ca="1" si="21"/>
        <v>5.8212409360850941E-3</v>
      </c>
      <c r="AO57" s="59">
        <f t="shared" ca="1" si="21"/>
        <v>5.7875502118735428E-3</v>
      </c>
      <c r="AP57" s="57"/>
      <c r="AQ57" s="57"/>
      <c r="AR57" s="57"/>
      <c r="AS57" s="57"/>
      <c r="AT57" s="57"/>
    </row>
    <row r="58" spans="1:46" x14ac:dyDescent="0.25">
      <c r="A58" s="15" t="s">
        <v>339</v>
      </c>
      <c r="B58" s="15" t="str">
        <f t="shared" si="22"/>
        <v>base</v>
      </c>
      <c r="C58" s="59">
        <f t="shared" ca="1" si="24"/>
        <v>2.9595359004724636E-3</v>
      </c>
      <c r="D58" s="59">
        <f t="shared" ca="1" si="21"/>
        <v>2.9508028933743044E-3</v>
      </c>
      <c r="E58" s="59">
        <f t="shared" ca="1" si="21"/>
        <v>2.9421212734089541E-3</v>
      </c>
      <c r="F58" s="59">
        <f t="shared" ca="1" si="21"/>
        <v>2.9334905883427655E-3</v>
      </c>
      <c r="G58" s="59">
        <f t="shared" ca="1" si="21"/>
        <v>6.1122996322192976E-3</v>
      </c>
      <c r="H58" s="59">
        <f t="shared" ca="1" si="21"/>
        <v>6.0751663948963516E-3</v>
      </c>
      <c r="I58" s="59">
        <f t="shared" ca="1" si="21"/>
        <v>6.0384816143168544E-3</v>
      </c>
      <c r="J58" s="59">
        <f t="shared" ca="1" si="21"/>
        <v>6.0022372152495305E-3</v>
      </c>
      <c r="K58" s="59">
        <f t="shared" ca="1" si="21"/>
        <v>5.9664253151790374E-3</v>
      </c>
      <c r="L58" s="59">
        <f t="shared" ca="1" si="21"/>
        <v>6.5195080346565877E-3</v>
      </c>
      <c r="M58" s="59">
        <f t="shared" ca="1" si="21"/>
        <v>6.4772793598274767E-3</v>
      </c>
      <c r="N58" s="59">
        <f t="shared" ca="1" si="21"/>
        <v>6.4355942182295137E-3</v>
      </c>
      <c r="O58" s="59">
        <f t="shared" ca="1" si="21"/>
        <v>6.3944421830872348E-3</v>
      </c>
      <c r="P58" s="59">
        <f t="shared" ca="1" si="21"/>
        <v>6.3538130926243056E-3</v>
      </c>
      <c r="Q58" s="59">
        <f t="shared" ca="1" si="21"/>
        <v>5.1676987528646639E-3</v>
      </c>
      <c r="R58" s="59">
        <f t="shared" ca="1" si="21"/>
        <v>5.1411309369335583E-3</v>
      </c>
      <c r="S58" s="59">
        <f t="shared" ca="1" si="21"/>
        <v>5.1148349009884162E-3</v>
      </c>
      <c r="T58" s="59">
        <f t="shared" ca="1" si="21"/>
        <v>5.0888064959170951E-3</v>
      </c>
      <c r="U58" s="59">
        <f t="shared" ca="1" si="21"/>
        <v>5.0630416566456579E-3</v>
      </c>
      <c r="V58" s="59">
        <f t="shared" ca="1" si="21"/>
        <v>5.5770291665080398E-3</v>
      </c>
      <c r="W58" s="59">
        <f t="shared" ca="1" si="21"/>
        <v>5.5460984138934319E-3</v>
      </c>
      <c r="X58" s="59">
        <f t="shared" ca="1" si="21"/>
        <v>5.5155088589589445E-3</v>
      </c>
      <c r="Y58" s="59">
        <f t="shared" ca="1" si="21"/>
        <v>5.4852548870358503E-3</v>
      </c>
      <c r="Z58" s="59">
        <f t="shared" ca="1" si="21"/>
        <v>5.4553310059749279E-3</v>
      </c>
      <c r="AA58" s="59">
        <f t="shared" ca="1" si="21"/>
        <v>5.2032181788257588E-3</v>
      </c>
      <c r="AB58" s="59">
        <f t="shared" ca="1" si="21"/>
        <v>5.176284839450351E-3</v>
      </c>
      <c r="AC58" s="59">
        <f t="shared" ca="1" si="21"/>
        <v>5.1496288934802332E-3</v>
      </c>
      <c r="AD58" s="59">
        <f t="shared" ca="1" si="21"/>
        <v>5.1232460774513809E-3</v>
      </c>
      <c r="AE58" s="59">
        <f t="shared" ca="1" si="21"/>
        <v>5.0971322148255244E-3</v>
      </c>
      <c r="AF58" s="59">
        <f t="shared" ca="1" si="21"/>
        <v>5.2436996882612458E-3</v>
      </c>
      <c r="AG58" s="59">
        <f t="shared" ca="1" si="21"/>
        <v>5.2163467325260365E-3</v>
      </c>
      <c r="AH58" s="59">
        <f t="shared" ca="1" si="21"/>
        <v>5.189277660955143E-3</v>
      </c>
      <c r="AI58" s="59">
        <f t="shared" ca="1" si="21"/>
        <v>5.1624880769027244E-3</v>
      </c>
      <c r="AJ58" s="59">
        <f t="shared" ca="1" si="21"/>
        <v>5.1359736740471699E-3</v>
      </c>
      <c r="AK58" s="59">
        <f t="shared" ca="1" si="21"/>
        <v>5.9247084013255942E-3</v>
      </c>
      <c r="AL58" s="59">
        <f t="shared" ca="1" si="21"/>
        <v>5.8898129769005955E-3</v>
      </c>
      <c r="AM58" s="59">
        <f t="shared" ca="1" si="21"/>
        <v>5.8553262006584986E-3</v>
      </c>
      <c r="AN58" s="59">
        <f t="shared" ca="1" si="21"/>
        <v>5.8212409360850941E-3</v>
      </c>
      <c r="AO58" s="59">
        <f t="shared" ca="1" si="21"/>
        <v>5.7875502118735428E-3</v>
      </c>
      <c r="AP58" s="57"/>
      <c r="AQ58" s="57"/>
      <c r="AR58" s="57"/>
      <c r="AS58" s="57"/>
      <c r="AT58" s="57"/>
    </row>
    <row r="59" spans="1:46" x14ac:dyDescent="0.25">
      <c r="A59" s="15" t="s">
        <v>339</v>
      </c>
      <c r="B59" s="15" t="str">
        <f t="shared" si="22"/>
        <v>sim1</v>
      </c>
      <c r="C59" s="59">
        <f t="shared" ca="1" si="24"/>
        <v>2.9595359004724636E-3</v>
      </c>
      <c r="D59" s="59">
        <f t="shared" ca="1" si="21"/>
        <v>2.9508028933743044E-3</v>
      </c>
      <c r="E59" s="59">
        <f t="shared" ca="1" si="21"/>
        <v>2.9421212734089541E-3</v>
      </c>
      <c r="F59" s="59">
        <f t="shared" ca="1" si="21"/>
        <v>2.9334905883427655E-3</v>
      </c>
      <c r="G59" s="59">
        <f t="shared" ca="1" si="21"/>
        <v>6.1122996322192976E-3</v>
      </c>
      <c r="H59" s="59">
        <f t="shared" ca="1" si="21"/>
        <v>6.0751663948963516E-3</v>
      </c>
      <c r="I59" s="59">
        <f t="shared" ca="1" si="21"/>
        <v>6.0384816143168544E-3</v>
      </c>
      <c r="J59" s="59">
        <f t="shared" ca="1" si="21"/>
        <v>6.0022372152495305E-3</v>
      </c>
      <c r="K59" s="59">
        <f t="shared" ca="1" si="21"/>
        <v>5.9664253151790374E-3</v>
      </c>
      <c r="L59" s="59">
        <f t="shared" ca="1" si="21"/>
        <v>6.5195080346565877E-3</v>
      </c>
      <c r="M59" s="59">
        <f t="shared" ca="1" si="21"/>
        <v>6.4772793598274767E-3</v>
      </c>
      <c r="N59" s="59">
        <f t="shared" ca="1" si="21"/>
        <v>6.4355942182295137E-3</v>
      </c>
      <c r="O59" s="59">
        <f t="shared" ca="1" si="21"/>
        <v>6.3944421830872348E-3</v>
      </c>
      <c r="P59" s="59">
        <f t="shared" ca="1" si="21"/>
        <v>6.3538130926243056E-3</v>
      </c>
      <c r="Q59" s="59">
        <f t="shared" ca="1" si="21"/>
        <v>5.1676987528646639E-3</v>
      </c>
      <c r="R59" s="59">
        <f t="shared" ca="1" si="21"/>
        <v>5.1411309369335583E-3</v>
      </c>
      <c r="S59" s="59">
        <f t="shared" ca="1" si="21"/>
        <v>5.1148349009884162E-3</v>
      </c>
      <c r="T59" s="59">
        <f t="shared" ca="1" si="21"/>
        <v>5.0888064959170951E-3</v>
      </c>
      <c r="U59" s="59">
        <f t="shared" ca="1" si="21"/>
        <v>5.0630416566456579E-3</v>
      </c>
      <c r="V59" s="59">
        <f t="shared" ca="1" si="21"/>
        <v>5.5770291665080398E-3</v>
      </c>
      <c r="W59" s="59">
        <f t="shared" ca="1" si="21"/>
        <v>5.5460984138934319E-3</v>
      </c>
      <c r="X59" s="59">
        <f t="shared" ca="1" si="21"/>
        <v>5.5155088589589445E-3</v>
      </c>
      <c r="Y59" s="59">
        <f t="shared" ca="1" si="21"/>
        <v>5.4852548870358503E-3</v>
      </c>
      <c r="Z59" s="59">
        <f t="shared" ca="1" si="21"/>
        <v>5.4553310059749279E-3</v>
      </c>
      <c r="AA59" s="59">
        <f t="shared" ca="1" si="21"/>
        <v>5.2032181788257588E-3</v>
      </c>
      <c r="AB59" s="59">
        <f t="shared" ca="1" si="21"/>
        <v>5.176284839450351E-3</v>
      </c>
      <c r="AC59" s="59">
        <f t="shared" ca="1" si="21"/>
        <v>5.1496288934802332E-3</v>
      </c>
      <c r="AD59" s="59">
        <f t="shared" ca="1" si="21"/>
        <v>5.1232460774513809E-3</v>
      </c>
      <c r="AE59" s="59">
        <f t="shared" ca="1" si="21"/>
        <v>5.0971322148255244E-3</v>
      </c>
      <c r="AF59" s="59">
        <f t="shared" ca="1" si="21"/>
        <v>5.2436996882612458E-3</v>
      </c>
      <c r="AG59" s="59">
        <f t="shared" ca="1" si="21"/>
        <v>5.2163467325260365E-3</v>
      </c>
      <c r="AH59" s="59">
        <f t="shared" ca="1" si="21"/>
        <v>5.189277660955143E-3</v>
      </c>
      <c r="AI59" s="59">
        <f t="shared" ca="1" si="21"/>
        <v>5.1624880769027244E-3</v>
      </c>
      <c r="AJ59" s="59">
        <f t="shared" ca="1" si="21"/>
        <v>5.1359736740471699E-3</v>
      </c>
      <c r="AK59" s="59">
        <f t="shared" ca="1" si="21"/>
        <v>5.9247084013255942E-3</v>
      </c>
      <c r="AL59" s="59">
        <f t="shared" ca="1" si="21"/>
        <v>5.8898129769005955E-3</v>
      </c>
      <c r="AM59" s="59">
        <f t="shared" ca="1" si="21"/>
        <v>5.8553262006584986E-3</v>
      </c>
      <c r="AN59" s="59">
        <f t="shared" ca="1" si="21"/>
        <v>5.8212409360850941E-3</v>
      </c>
      <c r="AO59" s="59">
        <f t="shared" ca="1" si="21"/>
        <v>5.7875502118735428E-3</v>
      </c>
      <c r="AP59" s="57"/>
      <c r="AQ59" s="57"/>
      <c r="AR59" s="57"/>
      <c r="AS59" s="57"/>
      <c r="AT59" s="57"/>
    </row>
    <row r="60" spans="1:46" x14ac:dyDescent="0.25">
      <c r="A60" s="15" t="s">
        <v>339</v>
      </c>
      <c r="B60" s="15" t="str">
        <f t="shared" si="22"/>
        <v>sim2</v>
      </c>
      <c r="C60" s="59">
        <f t="shared" ca="1" si="24"/>
        <v>2.9595359004724636E-3</v>
      </c>
      <c r="D60" s="59">
        <f t="shared" ca="1" si="21"/>
        <v>2.9508028933743044E-3</v>
      </c>
      <c r="E60" s="59">
        <f t="shared" ca="1" si="21"/>
        <v>2.9421212734089541E-3</v>
      </c>
      <c r="F60" s="59">
        <f t="shared" ca="1" si="21"/>
        <v>2.9334905883427655E-3</v>
      </c>
      <c r="G60" s="59">
        <f t="shared" ca="1" si="21"/>
        <v>6.1122996322192976E-3</v>
      </c>
      <c r="H60" s="59">
        <f t="shared" ca="1" si="21"/>
        <v>6.0751663948963516E-3</v>
      </c>
      <c r="I60" s="59">
        <f t="shared" ca="1" si="21"/>
        <v>6.0384816143168544E-3</v>
      </c>
      <c r="J60" s="59">
        <f t="shared" ca="1" si="21"/>
        <v>6.0022372152495305E-3</v>
      </c>
      <c r="K60" s="59">
        <f t="shared" ca="1" si="21"/>
        <v>5.9664253151790374E-3</v>
      </c>
      <c r="L60" s="59">
        <f t="shared" ca="1" si="21"/>
        <v>6.5195080346565877E-3</v>
      </c>
      <c r="M60" s="59">
        <f t="shared" ca="1" si="21"/>
        <v>6.4772793598274767E-3</v>
      </c>
      <c r="N60" s="59">
        <f t="shared" ca="1" si="21"/>
        <v>6.4355942182295137E-3</v>
      </c>
      <c r="O60" s="59">
        <f t="shared" ca="1" si="21"/>
        <v>6.3944421830872348E-3</v>
      </c>
      <c r="P60" s="59">
        <f t="shared" ca="1" si="21"/>
        <v>6.3538130926243056E-3</v>
      </c>
      <c r="Q60" s="59">
        <f t="shared" ca="1" si="21"/>
        <v>5.1676987528646639E-3</v>
      </c>
      <c r="R60" s="59">
        <f t="shared" ca="1" si="21"/>
        <v>5.1411309369335583E-3</v>
      </c>
      <c r="S60" s="59">
        <f t="shared" ca="1" si="21"/>
        <v>5.1148349009884162E-3</v>
      </c>
      <c r="T60" s="59">
        <f t="shared" ca="1" si="21"/>
        <v>5.0888064959170951E-3</v>
      </c>
      <c r="U60" s="59">
        <f t="shared" ca="1" si="21"/>
        <v>5.0630416566456579E-3</v>
      </c>
      <c r="V60" s="59">
        <f t="shared" ca="1" si="21"/>
        <v>5.5770291665080398E-3</v>
      </c>
      <c r="W60" s="59">
        <f t="shared" ca="1" si="21"/>
        <v>5.5460984138934319E-3</v>
      </c>
      <c r="X60" s="59">
        <f t="shared" ca="1" si="21"/>
        <v>5.5155088589589445E-3</v>
      </c>
      <c r="Y60" s="59">
        <f t="shared" ca="1" si="21"/>
        <v>5.4852548870358503E-3</v>
      </c>
      <c r="Z60" s="59">
        <f t="shared" ca="1" si="21"/>
        <v>5.4553310059749279E-3</v>
      </c>
      <c r="AA60" s="59">
        <f t="shared" ca="1" si="21"/>
        <v>5.2032181788257588E-3</v>
      </c>
      <c r="AB60" s="59">
        <f t="shared" ca="1" si="21"/>
        <v>5.176284839450351E-3</v>
      </c>
      <c r="AC60" s="59">
        <f t="shared" ca="1" si="21"/>
        <v>5.1496288934802332E-3</v>
      </c>
      <c r="AD60" s="59">
        <f t="shared" ca="1" si="21"/>
        <v>5.1232460774513809E-3</v>
      </c>
      <c r="AE60" s="59">
        <f t="shared" ca="1" si="21"/>
        <v>5.0971322148255244E-3</v>
      </c>
      <c r="AF60" s="59">
        <f t="shared" ca="1" si="21"/>
        <v>5.2436996882612458E-3</v>
      </c>
      <c r="AG60" s="59">
        <f t="shared" ca="1" si="21"/>
        <v>5.2163467325260365E-3</v>
      </c>
      <c r="AH60" s="59">
        <f t="shared" ca="1" si="21"/>
        <v>5.189277660955143E-3</v>
      </c>
      <c r="AI60" s="59">
        <f t="shared" ca="1" si="21"/>
        <v>5.1624880769027244E-3</v>
      </c>
      <c r="AJ60" s="59">
        <f t="shared" ca="1" si="21"/>
        <v>5.1359736740471699E-3</v>
      </c>
      <c r="AK60" s="59">
        <f t="shared" ca="1" si="21"/>
        <v>5.9247084013255942E-3</v>
      </c>
      <c r="AL60" s="59">
        <f t="shared" ca="1" si="21"/>
        <v>5.8898129769005955E-3</v>
      </c>
      <c r="AM60" s="59">
        <f t="shared" ca="1" si="21"/>
        <v>5.8553262006584986E-3</v>
      </c>
      <c r="AN60" s="59">
        <f t="shared" ca="1" si="21"/>
        <v>5.8212409360850941E-3</v>
      </c>
      <c r="AO60" s="59">
        <f t="shared" ca="1" si="21"/>
        <v>5.7875502118735428E-3</v>
      </c>
      <c r="AP60" s="57"/>
      <c r="AQ60" s="57"/>
      <c r="AR60" s="57"/>
      <c r="AS60" s="57"/>
      <c r="AT60" s="57"/>
    </row>
    <row r="61" spans="1:46" x14ac:dyDescent="0.25">
      <c r="A61" s="15" t="s">
        <v>339</v>
      </c>
      <c r="B61" s="15" t="str">
        <f t="shared" si="22"/>
        <v>sim3</v>
      </c>
      <c r="C61" s="59">
        <f t="shared" ca="1" si="24"/>
        <v>2.9595359004724636E-3</v>
      </c>
      <c r="D61" s="59">
        <f t="shared" ca="1" si="21"/>
        <v>2.9508028933743044E-3</v>
      </c>
      <c r="E61" s="59">
        <f t="shared" ca="1" si="21"/>
        <v>2.9421212734089541E-3</v>
      </c>
      <c r="F61" s="59">
        <f t="shared" ca="1" si="21"/>
        <v>2.9334905883427655E-3</v>
      </c>
      <c r="G61" s="59">
        <f t="shared" ca="1" si="21"/>
        <v>6.1122996322192976E-3</v>
      </c>
      <c r="H61" s="59">
        <f t="shared" ref="D61:AO67" ca="1" si="25">H51</f>
        <v>6.0751663948963516E-3</v>
      </c>
      <c r="I61" s="59">
        <f t="shared" ca="1" si="25"/>
        <v>6.0384816143168544E-3</v>
      </c>
      <c r="J61" s="59">
        <f t="shared" ca="1" si="25"/>
        <v>6.0022372152495305E-3</v>
      </c>
      <c r="K61" s="59">
        <f t="shared" ca="1" si="25"/>
        <v>5.9664253151790374E-3</v>
      </c>
      <c r="L61" s="59">
        <f t="shared" ca="1" si="25"/>
        <v>6.5195080346565877E-3</v>
      </c>
      <c r="M61" s="59">
        <f t="shared" ca="1" si="25"/>
        <v>6.4772793598274767E-3</v>
      </c>
      <c r="N61" s="59">
        <f t="shared" ca="1" si="25"/>
        <v>6.4355942182295137E-3</v>
      </c>
      <c r="O61" s="59">
        <f t="shared" ca="1" si="25"/>
        <v>6.3944421830872348E-3</v>
      </c>
      <c r="P61" s="59">
        <f t="shared" ca="1" si="25"/>
        <v>6.3538130926243056E-3</v>
      </c>
      <c r="Q61" s="59">
        <f t="shared" ca="1" si="25"/>
        <v>5.1676987528646639E-3</v>
      </c>
      <c r="R61" s="59">
        <f t="shared" ca="1" si="25"/>
        <v>5.1411309369335583E-3</v>
      </c>
      <c r="S61" s="59">
        <f t="shared" ca="1" si="25"/>
        <v>5.1148349009884162E-3</v>
      </c>
      <c r="T61" s="59">
        <f t="shared" ca="1" si="25"/>
        <v>5.0888064959170951E-3</v>
      </c>
      <c r="U61" s="59">
        <f t="shared" ca="1" si="25"/>
        <v>5.0630416566456579E-3</v>
      </c>
      <c r="V61" s="59">
        <f t="shared" ca="1" si="25"/>
        <v>5.5770291665080398E-3</v>
      </c>
      <c r="W61" s="59">
        <f t="shared" ca="1" si="25"/>
        <v>5.5460984138934319E-3</v>
      </c>
      <c r="X61" s="59">
        <f t="shared" ca="1" si="25"/>
        <v>5.5155088589589445E-3</v>
      </c>
      <c r="Y61" s="59">
        <f t="shared" ca="1" si="25"/>
        <v>5.4852548870358503E-3</v>
      </c>
      <c r="Z61" s="59">
        <f t="shared" ca="1" si="25"/>
        <v>5.4553310059749279E-3</v>
      </c>
      <c r="AA61" s="59">
        <f t="shared" ca="1" si="25"/>
        <v>5.2032181788257588E-3</v>
      </c>
      <c r="AB61" s="59">
        <f t="shared" ca="1" si="25"/>
        <v>5.176284839450351E-3</v>
      </c>
      <c r="AC61" s="59">
        <f t="shared" ca="1" si="25"/>
        <v>5.1496288934802332E-3</v>
      </c>
      <c r="AD61" s="59">
        <f t="shared" ca="1" si="25"/>
        <v>5.1232460774513809E-3</v>
      </c>
      <c r="AE61" s="59">
        <f t="shared" ca="1" si="25"/>
        <v>5.0971322148255244E-3</v>
      </c>
      <c r="AF61" s="59">
        <f t="shared" ca="1" si="25"/>
        <v>5.2436996882612458E-3</v>
      </c>
      <c r="AG61" s="59">
        <f t="shared" ca="1" si="25"/>
        <v>5.2163467325260365E-3</v>
      </c>
      <c r="AH61" s="59">
        <f t="shared" ca="1" si="25"/>
        <v>5.189277660955143E-3</v>
      </c>
      <c r="AI61" s="59">
        <f t="shared" ca="1" si="25"/>
        <v>5.1624880769027244E-3</v>
      </c>
      <c r="AJ61" s="59">
        <f t="shared" ca="1" si="25"/>
        <v>5.1359736740471699E-3</v>
      </c>
      <c r="AK61" s="59">
        <f t="shared" ca="1" si="25"/>
        <v>5.9247084013255942E-3</v>
      </c>
      <c r="AL61" s="59">
        <f t="shared" ca="1" si="25"/>
        <v>5.8898129769005955E-3</v>
      </c>
      <c r="AM61" s="59">
        <f t="shared" ca="1" si="25"/>
        <v>5.8553262006584986E-3</v>
      </c>
      <c r="AN61" s="59">
        <f t="shared" ca="1" si="25"/>
        <v>5.8212409360850941E-3</v>
      </c>
      <c r="AO61" s="59">
        <f t="shared" ca="1" si="25"/>
        <v>5.7875502118735428E-3</v>
      </c>
      <c r="AP61" s="57"/>
      <c r="AQ61" s="57"/>
      <c r="AR61" s="57"/>
      <c r="AS61" s="57"/>
      <c r="AT61" s="57"/>
    </row>
    <row r="62" spans="1:46" x14ac:dyDescent="0.25">
      <c r="A62" s="15" t="s">
        <v>339</v>
      </c>
      <c r="B62" s="15" t="str">
        <f t="shared" ref="B62:B68" si="26">B52</f>
        <v>sim4</v>
      </c>
      <c r="C62" s="59">
        <f t="shared" ca="1" si="24"/>
        <v>2.9595359004724636E-3</v>
      </c>
      <c r="D62" s="59">
        <f t="shared" ca="1" si="25"/>
        <v>2.9508028933743044E-3</v>
      </c>
      <c r="E62" s="59">
        <f t="shared" ca="1" si="25"/>
        <v>2.9421212734089541E-3</v>
      </c>
      <c r="F62" s="59">
        <f t="shared" ca="1" si="25"/>
        <v>2.9334905883427655E-3</v>
      </c>
      <c r="G62" s="59">
        <f t="shared" ca="1" si="25"/>
        <v>6.1122996322192976E-3</v>
      </c>
      <c r="H62" s="59">
        <f t="shared" ca="1" si="25"/>
        <v>6.0751663948963516E-3</v>
      </c>
      <c r="I62" s="59">
        <f t="shared" ca="1" si="25"/>
        <v>6.0384816143168544E-3</v>
      </c>
      <c r="J62" s="59">
        <f t="shared" ca="1" si="25"/>
        <v>6.0022372152495305E-3</v>
      </c>
      <c r="K62" s="59">
        <f t="shared" ca="1" si="25"/>
        <v>5.9664253151790374E-3</v>
      </c>
      <c r="L62" s="59">
        <f t="shared" ca="1" si="25"/>
        <v>6.5195080346565877E-3</v>
      </c>
      <c r="M62" s="59">
        <f t="shared" ca="1" si="25"/>
        <v>6.4772793598274767E-3</v>
      </c>
      <c r="N62" s="59">
        <f t="shared" ca="1" si="25"/>
        <v>6.4355942182295137E-3</v>
      </c>
      <c r="O62" s="59">
        <f t="shared" ca="1" si="25"/>
        <v>6.3944421830872348E-3</v>
      </c>
      <c r="P62" s="59">
        <f t="shared" ca="1" si="25"/>
        <v>6.3538130926243056E-3</v>
      </c>
      <c r="Q62" s="59">
        <f t="shared" ca="1" si="25"/>
        <v>5.1676987528646639E-3</v>
      </c>
      <c r="R62" s="59">
        <f t="shared" ca="1" si="25"/>
        <v>5.1411309369335583E-3</v>
      </c>
      <c r="S62" s="59">
        <f t="shared" ca="1" si="25"/>
        <v>5.1148349009884162E-3</v>
      </c>
      <c r="T62" s="59">
        <f t="shared" ca="1" si="25"/>
        <v>5.0888064959170951E-3</v>
      </c>
      <c r="U62" s="59">
        <f t="shared" ca="1" si="25"/>
        <v>5.0630416566456579E-3</v>
      </c>
      <c r="V62" s="59">
        <f t="shared" ca="1" si="25"/>
        <v>5.5770291665080398E-3</v>
      </c>
      <c r="W62" s="59">
        <f t="shared" ca="1" si="25"/>
        <v>5.5460984138934319E-3</v>
      </c>
      <c r="X62" s="59">
        <f t="shared" ca="1" si="25"/>
        <v>5.5155088589589445E-3</v>
      </c>
      <c r="Y62" s="59">
        <f t="shared" ca="1" si="25"/>
        <v>5.4852548870358503E-3</v>
      </c>
      <c r="Z62" s="59">
        <f t="shared" ca="1" si="25"/>
        <v>5.4553310059749279E-3</v>
      </c>
      <c r="AA62" s="59">
        <f t="shared" ca="1" si="25"/>
        <v>5.2032181788257588E-3</v>
      </c>
      <c r="AB62" s="59">
        <f t="shared" ca="1" si="25"/>
        <v>5.176284839450351E-3</v>
      </c>
      <c r="AC62" s="59">
        <f t="shared" ca="1" si="25"/>
        <v>5.1496288934802332E-3</v>
      </c>
      <c r="AD62" s="59">
        <f t="shared" ca="1" si="25"/>
        <v>5.1232460774513809E-3</v>
      </c>
      <c r="AE62" s="59">
        <f t="shared" ca="1" si="25"/>
        <v>5.0971322148255244E-3</v>
      </c>
      <c r="AF62" s="59">
        <f t="shared" ca="1" si="25"/>
        <v>5.2436996882612458E-3</v>
      </c>
      <c r="AG62" s="59">
        <f t="shared" ca="1" si="25"/>
        <v>5.2163467325260365E-3</v>
      </c>
      <c r="AH62" s="59">
        <f t="shared" ca="1" si="25"/>
        <v>5.189277660955143E-3</v>
      </c>
      <c r="AI62" s="59">
        <f t="shared" ca="1" si="25"/>
        <v>5.1624880769027244E-3</v>
      </c>
      <c r="AJ62" s="59">
        <f t="shared" ca="1" si="25"/>
        <v>5.1359736740471699E-3</v>
      </c>
      <c r="AK62" s="59">
        <f t="shared" ca="1" si="25"/>
        <v>5.9247084013255942E-3</v>
      </c>
      <c r="AL62" s="59">
        <f t="shared" ca="1" si="25"/>
        <v>5.8898129769005955E-3</v>
      </c>
      <c r="AM62" s="59">
        <f t="shared" ca="1" si="25"/>
        <v>5.8553262006584986E-3</v>
      </c>
      <c r="AN62" s="59">
        <f t="shared" ca="1" si="25"/>
        <v>5.8212409360850941E-3</v>
      </c>
      <c r="AO62" s="59">
        <f t="shared" ca="1" si="25"/>
        <v>5.7875502118735428E-3</v>
      </c>
      <c r="AP62" s="57"/>
      <c r="AQ62" s="57"/>
      <c r="AR62" s="57"/>
      <c r="AS62" s="57"/>
      <c r="AT62" s="57"/>
    </row>
    <row r="63" spans="1:46" x14ac:dyDescent="0.25">
      <c r="A63" s="15" t="s">
        <v>339</v>
      </c>
      <c r="B63" s="15" t="str">
        <f t="shared" si="26"/>
        <v>sim5</v>
      </c>
      <c r="C63" s="59">
        <f t="shared" ca="1" si="24"/>
        <v>2.9595359004724636E-3</v>
      </c>
      <c r="D63" s="59">
        <f t="shared" ca="1" si="25"/>
        <v>2.9508028933743044E-3</v>
      </c>
      <c r="E63" s="59">
        <f t="shared" ca="1" si="25"/>
        <v>2.9421212734089541E-3</v>
      </c>
      <c r="F63" s="59">
        <f t="shared" ca="1" si="25"/>
        <v>2.9334905883427655E-3</v>
      </c>
      <c r="G63" s="59">
        <f t="shared" ca="1" si="25"/>
        <v>6.1122996322192976E-3</v>
      </c>
      <c r="H63" s="59">
        <f t="shared" ca="1" si="25"/>
        <v>6.0751663948963516E-3</v>
      </c>
      <c r="I63" s="59">
        <f t="shared" ca="1" si="25"/>
        <v>6.0384816143168544E-3</v>
      </c>
      <c r="J63" s="59">
        <f t="shared" ca="1" si="25"/>
        <v>6.0022372152495305E-3</v>
      </c>
      <c r="K63" s="59">
        <f t="shared" ca="1" si="25"/>
        <v>5.9664253151790374E-3</v>
      </c>
      <c r="L63" s="59">
        <f t="shared" ca="1" si="25"/>
        <v>6.5195080346565877E-3</v>
      </c>
      <c r="M63" s="59">
        <f t="shared" ca="1" si="25"/>
        <v>6.4772793598274767E-3</v>
      </c>
      <c r="N63" s="59">
        <f t="shared" ca="1" si="25"/>
        <v>6.4355942182295137E-3</v>
      </c>
      <c r="O63" s="59">
        <f t="shared" ca="1" si="25"/>
        <v>6.3944421830872348E-3</v>
      </c>
      <c r="P63" s="59">
        <f t="shared" ca="1" si="25"/>
        <v>6.3538130926243056E-3</v>
      </c>
      <c r="Q63" s="59">
        <f t="shared" ca="1" si="25"/>
        <v>5.1676987528646639E-3</v>
      </c>
      <c r="R63" s="59">
        <f t="shared" ca="1" si="25"/>
        <v>5.1411309369335583E-3</v>
      </c>
      <c r="S63" s="59">
        <f t="shared" ca="1" si="25"/>
        <v>5.1148349009884162E-3</v>
      </c>
      <c r="T63" s="59">
        <f t="shared" ca="1" si="25"/>
        <v>5.0888064959170951E-3</v>
      </c>
      <c r="U63" s="59">
        <f t="shared" ca="1" si="25"/>
        <v>5.0630416566456579E-3</v>
      </c>
      <c r="V63" s="59">
        <f t="shared" ca="1" si="25"/>
        <v>5.5770291665080398E-3</v>
      </c>
      <c r="W63" s="59">
        <f t="shared" ca="1" si="25"/>
        <v>5.5460984138934319E-3</v>
      </c>
      <c r="X63" s="59">
        <f t="shared" ca="1" si="25"/>
        <v>5.5155088589589445E-3</v>
      </c>
      <c r="Y63" s="59">
        <f t="shared" ca="1" si="25"/>
        <v>5.4852548870358503E-3</v>
      </c>
      <c r="Z63" s="59">
        <f t="shared" ca="1" si="25"/>
        <v>5.4553310059749279E-3</v>
      </c>
      <c r="AA63" s="59">
        <f t="shared" ca="1" si="25"/>
        <v>5.2032181788257588E-3</v>
      </c>
      <c r="AB63" s="59">
        <f t="shared" ca="1" si="25"/>
        <v>5.176284839450351E-3</v>
      </c>
      <c r="AC63" s="59">
        <f t="shared" ca="1" si="25"/>
        <v>5.1496288934802332E-3</v>
      </c>
      <c r="AD63" s="59">
        <f t="shared" ca="1" si="25"/>
        <v>5.1232460774513809E-3</v>
      </c>
      <c r="AE63" s="59">
        <f t="shared" ca="1" si="25"/>
        <v>5.0971322148255244E-3</v>
      </c>
      <c r="AF63" s="59">
        <f t="shared" ca="1" si="25"/>
        <v>5.2436996882612458E-3</v>
      </c>
      <c r="AG63" s="59">
        <f t="shared" ca="1" si="25"/>
        <v>5.2163467325260365E-3</v>
      </c>
      <c r="AH63" s="59">
        <f t="shared" ca="1" si="25"/>
        <v>5.189277660955143E-3</v>
      </c>
      <c r="AI63" s="59">
        <f t="shared" ca="1" si="25"/>
        <v>5.1624880769027244E-3</v>
      </c>
      <c r="AJ63" s="59">
        <f t="shared" ca="1" si="25"/>
        <v>5.1359736740471699E-3</v>
      </c>
      <c r="AK63" s="59">
        <f t="shared" ca="1" si="25"/>
        <v>5.9247084013255942E-3</v>
      </c>
      <c r="AL63" s="59">
        <f t="shared" ca="1" si="25"/>
        <v>5.8898129769005955E-3</v>
      </c>
      <c r="AM63" s="59">
        <f t="shared" ca="1" si="25"/>
        <v>5.8553262006584986E-3</v>
      </c>
      <c r="AN63" s="59">
        <f t="shared" ca="1" si="25"/>
        <v>5.8212409360850941E-3</v>
      </c>
      <c r="AO63" s="59">
        <f t="shared" ca="1" si="25"/>
        <v>5.7875502118735428E-3</v>
      </c>
      <c r="AP63" s="57"/>
      <c r="AQ63" s="57"/>
      <c r="AR63" s="57"/>
      <c r="AS63" s="57"/>
      <c r="AT63" s="57"/>
    </row>
    <row r="64" spans="1:46" x14ac:dyDescent="0.25">
      <c r="A64" s="15" t="s">
        <v>339</v>
      </c>
      <c r="B64" s="15" t="str">
        <f t="shared" si="26"/>
        <v>sim6</v>
      </c>
      <c r="C64" s="59">
        <f t="shared" ca="1" si="24"/>
        <v>2.9595359004724636E-3</v>
      </c>
      <c r="D64" s="59">
        <f t="shared" ca="1" si="25"/>
        <v>2.9508028933743044E-3</v>
      </c>
      <c r="E64" s="59">
        <f t="shared" ca="1" si="25"/>
        <v>2.9421212734089541E-3</v>
      </c>
      <c r="F64" s="59">
        <f t="shared" ca="1" si="25"/>
        <v>2.9334905883427655E-3</v>
      </c>
      <c r="G64" s="59">
        <f t="shared" ca="1" si="25"/>
        <v>6.1122996322192976E-3</v>
      </c>
      <c r="H64" s="59">
        <f t="shared" ca="1" si="25"/>
        <v>6.0751663948963516E-3</v>
      </c>
      <c r="I64" s="59">
        <f t="shared" ca="1" si="25"/>
        <v>6.0384816143168544E-3</v>
      </c>
      <c r="J64" s="59">
        <f t="shared" ca="1" si="25"/>
        <v>6.0022372152495305E-3</v>
      </c>
      <c r="K64" s="59">
        <f t="shared" ca="1" si="25"/>
        <v>5.9664253151790374E-3</v>
      </c>
      <c r="L64" s="59">
        <f t="shared" ca="1" si="25"/>
        <v>6.5195080346565877E-3</v>
      </c>
      <c r="M64" s="59">
        <f t="shared" ca="1" si="25"/>
        <v>6.4772793598274767E-3</v>
      </c>
      <c r="N64" s="59">
        <f t="shared" ca="1" si="25"/>
        <v>6.4355942182295137E-3</v>
      </c>
      <c r="O64" s="59">
        <f t="shared" ca="1" si="25"/>
        <v>6.3944421830872348E-3</v>
      </c>
      <c r="P64" s="59">
        <f t="shared" ca="1" si="25"/>
        <v>6.3538130926243056E-3</v>
      </c>
      <c r="Q64" s="59">
        <f t="shared" ca="1" si="25"/>
        <v>5.1676987528646639E-3</v>
      </c>
      <c r="R64" s="59">
        <f t="shared" ca="1" si="25"/>
        <v>5.1411309369335583E-3</v>
      </c>
      <c r="S64" s="59">
        <f t="shared" ca="1" si="25"/>
        <v>5.1148349009884162E-3</v>
      </c>
      <c r="T64" s="59">
        <f t="shared" ca="1" si="25"/>
        <v>5.0888064959170951E-3</v>
      </c>
      <c r="U64" s="59">
        <f t="shared" ca="1" si="25"/>
        <v>5.0630416566456579E-3</v>
      </c>
      <c r="V64" s="59">
        <f t="shared" ca="1" si="25"/>
        <v>5.5770291665080398E-3</v>
      </c>
      <c r="W64" s="59">
        <f t="shared" ca="1" si="25"/>
        <v>5.5460984138934319E-3</v>
      </c>
      <c r="X64" s="59">
        <f t="shared" ca="1" si="25"/>
        <v>5.5155088589589445E-3</v>
      </c>
      <c r="Y64" s="59">
        <f t="shared" ca="1" si="25"/>
        <v>5.4852548870358503E-3</v>
      </c>
      <c r="Z64" s="59">
        <f t="shared" ca="1" si="25"/>
        <v>5.4553310059749279E-3</v>
      </c>
      <c r="AA64" s="59">
        <f t="shared" ca="1" si="25"/>
        <v>5.2032181788257588E-3</v>
      </c>
      <c r="AB64" s="59">
        <f t="shared" ca="1" si="25"/>
        <v>5.176284839450351E-3</v>
      </c>
      <c r="AC64" s="59">
        <f t="shared" ca="1" si="25"/>
        <v>5.1496288934802332E-3</v>
      </c>
      <c r="AD64" s="59">
        <f t="shared" ca="1" si="25"/>
        <v>5.1232460774513809E-3</v>
      </c>
      <c r="AE64" s="59">
        <f t="shared" ca="1" si="25"/>
        <v>5.0971322148255244E-3</v>
      </c>
      <c r="AF64" s="59">
        <f t="shared" ca="1" si="25"/>
        <v>5.2436996882612458E-3</v>
      </c>
      <c r="AG64" s="59">
        <f t="shared" ca="1" si="25"/>
        <v>5.2163467325260365E-3</v>
      </c>
      <c r="AH64" s="59">
        <f t="shared" ca="1" si="25"/>
        <v>5.189277660955143E-3</v>
      </c>
      <c r="AI64" s="59">
        <f t="shared" ca="1" si="25"/>
        <v>5.1624880769027244E-3</v>
      </c>
      <c r="AJ64" s="59">
        <f t="shared" ca="1" si="25"/>
        <v>5.1359736740471699E-3</v>
      </c>
      <c r="AK64" s="59">
        <f t="shared" ca="1" si="25"/>
        <v>5.9247084013255942E-3</v>
      </c>
      <c r="AL64" s="59">
        <f t="shared" ca="1" si="25"/>
        <v>5.8898129769005955E-3</v>
      </c>
      <c r="AM64" s="59">
        <f t="shared" ca="1" si="25"/>
        <v>5.8553262006584986E-3</v>
      </c>
      <c r="AN64" s="59">
        <f t="shared" ca="1" si="25"/>
        <v>5.8212409360850941E-3</v>
      </c>
      <c r="AO64" s="59">
        <f t="shared" ca="1" si="25"/>
        <v>5.7875502118735428E-3</v>
      </c>
      <c r="AP64" s="57"/>
      <c r="AQ64" s="57"/>
      <c r="AR64" s="57"/>
      <c r="AS64" s="57"/>
      <c r="AT64" s="57"/>
    </row>
    <row r="65" spans="1:46" x14ac:dyDescent="0.25">
      <c r="A65" s="15" t="s">
        <v>339</v>
      </c>
      <c r="B65" s="15" t="str">
        <f t="shared" si="26"/>
        <v>sim7</v>
      </c>
      <c r="C65" s="59">
        <f t="shared" ca="1" si="24"/>
        <v>2.9595359004724636E-3</v>
      </c>
      <c r="D65" s="59">
        <f t="shared" ca="1" si="25"/>
        <v>2.9508028933743044E-3</v>
      </c>
      <c r="E65" s="59">
        <f t="shared" ca="1" si="25"/>
        <v>2.9421212734089541E-3</v>
      </c>
      <c r="F65" s="59">
        <f t="shared" ca="1" si="25"/>
        <v>2.9334905883427655E-3</v>
      </c>
      <c r="G65" s="59">
        <f t="shared" ca="1" si="25"/>
        <v>6.1122996322192976E-3</v>
      </c>
      <c r="H65" s="59">
        <f t="shared" ca="1" si="25"/>
        <v>6.0751663948963516E-3</v>
      </c>
      <c r="I65" s="59">
        <f t="shared" ca="1" si="25"/>
        <v>6.0384816143168544E-3</v>
      </c>
      <c r="J65" s="59">
        <f t="shared" ca="1" si="25"/>
        <v>6.0022372152495305E-3</v>
      </c>
      <c r="K65" s="59">
        <f t="shared" ca="1" si="25"/>
        <v>5.9664253151790374E-3</v>
      </c>
      <c r="L65" s="59">
        <f t="shared" ca="1" si="25"/>
        <v>6.5195080346565877E-3</v>
      </c>
      <c r="M65" s="59">
        <f t="shared" ca="1" si="25"/>
        <v>6.4772793598274767E-3</v>
      </c>
      <c r="N65" s="59">
        <f t="shared" ca="1" si="25"/>
        <v>6.4355942182295137E-3</v>
      </c>
      <c r="O65" s="59">
        <f t="shared" ca="1" si="25"/>
        <v>6.3944421830872348E-3</v>
      </c>
      <c r="P65" s="59">
        <f t="shared" ca="1" si="25"/>
        <v>6.3538130926243056E-3</v>
      </c>
      <c r="Q65" s="59">
        <f t="shared" ca="1" si="25"/>
        <v>5.1676987528646639E-3</v>
      </c>
      <c r="R65" s="59">
        <f t="shared" ca="1" si="25"/>
        <v>5.1411309369335583E-3</v>
      </c>
      <c r="S65" s="59">
        <f t="shared" ca="1" si="25"/>
        <v>5.1148349009884162E-3</v>
      </c>
      <c r="T65" s="59">
        <f t="shared" ca="1" si="25"/>
        <v>5.0888064959170951E-3</v>
      </c>
      <c r="U65" s="59">
        <f t="shared" ca="1" si="25"/>
        <v>5.0630416566456579E-3</v>
      </c>
      <c r="V65" s="59">
        <f t="shared" ca="1" si="25"/>
        <v>5.5770291665080398E-3</v>
      </c>
      <c r="W65" s="59">
        <f t="shared" ca="1" si="25"/>
        <v>5.5460984138934319E-3</v>
      </c>
      <c r="X65" s="59">
        <f t="shared" ca="1" si="25"/>
        <v>5.5155088589589445E-3</v>
      </c>
      <c r="Y65" s="59">
        <f t="shared" ca="1" si="25"/>
        <v>5.4852548870358503E-3</v>
      </c>
      <c r="Z65" s="59">
        <f t="shared" ca="1" si="25"/>
        <v>5.4553310059749279E-3</v>
      </c>
      <c r="AA65" s="59">
        <f t="shared" ca="1" si="25"/>
        <v>5.2032181788257588E-3</v>
      </c>
      <c r="AB65" s="59">
        <f t="shared" ca="1" si="25"/>
        <v>5.176284839450351E-3</v>
      </c>
      <c r="AC65" s="59">
        <f t="shared" ca="1" si="25"/>
        <v>5.1496288934802332E-3</v>
      </c>
      <c r="AD65" s="59">
        <f t="shared" ca="1" si="25"/>
        <v>5.1232460774513809E-3</v>
      </c>
      <c r="AE65" s="59">
        <f t="shared" ca="1" si="25"/>
        <v>5.0971322148255244E-3</v>
      </c>
      <c r="AF65" s="59">
        <f t="shared" ca="1" si="25"/>
        <v>5.2436996882612458E-3</v>
      </c>
      <c r="AG65" s="59">
        <f t="shared" ca="1" si="25"/>
        <v>5.2163467325260365E-3</v>
      </c>
      <c r="AH65" s="59">
        <f t="shared" ca="1" si="25"/>
        <v>5.189277660955143E-3</v>
      </c>
      <c r="AI65" s="59">
        <f t="shared" ca="1" si="25"/>
        <v>5.1624880769027244E-3</v>
      </c>
      <c r="AJ65" s="59">
        <f t="shared" ca="1" si="25"/>
        <v>5.1359736740471699E-3</v>
      </c>
      <c r="AK65" s="59">
        <f t="shared" ca="1" si="25"/>
        <v>5.9247084013255942E-3</v>
      </c>
      <c r="AL65" s="59">
        <f t="shared" ca="1" si="25"/>
        <v>5.8898129769005955E-3</v>
      </c>
      <c r="AM65" s="59">
        <f t="shared" ca="1" si="25"/>
        <v>5.8553262006584986E-3</v>
      </c>
      <c r="AN65" s="59">
        <f t="shared" ca="1" si="25"/>
        <v>5.8212409360850941E-3</v>
      </c>
      <c r="AO65" s="59">
        <f t="shared" ca="1" si="25"/>
        <v>5.7875502118735428E-3</v>
      </c>
      <c r="AP65" s="57"/>
      <c r="AQ65" s="57"/>
      <c r="AR65" s="57"/>
      <c r="AS65" s="57"/>
      <c r="AT65" s="57"/>
    </row>
    <row r="66" spans="1:46" x14ac:dyDescent="0.25">
      <c r="A66" s="15" t="s">
        <v>339</v>
      </c>
      <c r="B66" s="15" t="str">
        <f t="shared" si="26"/>
        <v>sim8</v>
      </c>
      <c r="C66" s="59">
        <f t="shared" ca="1" si="24"/>
        <v>2.9595359004724636E-3</v>
      </c>
      <c r="D66" s="59">
        <f t="shared" ca="1" si="25"/>
        <v>2.9508028933743044E-3</v>
      </c>
      <c r="E66" s="59">
        <f t="shared" ca="1" si="25"/>
        <v>2.9421212734089541E-3</v>
      </c>
      <c r="F66" s="59">
        <f t="shared" ca="1" si="25"/>
        <v>2.9334905883427655E-3</v>
      </c>
      <c r="G66" s="59">
        <f t="shared" ca="1" si="25"/>
        <v>6.1122996322192976E-3</v>
      </c>
      <c r="H66" s="59">
        <f t="shared" ca="1" si="25"/>
        <v>6.0751663948963516E-3</v>
      </c>
      <c r="I66" s="59">
        <f t="shared" ca="1" si="25"/>
        <v>6.0384816143168544E-3</v>
      </c>
      <c r="J66" s="59">
        <f t="shared" ca="1" si="25"/>
        <v>6.0022372152495305E-3</v>
      </c>
      <c r="K66" s="59">
        <f t="shared" ca="1" si="25"/>
        <v>5.9664253151790374E-3</v>
      </c>
      <c r="L66" s="59">
        <f t="shared" ca="1" si="25"/>
        <v>6.5195080346565877E-3</v>
      </c>
      <c r="M66" s="59">
        <f t="shared" ca="1" si="25"/>
        <v>6.4772793598274767E-3</v>
      </c>
      <c r="N66" s="59">
        <f t="shared" ca="1" si="25"/>
        <v>6.4355942182295137E-3</v>
      </c>
      <c r="O66" s="59">
        <f t="shared" ca="1" si="25"/>
        <v>6.3944421830872348E-3</v>
      </c>
      <c r="P66" s="59">
        <f t="shared" ca="1" si="25"/>
        <v>6.3538130926243056E-3</v>
      </c>
      <c r="Q66" s="59">
        <f t="shared" ca="1" si="25"/>
        <v>5.1676987528646639E-3</v>
      </c>
      <c r="R66" s="59">
        <f t="shared" ca="1" si="25"/>
        <v>5.1411309369335583E-3</v>
      </c>
      <c r="S66" s="59">
        <f t="shared" ca="1" si="25"/>
        <v>5.1148349009884162E-3</v>
      </c>
      <c r="T66" s="59">
        <f t="shared" ca="1" si="25"/>
        <v>5.0888064959170951E-3</v>
      </c>
      <c r="U66" s="59">
        <f t="shared" ca="1" si="25"/>
        <v>5.0630416566456579E-3</v>
      </c>
      <c r="V66" s="59">
        <f t="shared" ca="1" si="25"/>
        <v>5.5770291665080398E-3</v>
      </c>
      <c r="W66" s="59">
        <f t="shared" ca="1" si="25"/>
        <v>5.5460984138934319E-3</v>
      </c>
      <c r="X66" s="59">
        <f t="shared" ca="1" si="25"/>
        <v>5.5155088589589445E-3</v>
      </c>
      <c r="Y66" s="59">
        <f t="shared" ca="1" si="25"/>
        <v>5.4852548870358503E-3</v>
      </c>
      <c r="Z66" s="59">
        <f t="shared" ca="1" si="25"/>
        <v>5.4553310059749279E-3</v>
      </c>
      <c r="AA66" s="59">
        <f t="shared" ca="1" si="25"/>
        <v>5.2032181788257588E-3</v>
      </c>
      <c r="AB66" s="59">
        <f t="shared" ca="1" si="25"/>
        <v>5.176284839450351E-3</v>
      </c>
      <c r="AC66" s="59">
        <f t="shared" ca="1" si="25"/>
        <v>5.1496288934802332E-3</v>
      </c>
      <c r="AD66" s="59">
        <f t="shared" ca="1" si="25"/>
        <v>5.1232460774513809E-3</v>
      </c>
      <c r="AE66" s="59">
        <f t="shared" ca="1" si="25"/>
        <v>5.0971322148255244E-3</v>
      </c>
      <c r="AF66" s="59">
        <f t="shared" ca="1" si="25"/>
        <v>5.2436996882612458E-3</v>
      </c>
      <c r="AG66" s="59">
        <f t="shared" ca="1" si="25"/>
        <v>5.2163467325260365E-3</v>
      </c>
      <c r="AH66" s="59">
        <f t="shared" ca="1" si="25"/>
        <v>5.189277660955143E-3</v>
      </c>
      <c r="AI66" s="59">
        <f t="shared" ca="1" si="25"/>
        <v>5.1624880769027244E-3</v>
      </c>
      <c r="AJ66" s="59">
        <f t="shared" ca="1" si="25"/>
        <v>5.1359736740471699E-3</v>
      </c>
      <c r="AK66" s="59">
        <f t="shared" ca="1" si="25"/>
        <v>5.9247084013255942E-3</v>
      </c>
      <c r="AL66" s="59">
        <f t="shared" ca="1" si="25"/>
        <v>5.8898129769005955E-3</v>
      </c>
      <c r="AM66" s="59">
        <f t="shared" ca="1" si="25"/>
        <v>5.8553262006584986E-3</v>
      </c>
      <c r="AN66" s="59">
        <f t="shared" ca="1" si="25"/>
        <v>5.8212409360850941E-3</v>
      </c>
      <c r="AO66" s="59">
        <f t="shared" ca="1" si="25"/>
        <v>5.7875502118735428E-3</v>
      </c>
      <c r="AP66" s="57"/>
      <c r="AQ66" s="57"/>
      <c r="AR66" s="57"/>
      <c r="AS66" s="57"/>
      <c r="AT66" s="57"/>
    </row>
    <row r="67" spans="1:46" x14ac:dyDescent="0.25">
      <c r="A67" s="15" t="s">
        <v>339</v>
      </c>
      <c r="B67" s="15" t="str">
        <f t="shared" si="26"/>
        <v>sim9</v>
      </c>
      <c r="C67" s="59">
        <f t="shared" ca="1" si="24"/>
        <v>2.9595359004724636E-3</v>
      </c>
      <c r="D67" s="59">
        <f t="shared" ca="1" si="25"/>
        <v>2.9508028933743044E-3</v>
      </c>
      <c r="E67" s="59">
        <f t="shared" ca="1" si="25"/>
        <v>2.9421212734089541E-3</v>
      </c>
      <c r="F67" s="59">
        <f t="shared" ca="1" si="25"/>
        <v>2.9334905883427655E-3</v>
      </c>
      <c r="G67" s="59">
        <f t="shared" ca="1" si="25"/>
        <v>6.1122996322192976E-3</v>
      </c>
      <c r="H67" s="59">
        <f t="shared" ca="1" si="25"/>
        <v>6.0751663948963516E-3</v>
      </c>
      <c r="I67" s="59">
        <f t="shared" ca="1" si="25"/>
        <v>6.0384816143168544E-3</v>
      </c>
      <c r="J67" s="59">
        <f t="shared" ca="1" si="25"/>
        <v>6.0022372152495305E-3</v>
      </c>
      <c r="K67" s="59">
        <f t="shared" ca="1" si="25"/>
        <v>5.9664253151790374E-3</v>
      </c>
      <c r="L67" s="59">
        <f t="shared" ca="1" si="25"/>
        <v>6.5195080346565877E-3</v>
      </c>
      <c r="M67" s="59">
        <f t="shared" ca="1" si="25"/>
        <v>6.4772793598274767E-3</v>
      </c>
      <c r="N67" s="59">
        <f t="shared" ca="1" si="25"/>
        <v>6.4355942182295137E-3</v>
      </c>
      <c r="O67" s="59">
        <f t="shared" ca="1" si="25"/>
        <v>6.3944421830872348E-3</v>
      </c>
      <c r="P67" s="59">
        <f t="shared" ca="1" si="25"/>
        <v>6.3538130926243056E-3</v>
      </c>
      <c r="Q67" s="59">
        <f t="shared" ca="1" si="25"/>
        <v>5.1676987528646639E-3</v>
      </c>
      <c r="R67" s="59">
        <f t="shared" ca="1" si="25"/>
        <v>5.1411309369335583E-3</v>
      </c>
      <c r="S67" s="59">
        <f t="shared" ca="1" si="25"/>
        <v>5.1148349009884162E-3</v>
      </c>
      <c r="T67" s="59">
        <f t="shared" ca="1" si="25"/>
        <v>5.0888064959170951E-3</v>
      </c>
      <c r="U67" s="59">
        <f t="shared" ca="1" si="25"/>
        <v>5.0630416566456579E-3</v>
      </c>
      <c r="V67" s="59">
        <f t="shared" ca="1" si="25"/>
        <v>5.5770291665080398E-3</v>
      </c>
      <c r="W67" s="59">
        <f t="shared" ca="1" si="25"/>
        <v>5.5460984138934319E-3</v>
      </c>
      <c r="X67" s="59">
        <f t="shared" ca="1" si="25"/>
        <v>5.5155088589589445E-3</v>
      </c>
      <c r="Y67" s="59">
        <f t="shared" ca="1" si="25"/>
        <v>5.4852548870358503E-3</v>
      </c>
      <c r="Z67" s="59">
        <f t="shared" ca="1" si="25"/>
        <v>5.4553310059749279E-3</v>
      </c>
      <c r="AA67" s="59">
        <f t="shared" ca="1" si="25"/>
        <v>5.2032181788257588E-3</v>
      </c>
      <c r="AB67" s="59">
        <f t="shared" ca="1" si="25"/>
        <v>5.176284839450351E-3</v>
      </c>
      <c r="AC67" s="59">
        <f t="shared" ca="1" si="25"/>
        <v>5.1496288934802332E-3</v>
      </c>
      <c r="AD67" s="59">
        <f t="shared" ca="1" si="25"/>
        <v>5.1232460774513809E-3</v>
      </c>
      <c r="AE67" s="59">
        <f t="shared" ca="1" si="25"/>
        <v>5.0971322148255244E-3</v>
      </c>
      <c r="AF67" s="59">
        <f t="shared" ca="1" si="25"/>
        <v>5.2436996882612458E-3</v>
      </c>
      <c r="AG67" s="59">
        <f t="shared" ca="1" si="25"/>
        <v>5.2163467325260365E-3</v>
      </c>
      <c r="AH67" s="59">
        <f t="shared" ca="1" si="25"/>
        <v>5.189277660955143E-3</v>
      </c>
      <c r="AI67" s="59">
        <f t="shared" ref="D67:AO74" ca="1" si="27">AI57</f>
        <v>5.1624880769027244E-3</v>
      </c>
      <c r="AJ67" s="59">
        <f t="shared" ca="1" si="27"/>
        <v>5.1359736740471699E-3</v>
      </c>
      <c r="AK67" s="59">
        <f t="shared" ca="1" si="27"/>
        <v>5.9247084013255942E-3</v>
      </c>
      <c r="AL67" s="59">
        <f t="shared" ca="1" si="27"/>
        <v>5.8898129769005955E-3</v>
      </c>
      <c r="AM67" s="59">
        <f t="shared" ca="1" si="27"/>
        <v>5.8553262006584986E-3</v>
      </c>
      <c r="AN67" s="59">
        <f t="shared" ca="1" si="27"/>
        <v>5.8212409360850941E-3</v>
      </c>
      <c r="AO67" s="59">
        <f t="shared" ca="1" si="27"/>
        <v>5.7875502118735428E-3</v>
      </c>
      <c r="AP67" s="57"/>
      <c r="AQ67" s="57"/>
      <c r="AR67" s="57"/>
      <c r="AS67" s="57"/>
      <c r="AT67" s="57"/>
    </row>
    <row r="68" spans="1:46" x14ac:dyDescent="0.25">
      <c r="A68" s="15" t="s">
        <v>340</v>
      </c>
      <c r="B68" s="15" t="str">
        <f t="shared" si="26"/>
        <v>base</v>
      </c>
      <c r="C68" s="59">
        <f t="shared" ca="1" si="24"/>
        <v>2.9595359004724636E-3</v>
      </c>
      <c r="D68" s="59">
        <f t="shared" ca="1" si="27"/>
        <v>2.9508028933743044E-3</v>
      </c>
      <c r="E68" s="59">
        <f t="shared" ca="1" si="27"/>
        <v>2.9421212734089541E-3</v>
      </c>
      <c r="F68" s="59">
        <f t="shared" ca="1" si="27"/>
        <v>2.9334905883427655E-3</v>
      </c>
      <c r="G68" s="59">
        <f t="shared" ca="1" si="27"/>
        <v>6.1122996322192976E-3</v>
      </c>
      <c r="H68" s="59">
        <f t="shared" ca="1" si="27"/>
        <v>6.0751663948963516E-3</v>
      </c>
      <c r="I68" s="59">
        <f t="shared" ca="1" si="27"/>
        <v>6.0384816143168544E-3</v>
      </c>
      <c r="J68" s="59">
        <f t="shared" ca="1" si="27"/>
        <v>6.0022372152495305E-3</v>
      </c>
      <c r="K68" s="59">
        <f t="shared" ca="1" si="27"/>
        <v>5.9664253151790374E-3</v>
      </c>
      <c r="L68" s="59">
        <f t="shared" ca="1" si="27"/>
        <v>6.5195080346565877E-3</v>
      </c>
      <c r="M68" s="59">
        <f t="shared" ca="1" si="27"/>
        <v>6.4772793598274767E-3</v>
      </c>
      <c r="N68" s="59">
        <f t="shared" ca="1" si="27"/>
        <v>6.4355942182295137E-3</v>
      </c>
      <c r="O68" s="59">
        <f t="shared" ca="1" si="27"/>
        <v>6.3944421830872348E-3</v>
      </c>
      <c r="P68" s="59">
        <f t="shared" ca="1" si="27"/>
        <v>6.3538130926243056E-3</v>
      </c>
      <c r="Q68" s="59">
        <f t="shared" ca="1" si="27"/>
        <v>5.1676987528646639E-3</v>
      </c>
      <c r="R68" s="59">
        <f t="shared" ca="1" si="27"/>
        <v>5.1411309369335583E-3</v>
      </c>
      <c r="S68" s="59">
        <f t="shared" ca="1" si="27"/>
        <v>5.1148349009884162E-3</v>
      </c>
      <c r="T68" s="59">
        <f t="shared" ca="1" si="27"/>
        <v>5.0888064959170951E-3</v>
      </c>
      <c r="U68" s="59">
        <f t="shared" ca="1" si="27"/>
        <v>5.0630416566456579E-3</v>
      </c>
      <c r="V68" s="59">
        <f t="shared" ca="1" si="27"/>
        <v>5.5770291665080398E-3</v>
      </c>
      <c r="W68" s="59">
        <f t="shared" ca="1" si="27"/>
        <v>5.5460984138934319E-3</v>
      </c>
      <c r="X68" s="59">
        <f t="shared" ca="1" si="27"/>
        <v>5.5155088589589445E-3</v>
      </c>
      <c r="Y68" s="59">
        <f t="shared" ca="1" si="27"/>
        <v>5.4852548870358503E-3</v>
      </c>
      <c r="Z68" s="59">
        <f t="shared" ca="1" si="27"/>
        <v>5.4553310059749279E-3</v>
      </c>
      <c r="AA68" s="59">
        <f t="shared" ca="1" si="27"/>
        <v>5.2032181788257588E-3</v>
      </c>
      <c r="AB68" s="59">
        <f t="shared" ca="1" si="27"/>
        <v>5.176284839450351E-3</v>
      </c>
      <c r="AC68" s="59">
        <f t="shared" ca="1" si="27"/>
        <v>5.1496288934802332E-3</v>
      </c>
      <c r="AD68" s="59">
        <f t="shared" ca="1" si="27"/>
        <v>5.1232460774513809E-3</v>
      </c>
      <c r="AE68" s="59">
        <f t="shared" ca="1" si="27"/>
        <v>5.0971322148255244E-3</v>
      </c>
      <c r="AF68" s="59">
        <f t="shared" ca="1" si="27"/>
        <v>5.2436996882612458E-3</v>
      </c>
      <c r="AG68" s="59">
        <f t="shared" ca="1" si="27"/>
        <v>5.2163467325260365E-3</v>
      </c>
      <c r="AH68" s="59">
        <f t="shared" ca="1" si="27"/>
        <v>5.189277660955143E-3</v>
      </c>
      <c r="AI68" s="59">
        <f t="shared" ca="1" si="27"/>
        <v>5.1624880769027244E-3</v>
      </c>
      <c r="AJ68" s="59">
        <f t="shared" ca="1" si="27"/>
        <v>5.1359736740471699E-3</v>
      </c>
      <c r="AK68" s="59">
        <f t="shared" ca="1" si="27"/>
        <v>5.9247084013255942E-3</v>
      </c>
      <c r="AL68" s="59">
        <f t="shared" ca="1" si="27"/>
        <v>5.8898129769005955E-3</v>
      </c>
      <c r="AM68" s="59">
        <f t="shared" ca="1" si="27"/>
        <v>5.8553262006584986E-3</v>
      </c>
      <c r="AN68" s="59">
        <f t="shared" ca="1" si="27"/>
        <v>5.8212409360850941E-3</v>
      </c>
      <c r="AO68" s="59">
        <f t="shared" ca="1" si="27"/>
        <v>5.7875502118735428E-3</v>
      </c>
      <c r="AP68" s="57"/>
      <c r="AQ68" s="57"/>
      <c r="AR68" s="57"/>
      <c r="AS68" s="57"/>
      <c r="AT68" s="57"/>
    </row>
    <row r="69" spans="1:46" x14ac:dyDescent="0.25">
      <c r="A69" s="15" t="s">
        <v>340</v>
      </c>
      <c r="B69" s="15" t="str">
        <f t="shared" ref="B69:B77" si="28">B59</f>
        <v>sim1</v>
      </c>
      <c r="C69" s="59">
        <f t="shared" ca="1" si="24"/>
        <v>2.9595359004724636E-3</v>
      </c>
      <c r="D69" s="59">
        <f t="shared" ca="1" si="27"/>
        <v>2.9508028933743044E-3</v>
      </c>
      <c r="E69" s="59">
        <f t="shared" ca="1" si="27"/>
        <v>2.9421212734089541E-3</v>
      </c>
      <c r="F69" s="59">
        <f t="shared" ca="1" si="27"/>
        <v>2.9334905883427655E-3</v>
      </c>
      <c r="G69" s="59">
        <f t="shared" ca="1" si="27"/>
        <v>6.1122996322192976E-3</v>
      </c>
      <c r="H69" s="59">
        <f t="shared" ca="1" si="27"/>
        <v>6.0751663948963516E-3</v>
      </c>
      <c r="I69" s="59">
        <f t="shared" ca="1" si="27"/>
        <v>6.0384816143168544E-3</v>
      </c>
      <c r="J69" s="59">
        <f t="shared" ca="1" si="27"/>
        <v>6.0022372152495305E-3</v>
      </c>
      <c r="K69" s="59">
        <f t="shared" ca="1" si="27"/>
        <v>5.9664253151790374E-3</v>
      </c>
      <c r="L69" s="59">
        <f t="shared" ca="1" si="27"/>
        <v>6.5195080346565877E-3</v>
      </c>
      <c r="M69" s="59">
        <f t="shared" ca="1" si="27"/>
        <v>6.4772793598274767E-3</v>
      </c>
      <c r="N69" s="59">
        <f t="shared" ca="1" si="27"/>
        <v>6.4355942182295137E-3</v>
      </c>
      <c r="O69" s="59">
        <f t="shared" ca="1" si="27"/>
        <v>6.3944421830872348E-3</v>
      </c>
      <c r="P69" s="59">
        <f t="shared" ca="1" si="27"/>
        <v>6.3538130926243056E-3</v>
      </c>
      <c r="Q69" s="59">
        <f t="shared" ca="1" si="27"/>
        <v>5.1676987528646639E-3</v>
      </c>
      <c r="R69" s="59">
        <f t="shared" ca="1" si="27"/>
        <v>5.1411309369335583E-3</v>
      </c>
      <c r="S69" s="59">
        <f t="shared" ca="1" si="27"/>
        <v>5.1148349009884162E-3</v>
      </c>
      <c r="T69" s="59">
        <f t="shared" ca="1" si="27"/>
        <v>5.0888064959170951E-3</v>
      </c>
      <c r="U69" s="59">
        <f t="shared" ca="1" si="27"/>
        <v>5.0630416566456579E-3</v>
      </c>
      <c r="V69" s="59">
        <f t="shared" ca="1" si="27"/>
        <v>5.5770291665080398E-3</v>
      </c>
      <c r="W69" s="59">
        <f t="shared" ca="1" si="27"/>
        <v>5.5460984138934319E-3</v>
      </c>
      <c r="X69" s="59">
        <f t="shared" ca="1" si="27"/>
        <v>5.5155088589589445E-3</v>
      </c>
      <c r="Y69" s="59">
        <f t="shared" ca="1" si="27"/>
        <v>5.4852548870358503E-3</v>
      </c>
      <c r="Z69" s="59">
        <f t="shared" ca="1" si="27"/>
        <v>5.4553310059749279E-3</v>
      </c>
      <c r="AA69" s="59">
        <f t="shared" ca="1" si="27"/>
        <v>5.2032181788257588E-3</v>
      </c>
      <c r="AB69" s="59">
        <f t="shared" ca="1" si="27"/>
        <v>5.176284839450351E-3</v>
      </c>
      <c r="AC69" s="59">
        <f t="shared" ca="1" si="27"/>
        <v>5.1496288934802332E-3</v>
      </c>
      <c r="AD69" s="59">
        <f t="shared" ca="1" si="27"/>
        <v>5.1232460774513809E-3</v>
      </c>
      <c r="AE69" s="59">
        <f t="shared" ca="1" si="27"/>
        <v>5.0971322148255244E-3</v>
      </c>
      <c r="AF69" s="59">
        <f t="shared" ca="1" si="27"/>
        <v>5.2436996882612458E-3</v>
      </c>
      <c r="AG69" s="59">
        <f t="shared" ca="1" si="27"/>
        <v>5.2163467325260365E-3</v>
      </c>
      <c r="AH69" s="59">
        <f t="shared" ca="1" si="27"/>
        <v>5.189277660955143E-3</v>
      </c>
      <c r="AI69" s="59">
        <f t="shared" ca="1" si="27"/>
        <v>5.1624880769027244E-3</v>
      </c>
      <c r="AJ69" s="59">
        <f t="shared" ca="1" si="27"/>
        <v>5.1359736740471699E-3</v>
      </c>
      <c r="AK69" s="59">
        <f t="shared" ca="1" si="27"/>
        <v>5.9247084013255942E-3</v>
      </c>
      <c r="AL69" s="59">
        <f t="shared" ca="1" si="27"/>
        <v>5.8898129769005955E-3</v>
      </c>
      <c r="AM69" s="59">
        <f t="shared" ca="1" si="27"/>
        <v>5.8553262006584986E-3</v>
      </c>
      <c r="AN69" s="59">
        <f t="shared" ca="1" si="27"/>
        <v>5.8212409360850941E-3</v>
      </c>
      <c r="AO69" s="59">
        <f t="shared" ca="1" si="27"/>
        <v>5.7875502118735428E-3</v>
      </c>
      <c r="AP69" s="57"/>
      <c r="AQ69" s="57"/>
      <c r="AR69" s="57"/>
      <c r="AS69" s="57"/>
      <c r="AT69" s="57"/>
    </row>
    <row r="70" spans="1:46" x14ac:dyDescent="0.25">
      <c r="A70" s="15" t="s">
        <v>340</v>
      </c>
      <c r="B70" s="15" t="str">
        <f t="shared" si="28"/>
        <v>sim2</v>
      </c>
      <c r="C70" s="59">
        <f t="shared" ca="1" si="24"/>
        <v>2.9595359004724636E-3</v>
      </c>
      <c r="D70" s="59">
        <f t="shared" ca="1" si="27"/>
        <v>2.9508028933743044E-3</v>
      </c>
      <c r="E70" s="59">
        <f t="shared" ca="1" si="27"/>
        <v>2.9421212734089541E-3</v>
      </c>
      <c r="F70" s="59">
        <f t="shared" ca="1" si="27"/>
        <v>2.9334905883427655E-3</v>
      </c>
      <c r="G70" s="59">
        <f t="shared" ca="1" si="27"/>
        <v>6.1122996322192976E-3</v>
      </c>
      <c r="H70" s="59">
        <f t="shared" ca="1" si="27"/>
        <v>6.0751663948963516E-3</v>
      </c>
      <c r="I70" s="59">
        <f t="shared" ca="1" si="27"/>
        <v>6.0384816143168544E-3</v>
      </c>
      <c r="J70" s="59">
        <f t="shared" ca="1" si="27"/>
        <v>6.0022372152495305E-3</v>
      </c>
      <c r="K70" s="59">
        <f t="shared" ca="1" si="27"/>
        <v>5.9664253151790374E-3</v>
      </c>
      <c r="L70" s="59">
        <f t="shared" ca="1" si="27"/>
        <v>6.5195080346565877E-3</v>
      </c>
      <c r="M70" s="59">
        <f t="shared" ca="1" si="27"/>
        <v>6.4772793598274767E-3</v>
      </c>
      <c r="N70" s="59">
        <f t="shared" ca="1" si="27"/>
        <v>6.4355942182295137E-3</v>
      </c>
      <c r="O70" s="59">
        <f t="shared" ca="1" si="27"/>
        <v>6.3944421830872348E-3</v>
      </c>
      <c r="P70" s="59">
        <f t="shared" ca="1" si="27"/>
        <v>6.3538130926243056E-3</v>
      </c>
      <c r="Q70" s="59">
        <f t="shared" ca="1" si="27"/>
        <v>5.1676987528646639E-3</v>
      </c>
      <c r="R70" s="59">
        <f t="shared" ca="1" si="27"/>
        <v>5.1411309369335583E-3</v>
      </c>
      <c r="S70" s="59">
        <f t="shared" ca="1" si="27"/>
        <v>5.1148349009884162E-3</v>
      </c>
      <c r="T70" s="59">
        <f t="shared" ca="1" si="27"/>
        <v>5.0888064959170951E-3</v>
      </c>
      <c r="U70" s="59">
        <f t="shared" ca="1" si="27"/>
        <v>5.0630416566456579E-3</v>
      </c>
      <c r="V70" s="59">
        <f t="shared" ca="1" si="27"/>
        <v>5.5770291665080398E-3</v>
      </c>
      <c r="W70" s="59">
        <f t="shared" ca="1" si="27"/>
        <v>5.5460984138934319E-3</v>
      </c>
      <c r="X70" s="59">
        <f t="shared" ca="1" si="27"/>
        <v>5.5155088589589445E-3</v>
      </c>
      <c r="Y70" s="59">
        <f t="shared" ca="1" si="27"/>
        <v>5.4852548870358503E-3</v>
      </c>
      <c r="Z70" s="59">
        <f t="shared" ca="1" si="27"/>
        <v>5.4553310059749279E-3</v>
      </c>
      <c r="AA70" s="59">
        <f t="shared" ca="1" si="27"/>
        <v>5.2032181788257588E-3</v>
      </c>
      <c r="AB70" s="59">
        <f t="shared" ca="1" si="27"/>
        <v>5.176284839450351E-3</v>
      </c>
      <c r="AC70" s="59">
        <f t="shared" ca="1" si="27"/>
        <v>5.1496288934802332E-3</v>
      </c>
      <c r="AD70" s="59">
        <f t="shared" ca="1" si="27"/>
        <v>5.1232460774513809E-3</v>
      </c>
      <c r="AE70" s="59">
        <f t="shared" ca="1" si="27"/>
        <v>5.0971322148255244E-3</v>
      </c>
      <c r="AF70" s="59">
        <f t="shared" ca="1" si="27"/>
        <v>5.2436996882612458E-3</v>
      </c>
      <c r="AG70" s="59">
        <f t="shared" ca="1" si="27"/>
        <v>5.2163467325260365E-3</v>
      </c>
      <c r="AH70" s="59">
        <f t="shared" ca="1" si="27"/>
        <v>5.189277660955143E-3</v>
      </c>
      <c r="AI70" s="59">
        <f t="shared" ca="1" si="27"/>
        <v>5.1624880769027244E-3</v>
      </c>
      <c r="AJ70" s="59">
        <f t="shared" ca="1" si="27"/>
        <v>5.1359736740471699E-3</v>
      </c>
      <c r="AK70" s="59">
        <f t="shared" ca="1" si="27"/>
        <v>5.9247084013255942E-3</v>
      </c>
      <c r="AL70" s="59">
        <f t="shared" ca="1" si="27"/>
        <v>5.8898129769005955E-3</v>
      </c>
      <c r="AM70" s="59">
        <f t="shared" ca="1" si="27"/>
        <v>5.8553262006584986E-3</v>
      </c>
      <c r="AN70" s="59">
        <f t="shared" ca="1" si="27"/>
        <v>5.8212409360850941E-3</v>
      </c>
      <c r="AO70" s="59">
        <f t="shared" ca="1" si="27"/>
        <v>5.7875502118735428E-3</v>
      </c>
      <c r="AP70" s="57"/>
      <c r="AQ70" s="57"/>
      <c r="AR70" s="57"/>
      <c r="AS70" s="57"/>
      <c r="AT70" s="57"/>
    </row>
    <row r="71" spans="1:46" x14ac:dyDescent="0.25">
      <c r="A71" s="15" t="s">
        <v>340</v>
      </c>
      <c r="B71" s="15" t="str">
        <f t="shared" si="28"/>
        <v>sim3</v>
      </c>
      <c r="C71" s="59">
        <f t="shared" ca="1" si="24"/>
        <v>2.9595359004724636E-3</v>
      </c>
      <c r="D71" s="59">
        <f t="shared" ca="1" si="27"/>
        <v>2.9508028933743044E-3</v>
      </c>
      <c r="E71" s="59">
        <f t="shared" ca="1" si="27"/>
        <v>2.9421212734089541E-3</v>
      </c>
      <c r="F71" s="59">
        <f t="shared" ca="1" si="27"/>
        <v>2.9334905883427655E-3</v>
      </c>
      <c r="G71" s="59">
        <f t="shared" ca="1" si="27"/>
        <v>6.1122996322192976E-3</v>
      </c>
      <c r="H71" s="59">
        <f t="shared" ca="1" si="27"/>
        <v>6.0751663948963516E-3</v>
      </c>
      <c r="I71" s="59">
        <f t="shared" ca="1" si="27"/>
        <v>6.0384816143168544E-3</v>
      </c>
      <c r="J71" s="59">
        <f t="shared" ca="1" si="27"/>
        <v>6.0022372152495305E-3</v>
      </c>
      <c r="K71" s="59">
        <f t="shared" ca="1" si="27"/>
        <v>5.9664253151790374E-3</v>
      </c>
      <c r="L71" s="59">
        <f t="shared" ca="1" si="27"/>
        <v>6.5195080346565877E-3</v>
      </c>
      <c r="M71" s="59">
        <f t="shared" ca="1" si="27"/>
        <v>6.4772793598274767E-3</v>
      </c>
      <c r="N71" s="59">
        <f t="shared" ca="1" si="27"/>
        <v>6.4355942182295137E-3</v>
      </c>
      <c r="O71" s="59">
        <f t="shared" ca="1" si="27"/>
        <v>6.3944421830872348E-3</v>
      </c>
      <c r="P71" s="59">
        <f t="shared" ca="1" si="27"/>
        <v>6.3538130926243056E-3</v>
      </c>
      <c r="Q71" s="59">
        <f t="shared" ca="1" si="27"/>
        <v>5.1676987528646639E-3</v>
      </c>
      <c r="R71" s="59">
        <f t="shared" ca="1" si="27"/>
        <v>5.1411309369335583E-3</v>
      </c>
      <c r="S71" s="59">
        <f t="shared" ca="1" si="27"/>
        <v>5.1148349009884162E-3</v>
      </c>
      <c r="T71" s="59">
        <f t="shared" ca="1" si="27"/>
        <v>5.0888064959170951E-3</v>
      </c>
      <c r="U71" s="59">
        <f t="shared" ca="1" si="27"/>
        <v>5.0630416566456579E-3</v>
      </c>
      <c r="V71" s="59">
        <f t="shared" ca="1" si="27"/>
        <v>5.5770291665080398E-3</v>
      </c>
      <c r="W71" s="59">
        <f t="shared" ca="1" si="27"/>
        <v>5.5460984138934319E-3</v>
      </c>
      <c r="X71" s="59">
        <f t="shared" ca="1" si="27"/>
        <v>5.5155088589589445E-3</v>
      </c>
      <c r="Y71" s="59">
        <f t="shared" ca="1" si="27"/>
        <v>5.4852548870358503E-3</v>
      </c>
      <c r="Z71" s="59">
        <f t="shared" ca="1" si="27"/>
        <v>5.4553310059749279E-3</v>
      </c>
      <c r="AA71" s="59">
        <f t="shared" ca="1" si="27"/>
        <v>5.2032181788257588E-3</v>
      </c>
      <c r="AB71" s="59">
        <f t="shared" ca="1" si="27"/>
        <v>5.176284839450351E-3</v>
      </c>
      <c r="AC71" s="59">
        <f t="shared" ca="1" si="27"/>
        <v>5.1496288934802332E-3</v>
      </c>
      <c r="AD71" s="59">
        <f t="shared" ca="1" si="27"/>
        <v>5.1232460774513809E-3</v>
      </c>
      <c r="AE71" s="59">
        <f t="shared" ca="1" si="27"/>
        <v>5.0971322148255244E-3</v>
      </c>
      <c r="AF71" s="59">
        <f t="shared" ca="1" si="27"/>
        <v>5.2436996882612458E-3</v>
      </c>
      <c r="AG71" s="59">
        <f t="shared" ca="1" si="27"/>
        <v>5.2163467325260365E-3</v>
      </c>
      <c r="AH71" s="59">
        <f t="shared" ca="1" si="27"/>
        <v>5.189277660955143E-3</v>
      </c>
      <c r="AI71" s="59">
        <f t="shared" ca="1" si="27"/>
        <v>5.1624880769027244E-3</v>
      </c>
      <c r="AJ71" s="59">
        <f t="shared" ca="1" si="27"/>
        <v>5.1359736740471699E-3</v>
      </c>
      <c r="AK71" s="59">
        <f t="shared" ca="1" si="27"/>
        <v>5.9247084013255942E-3</v>
      </c>
      <c r="AL71" s="59">
        <f t="shared" ca="1" si="27"/>
        <v>5.8898129769005955E-3</v>
      </c>
      <c r="AM71" s="59">
        <f t="shared" ca="1" si="27"/>
        <v>5.8553262006584986E-3</v>
      </c>
      <c r="AN71" s="59">
        <f t="shared" ca="1" si="27"/>
        <v>5.8212409360850941E-3</v>
      </c>
      <c r="AO71" s="59">
        <f t="shared" ca="1" si="27"/>
        <v>5.7875502118735428E-3</v>
      </c>
      <c r="AP71" s="57"/>
      <c r="AQ71" s="57"/>
      <c r="AR71" s="57"/>
      <c r="AS71" s="57"/>
      <c r="AT71" s="57"/>
    </row>
    <row r="72" spans="1:46" x14ac:dyDescent="0.25">
      <c r="A72" s="15" t="s">
        <v>340</v>
      </c>
      <c r="B72" s="15" t="str">
        <f t="shared" si="28"/>
        <v>sim4</v>
      </c>
      <c r="C72" s="59">
        <f t="shared" ca="1" si="24"/>
        <v>2.9595359004724636E-3</v>
      </c>
      <c r="D72" s="59">
        <f t="shared" ca="1" si="27"/>
        <v>2.9508028933743044E-3</v>
      </c>
      <c r="E72" s="59">
        <f t="shared" ca="1" si="27"/>
        <v>2.9421212734089541E-3</v>
      </c>
      <c r="F72" s="59">
        <f t="shared" ca="1" si="27"/>
        <v>2.9334905883427655E-3</v>
      </c>
      <c r="G72" s="59">
        <f t="shared" ca="1" si="27"/>
        <v>6.1122996322192976E-3</v>
      </c>
      <c r="H72" s="59">
        <f t="shared" ca="1" si="27"/>
        <v>6.0751663948963516E-3</v>
      </c>
      <c r="I72" s="59">
        <f t="shared" ca="1" si="27"/>
        <v>6.0384816143168544E-3</v>
      </c>
      <c r="J72" s="59">
        <f t="shared" ca="1" si="27"/>
        <v>6.0022372152495305E-3</v>
      </c>
      <c r="K72" s="59">
        <f t="shared" ca="1" si="27"/>
        <v>5.9664253151790374E-3</v>
      </c>
      <c r="L72" s="59">
        <f t="shared" ca="1" si="27"/>
        <v>6.5195080346565877E-3</v>
      </c>
      <c r="M72" s="59">
        <f t="shared" ca="1" si="27"/>
        <v>6.4772793598274767E-3</v>
      </c>
      <c r="N72" s="59">
        <f t="shared" ca="1" si="27"/>
        <v>6.4355942182295137E-3</v>
      </c>
      <c r="O72" s="59">
        <f t="shared" ca="1" si="27"/>
        <v>6.3944421830872348E-3</v>
      </c>
      <c r="P72" s="59">
        <f t="shared" ca="1" si="27"/>
        <v>6.3538130926243056E-3</v>
      </c>
      <c r="Q72" s="59">
        <f t="shared" ca="1" si="27"/>
        <v>5.1676987528646639E-3</v>
      </c>
      <c r="R72" s="59">
        <f t="shared" ca="1" si="27"/>
        <v>5.1411309369335583E-3</v>
      </c>
      <c r="S72" s="59">
        <f t="shared" ca="1" si="27"/>
        <v>5.1148349009884162E-3</v>
      </c>
      <c r="T72" s="59">
        <f t="shared" ca="1" si="27"/>
        <v>5.0888064959170951E-3</v>
      </c>
      <c r="U72" s="59">
        <f t="shared" ca="1" si="27"/>
        <v>5.0630416566456579E-3</v>
      </c>
      <c r="V72" s="59">
        <f t="shared" ca="1" si="27"/>
        <v>5.5770291665080398E-3</v>
      </c>
      <c r="W72" s="59">
        <f t="shared" ca="1" si="27"/>
        <v>5.5460984138934319E-3</v>
      </c>
      <c r="X72" s="59">
        <f t="shared" ca="1" si="27"/>
        <v>5.5155088589589445E-3</v>
      </c>
      <c r="Y72" s="59">
        <f t="shared" ca="1" si="27"/>
        <v>5.4852548870358503E-3</v>
      </c>
      <c r="Z72" s="59">
        <f t="shared" ca="1" si="27"/>
        <v>5.4553310059749279E-3</v>
      </c>
      <c r="AA72" s="59">
        <f t="shared" ca="1" si="27"/>
        <v>5.2032181788257588E-3</v>
      </c>
      <c r="AB72" s="59">
        <f t="shared" ca="1" si="27"/>
        <v>5.176284839450351E-3</v>
      </c>
      <c r="AC72" s="59">
        <f t="shared" ca="1" si="27"/>
        <v>5.1496288934802332E-3</v>
      </c>
      <c r="AD72" s="59">
        <f t="shared" ca="1" si="27"/>
        <v>5.1232460774513809E-3</v>
      </c>
      <c r="AE72" s="59">
        <f t="shared" ca="1" si="27"/>
        <v>5.0971322148255244E-3</v>
      </c>
      <c r="AF72" s="59">
        <f t="shared" ca="1" si="27"/>
        <v>5.2436996882612458E-3</v>
      </c>
      <c r="AG72" s="59">
        <f t="shared" ca="1" si="27"/>
        <v>5.2163467325260365E-3</v>
      </c>
      <c r="AH72" s="59">
        <f t="shared" ca="1" si="27"/>
        <v>5.189277660955143E-3</v>
      </c>
      <c r="AI72" s="59">
        <f t="shared" ca="1" si="27"/>
        <v>5.1624880769027244E-3</v>
      </c>
      <c r="AJ72" s="59">
        <f t="shared" ca="1" si="27"/>
        <v>5.1359736740471699E-3</v>
      </c>
      <c r="AK72" s="59">
        <f t="shared" ca="1" si="27"/>
        <v>5.9247084013255942E-3</v>
      </c>
      <c r="AL72" s="59">
        <f t="shared" ca="1" si="27"/>
        <v>5.8898129769005955E-3</v>
      </c>
      <c r="AM72" s="59">
        <f t="shared" ca="1" si="27"/>
        <v>5.8553262006584986E-3</v>
      </c>
      <c r="AN72" s="59">
        <f t="shared" ca="1" si="27"/>
        <v>5.8212409360850941E-3</v>
      </c>
      <c r="AO72" s="59">
        <f t="shared" ca="1" si="27"/>
        <v>5.7875502118735428E-3</v>
      </c>
      <c r="AP72" s="57"/>
      <c r="AQ72" s="57"/>
      <c r="AR72" s="57"/>
      <c r="AS72" s="57"/>
      <c r="AT72" s="57"/>
    </row>
    <row r="73" spans="1:46" x14ac:dyDescent="0.25">
      <c r="A73" s="15" t="s">
        <v>340</v>
      </c>
      <c r="B73" s="15" t="str">
        <f t="shared" si="28"/>
        <v>sim5</v>
      </c>
      <c r="C73" s="59">
        <f t="shared" ca="1" si="24"/>
        <v>2.9595359004724636E-3</v>
      </c>
      <c r="D73" s="59">
        <f t="shared" ca="1" si="27"/>
        <v>2.9508028933743044E-3</v>
      </c>
      <c r="E73" s="59">
        <f t="shared" ca="1" si="27"/>
        <v>2.9421212734089541E-3</v>
      </c>
      <c r="F73" s="59">
        <f t="shared" ca="1" si="27"/>
        <v>2.9334905883427655E-3</v>
      </c>
      <c r="G73" s="59">
        <f t="shared" ca="1" si="27"/>
        <v>6.1122996322192976E-3</v>
      </c>
      <c r="H73" s="59">
        <f t="shared" ca="1" si="27"/>
        <v>6.0751663948963516E-3</v>
      </c>
      <c r="I73" s="59">
        <f t="shared" ca="1" si="27"/>
        <v>6.0384816143168544E-3</v>
      </c>
      <c r="J73" s="59">
        <f t="shared" ca="1" si="27"/>
        <v>6.0022372152495305E-3</v>
      </c>
      <c r="K73" s="59">
        <f t="shared" ca="1" si="27"/>
        <v>5.9664253151790374E-3</v>
      </c>
      <c r="L73" s="59">
        <f t="shared" ca="1" si="27"/>
        <v>6.5195080346565877E-3</v>
      </c>
      <c r="M73" s="59">
        <f t="shared" ca="1" si="27"/>
        <v>6.4772793598274767E-3</v>
      </c>
      <c r="N73" s="59">
        <f t="shared" ca="1" si="27"/>
        <v>6.4355942182295137E-3</v>
      </c>
      <c r="O73" s="59">
        <f t="shared" ca="1" si="27"/>
        <v>6.3944421830872348E-3</v>
      </c>
      <c r="P73" s="59">
        <f t="shared" ca="1" si="27"/>
        <v>6.3538130926243056E-3</v>
      </c>
      <c r="Q73" s="59">
        <f t="shared" ca="1" si="27"/>
        <v>5.1676987528646639E-3</v>
      </c>
      <c r="R73" s="59">
        <f t="shared" ca="1" si="27"/>
        <v>5.1411309369335583E-3</v>
      </c>
      <c r="S73" s="59">
        <f t="shared" ca="1" si="27"/>
        <v>5.1148349009884162E-3</v>
      </c>
      <c r="T73" s="59">
        <f t="shared" ca="1" si="27"/>
        <v>5.0888064959170951E-3</v>
      </c>
      <c r="U73" s="59">
        <f t="shared" ca="1" si="27"/>
        <v>5.0630416566456579E-3</v>
      </c>
      <c r="V73" s="59">
        <f t="shared" ca="1" si="27"/>
        <v>5.5770291665080398E-3</v>
      </c>
      <c r="W73" s="59">
        <f t="shared" ca="1" si="27"/>
        <v>5.5460984138934319E-3</v>
      </c>
      <c r="X73" s="59">
        <f t="shared" ca="1" si="27"/>
        <v>5.5155088589589445E-3</v>
      </c>
      <c r="Y73" s="59">
        <f t="shared" ca="1" si="27"/>
        <v>5.4852548870358503E-3</v>
      </c>
      <c r="Z73" s="59">
        <f t="shared" ca="1" si="27"/>
        <v>5.4553310059749279E-3</v>
      </c>
      <c r="AA73" s="59">
        <f t="shared" ca="1" si="27"/>
        <v>5.2032181788257588E-3</v>
      </c>
      <c r="AB73" s="59">
        <f t="shared" ca="1" si="27"/>
        <v>5.176284839450351E-3</v>
      </c>
      <c r="AC73" s="59">
        <f t="shared" ca="1" si="27"/>
        <v>5.1496288934802332E-3</v>
      </c>
      <c r="AD73" s="59">
        <f t="shared" ca="1" si="27"/>
        <v>5.1232460774513809E-3</v>
      </c>
      <c r="AE73" s="59">
        <f t="shared" ca="1" si="27"/>
        <v>5.0971322148255244E-3</v>
      </c>
      <c r="AF73" s="59">
        <f t="shared" ca="1" si="27"/>
        <v>5.2436996882612458E-3</v>
      </c>
      <c r="AG73" s="59">
        <f t="shared" ca="1" si="27"/>
        <v>5.2163467325260365E-3</v>
      </c>
      <c r="AH73" s="59">
        <f t="shared" ca="1" si="27"/>
        <v>5.189277660955143E-3</v>
      </c>
      <c r="AI73" s="59">
        <f t="shared" ca="1" si="27"/>
        <v>5.1624880769027244E-3</v>
      </c>
      <c r="AJ73" s="59">
        <f t="shared" ca="1" si="27"/>
        <v>5.1359736740471699E-3</v>
      </c>
      <c r="AK73" s="59">
        <f t="shared" ca="1" si="27"/>
        <v>5.9247084013255942E-3</v>
      </c>
      <c r="AL73" s="59">
        <f t="shared" ca="1" si="27"/>
        <v>5.8898129769005955E-3</v>
      </c>
      <c r="AM73" s="59">
        <f t="shared" ca="1" si="27"/>
        <v>5.8553262006584986E-3</v>
      </c>
      <c r="AN73" s="59">
        <f t="shared" ca="1" si="27"/>
        <v>5.8212409360850941E-3</v>
      </c>
      <c r="AO73" s="59">
        <f t="shared" ca="1" si="27"/>
        <v>5.7875502118735428E-3</v>
      </c>
      <c r="AP73" s="57"/>
      <c r="AQ73" s="57"/>
      <c r="AR73" s="57"/>
      <c r="AS73" s="57"/>
      <c r="AT73" s="57"/>
    </row>
    <row r="74" spans="1:46" x14ac:dyDescent="0.25">
      <c r="A74" s="15" t="s">
        <v>340</v>
      </c>
      <c r="B74" s="15" t="str">
        <f t="shared" si="28"/>
        <v>sim6</v>
      </c>
      <c r="C74" s="59">
        <f t="shared" ca="1" si="24"/>
        <v>2.9595359004724636E-3</v>
      </c>
      <c r="D74" s="59">
        <f t="shared" ca="1" si="27"/>
        <v>2.9508028933743044E-3</v>
      </c>
      <c r="E74" s="59">
        <f t="shared" ca="1" si="27"/>
        <v>2.9421212734089541E-3</v>
      </c>
      <c r="F74" s="59">
        <f t="shared" ca="1" si="27"/>
        <v>2.9334905883427655E-3</v>
      </c>
      <c r="G74" s="59">
        <f t="shared" ca="1" si="27"/>
        <v>6.1122996322192976E-3</v>
      </c>
      <c r="H74" s="59">
        <f t="shared" ca="1" si="27"/>
        <v>6.0751663948963516E-3</v>
      </c>
      <c r="I74" s="59">
        <f t="shared" ca="1" si="27"/>
        <v>6.0384816143168544E-3</v>
      </c>
      <c r="J74" s="59">
        <f t="shared" ca="1" si="27"/>
        <v>6.0022372152495305E-3</v>
      </c>
      <c r="K74" s="59">
        <f t="shared" ca="1" si="27"/>
        <v>5.9664253151790374E-3</v>
      </c>
      <c r="L74" s="59">
        <f t="shared" ca="1" si="27"/>
        <v>6.5195080346565877E-3</v>
      </c>
      <c r="M74" s="59">
        <f t="shared" ca="1" si="27"/>
        <v>6.4772793598274767E-3</v>
      </c>
      <c r="N74" s="59">
        <f t="shared" ca="1" si="27"/>
        <v>6.4355942182295137E-3</v>
      </c>
      <c r="O74" s="59">
        <f t="shared" ca="1" si="27"/>
        <v>6.3944421830872348E-3</v>
      </c>
      <c r="P74" s="59">
        <f t="shared" ca="1" si="27"/>
        <v>6.3538130926243056E-3</v>
      </c>
      <c r="Q74" s="59">
        <f t="shared" ca="1" si="27"/>
        <v>5.1676987528646639E-3</v>
      </c>
      <c r="R74" s="59">
        <f t="shared" ca="1" si="27"/>
        <v>5.1411309369335583E-3</v>
      </c>
      <c r="S74" s="59">
        <f t="shared" ca="1" si="27"/>
        <v>5.1148349009884162E-3</v>
      </c>
      <c r="T74" s="59">
        <f t="shared" ca="1" si="27"/>
        <v>5.0888064959170951E-3</v>
      </c>
      <c r="U74" s="59">
        <f t="shared" ca="1" si="27"/>
        <v>5.0630416566456579E-3</v>
      </c>
      <c r="V74" s="59">
        <f t="shared" ca="1" si="27"/>
        <v>5.5770291665080398E-3</v>
      </c>
      <c r="W74" s="59">
        <f t="shared" ca="1" si="27"/>
        <v>5.5460984138934319E-3</v>
      </c>
      <c r="X74" s="59">
        <f t="shared" ref="D74:AO77" ca="1" si="29">X64</f>
        <v>5.5155088589589445E-3</v>
      </c>
      <c r="Y74" s="59">
        <f t="shared" ca="1" si="29"/>
        <v>5.4852548870358503E-3</v>
      </c>
      <c r="Z74" s="59">
        <f t="shared" ca="1" si="29"/>
        <v>5.4553310059749279E-3</v>
      </c>
      <c r="AA74" s="59">
        <f t="shared" ca="1" si="29"/>
        <v>5.2032181788257588E-3</v>
      </c>
      <c r="AB74" s="59">
        <f t="shared" ca="1" si="29"/>
        <v>5.176284839450351E-3</v>
      </c>
      <c r="AC74" s="59">
        <f t="shared" ca="1" si="29"/>
        <v>5.1496288934802332E-3</v>
      </c>
      <c r="AD74" s="59">
        <f t="shared" ca="1" si="29"/>
        <v>5.1232460774513809E-3</v>
      </c>
      <c r="AE74" s="59">
        <f t="shared" ca="1" si="29"/>
        <v>5.0971322148255244E-3</v>
      </c>
      <c r="AF74" s="59">
        <f t="shared" ca="1" si="29"/>
        <v>5.2436996882612458E-3</v>
      </c>
      <c r="AG74" s="59">
        <f t="shared" ca="1" si="29"/>
        <v>5.2163467325260365E-3</v>
      </c>
      <c r="AH74" s="59">
        <f t="shared" ca="1" si="29"/>
        <v>5.189277660955143E-3</v>
      </c>
      <c r="AI74" s="59">
        <f t="shared" ca="1" si="29"/>
        <v>5.1624880769027244E-3</v>
      </c>
      <c r="AJ74" s="59">
        <f t="shared" ca="1" si="29"/>
        <v>5.1359736740471699E-3</v>
      </c>
      <c r="AK74" s="59">
        <f t="shared" ca="1" si="29"/>
        <v>5.9247084013255942E-3</v>
      </c>
      <c r="AL74" s="59">
        <f t="shared" ca="1" si="29"/>
        <v>5.8898129769005955E-3</v>
      </c>
      <c r="AM74" s="59">
        <f t="shared" ca="1" si="29"/>
        <v>5.8553262006584986E-3</v>
      </c>
      <c r="AN74" s="59">
        <f t="shared" ca="1" si="29"/>
        <v>5.8212409360850941E-3</v>
      </c>
      <c r="AO74" s="59">
        <f t="shared" ca="1" si="29"/>
        <v>5.7875502118735428E-3</v>
      </c>
      <c r="AP74" s="57"/>
      <c r="AQ74" s="57"/>
      <c r="AR74" s="57"/>
      <c r="AS74" s="57"/>
      <c r="AT74" s="57"/>
    </row>
    <row r="75" spans="1:46" x14ac:dyDescent="0.25">
      <c r="A75" s="15" t="s">
        <v>340</v>
      </c>
      <c r="B75" s="15" t="str">
        <f t="shared" si="28"/>
        <v>sim7</v>
      </c>
      <c r="C75" s="59">
        <f t="shared" ca="1" si="24"/>
        <v>2.9595359004724636E-3</v>
      </c>
      <c r="D75" s="59">
        <f t="shared" ca="1" si="29"/>
        <v>2.9508028933743044E-3</v>
      </c>
      <c r="E75" s="59">
        <f t="shared" ca="1" si="29"/>
        <v>2.9421212734089541E-3</v>
      </c>
      <c r="F75" s="59">
        <f t="shared" ca="1" si="29"/>
        <v>2.9334905883427655E-3</v>
      </c>
      <c r="G75" s="59">
        <f t="shared" ca="1" si="29"/>
        <v>6.1122996322192976E-3</v>
      </c>
      <c r="H75" s="59">
        <f t="shared" ca="1" si="29"/>
        <v>6.0751663948963516E-3</v>
      </c>
      <c r="I75" s="59">
        <f t="shared" ca="1" si="29"/>
        <v>6.0384816143168544E-3</v>
      </c>
      <c r="J75" s="59">
        <f t="shared" ca="1" si="29"/>
        <v>6.0022372152495305E-3</v>
      </c>
      <c r="K75" s="59">
        <f t="shared" ca="1" si="29"/>
        <v>5.9664253151790374E-3</v>
      </c>
      <c r="L75" s="59">
        <f t="shared" ca="1" si="29"/>
        <v>6.5195080346565877E-3</v>
      </c>
      <c r="M75" s="59">
        <f t="shared" ca="1" si="29"/>
        <v>6.4772793598274767E-3</v>
      </c>
      <c r="N75" s="59">
        <f t="shared" ca="1" si="29"/>
        <v>6.4355942182295137E-3</v>
      </c>
      <c r="O75" s="59">
        <f t="shared" ca="1" si="29"/>
        <v>6.3944421830872348E-3</v>
      </c>
      <c r="P75" s="59">
        <f t="shared" ca="1" si="29"/>
        <v>6.3538130926243056E-3</v>
      </c>
      <c r="Q75" s="59">
        <f t="shared" ca="1" si="29"/>
        <v>5.1676987528646639E-3</v>
      </c>
      <c r="R75" s="59">
        <f t="shared" ca="1" si="29"/>
        <v>5.1411309369335583E-3</v>
      </c>
      <c r="S75" s="59">
        <f t="shared" ca="1" si="29"/>
        <v>5.1148349009884162E-3</v>
      </c>
      <c r="T75" s="59">
        <f t="shared" ca="1" si="29"/>
        <v>5.0888064959170951E-3</v>
      </c>
      <c r="U75" s="59">
        <f t="shared" ca="1" si="29"/>
        <v>5.0630416566456579E-3</v>
      </c>
      <c r="V75" s="59">
        <f t="shared" ca="1" si="29"/>
        <v>5.5770291665080398E-3</v>
      </c>
      <c r="W75" s="59">
        <f t="shared" ca="1" si="29"/>
        <v>5.5460984138934319E-3</v>
      </c>
      <c r="X75" s="59">
        <f t="shared" ca="1" si="29"/>
        <v>5.5155088589589445E-3</v>
      </c>
      <c r="Y75" s="59">
        <f t="shared" ca="1" si="29"/>
        <v>5.4852548870358503E-3</v>
      </c>
      <c r="Z75" s="59">
        <f t="shared" ca="1" si="29"/>
        <v>5.4553310059749279E-3</v>
      </c>
      <c r="AA75" s="59">
        <f t="shared" ca="1" si="29"/>
        <v>5.2032181788257588E-3</v>
      </c>
      <c r="AB75" s="59">
        <f t="shared" ca="1" si="29"/>
        <v>5.176284839450351E-3</v>
      </c>
      <c r="AC75" s="59">
        <f t="shared" ca="1" si="29"/>
        <v>5.1496288934802332E-3</v>
      </c>
      <c r="AD75" s="59">
        <f t="shared" ca="1" si="29"/>
        <v>5.1232460774513809E-3</v>
      </c>
      <c r="AE75" s="59">
        <f t="shared" ca="1" si="29"/>
        <v>5.0971322148255244E-3</v>
      </c>
      <c r="AF75" s="59">
        <f t="shared" ca="1" si="29"/>
        <v>5.2436996882612458E-3</v>
      </c>
      <c r="AG75" s="59">
        <f t="shared" ca="1" si="29"/>
        <v>5.2163467325260365E-3</v>
      </c>
      <c r="AH75" s="59">
        <f t="shared" ca="1" si="29"/>
        <v>5.189277660955143E-3</v>
      </c>
      <c r="AI75" s="59">
        <f t="shared" ca="1" si="29"/>
        <v>5.1624880769027244E-3</v>
      </c>
      <c r="AJ75" s="59">
        <f t="shared" ca="1" si="29"/>
        <v>5.1359736740471699E-3</v>
      </c>
      <c r="AK75" s="59">
        <f t="shared" ca="1" si="29"/>
        <v>5.9247084013255942E-3</v>
      </c>
      <c r="AL75" s="59">
        <f t="shared" ca="1" si="29"/>
        <v>5.8898129769005955E-3</v>
      </c>
      <c r="AM75" s="59">
        <f t="shared" ca="1" si="29"/>
        <v>5.8553262006584986E-3</v>
      </c>
      <c r="AN75" s="59">
        <f t="shared" ca="1" si="29"/>
        <v>5.8212409360850941E-3</v>
      </c>
      <c r="AO75" s="59">
        <f t="shared" ca="1" si="29"/>
        <v>5.7875502118735428E-3</v>
      </c>
      <c r="AP75" s="57"/>
      <c r="AQ75" s="57"/>
      <c r="AR75" s="57"/>
      <c r="AS75" s="57"/>
      <c r="AT75" s="57"/>
    </row>
    <row r="76" spans="1:46" x14ac:dyDescent="0.25">
      <c r="A76" s="15" t="s">
        <v>340</v>
      </c>
      <c r="B76" s="15" t="str">
        <f t="shared" si="28"/>
        <v>sim8</v>
      </c>
      <c r="C76" s="59">
        <f t="shared" ca="1" si="24"/>
        <v>2.9595359004724636E-3</v>
      </c>
      <c r="D76" s="59">
        <f t="shared" ca="1" si="29"/>
        <v>2.9508028933743044E-3</v>
      </c>
      <c r="E76" s="59">
        <f t="shared" ca="1" si="29"/>
        <v>2.9421212734089541E-3</v>
      </c>
      <c r="F76" s="59">
        <f t="shared" ca="1" si="29"/>
        <v>2.9334905883427655E-3</v>
      </c>
      <c r="G76" s="59">
        <f t="shared" ca="1" si="29"/>
        <v>6.1122996322192976E-3</v>
      </c>
      <c r="H76" s="59">
        <f t="shared" ca="1" si="29"/>
        <v>6.0751663948963516E-3</v>
      </c>
      <c r="I76" s="59">
        <f t="shared" ca="1" si="29"/>
        <v>6.0384816143168544E-3</v>
      </c>
      <c r="J76" s="59">
        <f t="shared" ca="1" si="29"/>
        <v>6.0022372152495305E-3</v>
      </c>
      <c r="K76" s="59">
        <f t="shared" ca="1" si="29"/>
        <v>5.9664253151790374E-3</v>
      </c>
      <c r="L76" s="59">
        <f t="shared" ca="1" si="29"/>
        <v>6.5195080346565877E-3</v>
      </c>
      <c r="M76" s="59">
        <f t="shared" ca="1" si="29"/>
        <v>6.4772793598274767E-3</v>
      </c>
      <c r="N76" s="59">
        <f t="shared" ca="1" si="29"/>
        <v>6.4355942182295137E-3</v>
      </c>
      <c r="O76" s="59">
        <f t="shared" ca="1" si="29"/>
        <v>6.3944421830872348E-3</v>
      </c>
      <c r="P76" s="59">
        <f t="shared" ca="1" si="29"/>
        <v>6.3538130926243056E-3</v>
      </c>
      <c r="Q76" s="59">
        <f t="shared" ca="1" si="29"/>
        <v>5.1676987528646639E-3</v>
      </c>
      <c r="R76" s="59">
        <f t="shared" ca="1" si="29"/>
        <v>5.1411309369335583E-3</v>
      </c>
      <c r="S76" s="59">
        <f t="shared" ca="1" si="29"/>
        <v>5.1148349009884162E-3</v>
      </c>
      <c r="T76" s="59">
        <f t="shared" ca="1" si="29"/>
        <v>5.0888064959170951E-3</v>
      </c>
      <c r="U76" s="59">
        <f t="shared" ca="1" si="29"/>
        <v>5.0630416566456579E-3</v>
      </c>
      <c r="V76" s="59">
        <f t="shared" ca="1" si="29"/>
        <v>5.5770291665080398E-3</v>
      </c>
      <c r="W76" s="59">
        <f t="shared" ca="1" si="29"/>
        <v>5.5460984138934319E-3</v>
      </c>
      <c r="X76" s="59">
        <f t="shared" ca="1" si="29"/>
        <v>5.5155088589589445E-3</v>
      </c>
      <c r="Y76" s="59">
        <f t="shared" ca="1" si="29"/>
        <v>5.4852548870358503E-3</v>
      </c>
      <c r="Z76" s="59">
        <f t="shared" ca="1" si="29"/>
        <v>5.4553310059749279E-3</v>
      </c>
      <c r="AA76" s="59">
        <f t="shared" ca="1" si="29"/>
        <v>5.2032181788257588E-3</v>
      </c>
      <c r="AB76" s="59">
        <f t="shared" ca="1" si="29"/>
        <v>5.176284839450351E-3</v>
      </c>
      <c r="AC76" s="59">
        <f t="shared" ca="1" si="29"/>
        <v>5.1496288934802332E-3</v>
      </c>
      <c r="AD76" s="59">
        <f t="shared" ca="1" si="29"/>
        <v>5.1232460774513809E-3</v>
      </c>
      <c r="AE76" s="59">
        <f t="shared" ca="1" si="29"/>
        <v>5.0971322148255244E-3</v>
      </c>
      <c r="AF76" s="59">
        <f t="shared" ca="1" si="29"/>
        <v>5.2436996882612458E-3</v>
      </c>
      <c r="AG76" s="59">
        <f t="shared" ca="1" si="29"/>
        <v>5.2163467325260365E-3</v>
      </c>
      <c r="AH76" s="59">
        <f t="shared" ca="1" si="29"/>
        <v>5.189277660955143E-3</v>
      </c>
      <c r="AI76" s="59">
        <f t="shared" ca="1" si="29"/>
        <v>5.1624880769027244E-3</v>
      </c>
      <c r="AJ76" s="59">
        <f t="shared" ca="1" si="29"/>
        <v>5.1359736740471699E-3</v>
      </c>
      <c r="AK76" s="59">
        <f t="shared" ca="1" si="29"/>
        <v>5.9247084013255942E-3</v>
      </c>
      <c r="AL76" s="59">
        <f t="shared" ca="1" si="29"/>
        <v>5.8898129769005955E-3</v>
      </c>
      <c r="AM76" s="59">
        <f t="shared" ca="1" si="29"/>
        <v>5.8553262006584986E-3</v>
      </c>
      <c r="AN76" s="59">
        <f t="shared" ca="1" si="29"/>
        <v>5.8212409360850941E-3</v>
      </c>
      <c r="AO76" s="59">
        <f t="shared" ca="1" si="29"/>
        <v>5.7875502118735428E-3</v>
      </c>
      <c r="AP76" s="57"/>
      <c r="AQ76" s="57"/>
      <c r="AR76" s="57"/>
      <c r="AS76" s="57"/>
      <c r="AT76" s="57"/>
    </row>
    <row r="77" spans="1:46" x14ac:dyDescent="0.25">
      <c r="A77" s="15" t="s">
        <v>340</v>
      </c>
      <c r="B77" s="15" t="str">
        <f t="shared" si="28"/>
        <v>sim9</v>
      </c>
      <c r="C77" s="59">
        <f t="shared" ca="1" si="24"/>
        <v>2.9595359004724636E-3</v>
      </c>
      <c r="D77" s="59">
        <f t="shared" ca="1" si="29"/>
        <v>2.9508028933743044E-3</v>
      </c>
      <c r="E77" s="59">
        <f t="shared" ca="1" si="29"/>
        <v>2.9421212734089541E-3</v>
      </c>
      <c r="F77" s="59">
        <f t="shared" ca="1" si="29"/>
        <v>2.9334905883427655E-3</v>
      </c>
      <c r="G77" s="59">
        <f t="shared" ca="1" si="29"/>
        <v>6.1122996322192976E-3</v>
      </c>
      <c r="H77" s="59">
        <f t="shared" ca="1" si="29"/>
        <v>6.0751663948963516E-3</v>
      </c>
      <c r="I77" s="59">
        <f t="shared" ca="1" si="29"/>
        <v>6.0384816143168544E-3</v>
      </c>
      <c r="J77" s="59">
        <f t="shared" ca="1" si="29"/>
        <v>6.0022372152495305E-3</v>
      </c>
      <c r="K77" s="59">
        <f t="shared" ca="1" si="29"/>
        <v>5.9664253151790374E-3</v>
      </c>
      <c r="L77" s="59">
        <f t="shared" ca="1" si="29"/>
        <v>6.5195080346565877E-3</v>
      </c>
      <c r="M77" s="59">
        <f t="shared" ca="1" si="29"/>
        <v>6.4772793598274767E-3</v>
      </c>
      <c r="N77" s="59">
        <f t="shared" ca="1" si="29"/>
        <v>6.4355942182295137E-3</v>
      </c>
      <c r="O77" s="59">
        <f t="shared" ca="1" si="29"/>
        <v>6.3944421830872348E-3</v>
      </c>
      <c r="P77" s="59">
        <f t="shared" ca="1" si="29"/>
        <v>6.3538130926243056E-3</v>
      </c>
      <c r="Q77" s="59">
        <f t="shared" ca="1" si="29"/>
        <v>5.1676987528646639E-3</v>
      </c>
      <c r="R77" s="59">
        <f t="shared" ca="1" si="29"/>
        <v>5.1411309369335583E-3</v>
      </c>
      <c r="S77" s="59">
        <f t="shared" ca="1" si="29"/>
        <v>5.1148349009884162E-3</v>
      </c>
      <c r="T77" s="59">
        <f t="shared" ca="1" si="29"/>
        <v>5.0888064959170951E-3</v>
      </c>
      <c r="U77" s="59">
        <f t="shared" ca="1" si="29"/>
        <v>5.0630416566456579E-3</v>
      </c>
      <c r="V77" s="59">
        <f t="shared" ca="1" si="29"/>
        <v>5.5770291665080398E-3</v>
      </c>
      <c r="W77" s="59">
        <f t="shared" ca="1" si="29"/>
        <v>5.5460984138934319E-3</v>
      </c>
      <c r="X77" s="59">
        <f t="shared" ca="1" si="29"/>
        <v>5.5155088589589445E-3</v>
      </c>
      <c r="Y77" s="59">
        <f t="shared" ca="1" si="29"/>
        <v>5.4852548870358503E-3</v>
      </c>
      <c r="Z77" s="59">
        <f t="shared" ca="1" si="29"/>
        <v>5.4553310059749279E-3</v>
      </c>
      <c r="AA77" s="59">
        <f t="shared" ca="1" si="29"/>
        <v>5.2032181788257588E-3</v>
      </c>
      <c r="AB77" s="59">
        <f t="shared" ca="1" si="29"/>
        <v>5.176284839450351E-3</v>
      </c>
      <c r="AC77" s="59">
        <f t="shared" ca="1" si="29"/>
        <v>5.1496288934802332E-3</v>
      </c>
      <c r="AD77" s="59">
        <f t="shared" ca="1" si="29"/>
        <v>5.1232460774513809E-3</v>
      </c>
      <c r="AE77" s="59">
        <f t="shared" ca="1" si="29"/>
        <v>5.0971322148255244E-3</v>
      </c>
      <c r="AF77" s="59">
        <f t="shared" ca="1" si="29"/>
        <v>5.2436996882612458E-3</v>
      </c>
      <c r="AG77" s="59">
        <f t="shared" ca="1" si="29"/>
        <v>5.2163467325260365E-3</v>
      </c>
      <c r="AH77" s="59">
        <f t="shared" ca="1" si="29"/>
        <v>5.189277660955143E-3</v>
      </c>
      <c r="AI77" s="59">
        <f t="shared" ca="1" si="29"/>
        <v>5.1624880769027244E-3</v>
      </c>
      <c r="AJ77" s="59">
        <f t="shared" ca="1" si="29"/>
        <v>5.1359736740471699E-3</v>
      </c>
      <c r="AK77" s="59">
        <f t="shared" ca="1" si="29"/>
        <v>5.9247084013255942E-3</v>
      </c>
      <c r="AL77" s="59">
        <f t="shared" ca="1" si="29"/>
        <v>5.8898129769005955E-3</v>
      </c>
      <c r="AM77" s="59">
        <f t="shared" ca="1" si="29"/>
        <v>5.8553262006584986E-3</v>
      </c>
      <c r="AN77" s="59">
        <f t="shared" ca="1" si="29"/>
        <v>5.8212409360850941E-3</v>
      </c>
      <c r="AO77" s="59">
        <f t="shared" ca="1" si="29"/>
        <v>5.7875502118735428E-3</v>
      </c>
      <c r="AP77" s="57"/>
      <c r="AQ77" s="57"/>
      <c r="AR77" s="57"/>
      <c r="AS77" s="57"/>
      <c r="AT77" s="57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7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5" bestFit="1" customWidth="1"/>
    <col min="2" max="2" width="32.140625" style="75" bestFit="1" customWidth="1"/>
    <col min="3" max="3" width="6" style="75" bestFit="1" customWidth="1"/>
    <col min="4" max="4" width="7" style="75" bestFit="1" customWidth="1"/>
    <col min="5" max="5" width="9.140625" style="75" bestFit="1" customWidth="1"/>
    <col min="6" max="6" width="7.85546875" style="75" bestFit="1" customWidth="1"/>
    <col min="7" max="10" width="6.7109375" style="75" bestFit="1" customWidth="1"/>
    <col min="11" max="11" width="7.7109375" style="75" bestFit="1" customWidth="1"/>
    <col min="12" max="41" width="6.7109375" style="75" bestFit="1" customWidth="1"/>
    <col min="42" max="46" width="3" style="75" bestFit="1" customWidth="1"/>
    <col min="47" max="16384" width="9.28515625" style="75"/>
  </cols>
  <sheetData>
    <row r="1" spans="1:46" ht="18.75" x14ac:dyDescent="0.3">
      <c r="B1" s="1" t="s">
        <v>334</v>
      </c>
      <c r="D1" s="4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6"/>
    </row>
    <row r="6" spans="1:46" x14ac:dyDescent="0.25">
      <c r="B6" s="2" t="s">
        <v>336</v>
      </c>
    </row>
    <row r="7" spans="1:46" x14ac:dyDescent="0.25">
      <c r="C7" s="75">
        <v>2012</v>
      </c>
      <c r="D7" s="75">
        <f t="shared" ref="D7:AO7" si="0">C7+1</f>
        <v>2013</v>
      </c>
      <c r="E7" s="75">
        <f t="shared" si="0"/>
        <v>2014</v>
      </c>
      <c r="F7" s="75">
        <f t="shared" si="0"/>
        <v>2015</v>
      </c>
      <c r="G7" s="75">
        <f t="shared" si="0"/>
        <v>2016</v>
      </c>
      <c r="H7" s="75">
        <f t="shared" si="0"/>
        <v>2017</v>
      </c>
      <c r="I7" s="75">
        <f t="shared" si="0"/>
        <v>2018</v>
      </c>
      <c r="J7" s="75">
        <f t="shared" si="0"/>
        <v>2019</v>
      </c>
      <c r="K7" s="75">
        <f t="shared" si="0"/>
        <v>2020</v>
      </c>
      <c r="L7" s="75">
        <f t="shared" si="0"/>
        <v>2021</v>
      </c>
      <c r="M7" s="75">
        <f t="shared" si="0"/>
        <v>2022</v>
      </c>
      <c r="N7" s="75">
        <f t="shared" si="0"/>
        <v>2023</v>
      </c>
      <c r="O7" s="75">
        <f t="shared" si="0"/>
        <v>2024</v>
      </c>
      <c r="P7" s="75">
        <f t="shared" si="0"/>
        <v>2025</v>
      </c>
      <c r="Q7" s="75">
        <f t="shared" si="0"/>
        <v>2026</v>
      </c>
      <c r="R7" s="75">
        <f t="shared" si="0"/>
        <v>2027</v>
      </c>
      <c r="S7" s="75">
        <f t="shared" si="0"/>
        <v>2028</v>
      </c>
      <c r="T7" s="75">
        <f t="shared" si="0"/>
        <v>2029</v>
      </c>
      <c r="U7" s="75">
        <f t="shared" si="0"/>
        <v>2030</v>
      </c>
      <c r="V7" s="75">
        <f t="shared" si="0"/>
        <v>2031</v>
      </c>
      <c r="W7" s="75">
        <f t="shared" si="0"/>
        <v>2032</v>
      </c>
      <c r="X7" s="75">
        <f t="shared" si="0"/>
        <v>2033</v>
      </c>
      <c r="Y7" s="75">
        <f t="shared" si="0"/>
        <v>2034</v>
      </c>
      <c r="Z7" s="75">
        <f t="shared" si="0"/>
        <v>2035</v>
      </c>
      <c r="AA7" s="75">
        <f t="shared" si="0"/>
        <v>2036</v>
      </c>
      <c r="AB7" s="75">
        <f t="shared" si="0"/>
        <v>2037</v>
      </c>
      <c r="AC7" s="75">
        <f t="shared" si="0"/>
        <v>2038</v>
      </c>
      <c r="AD7" s="75">
        <f t="shared" si="0"/>
        <v>2039</v>
      </c>
      <c r="AE7" s="75">
        <f t="shared" si="0"/>
        <v>2040</v>
      </c>
      <c r="AF7" s="75">
        <f t="shared" si="0"/>
        <v>2041</v>
      </c>
      <c r="AG7" s="75">
        <f t="shared" si="0"/>
        <v>2042</v>
      </c>
      <c r="AH7" s="75">
        <f t="shared" si="0"/>
        <v>2043</v>
      </c>
      <c r="AI7" s="75">
        <f t="shared" si="0"/>
        <v>2044</v>
      </c>
      <c r="AJ7" s="75">
        <f t="shared" si="0"/>
        <v>2045</v>
      </c>
      <c r="AK7" s="75">
        <f t="shared" si="0"/>
        <v>2046</v>
      </c>
      <c r="AL7" s="75">
        <f t="shared" si="0"/>
        <v>2047</v>
      </c>
      <c r="AM7" s="75">
        <f t="shared" si="0"/>
        <v>2048</v>
      </c>
      <c r="AN7" s="75">
        <f t="shared" si="0"/>
        <v>2049</v>
      </c>
      <c r="AO7" s="75">
        <f t="shared" si="0"/>
        <v>2050</v>
      </c>
    </row>
    <row r="8" spans="1:46" s="106" customFormat="1" x14ac:dyDescent="0.25">
      <c r="A8" s="106" t="s">
        <v>201</v>
      </c>
      <c r="B8" s="106" t="str">
        <f>evpen!C8</f>
        <v>Ucon7-75-L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07"/>
      <c r="AQ8" s="107"/>
      <c r="AR8" s="107"/>
      <c r="AS8" s="107"/>
      <c r="AT8" s="107"/>
    </row>
    <row r="9" spans="1:46" s="34" customFormat="1" x14ac:dyDescent="0.25">
      <c r="A9" s="34" t="s">
        <v>201</v>
      </c>
      <c r="B9" s="34" t="str">
        <f>evpen!C9</f>
        <v>Con7-75-L</v>
      </c>
      <c r="C9" s="111">
        <v>0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08"/>
      <c r="AQ9" s="108"/>
      <c r="AR9" s="108"/>
      <c r="AS9" s="108"/>
      <c r="AT9" s="108"/>
    </row>
    <row r="10" spans="1:46" s="34" customFormat="1" x14ac:dyDescent="0.25">
      <c r="A10" s="34" t="s">
        <v>201</v>
      </c>
      <c r="B10" s="34" t="str">
        <f>evpen!C10</f>
        <v>Ucon_NB-UCE-L</v>
      </c>
      <c r="C10" s="111">
        <v>0</v>
      </c>
      <c r="D10" s="111">
        <v>0</v>
      </c>
      <c r="E10" s="111">
        <v>0</v>
      </c>
      <c r="F10" s="111">
        <v>0</v>
      </c>
      <c r="G10" s="111">
        <v>0</v>
      </c>
      <c r="H10" s="111">
        <v>0</v>
      </c>
      <c r="I10" s="111">
        <v>0</v>
      </c>
      <c r="J10" s="111">
        <v>0</v>
      </c>
      <c r="K10" s="111">
        <v>0</v>
      </c>
      <c r="L10" s="111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1">
        <v>0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0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1">
        <v>0</v>
      </c>
      <c r="AP10" s="108"/>
      <c r="AQ10" s="108"/>
      <c r="AR10" s="108"/>
      <c r="AS10" s="108"/>
      <c r="AT10" s="108"/>
    </row>
    <row r="11" spans="1:46" s="34" customFormat="1" x14ac:dyDescent="0.25">
      <c r="A11" s="34" t="s">
        <v>201</v>
      </c>
      <c r="B11" s="34" t="str">
        <f>evpen!C11</f>
        <v>Con_NB-UCE</v>
      </c>
      <c r="C11" s="111">
        <v>0</v>
      </c>
      <c r="D11" s="111">
        <v>0</v>
      </c>
      <c r="E11" s="111">
        <v>0</v>
      </c>
      <c r="F11" s="111">
        <v>0</v>
      </c>
      <c r="G11" s="111">
        <v>0</v>
      </c>
      <c r="H11" s="111">
        <v>0</v>
      </c>
      <c r="I11" s="111">
        <v>0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08"/>
      <c r="AQ11" s="108"/>
      <c r="AR11" s="108"/>
      <c r="AS11" s="108"/>
      <c r="AT11" s="108"/>
    </row>
    <row r="12" spans="1:46" s="34" customFormat="1" x14ac:dyDescent="0.25">
      <c r="A12" s="34" t="s">
        <v>201</v>
      </c>
      <c r="B12" s="34" t="str">
        <f>evpen!C12</f>
        <v>Ucon_NB9-5</v>
      </c>
      <c r="C12" s="111">
        <v>0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08"/>
      <c r="AQ12" s="108"/>
      <c r="AR12" s="108"/>
      <c r="AS12" s="108"/>
      <c r="AT12" s="108"/>
    </row>
    <row r="13" spans="1:46" s="34" customFormat="1" x14ac:dyDescent="0.25">
      <c r="A13" s="34" t="s">
        <v>201</v>
      </c>
      <c r="B13" s="34" t="str">
        <f>evpen!C13</f>
        <v>RE_CON-UCE-L</v>
      </c>
      <c r="C13" s="111">
        <v>0</v>
      </c>
      <c r="D13" s="111">
        <v>0</v>
      </c>
      <c r="E13" s="111">
        <v>0</v>
      </c>
      <c r="F13" s="111">
        <v>0</v>
      </c>
      <c r="G13" s="111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1">
        <v>0</v>
      </c>
      <c r="AD13" s="111">
        <v>0</v>
      </c>
      <c r="AE13" s="111">
        <v>0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08"/>
      <c r="AQ13" s="108"/>
      <c r="AR13" s="108"/>
      <c r="AS13" s="108"/>
      <c r="AT13" s="108"/>
    </row>
    <row r="14" spans="1:46" s="34" customFormat="1" x14ac:dyDescent="0.25">
      <c r="A14" s="34" t="s">
        <v>201</v>
      </c>
      <c r="B14" s="34" t="str">
        <f>evpen!C14</f>
        <v>TRAPES-UCE-L</v>
      </c>
      <c r="C14" s="111">
        <v>0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08"/>
      <c r="AQ14" s="108"/>
      <c r="AR14" s="108"/>
      <c r="AS14" s="108"/>
      <c r="AT14" s="108"/>
    </row>
    <row r="15" spans="1:46" s="34" customFormat="1" x14ac:dyDescent="0.25">
      <c r="A15" s="34" t="s">
        <v>201</v>
      </c>
      <c r="B15" s="34" t="str">
        <f>evpen!C15</f>
        <v>REF2019-UCE-L</v>
      </c>
      <c r="C15" s="111">
        <v>0</v>
      </c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08"/>
      <c r="AQ15" s="108"/>
      <c r="AR15" s="108"/>
      <c r="AS15" s="108"/>
      <c r="AT15" s="108"/>
    </row>
    <row r="16" spans="1:46" s="34" customFormat="1" x14ac:dyDescent="0.25">
      <c r="A16" s="34" t="s">
        <v>201</v>
      </c>
      <c r="B16" s="34" t="str">
        <f>evpen!C16</f>
        <v>REF20195-L</v>
      </c>
      <c r="C16" s="111">
        <v>0</v>
      </c>
      <c r="D16" s="111">
        <v>0</v>
      </c>
      <c r="E16" s="111">
        <v>0</v>
      </c>
      <c r="F16" s="111">
        <v>0</v>
      </c>
      <c r="G16" s="111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1">
        <v>0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1">
        <v>0</v>
      </c>
      <c r="AD16" s="111">
        <v>0</v>
      </c>
      <c r="AE16" s="111">
        <v>0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1">
        <v>0</v>
      </c>
      <c r="AP16" s="108"/>
      <c r="AQ16" s="108"/>
      <c r="AR16" s="108"/>
      <c r="AS16" s="108"/>
      <c r="AT16" s="108"/>
    </row>
    <row r="17" spans="1:46" s="3" customFormat="1" x14ac:dyDescent="0.25">
      <c r="A17" s="3" t="s">
        <v>201</v>
      </c>
      <c r="B17" s="3" t="str">
        <f>evpen!C17</f>
        <v>T3P2S8RL-UCE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  <c r="U17" s="112">
        <v>0</v>
      </c>
      <c r="V17" s="112">
        <v>0</v>
      </c>
      <c r="W17" s="112">
        <v>0</v>
      </c>
      <c r="X17" s="112">
        <v>0</v>
      </c>
      <c r="Y17" s="112">
        <v>0</v>
      </c>
      <c r="Z17" s="112">
        <v>0</v>
      </c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0</v>
      </c>
      <c r="AI17" s="112">
        <v>0</v>
      </c>
      <c r="AJ17" s="112">
        <v>0</v>
      </c>
      <c r="AK17" s="112">
        <v>0</v>
      </c>
      <c r="AL17" s="112">
        <v>0</v>
      </c>
      <c r="AM17" s="112">
        <v>0</v>
      </c>
      <c r="AN17" s="112">
        <v>0</v>
      </c>
      <c r="AO17" s="112">
        <v>0</v>
      </c>
      <c r="AP17" s="109"/>
      <c r="AQ17" s="109"/>
      <c r="AR17" s="109"/>
      <c r="AS17" s="109"/>
      <c r="AT17" s="109"/>
    </row>
    <row r="18" spans="1:46" x14ac:dyDescent="0.25">
      <c r="A18" s="75" t="s">
        <v>136</v>
      </c>
      <c r="B18" s="75" t="str">
        <f>B8</f>
        <v>Ucon7-75-L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57"/>
      <c r="AQ18" s="57"/>
      <c r="AR18" s="57"/>
      <c r="AS18" s="57"/>
      <c r="AT18" s="57"/>
    </row>
    <row r="19" spans="1:46" x14ac:dyDescent="0.25">
      <c r="A19" s="75" t="s">
        <v>136</v>
      </c>
      <c r="B19" s="75" t="str">
        <f t="shared" ref="B19:B27" si="1">B9</f>
        <v>Con7-75-L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57"/>
      <c r="AQ19" s="57"/>
      <c r="AR19" s="57"/>
      <c r="AS19" s="57"/>
      <c r="AT19" s="57"/>
    </row>
    <row r="20" spans="1:46" x14ac:dyDescent="0.25">
      <c r="A20" s="75" t="s">
        <v>136</v>
      </c>
      <c r="B20" s="75" t="str">
        <f t="shared" si="1"/>
        <v>Ucon_NB-UCE-L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57"/>
      <c r="AQ20" s="57"/>
      <c r="AR20" s="57"/>
      <c r="AS20" s="57"/>
      <c r="AT20" s="57"/>
    </row>
    <row r="21" spans="1:46" x14ac:dyDescent="0.25">
      <c r="A21" s="75" t="s">
        <v>136</v>
      </c>
      <c r="B21" s="75" t="str">
        <f t="shared" si="1"/>
        <v>Con_NB-UCE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57"/>
      <c r="AQ21" s="57"/>
      <c r="AR21" s="57"/>
      <c r="AS21" s="57"/>
      <c r="AT21" s="57"/>
    </row>
    <row r="22" spans="1:46" x14ac:dyDescent="0.25">
      <c r="A22" s="75" t="s">
        <v>136</v>
      </c>
      <c r="B22" s="75" t="str">
        <f t="shared" si="1"/>
        <v>Ucon_NB9-5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0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0">
        <v>0</v>
      </c>
      <c r="AG22" s="60">
        <v>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57"/>
      <c r="AQ22" s="57"/>
      <c r="AR22" s="57"/>
      <c r="AS22" s="57"/>
      <c r="AT22" s="57"/>
    </row>
    <row r="23" spans="1:46" x14ac:dyDescent="0.25">
      <c r="A23" s="75" t="s">
        <v>136</v>
      </c>
      <c r="B23" s="75" t="str">
        <f t="shared" si="1"/>
        <v>RE_CON-UCE-L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0">
        <v>0</v>
      </c>
      <c r="O23" s="60">
        <v>0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  <c r="Y23" s="60">
        <v>0</v>
      </c>
      <c r="Z23" s="60">
        <v>0</v>
      </c>
      <c r="AA23" s="60">
        <v>0</v>
      </c>
      <c r="AB23" s="60">
        <v>0</v>
      </c>
      <c r="AC23" s="60">
        <v>0</v>
      </c>
      <c r="AD23" s="60">
        <v>0</v>
      </c>
      <c r="AE23" s="60">
        <v>0</v>
      </c>
      <c r="AF23" s="60">
        <v>0</v>
      </c>
      <c r="AG23" s="60">
        <v>0</v>
      </c>
      <c r="AH23" s="60">
        <v>0</v>
      </c>
      <c r="AI23" s="60">
        <v>0</v>
      </c>
      <c r="AJ23" s="60">
        <v>0</v>
      </c>
      <c r="AK23" s="60">
        <v>0</v>
      </c>
      <c r="AL23" s="60">
        <v>0</v>
      </c>
      <c r="AM23" s="60">
        <v>0</v>
      </c>
      <c r="AN23" s="60">
        <v>0</v>
      </c>
      <c r="AO23" s="60">
        <v>0</v>
      </c>
      <c r="AP23" s="57"/>
      <c r="AQ23" s="57"/>
      <c r="AR23" s="57"/>
      <c r="AS23" s="57"/>
      <c r="AT23" s="57"/>
    </row>
    <row r="24" spans="1:46" x14ac:dyDescent="0.25">
      <c r="A24" s="75" t="s">
        <v>136</v>
      </c>
      <c r="B24" s="75" t="str">
        <f t="shared" si="1"/>
        <v>TRAPES-UCE-L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0</v>
      </c>
      <c r="AB24" s="60">
        <v>0</v>
      </c>
      <c r="AC24" s="60">
        <v>0</v>
      </c>
      <c r="AD24" s="60">
        <v>0</v>
      </c>
      <c r="AE24" s="60">
        <v>0</v>
      </c>
      <c r="AF24" s="60">
        <v>0</v>
      </c>
      <c r="AG24" s="60">
        <v>0</v>
      </c>
      <c r="AH24" s="60">
        <v>0</v>
      </c>
      <c r="AI24" s="60">
        <v>0</v>
      </c>
      <c r="AJ24" s="60">
        <v>0</v>
      </c>
      <c r="AK24" s="60">
        <v>0</v>
      </c>
      <c r="AL24" s="60">
        <v>0</v>
      </c>
      <c r="AM24" s="60">
        <v>0</v>
      </c>
      <c r="AN24" s="60">
        <v>0</v>
      </c>
      <c r="AO24" s="60">
        <v>0</v>
      </c>
      <c r="AP24" s="57"/>
      <c r="AQ24" s="57"/>
      <c r="AR24" s="57"/>
      <c r="AS24" s="57"/>
      <c r="AT24" s="57"/>
    </row>
    <row r="25" spans="1:46" x14ac:dyDescent="0.25">
      <c r="A25" s="75" t="s">
        <v>136</v>
      </c>
      <c r="B25" s="75" t="str">
        <f t="shared" si="1"/>
        <v>REF2019-UCE-L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0">
        <v>0</v>
      </c>
      <c r="AC25" s="60">
        <v>0</v>
      </c>
      <c r="AD25" s="60">
        <v>0</v>
      </c>
      <c r="AE25" s="60">
        <v>0</v>
      </c>
      <c r="AF25" s="60">
        <v>0</v>
      </c>
      <c r="AG25" s="60">
        <v>0</v>
      </c>
      <c r="AH25" s="60">
        <v>0</v>
      </c>
      <c r="AI25" s="60">
        <v>0</v>
      </c>
      <c r="AJ25" s="60">
        <v>0</v>
      </c>
      <c r="AK25" s="60">
        <v>0</v>
      </c>
      <c r="AL25" s="60">
        <v>0</v>
      </c>
      <c r="AM25" s="60">
        <v>0</v>
      </c>
      <c r="AN25" s="60">
        <v>0</v>
      </c>
      <c r="AO25" s="60">
        <v>0</v>
      </c>
      <c r="AP25" s="57"/>
      <c r="AQ25" s="57"/>
      <c r="AR25" s="57"/>
      <c r="AS25" s="57"/>
      <c r="AT25" s="57"/>
    </row>
    <row r="26" spans="1:46" x14ac:dyDescent="0.25">
      <c r="A26" s="75" t="s">
        <v>136</v>
      </c>
      <c r="B26" s="75" t="str">
        <f t="shared" si="1"/>
        <v>REF20195-L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0</v>
      </c>
      <c r="AL26" s="60">
        <v>0</v>
      </c>
      <c r="AM26" s="60">
        <v>0</v>
      </c>
      <c r="AN26" s="60">
        <v>0</v>
      </c>
      <c r="AO26" s="60">
        <v>0</v>
      </c>
      <c r="AP26" s="57"/>
      <c r="AQ26" s="57"/>
      <c r="AR26" s="57"/>
      <c r="AS26" s="57"/>
      <c r="AT26" s="57"/>
    </row>
    <row r="27" spans="1:46" x14ac:dyDescent="0.25">
      <c r="A27" s="75" t="s">
        <v>136</v>
      </c>
      <c r="B27" s="75" t="str">
        <f t="shared" si="1"/>
        <v>T3P2S8RL-UCE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0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0">
        <v>0</v>
      </c>
      <c r="AC27" s="60">
        <v>0</v>
      </c>
      <c r="AD27" s="60">
        <v>0</v>
      </c>
      <c r="AE27" s="60">
        <v>0</v>
      </c>
      <c r="AF27" s="60">
        <v>0</v>
      </c>
      <c r="AG27" s="60">
        <v>0</v>
      </c>
      <c r="AH27" s="60">
        <v>0</v>
      </c>
      <c r="AI27" s="60">
        <v>0</v>
      </c>
      <c r="AJ27" s="60">
        <v>0</v>
      </c>
      <c r="AK27" s="60">
        <v>0</v>
      </c>
      <c r="AL27" s="60">
        <v>0</v>
      </c>
      <c r="AM27" s="60">
        <v>0</v>
      </c>
      <c r="AN27" s="60">
        <v>0</v>
      </c>
      <c r="AO27" s="60">
        <v>0</v>
      </c>
      <c r="AP27" s="57"/>
      <c r="AQ27" s="57"/>
      <c r="AR27" s="57"/>
      <c r="AS27" s="57"/>
      <c r="AT27" s="57"/>
    </row>
    <row r="28" spans="1:46" s="106" customFormat="1" x14ac:dyDescent="0.25">
      <c r="A28" s="106" t="s">
        <v>131</v>
      </c>
      <c r="B28" s="106" t="str">
        <f>B18</f>
        <v>Ucon7-75-L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07"/>
      <c r="AQ28" s="107"/>
      <c r="AR28" s="107"/>
      <c r="AS28" s="107"/>
      <c r="AT28" s="107"/>
    </row>
    <row r="29" spans="1:46" s="34" customFormat="1" x14ac:dyDescent="0.25">
      <c r="A29" s="34" t="s">
        <v>131</v>
      </c>
      <c r="B29" s="34" t="str">
        <f t="shared" ref="B29:B37" si="2">B19</f>
        <v>Con7-75-L</v>
      </c>
      <c r="C29" s="111">
        <v>0</v>
      </c>
      <c r="D29" s="111">
        <v>0</v>
      </c>
      <c r="E29" s="111">
        <v>0</v>
      </c>
      <c r="F29" s="111">
        <v>0</v>
      </c>
      <c r="G29" s="111">
        <v>0</v>
      </c>
      <c r="H29" s="111">
        <v>0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3">
        <f t="shared" ref="O29:AO29" si="3">O28</f>
        <v>0</v>
      </c>
      <c r="P29" s="113">
        <f t="shared" si="3"/>
        <v>0</v>
      </c>
      <c r="Q29" s="113">
        <f t="shared" si="3"/>
        <v>0</v>
      </c>
      <c r="R29" s="113">
        <f t="shared" si="3"/>
        <v>0</v>
      </c>
      <c r="S29" s="113">
        <f t="shared" si="3"/>
        <v>0</v>
      </c>
      <c r="T29" s="113">
        <f t="shared" si="3"/>
        <v>0</v>
      </c>
      <c r="U29" s="113">
        <f t="shared" si="3"/>
        <v>0</v>
      </c>
      <c r="V29" s="113">
        <f t="shared" si="3"/>
        <v>0</v>
      </c>
      <c r="W29" s="113">
        <f t="shared" si="3"/>
        <v>0</v>
      </c>
      <c r="X29" s="113">
        <f t="shared" si="3"/>
        <v>0</v>
      </c>
      <c r="Y29" s="113">
        <f t="shared" si="3"/>
        <v>0</v>
      </c>
      <c r="Z29" s="113">
        <f t="shared" si="3"/>
        <v>0</v>
      </c>
      <c r="AA29" s="113">
        <f t="shared" si="3"/>
        <v>0</v>
      </c>
      <c r="AB29" s="113">
        <f t="shared" si="3"/>
        <v>0</v>
      </c>
      <c r="AC29" s="113">
        <f t="shared" si="3"/>
        <v>0</v>
      </c>
      <c r="AD29" s="113">
        <f t="shared" si="3"/>
        <v>0</v>
      </c>
      <c r="AE29" s="113">
        <f t="shared" si="3"/>
        <v>0</v>
      </c>
      <c r="AF29" s="113">
        <f t="shared" si="3"/>
        <v>0</v>
      </c>
      <c r="AG29" s="113">
        <f t="shared" si="3"/>
        <v>0</v>
      </c>
      <c r="AH29" s="113">
        <f t="shared" si="3"/>
        <v>0</v>
      </c>
      <c r="AI29" s="113">
        <f t="shared" si="3"/>
        <v>0</v>
      </c>
      <c r="AJ29" s="113">
        <f t="shared" si="3"/>
        <v>0</v>
      </c>
      <c r="AK29" s="113">
        <f t="shared" si="3"/>
        <v>0</v>
      </c>
      <c r="AL29" s="113">
        <f t="shared" si="3"/>
        <v>0</v>
      </c>
      <c r="AM29" s="113">
        <f t="shared" si="3"/>
        <v>0</v>
      </c>
      <c r="AN29" s="113">
        <f t="shared" si="3"/>
        <v>0</v>
      </c>
      <c r="AO29" s="113">
        <f t="shared" si="3"/>
        <v>0</v>
      </c>
      <c r="AP29" s="108"/>
      <c r="AQ29" s="108"/>
      <c r="AR29" s="108"/>
      <c r="AS29" s="108"/>
      <c r="AT29" s="108"/>
    </row>
    <row r="30" spans="1:46" s="34" customFormat="1" x14ac:dyDescent="0.25">
      <c r="A30" s="34" t="s">
        <v>131</v>
      </c>
      <c r="B30" s="34" t="str">
        <f t="shared" si="2"/>
        <v>Ucon_NB-UCE-L</v>
      </c>
      <c r="C30" s="111">
        <v>0</v>
      </c>
      <c r="D30" s="111">
        <v>0</v>
      </c>
      <c r="E30" s="111">
        <v>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1">
        <v>0</v>
      </c>
      <c r="AD30" s="111">
        <v>0</v>
      </c>
      <c r="AE30" s="111">
        <v>0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1">
        <v>0</v>
      </c>
      <c r="AP30" s="108"/>
      <c r="AQ30" s="108"/>
      <c r="AR30" s="108"/>
      <c r="AS30" s="108"/>
      <c r="AT30" s="108"/>
    </row>
    <row r="31" spans="1:46" s="34" customFormat="1" x14ac:dyDescent="0.25">
      <c r="A31" s="34" t="s">
        <v>131</v>
      </c>
      <c r="B31" s="34" t="str">
        <f t="shared" si="2"/>
        <v>Con_NB-UCE</v>
      </c>
      <c r="C31" s="111">
        <v>0</v>
      </c>
      <c r="D31" s="111">
        <v>0</v>
      </c>
      <c r="E31" s="111">
        <v>0</v>
      </c>
      <c r="F31" s="111">
        <v>0</v>
      </c>
      <c r="G31" s="111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f t="shared" ref="O31:AO34" si="4">O29</f>
        <v>0</v>
      </c>
      <c r="P31" s="111">
        <f t="shared" si="4"/>
        <v>0</v>
      </c>
      <c r="Q31" s="111">
        <f t="shared" si="4"/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f t="shared" si="4"/>
        <v>0</v>
      </c>
      <c r="Y31" s="111">
        <f t="shared" si="4"/>
        <v>0</v>
      </c>
      <c r="Z31" s="111">
        <f t="shared" si="4"/>
        <v>0</v>
      </c>
      <c r="AA31" s="111">
        <f t="shared" si="4"/>
        <v>0</v>
      </c>
      <c r="AB31" s="111">
        <f t="shared" si="4"/>
        <v>0</v>
      </c>
      <c r="AC31" s="111">
        <f t="shared" si="4"/>
        <v>0</v>
      </c>
      <c r="AD31" s="111">
        <f t="shared" si="4"/>
        <v>0</v>
      </c>
      <c r="AE31" s="111">
        <f t="shared" si="4"/>
        <v>0</v>
      </c>
      <c r="AF31" s="111">
        <f t="shared" si="4"/>
        <v>0</v>
      </c>
      <c r="AG31" s="111">
        <f t="shared" si="4"/>
        <v>0</v>
      </c>
      <c r="AH31" s="111">
        <f t="shared" si="4"/>
        <v>0</v>
      </c>
      <c r="AI31" s="111">
        <f t="shared" si="4"/>
        <v>0</v>
      </c>
      <c r="AJ31" s="111">
        <f t="shared" si="4"/>
        <v>0</v>
      </c>
      <c r="AK31" s="111">
        <f t="shared" si="4"/>
        <v>0</v>
      </c>
      <c r="AL31" s="111">
        <f t="shared" si="4"/>
        <v>0</v>
      </c>
      <c r="AM31" s="111">
        <f t="shared" si="4"/>
        <v>0</v>
      </c>
      <c r="AN31" s="111">
        <f t="shared" si="4"/>
        <v>0</v>
      </c>
      <c r="AO31" s="111">
        <f t="shared" si="4"/>
        <v>0</v>
      </c>
      <c r="AP31" s="108"/>
      <c r="AQ31" s="108"/>
      <c r="AR31" s="108"/>
      <c r="AS31" s="108"/>
      <c r="AT31" s="108"/>
    </row>
    <row r="32" spans="1:46" s="34" customFormat="1" x14ac:dyDescent="0.25">
      <c r="A32" s="34" t="s">
        <v>131</v>
      </c>
      <c r="B32" s="34" t="str">
        <f t="shared" si="2"/>
        <v>Ucon_NB9-5</v>
      </c>
      <c r="C32" s="111">
        <v>0</v>
      </c>
      <c r="D32" s="111">
        <v>0</v>
      </c>
      <c r="E32" s="111">
        <v>0</v>
      </c>
      <c r="F32" s="111">
        <v>0</v>
      </c>
      <c r="G32" s="111">
        <v>0</v>
      </c>
      <c r="H32" s="111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1">
        <f>O30</f>
        <v>0</v>
      </c>
      <c r="P32" s="111">
        <f>P30</f>
        <v>0</v>
      </c>
      <c r="Q32" s="111">
        <f>Q30</f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f t="shared" si="4"/>
        <v>0</v>
      </c>
      <c r="Y32" s="111">
        <f t="shared" si="4"/>
        <v>0</v>
      </c>
      <c r="Z32" s="111">
        <f t="shared" si="4"/>
        <v>0</v>
      </c>
      <c r="AA32" s="111">
        <f t="shared" si="4"/>
        <v>0</v>
      </c>
      <c r="AB32" s="111">
        <f t="shared" si="4"/>
        <v>0</v>
      </c>
      <c r="AC32" s="111">
        <f t="shared" si="4"/>
        <v>0</v>
      </c>
      <c r="AD32" s="111">
        <f t="shared" si="4"/>
        <v>0</v>
      </c>
      <c r="AE32" s="111">
        <f t="shared" si="4"/>
        <v>0</v>
      </c>
      <c r="AF32" s="111">
        <f t="shared" si="4"/>
        <v>0</v>
      </c>
      <c r="AG32" s="111">
        <f t="shared" si="4"/>
        <v>0</v>
      </c>
      <c r="AH32" s="111">
        <f t="shared" si="4"/>
        <v>0</v>
      </c>
      <c r="AI32" s="111">
        <f t="shared" si="4"/>
        <v>0</v>
      </c>
      <c r="AJ32" s="111">
        <f t="shared" si="4"/>
        <v>0</v>
      </c>
      <c r="AK32" s="111">
        <f t="shared" si="4"/>
        <v>0</v>
      </c>
      <c r="AL32" s="111">
        <f t="shared" si="4"/>
        <v>0</v>
      </c>
      <c r="AM32" s="111">
        <f t="shared" si="4"/>
        <v>0</v>
      </c>
      <c r="AN32" s="111">
        <f t="shared" si="4"/>
        <v>0</v>
      </c>
      <c r="AO32" s="111">
        <f t="shared" si="4"/>
        <v>0</v>
      </c>
      <c r="AP32" s="108"/>
      <c r="AQ32" s="108"/>
      <c r="AR32" s="108"/>
      <c r="AS32" s="108"/>
      <c r="AT32" s="108"/>
    </row>
    <row r="33" spans="1:46" s="34" customFormat="1" x14ac:dyDescent="0.25">
      <c r="A33" s="34" t="s">
        <v>131</v>
      </c>
      <c r="B33" s="34" t="str">
        <f t="shared" si="2"/>
        <v>RE_CON-UCE-L</v>
      </c>
      <c r="C33" s="111">
        <v>0</v>
      </c>
      <c r="D33" s="111">
        <v>0</v>
      </c>
      <c r="E33" s="111">
        <v>0</v>
      </c>
      <c r="F33" s="111">
        <v>0</v>
      </c>
      <c r="G33" s="111">
        <v>0</v>
      </c>
      <c r="H33" s="111">
        <v>0</v>
      </c>
      <c r="I33" s="111">
        <v>0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1">
        <f t="shared" si="4"/>
        <v>0</v>
      </c>
      <c r="P33" s="111">
        <f t="shared" si="4"/>
        <v>0</v>
      </c>
      <c r="Q33" s="111">
        <f t="shared" si="4"/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f t="shared" si="4"/>
        <v>0</v>
      </c>
      <c r="Y33" s="111">
        <f t="shared" si="4"/>
        <v>0</v>
      </c>
      <c r="Z33" s="111">
        <f t="shared" si="4"/>
        <v>0</v>
      </c>
      <c r="AA33" s="111">
        <f t="shared" si="4"/>
        <v>0</v>
      </c>
      <c r="AB33" s="111">
        <f t="shared" si="4"/>
        <v>0</v>
      </c>
      <c r="AC33" s="111">
        <f t="shared" si="4"/>
        <v>0</v>
      </c>
      <c r="AD33" s="111">
        <f t="shared" si="4"/>
        <v>0</v>
      </c>
      <c r="AE33" s="111">
        <f t="shared" si="4"/>
        <v>0</v>
      </c>
      <c r="AF33" s="111">
        <f t="shared" si="4"/>
        <v>0</v>
      </c>
      <c r="AG33" s="111">
        <f t="shared" si="4"/>
        <v>0</v>
      </c>
      <c r="AH33" s="111">
        <f t="shared" si="4"/>
        <v>0</v>
      </c>
      <c r="AI33" s="111">
        <f t="shared" si="4"/>
        <v>0</v>
      </c>
      <c r="AJ33" s="111">
        <f t="shared" si="4"/>
        <v>0</v>
      </c>
      <c r="AK33" s="111">
        <f t="shared" si="4"/>
        <v>0</v>
      </c>
      <c r="AL33" s="111">
        <f t="shared" si="4"/>
        <v>0</v>
      </c>
      <c r="AM33" s="111">
        <f t="shared" si="4"/>
        <v>0</v>
      </c>
      <c r="AN33" s="111">
        <f t="shared" si="4"/>
        <v>0</v>
      </c>
      <c r="AO33" s="111">
        <f t="shared" si="4"/>
        <v>0</v>
      </c>
      <c r="AP33" s="108"/>
      <c r="AQ33" s="108"/>
      <c r="AR33" s="108"/>
      <c r="AS33" s="108"/>
      <c r="AT33" s="108"/>
    </row>
    <row r="34" spans="1:46" s="34" customFormat="1" x14ac:dyDescent="0.25">
      <c r="A34" s="34" t="s">
        <v>131</v>
      </c>
      <c r="B34" s="34" t="str">
        <f t="shared" si="2"/>
        <v>TRAPES-UCE-L</v>
      </c>
      <c r="C34" s="111">
        <v>0</v>
      </c>
      <c r="D34" s="111">
        <v>0</v>
      </c>
      <c r="E34" s="111">
        <v>0</v>
      </c>
      <c r="F34" s="111">
        <v>0</v>
      </c>
      <c r="G34" s="111">
        <v>0</v>
      </c>
      <c r="H34" s="111">
        <v>0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f t="shared" si="4"/>
        <v>0</v>
      </c>
      <c r="P34" s="111">
        <f t="shared" si="4"/>
        <v>0</v>
      </c>
      <c r="Q34" s="111">
        <f t="shared" si="4"/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f t="shared" si="4"/>
        <v>0</v>
      </c>
      <c r="Y34" s="111">
        <f t="shared" si="4"/>
        <v>0</v>
      </c>
      <c r="Z34" s="111">
        <f t="shared" si="4"/>
        <v>0</v>
      </c>
      <c r="AA34" s="111">
        <f t="shared" si="4"/>
        <v>0</v>
      </c>
      <c r="AB34" s="111">
        <f t="shared" si="4"/>
        <v>0</v>
      </c>
      <c r="AC34" s="111">
        <f t="shared" si="4"/>
        <v>0</v>
      </c>
      <c r="AD34" s="111">
        <f t="shared" si="4"/>
        <v>0</v>
      </c>
      <c r="AE34" s="111">
        <f t="shared" si="4"/>
        <v>0</v>
      </c>
      <c r="AF34" s="111">
        <f t="shared" si="4"/>
        <v>0</v>
      </c>
      <c r="AG34" s="111">
        <f t="shared" si="4"/>
        <v>0</v>
      </c>
      <c r="AH34" s="111">
        <f t="shared" si="4"/>
        <v>0</v>
      </c>
      <c r="AI34" s="111">
        <f t="shared" si="4"/>
        <v>0</v>
      </c>
      <c r="AJ34" s="111">
        <f t="shared" si="4"/>
        <v>0</v>
      </c>
      <c r="AK34" s="111">
        <f t="shared" si="4"/>
        <v>0</v>
      </c>
      <c r="AL34" s="111">
        <f t="shared" si="4"/>
        <v>0</v>
      </c>
      <c r="AM34" s="111">
        <f t="shared" si="4"/>
        <v>0</v>
      </c>
      <c r="AN34" s="111">
        <f t="shared" si="4"/>
        <v>0</v>
      </c>
      <c r="AO34" s="111">
        <f t="shared" si="4"/>
        <v>0</v>
      </c>
      <c r="AP34" s="108"/>
      <c r="AQ34" s="108"/>
      <c r="AR34" s="108"/>
      <c r="AS34" s="108"/>
      <c r="AT34" s="108"/>
    </row>
    <row r="35" spans="1:46" s="34" customFormat="1" x14ac:dyDescent="0.25">
      <c r="A35" s="34" t="s">
        <v>131</v>
      </c>
      <c r="B35" s="34" t="str">
        <f t="shared" si="2"/>
        <v>REF2019-UCE-L</v>
      </c>
      <c r="C35" s="111">
        <v>0</v>
      </c>
      <c r="D35" s="111">
        <v>0</v>
      </c>
      <c r="E35" s="111">
        <v>0</v>
      </c>
      <c r="F35" s="111">
        <v>0</v>
      </c>
      <c r="G35" s="111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08"/>
      <c r="AQ35" s="108"/>
      <c r="AR35" s="108"/>
      <c r="AS35" s="108"/>
      <c r="AT35" s="108"/>
    </row>
    <row r="36" spans="1:46" s="34" customFormat="1" x14ac:dyDescent="0.25">
      <c r="A36" s="34" t="s">
        <v>131</v>
      </c>
      <c r="B36" s="34" t="str">
        <f t="shared" si="2"/>
        <v>REF20195-L</v>
      </c>
      <c r="C36" s="111">
        <v>0</v>
      </c>
      <c r="D36" s="111">
        <v>0</v>
      </c>
      <c r="E36" s="111">
        <v>0</v>
      </c>
      <c r="F36" s="111">
        <v>0</v>
      </c>
      <c r="G36" s="111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f t="shared" ref="O36:AO36" si="5">O29</f>
        <v>0</v>
      </c>
      <c r="P36" s="111">
        <f t="shared" si="5"/>
        <v>0</v>
      </c>
      <c r="Q36" s="111">
        <f t="shared" si="5"/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f t="shared" si="5"/>
        <v>0</v>
      </c>
      <c r="Y36" s="111">
        <f t="shared" si="5"/>
        <v>0</v>
      </c>
      <c r="Z36" s="111">
        <f t="shared" si="5"/>
        <v>0</v>
      </c>
      <c r="AA36" s="111">
        <f t="shared" si="5"/>
        <v>0</v>
      </c>
      <c r="AB36" s="111">
        <f t="shared" si="5"/>
        <v>0</v>
      </c>
      <c r="AC36" s="111">
        <f t="shared" si="5"/>
        <v>0</v>
      </c>
      <c r="AD36" s="111">
        <f t="shared" si="5"/>
        <v>0</v>
      </c>
      <c r="AE36" s="111">
        <f t="shared" si="5"/>
        <v>0</v>
      </c>
      <c r="AF36" s="111">
        <f t="shared" si="5"/>
        <v>0</v>
      </c>
      <c r="AG36" s="111">
        <f t="shared" si="5"/>
        <v>0</v>
      </c>
      <c r="AH36" s="111">
        <f t="shared" si="5"/>
        <v>0</v>
      </c>
      <c r="AI36" s="111">
        <f t="shared" si="5"/>
        <v>0</v>
      </c>
      <c r="AJ36" s="111">
        <f t="shared" si="5"/>
        <v>0</v>
      </c>
      <c r="AK36" s="111">
        <f t="shared" si="5"/>
        <v>0</v>
      </c>
      <c r="AL36" s="111">
        <f t="shared" si="5"/>
        <v>0</v>
      </c>
      <c r="AM36" s="111">
        <f t="shared" si="5"/>
        <v>0</v>
      </c>
      <c r="AN36" s="111">
        <f t="shared" si="5"/>
        <v>0</v>
      </c>
      <c r="AO36" s="111">
        <f t="shared" si="5"/>
        <v>0</v>
      </c>
      <c r="AP36" s="108"/>
      <c r="AQ36" s="108"/>
      <c r="AR36" s="108"/>
      <c r="AS36" s="108"/>
      <c r="AT36" s="108"/>
    </row>
    <row r="37" spans="1:46" s="3" customFormat="1" x14ac:dyDescent="0.25">
      <c r="A37" s="3" t="s">
        <v>131</v>
      </c>
      <c r="B37" s="3" t="str">
        <f t="shared" si="2"/>
        <v>T3P2S8RL-UCE</v>
      </c>
      <c r="C37" s="112"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2">
        <f t="shared" ref="O37:AO37" si="6">O30</f>
        <v>0</v>
      </c>
      <c r="P37" s="112">
        <f t="shared" si="6"/>
        <v>0</v>
      </c>
      <c r="Q37" s="112">
        <f t="shared" si="6"/>
        <v>0</v>
      </c>
      <c r="R37" s="112">
        <v>0</v>
      </c>
      <c r="S37" s="112">
        <v>0</v>
      </c>
      <c r="T37" s="112">
        <v>0</v>
      </c>
      <c r="U37" s="112">
        <v>0</v>
      </c>
      <c r="V37" s="112">
        <v>0</v>
      </c>
      <c r="W37" s="112">
        <v>0</v>
      </c>
      <c r="X37" s="112">
        <f t="shared" si="6"/>
        <v>0</v>
      </c>
      <c r="Y37" s="112">
        <f t="shared" si="6"/>
        <v>0</v>
      </c>
      <c r="Z37" s="112">
        <f t="shared" si="6"/>
        <v>0</v>
      </c>
      <c r="AA37" s="112">
        <f t="shared" si="6"/>
        <v>0</v>
      </c>
      <c r="AB37" s="112">
        <f t="shared" si="6"/>
        <v>0</v>
      </c>
      <c r="AC37" s="112">
        <f t="shared" si="6"/>
        <v>0</v>
      </c>
      <c r="AD37" s="112">
        <f t="shared" si="6"/>
        <v>0</v>
      </c>
      <c r="AE37" s="112">
        <f t="shared" si="6"/>
        <v>0</v>
      </c>
      <c r="AF37" s="112">
        <f t="shared" si="6"/>
        <v>0</v>
      </c>
      <c r="AG37" s="112">
        <f t="shared" si="6"/>
        <v>0</v>
      </c>
      <c r="AH37" s="112">
        <f t="shared" si="6"/>
        <v>0</v>
      </c>
      <c r="AI37" s="112">
        <f t="shared" si="6"/>
        <v>0</v>
      </c>
      <c r="AJ37" s="112">
        <f t="shared" si="6"/>
        <v>0</v>
      </c>
      <c r="AK37" s="112">
        <f t="shared" si="6"/>
        <v>0</v>
      </c>
      <c r="AL37" s="112">
        <f t="shared" si="6"/>
        <v>0</v>
      </c>
      <c r="AM37" s="112">
        <f t="shared" si="6"/>
        <v>0</v>
      </c>
      <c r="AN37" s="112">
        <f t="shared" si="6"/>
        <v>0</v>
      </c>
      <c r="AO37" s="112">
        <f t="shared" si="6"/>
        <v>0</v>
      </c>
      <c r="AP37" s="109"/>
      <c r="AQ37" s="109"/>
      <c r="AR37" s="109"/>
      <c r="AS37" s="109"/>
      <c r="AT37" s="109"/>
    </row>
    <row r="38" spans="1:46" x14ac:dyDescent="0.25">
      <c r="A38" s="75" t="s">
        <v>337</v>
      </c>
      <c r="B38" s="75" t="str">
        <f>B28</f>
        <v>Ucon7-75-L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0</v>
      </c>
      <c r="R38" s="60">
        <v>0</v>
      </c>
      <c r="S38" s="60">
        <v>0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  <c r="Y38" s="60">
        <v>0</v>
      </c>
      <c r="Z38" s="60">
        <v>0</v>
      </c>
      <c r="AA38" s="60">
        <v>0</v>
      </c>
      <c r="AB38" s="60">
        <v>0</v>
      </c>
      <c r="AC38" s="60">
        <v>0</v>
      </c>
      <c r="AD38" s="60">
        <v>0</v>
      </c>
      <c r="AE38" s="60">
        <v>0</v>
      </c>
      <c r="AF38" s="60">
        <v>0</v>
      </c>
      <c r="AG38" s="60">
        <v>0</v>
      </c>
      <c r="AH38" s="60">
        <v>0</v>
      </c>
      <c r="AI38" s="60">
        <v>0</v>
      </c>
      <c r="AJ38" s="60">
        <v>0</v>
      </c>
      <c r="AK38" s="60">
        <v>0</v>
      </c>
      <c r="AL38" s="60">
        <v>0</v>
      </c>
      <c r="AM38" s="60">
        <v>0</v>
      </c>
      <c r="AN38" s="60">
        <v>0</v>
      </c>
      <c r="AO38" s="60">
        <v>0</v>
      </c>
      <c r="AP38" s="57"/>
      <c r="AQ38" s="57"/>
      <c r="AR38" s="57"/>
      <c r="AS38" s="57"/>
      <c r="AT38" s="57"/>
    </row>
    <row r="39" spans="1:46" x14ac:dyDescent="0.25">
      <c r="A39" s="75" t="s">
        <v>337</v>
      </c>
      <c r="B39" s="75" t="str">
        <f t="shared" ref="B39:B54" si="7">B29</f>
        <v>Con7-75-L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0">
        <v>0</v>
      </c>
      <c r="K39" s="60">
        <v>0</v>
      </c>
      <c r="L39" s="60">
        <v>0</v>
      </c>
      <c r="M39" s="60">
        <v>0</v>
      </c>
      <c r="N39" s="60">
        <v>0</v>
      </c>
      <c r="O39" s="60">
        <v>0</v>
      </c>
      <c r="P39" s="60">
        <v>0</v>
      </c>
      <c r="Q39" s="60">
        <v>0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  <c r="Y39" s="60">
        <v>0</v>
      </c>
      <c r="Z39" s="60">
        <v>0</v>
      </c>
      <c r="AA39" s="60">
        <v>0</v>
      </c>
      <c r="AB39" s="60">
        <v>0</v>
      </c>
      <c r="AC39" s="60">
        <v>0</v>
      </c>
      <c r="AD39" s="60">
        <v>0</v>
      </c>
      <c r="AE39" s="60">
        <v>0</v>
      </c>
      <c r="AF39" s="60">
        <v>0</v>
      </c>
      <c r="AG39" s="60">
        <v>0</v>
      </c>
      <c r="AH39" s="60">
        <v>0</v>
      </c>
      <c r="AI39" s="60">
        <v>0</v>
      </c>
      <c r="AJ39" s="60">
        <v>0</v>
      </c>
      <c r="AK39" s="60">
        <v>0</v>
      </c>
      <c r="AL39" s="60">
        <v>0</v>
      </c>
      <c r="AM39" s="60">
        <v>0</v>
      </c>
      <c r="AN39" s="60">
        <v>0</v>
      </c>
      <c r="AO39" s="60">
        <v>0</v>
      </c>
      <c r="AP39" s="57"/>
      <c r="AQ39" s="57"/>
      <c r="AR39" s="57"/>
      <c r="AS39" s="57"/>
      <c r="AT39" s="57"/>
    </row>
    <row r="40" spans="1:46" x14ac:dyDescent="0.25">
      <c r="A40" s="75" t="s">
        <v>337</v>
      </c>
      <c r="B40" s="75" t="str">
        <f t="shared" si="7"/>
        <v>Ucon_NB-UCE-L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  <c r="AK40" s="60">
        <v>0</v>
      </c>
      <c r="AL40" s="60">
        <v>0</v>
      </c>
      <c r="AM40" s="60">
        <v>0</v>
      </c>
      <c r="AN40" s="60">
        <v>0</v>
      </c>
      <c r="AO40" s="60">
        <v>0</v>
      </c>
      <c r="AP40" s="57"/>
      <c r="AQ40" s="57"/>
      <c r="AR40" s="57"/>
      <c r="AS40" s="57"/>
      <c r="AT40" s="57"/>
    </row>
    <row r="41" spans="1:46" x14ac:dyDescent="0.25">
      <c r="A41" s="75" t="s">
        <v>337</v>
      </c>
      <c r="B41" s="75" t="str">
        <f t="shared" si="7"/>
        <v>Con_NB-UCE</v>
      </c>
      <c r="C41" s="60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0</v>
      </c>
      <c r="M41" s="60">
        <v>0</v>
      </c>
      <c r="N41" s="60">
        <v>0</v>
      </c>
      <c r="O41" s="60">
        <v>0</v>
      </c>
      <c r="P41" s="60">
        <v>0</v>
      </c>
      <c r="Q41" s="60">
        <v>0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  <c r="Y41" s="60">
        <v>0</v>
      </c>
      <c r="Z41" s="60">
        <v>0</v>
      </c>
      <c r="AA41" s="60">
        <v>0</v>
      </c>
      <c r="AB41" s="60">
        <v>0</v>
      </c>
      <c r="AC41" s="60">
        <v>0</v>
      </c>
      <c r="AD41" s="60">
        <v>0</v>
      </c>
      <c r="AE41" s="60">
        <v>0</v>
      </c>
      <c r="AF41" s="60">
        <v>0</v>
      </c>
      <c r="AG41" s="60">
        <v>0</v>
      </c>
      <c r="AH41" s="60">
        <v>0</v>
      </c>
      <c r="AI41" s="60">
        <v>0</v>
      </c>
      <c r="AJ41" s="60">
        <v>0</v>
      </c>
      <c r="AK41" s="60">
        <v>0</v>
      </c>
      <c r="AL41" s="60">
        <v>0</v>
      </c>
      <c r="AM41" s="60">
        <v>0</v>
      </c>
      <c r="AN41" s="60">
        <v>0</v>
      </c>
      <c r="AO41" s="60">
        <v>0</v>
      </c>
      <c r="AP41" s="57"/>
      <c r="AQ41" s="57"/>
      <c r="AR41" s="57"/>
      <c r="AS41" s="57"/>
      <c r="AT41" s="57"/>
    </row>
    <row r="42" spans="1:46" x14ac:dyDescent="0.25">
      <c r="A42" s="75" t="s">
        <v>337</v>
      </c>
      <c r="B42" s="75" t="str">
        <f t="shared" si="7"/>
        <v>Ucon_NB9-5</v>
      </c>
      <c r="C42" s="60">
        <v>0</v>
      </c>
      <c r="D42" s="60">
        <v>0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  <c r="Y42" s="60">
        <v>0</v>
      </c>
      <c r="Z42" s="60">
        <v>0</v>
      </c>
      <c r="AA42" s="60">
        <v>0</v>
      </c>
      <c r="AB42" s="60">
        <v>0</v>
      </c>
      <c r="AC42" s="60">
        <v>0</v>
      </c>
      <c r="AD42" s="60">
        <v>0</v>
      </c>
      <c r="AE42" s="60">
        <v>0</v>
      </c>
      <c r="AF42" s="60">
        <v>0</v>
      </c>
      <c r="AG42" s="60">
        <v>0</v>
      </c>
      <c r="AH42" s="60">
        <v>0</v>
      </c>
      <c r="AI42" s="60">
        <v>0</v>
      </c>
      <c r="AJ42" s="60">
        <v>0</v>
      </c>
      <c r="AK42" s="60">
        <v>0</v>
      </c>
      <c r="AL42" s="60">
        <v>0</v>
      </c>
      <c r="AM42" s="60">
        <v>0</v>
      </c>
      <c r="AN42" s="60">
        <v>0</v>
      </c>
      <c r="AO42" s="60">
        <v>0</v>
      </c>
      <c r="AP42" s="57"/>
      <c r="AQ42" s="57"/>
      <c r="AR42" s="57"/>
      <c r="AS42" s="57"/>
      <c r="AT42" s="57"/>
    </row>
    <row r="43" spans="1:46" x14ac:dyDescent="0.25">
      <c r="A43" s="75" t="s">
        <v>337</v>
      </c>
      <c r="B43" s="75" t="str">
        <f t="shared" si="7"/>
        <v>RE_CON-UCE-L</v>
      </c>
      <c r="C43" s="60">
        <v>0</v>
      </c>
      <c r="D43" s="60">
        <v>0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0">
        <v>0</v>
      </c>
      <c r="M43" s="60">
        <v>0</v>
      </c>
      <c r="N43" s="60">
        <v>0</v>
      </c>
      <c r="O43" s="60">
        <v>0</v>
      </c>
      <c r="P43" s="60">
        <v>0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60">
        <v>0</v>
      </c>
      <c r="AF43" s="60">
        <v>0</v>
      </c>
      <c r="AG43" s="60">
        <v>0</v>
      </c>
      <c r="AH43" s="60">
        <v>0</v>
      </c>
      <c r="AI43" s="60">
        <v>0</v>
      </c>
      <c r="AJ43" s="60">
        <v>0</v>
      </c>
      <c r="AK43" s="60">
        <v>0</v>
      </c>
      <c r="AL43" s="60">
        <v>0</v>
      </c>
      <c r="AM43" s="60">
        <v>0</v>
      </c>
      <c r="AN43" s="60">
        <v>0</v>
      </c>
      <c r="AO43" s="60">
        <v>0</v>
      </c>
      <c r="AP43" s="57"/>
      <c r="AQ43" s="57"/>
      <c r="AR43" s="57"/>
      <c r="AS43" s="57"/>
      <c r="AT43" s="57"/>
    </row>
    <row r="44" spans="1:46" x14ac:dyDescent="0.25">
      <c r="A44" s="75" t="s">
        <v>337</v>
      </c>
      <c r="B44" s="75" t="str">
        <f t="shared" si="7"/>
        <v>TRAPES-UCE-L</v>
      </c>
      <c r="C44" s="60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60">
        <v>0</v>
      </c>
      <c r="AF44" s="60">
        <v>0</v>
      </c>
      <c r="AG44" s="60">
        <v>0</v>
      </c>
      <c r="AH44" s="60">
        <v>0</v>
      </c>
      <c r="AI44" s="60">
        <v>0</v>
      </c>
      <c r="AJ44" s="60">
        <v>0</v>
      </c>
      <c r="AK44" s="60">
        <v>0</v>
      </c>
      <c r="AL44" s="60">
        <v>0</v>
      </c>
      <c r="AM44" s="60">
        <v>0</v>
      </c>
      <c r="AN44" s="60">
        <v>0</v>
      </c>
      <c r="AO44" s="60">
        <v>0</v>
      </c>
      <c r="AP44" s="57"/>
      <c r="AQ44" s="57"/>
      <c r="AR44" s="57"/>
      <c r="AS44" s="57"/>
      <c r="AT44" s="57"/>
    </row>
    <row r="45" spans="1:46" x14ac:dyDescent="0.25">
      <c r="A45" s="75" t="s">
        <v>337</v>
      </c>
      <c r="B45" s="75" t="str">
        <f t="shared" si="7"/>
        <v>REF2019-UCE-L</v>
      </c>
      <c r="C45" s="60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0">
        <v>0</v>
      </c>
      <c r="AC45" s="60">
        <v>0</v>
      </c>
      <c r="AD45" s="60">
        <v>0</v>
      </c>
      <c r="AE45" s="60">
        <v>0</v>
      </c>
      <c r="AF45" s="60">
        <v>0</v>
      </c>
      <c r="AG45" s="60">
        <v>0</v>
      </c>
      <c r="AH45" s="60">
        <v>0</v>
      </c>
      <c r="AI45" s="60">
        <v>0</v>
      </c>
      <c r="AJ45" s="60">
        <v>0</v>
      </c>
      <c r="AK45" s="60">
        <v>0</v>
      </c>
      <c r="AL45" s="60">
        <v>0</v>
      </c>
      <c r="AM45" s="60">
        <v>0</v>
      </c>
      <c r="AN45" s="60">
        <v>0</v>
      </c>
      <c r="AO45" s="60">
        <v>0</v>
      </c>
      <c r="AP45" s="57"/>
      <c r="AQ45" s="57"/>
      <c r="AR45" s="57"/>
      <c r="AS45" s="57"/>
      <c r="AT45" s="57"/>
    </row>
    <row r="46" spans="1:46" x14ac:dyDescent="0.25">
      <c r="A46" s="75" t="s">
        <v>337</v>
      </c>
      <c r="B46" s="75" t="str">
        <f t="shared" si="7"/>
        <v>REF20195-L</v>
      </c>
      <c r="C46" s="60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0">
        <v>0</v>
      </c>
      <c r="AC46" s="60">
        <v>0</v>
      </c>
      <c r="AD46" s="60">
        <v>0</v>
      </c>
      <c r="AE46" s="60">
        <v>0</v>
      </c>
      <c r="AF46" s="60">
        <v>0</v>
      </c>
      <c r="AG46" s="60">
        <v>0</v>
      </c>
      <c r="AH46" s="60">
        <v>0</v>
      </c>
      <c r="AI46" s="60">
        <v>0</v>
      </c>
      <c r="AJ46" s="60">
        <v>0</v>
      </c>
      <c r="AK46" s="60">
        <v>0</v>
      </c>
      <c r="AL46" s="60">
        <v>0</v>
      </c>
      <c r="AM46" s="60">
        <v>0</v>
      </c>
      <c r="AN46" s="60">
        <v>0</v>
      </c>
      <c r="AO46" s="60">
        <v>0</v>
      </c>
      <c r="AP46" s="57"/>
      <c r="AQ46" s="57"/>
      <c r="AR46" s="57"/>
      <c r="AS46" s="57"/>
      <c r="AT46" s="57"/>
    </row>
    <row r="47" spans="1:46" x14ac:dyDescent="0.25">
      <c r="A47" s="75" t="s">
        <v>337</v>
      </c>
      <c r="B47" s="75" t="str">
        <f t="shared" si="7"/>
        <v>T3P2S8RL-UCE</v>
      </c>
      <c r="C47" s="60">
        <v>0</v>
      </c>
      <c r="D47" s="60">
        <v>0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0</v>
      </c>
      <c r="AE47" s="60">
        <v>0</v>
      </c>
      <c r="AF47" s="60">
        <v>0</v>
      </c>
      <c r="AG47" s="60">
        <v>0</v>
      </c>
      <c r="AH47" s="60">
        <v>0</v>
      </c>
      <c r="AI47" s="60">
        <v>0</v>
      </c>
      <c r="AJ47" s="60">
        <v>0</v>
      </c>
      <c r="AK47" s="60">
        <v>0</v>
      </c>
      <c r="AL47" s="60">
        <v>0</v>
      </c>
      <c r="AM47" s="60">
        <v>0</v>
      </c>
      <c r="AN47" s="60">
        <v>0</v>
      </c>
      <c r="AO47" s="60">
        <v>0</v>
      </c>
      <c r="AP47" s="57"/>
      <c r="AQ47" s="57"/>
      <c r="AR47" s="57"/>
      <c r="AS47" s="57"/>
      <c r="AT47" s="57"/>
    </row>
    <row r="48" spans="1:46" s="106" customFormat="1" x14ac:dyDescent="0.25">
      <c r="A48" s="106" t="s">
        <v>338</v>
      </c>
      <c r="B48" s="106" t="str">
        <f t="shared" si="7"/>
        <v>Ucon7-75-L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07"/>
      <c r="AQ48" s="107"/>
      <c r="AR48" s="107"/>
      <c r="AS48" s="107"/>
      <c r="AT48" s="107"/>
    </row>
    <row r="49" spans="1:46" s="34" customFormat="1" x14ac:dyDescent="0.25">
      <c r="A49" s="34" t="s">
        <v>338</v>
      </c>
      <c r="B49" s="34" t="str">
        <f t="shared" si="7"/>
        <v>Con7-75-L</v>
      </c>
      <c r="C49" s="111">
        <v>0</v>
      </c>
      <c r="D49" s="111">
        <v>0</v>
      </c>
      <c r="E49" s="111">
        <v>0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0</v>
      </c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11">
        <v>0</v>
      </c>
      <c r="AD49" s="111">
        <v>0</v>
      </c>
      <c r="AE49" s="111">
        <v>0</v>
      </c>
      <c r="AF49" s="111">
        <v>0</v>
      </c>
      <c r="AG49" s="111">
        <v>0</v>
      </c>
      <c r="AH49" s="111">
        <v>0</v>
      </c>
      <c r="AI49" s="111">
        <v>0</v>
      </c>
      <c r="AJ49" s="111">
        <v>0</v>
      </c>
      <c r="AK49" s="111">
        <v>0</v>
      </c>
      <c r="AL49" s="111">
        <v>0</v>
      </c>
      <c r="AM49" s="111">
        <v>0</v>
      </c>
      <c r="AN49" s="111">
        <v>0</v>
      </c>
      <c r="AO49" s="111">
        <v>0</v>
      </c>
      <c r="AP49" s="108"/>
      <c r="AQ49" s="108"/>
      <c r="AR49" s="108"/>
      <c r="AS49" s="108"/>
      <c r="AT49" s="108"/>
    </row>
    <row r="50" spans="1:46" s="34" customFormat="1" x14ac:dyDescent="0.25">
      <c r="A50" s="34" t="s">
        <v>338</v>
      </c>
      <c r="B50" s="34" t="str">
        <f t="shared" si="7"/>
        <v>Ucon_NB-UCE-L</v>
      </c>
      <c r="C50" s="111">
        <v>0</v>
      </c>
      <c r="D50" s="111">
        <v>0</v>
      </c>
      <c r="E50" s="111">
        <v>0</v>
      </c>
      <c r="F50" s="111">
        <v>0</v>
      </c>
      <c r="G50" s="111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111">
        <v>0</v>
      </c>
      <c r="U50" s="111">
        <v>0</v>
      </c>
      <c r="V50" s="111">
        <v>0</v>
      </c>
      <c r="W50" s="111">
        <v>0</v>
      </c>
      <c r="X50" s="111">
        <v>0</v>
      </c>
      <c r="Y50" s="111">
        <v>0</v>
      </c>
      <c r="Z50" s="111">
        <v>0</v>
      </c>
      <c r="AA50" s="111">
        <v>0</v>
      </c>
      <c r="AB50" s="111">
        <v>0</v>
      </c>
      <c r="AC50" s="111">
        <v>0</v>
      </c>
      <c r="AD50" s="111">
        <v>0</v>
      </c>
      <c r="AE50" s="111">
        <v>0</v>
      </c>
      <c r="AF50" s="111">
        <v>0</v>
      </c>
      <c r="AG50" s="111">
        <v>0</v>
      </c>
      <c r="AH50" s="111">
        <v>0</v>
      </c>
      <c r="AI50" s="111">
        <v>0</v>
      </c>
      <c r="AJ50" s="111">
        <v>0</v>
      </c>
      <c r="AK50" s="111">
        <v>0</v>
      </c>
      <c r="AL50" s="111">
        <v>0</v>
      </c>
      <c r="AM50" s="111">
        <v>0</v>
      </c>
      <c r="AN50" s="111">
        <v>0</v>
      </c>
      <c r="AO50" s="111">
        <v>0</v>
      </c>
      <c r="AP50" s="108"/>
      <c r="AQ50" s="108"/>
      <c r="AR50" s="108"/>
      <c r="AS50" s="108"/>
      <c r="AT50" s="108"/>
    </row>
    <row r="51" spans="1:46" s="34" customFormat="1" x14ac:dyDescent="0.25">
      <c r="A51" s="34" t="s">
        <v>338</v>
      </c>
      <c r="B51" s="34" t="str">
        <f t="shared" si="7"/>
        <v>Con_NB-UCE</v>
      </c>
      <c r="C51" s="111">
        <v>0</v>
      </c>
      <c r="D51" s="111">
        <v>0</v>
      </c>
      <c r="E51" s="111">
        <v>0</v>
      </c>
      <c r="F51" s="111">
        <v>0</v>
      </c>
      <c r="G51" s="111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>
        <v>0</v>
      </c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11">
        <v>0</v>
      </c>
      <c r="AD51" s="111">
        <v>0</v>
      </c>
      <c r="AE51" s="111">
        <v>0</v>
      </c>
      <c r="AF51" s="111">
        <v>0</v>
      </c>
      <c r="AG51" s="111">
        <v>0</v>
      </c>
      <c r="AH51" s="111">
        <v>0</v>
      </c>
      <c r="AI51" s="111">
        <v>0</v>
      </c>
      <c r="AJ51" s="111">
        <v>0</v>
      </c>
      <c r="AK51" s="111">
        <v>0</v>
      </c>
      <c r="AL51" s="111">
        <v>0</v>
      </c>
      <c r="AM51" s="111">
        <v>0</v>
      </c>
      <c r="AN51" s="111">
        <v>0</v>
      </c>
      <c r="AO51" s="111">
        <v>0</v>
      </c>
      <c r="AP51" s="108"/>
      <c r="AQ51" s="108"/>
      <c r="AR51" s="108"/>
      <c r="AS51" s="108"/>
      <c r="AT51" s="108"/>
    </row>
    <row r="52" spans="1:46" s="34" customFormat="1" x14ac:dyDescent="0.25">
      <c r="A52" s="34" t="s">
        <v>338</v>
      </c>
      <c r="B52" s="34" t="str">
        <f t="shared" si="7"/>
        <v>Ucon_NB9-5</v>
      </c>
      <c r="C52" s="111">
        <v>0</v>
      </c>
      <c r="D52" s="111">
        <v>0</v>
      </c>
      <c r="E52" s="111">
        <v>0</v>
      </c>
      <c r="F52" s="111">
        <v>0</v>
      </c>
      <c r="G52" s="111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0</v>
      </c>
      <c r="Z52" s="111">
        <v>0</v>
      </c>
      <c r="AA52" s="111">
        <v>0</v>
      </c>
      <c r="AB52" s="111">
        <v>0</v>
      </c>
      <c r="AC52" s="111">
        <v>0</v>
      </c>
      <c r="AD52" s="111">
        <v>0</v>
      </c>
      <c r="AE52" s="111">
        <v>0</v>
      </c>
      <c r="AF52" s="111">
        <v>0</v>
      </c>
      <c r="AG52" s="111">
        <v>0</v>
      </c>
      <c r="AH52" s="111">
        <v>0</v>
      </c>
      <c r="AI52" s="111">
        <v>0</v>
      </c>
      <c r="AJ52" s="111">
        <v>0</v>
      </c>
      <c r="AK52" s="111">
        <v>0</v>
      </c>
      <c r="AL52" s="111">
        <v>0</v>
      </c>
      <c r="AM52" s="111">
        <v>0</v>
      </c>
      <c r="AN52" s="111">
        <v>0</v>
      </c>
      <c r="AO52" s="111">
        <v>0</v>
      </c>
      <c r="AP52" s="108"/>
      <c r="AQ52" s="108"/>
      <c r="AR52" s="108"/>
      <c r="AS52" s="108"/>
      <c r="AT52" s="108"/>
    </row>
    <row r="53" spans="1:46" s="34" customFormat="1" x14ac:dyDescent="0.25">
      <c r="A53" s="34" t="s">
        <v>338</v>
      </c>
      <c r="B53" s="34" t="str">
        <f t="shared" si="7"/>
        <v>RE_CON-UCE-L</v>
      </c>
      <c r="C53" s="111">
        <v>0</v>
      </c>
      <c r="D53" s="111">
        <v>0</v>
      </c>
      <c r="E53" s="111">
        <v>0</v>
      </c>
      <c r="F53" s="111">
        <v>0</v>
      </c>
      <c r="G53" s="111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11">
        <v>0</v>
      </c>
      <c r="AD53" s="111">
        <v>0</v>
      </c>
      <c r="AE53" s="111">
        <v>0</v>
      </c>
      <c r="AF53" s="111">
        <v>0</v>
      </c>
      <c r="AG53" s="111">
        <v>0</v>
      </c>
      <c r="AH53" s="111">
        <v>0</v>
      </c>
      <c r="AI53" s="111">
        <v>0</v>
      </c>
      <c r="AJ53" s="111">
        <v>0</v>
      </c>
      <c r="AK53" s="111">
        <v>0</v>
      </c>
      <c r="AL53" s="111">
        <v>0</v>
      </c>
      <c r="AM53" s="111">
        <v>0</v>
      </c>
      <c r="AN53" s="111">
        <v>0</v>
      </c>
      <c r="AO53" s="111">
        <v>0</v>
      </c>
      <c r="AP53" s="108"/>
      <c r="AQ53" s="108"/>
      <c r="AR53" s="108"/>
      <c r="AS53" s="108"/>
      <c r="AT53" s="108"/>
    </row>
    <row r="54" spans="1:46" s="34" customFormat="1" x14ac:dyDescent="0.25">
      <c r="A54" s="34" t="s">
        <v>338</v>
      </c>
      <c r="B54" s="34" t="str">
        <f t="shared" si="7"/>
        <v>TRAPES-UCE-L</v>
      </c>
      <c r="C54" s="111">
        <v>0</v>
      </c>
      <c r="D54" s="111">
        <v>0</v>
      </c>
      <c r="E54" s="111">
        <v>0</v>
      </c>
      <c r="F54" s="111">
        <v>0</v>
      </c>
      <c r="G54" s="111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0</v>
      </c>
      <c r="X54" s="111">
        <v>0</v>
      </c>
      <c r="Y54" s="111">
        <v>0</v>
      </c>
      <c r="Z54" s="111">
        <v>0</v>
      </c>
      <c r="AA54" s="111">
        <v>0</v>
      </c>
      <c r="AB54" s="111">
        <v>0</v>
      </c>
      <c r="AC54" s="111">
        <v>0</v>
      </c>
      <c r="AD54" s="111">
        <v>0</v>
      </c>
      <c r="AE54" s="111">
        <v>0</v>
      </c>
      <c r="AF54" s="111">
        <v>0</v>
      </c>
      <c r="AG54" s="111">
        <v>0</v>
      </c>
      <c r="AH54" s="111">
        <v>0</v>
      </c>
      <c r="AI54" s="111">
        <v>0</v>
      </c>
      <c r="AJ54" s="111">
        <v>0</v>
      </c>
      <c r="AK54" s="111">
        <v>0</v>
      </c>
      <c r="AL54" s="111">
        <v>0</v>
      </c>
      <c r="AM54" s="111">
        <v>0</v>
      </c>
      <c r="AN54" s="111">
        <v>0</v>
      </c>
      <c r="AO54" s="111">
        <v>0</v>
      </c>
      <c r="AP54" s="108"/>
      <c r="AQ54" s="108"/>
      <c r="AR54" s="108"/>
      <c r="AS54" s="108"/>
      <c r="AT54" s="108"/>
    </row>
    <row r="55" spans="1:46" s="34" customFormat="1" x14ac:dyDescent="0.25">
      <c r="A55" s="34" t="s">
        <v>338</v>
      </c>
      <c r="B55" s="34" t="str">
        <f t="shared" ref="B55:B70" si="8">B45</f>
        <v>REF2019-UCE-L</v>
      </c>
      <c r="C55" s="111">
        <v>0</v>
      </c>
      <c r="D55" s="111">
        <v>0</v>
      </c>
      <c r="E55" s="111">
        <v>0</v>
      </c>
      <c r="F55" s="111">
        <v>0</v>
      </c>
      <c r="G55" s="111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11">
        <v>0</v>
      </c>
      <c r="AD55" s="111">
        <v>0</v>
      </c>
      <c r="AE55" s="111">
        <v>0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08"/>
      <c r="AQ55" s="108"/>
      <c r="AR55" s="108"/>
      <c r="AS55" s="108"/>
      <c r="AT55" s="108"/>
    </row>
    <row r="56" spans="1:46" s="34" customFormat="1" x14ac:dyDescent="0.25">
      <c r="A56" s="34" t="s">
        <v>338</v>
      </c>
      <c r="B56" s="34" t="str">
        <f t="shared" si="8"/>
        <v>REF20195-L</v>
      </c>
      <c r="C56" s="111">
        <v>0</v>
      </c>
      <c r="D56" s="111">
        <v>0</v>
      </c>
      <c r="E56" s="111">
        <v>0</v>
      </c>
      <c r="F56" s="111">
        <v>0</v>
      </c>
      <c r="G56" s="111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1">
        <v>0</v>
      </c>
      <c r="Z56" s="111">
        <v>0</v>
      </c>
      <c r="AA56" s="111">
        <v>0</v>
      </c>
      <c r="AB56" s="111">
        <v>0</v>
      </c>
      <c r="AC56" s="111">
        <v>0</v>
      </c>
      <c r="AD56" s="111">
        <v>0</v>
      </c>
      <c r="AE56" s="111">
        <v>0</v>
      </c>
      <c r="AF56" s="111">
        <v>0</v>
      </c>
      <c r="AG56" s="111">
        <v>0</v>
      </c>
      <c r="AH56" s="111">
        <v>0</v>
      </c>
      <c r="AI56" s="111">
        <v>0</v>
      </c>
      <c r="AJ56" s="111">
        <v>0</v>
      </c>
      <c r="AK56" s="111">
        <v>0</v>
      </c>
      <c r="AL56" s="111">
        <v>0</v>
      </c>
      <c r="AM56" s="111">
        <v>0</v>
      </c>
      <c r="AN56" s="111">
        <v>0</v>
      </c>
      <c r="AO56" s="111">
        <v>0</v>
      </c>
      <c r="AP56" s="108"/>
      <c r="AQ56" s="108"/>
      <c r="AR56" s="108"/>
      <c r="AS56" s="108"/>
      <c r="AT56" s="108"/>
    </row>
    <row r="57" spans="1:46" s="3" customFormat="1" x14ac:dyDescent="0.25">
      <c r="A57" s="3" t="s">
        <v>338</v>
      </c>
      <c r="B57" s="3" t="str">
        <f t="shared" si="8"/>
        <v>T3P2S8RL-UCE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2">
        <v>0</v>
      </c>
      <c r="P57" s="112">
        <v>0</v>
      </c>
      <c r="Q57" s="112">
        <v>0</v>
      </c>
      <c r="R57" s="112">
        <v>0</v>
      </c>
      <c r="S57" s="112">
        <v>0</v>
      </c>
      <c r="T57" s="112">
        <v>0</v>
      </c>
      <c r="U57" s="112">
        <v>0</v>
      </c>
      <c r="V57" s="112">
        <v>0</v>
      </c>
      <c r="W57" s="112">
        <v>0</v>
      </c>
      <c r="X57" s="112">
        <v>0</v>
      </c>
      <c r="Y57" s="112">
        <v>0</v>
      </c>
      <c r="Z57" s="112">
        <v>0</v>
      </c>
      <c r="AA57" s="112">
        <v>0</v>
      </c>
      <c r="AB57" s="112">
        <v>0</v>
      </c>
      <c r="AC57" s="112">
        <v>0</v>
      </c>
      <c r="AD57" s="112">
        <v>0</v>
      </c>
      <c r="AE57" s="112">
        <v>0</v>
      </c>
      <c r="AF57" s="112">
        <v>0</v>
      </c>
      <c r="AG57" s="112">
        <v>0</v>
      </c>
      <c r="AH57" s="112">
        <v>0</v>
      </c>
      <c r="AI57" s="112">
        <v>0</v>
      </c>
      <c r="AJ57" s="112">
        <v>0</v>
      </c>
      <c r="AK57" s="112">
        <v>0</v>
      </c>
      <c r="AL57" s="112">
        <v>0</v>
      </c>
      <c r="AM57" s="112">
        <v>0</v>
      </c>
      <c r="AN57" s="112">
        <v>0</v>
      </c>
      <c r="AO57" s="112">
        <v>0</v>
      </c>
      <c r="AP57" s="109"/>
      <c r="AQ57" s="109"/>
      <c r="AR57" s="109"/>
      <c r="AS57" s="109"/>
      <c r="AT57" s="109"/>
    </row>
    <row r="58" spans="1:46" x14ac:dyDescent="0.25">
      <c r="A58" s="75" t="s">
        <v>339</v>
      </c>
      <c r="B58" s="75" t="str">
        <f t="shared" si="8"/>
        <v>Ucon7-75-L</v>
      </c>
      <c r="C58" s="60">
        <v>0</v>
      </c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60">
        <v>0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  <c r="Y58" s="60">
        <v>0</v>
      </c>
      <c r="Z58" s="60">
        <v>0</v>
      </c>
      <c r="AA58" s="60">
        <v>0</v>
      </c>
      <c r="AB58" s="60">
        <v>0</v>
      </c>
      <c r="AC58" s="60">
        <v>0</v>
      </c>
      <c r="AD58" s="60">
        <v>0</v>
      </c>
      <c r="AE58" s="60">
        <v>0</v>
      </c>
      <c r="AF58" s="60">
        <v>0</v>
      </c>
      <c r="AG58" s="60">
        <v>0</v>
      </c>
      <c r="AH58" s="60">
        <v>0</v>
      </c>
      <c r="AI58" s="60">
        <v>0</v>
      </c>
      <c r="AJ58" s="60">
        <v>0</v>
      </c>
      <c r="AK58" s="60">
        <v>0</v>
      </c>
      <c r="AL58" s="60">
        <v>0</v>
      </c>
      <c r="AM58" s="60">
        <v>0</v>
      </c>
      <c r="AN58" s="60">
        <v>0</v>
      </c>
      <c r="AO58" s="60">
        <v>0</v>
      </c>
      <c r="AP58" s="57"/>
      <c r="AQ58" s="57"/>
      <c r="AR58" s="57"/>
      <c r="AS58" s="57"/>
      <c r="AT58" s="57"/>
    </row>
    <row r="59" spans="1:46" x14ac:dyDescent="0.25">
      <c r="A59" s="75" t="s">
        <v>339</v>
      </c>
      <c r="B59" s="75" t="str">
        <f t="shared" si="8"/>
        <v>Con7-75-L</v>
      </c>
      <c r="C59" s="60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0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0">
        <v>0</v>
      </c>
      <c r="AC59" s="60">
        <v>0</v>
      </c>
      <c r="AD59" s="60">
        <v>0</v>
      </c>
      <c r="AE59" s="60">
        <v>0</v>
      </c>
      <c r="AF59" s="60">
        <v>0</v>
      </c>
      <c r="AG59" s="60">
        <v>0</v>
      </c>
      <c r="AH59" s="60">
        <v>0</v>
      </c>
      <c r="AI59" s="60">
        <v>0</v>
      </c>
      <c r="AJ59" s="60">
        <v>0</v>
      </c>
      <c r="AK59" s="60">
        <v>0</v>
      </c>
      <c r="AL59" s="60">
        <v>0</v>
      </c>
      <c r="AM59" s="60">
        <v>0</v>
      </c>
      <c r="AN59" s="60">
        <v>0</v>
      </c>
      <c r="AO59" s="60">
        <v>0</v>
      </c>
      <c r="AP59" s="57"/>
      <c r="AQ59" s="57"/>
      <c r="AR59" s="57"/>
      <c r="AS59" s="57"/>
      <c r="AT59" s="57"/>
    </row>
    <row r="60" spans="1:46" x14ac:dyDescent="0.25">
      <c r="A60" s="75" t="s">
        <v>339</v>
      </c>
      <c r="B60" s="75" t="str">
        <f t="shared" si="8"/>
        <v>Ucon_NB-UCE-L</v>
      </c>
      <c r="C60" s="60">
        <v>0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0">
        <v>0</v>
      </c>
      <c r="P60" s="60">
        <v>0</v>
      </c>
      <c r="Q60" s="60">
        <v>0</v>
      </c>
      <c r="R60" s="60">
        <v>0</v>
      </c>
      <c r="S60" s="60">
        <v>0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  <c r="Y60" s="60">
        <v>0</v>
      </c>
      <c r="Z60" s="60">
        <v>0</v>
      </c>
      <c r="AA60" s="60">
        <v>0</v>
      </c>
      <c r="AB60" s="60">
        <v>0</v>
      </c>
      <c r="AC60" s="60">
        <v>0</v>
      </c>
      <c r="AD60" s="60">
        <v>0</v>
      </c>
      <c r="AE60" s="60">
        <v>0</v>
      </c>
      <c r="AF60" s="60">
        <v>0</v>
      </c>
      <c r="AG60" s="60">
        <v>0</v>
      </c>
      <c r="AH60" s="60">
        <v>0</v>
      </c>
      <c r="AI60" s="60">
        <v>0</v>
      </c>
      <c r="AJ60" s="60">
        <v>0</v>
      </c>
      <c r="AK60" s="60">
        <v>0</v>
      </c>
      <c r="AL60" s="60">
        <v>0</v>
      </c>
      <c r="AM60" s="60">
        <v>0</v>
      </c>
      <c r="AN60" s="60">
        <v>0</v>
      </c>
      <c r="AO60" s="60">
        <v>0</v>
      </c>
      <c r="AP60" s="57"/>
      <c r="AQ60" s="57"/>
      <c r="AR60" s="57"/>
      <c r="AS60" s="57"/>
      <c r="AT60" s="57"/>
    </row>
    <row r="61" spans="1:46" x14ac:dyDescent="0.25">
      <c r="A61" s="75" t="s">
        <v>339</v>
      </c>
      <c r="B61" s="75" t="str">
        <f t="shared" si="8"/>
        <v>Con_NB-UCE</v>
      </c>
      <c r="C61" s="60">
        <v>0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  <c r="Y61" s="60">
        <v>0</v>
      </c>
      <c r="Z61" s="60">
        <v>0</v>
      </c>
      <c r="AA61" s="60">
        <v>0</v>
      </c>
      <c r="AB61" s="60">
        <v>0</v>
      </c>
      <c r="AC61" s="60">
        <v>0</v>
      </c>
      <c r="AD61" s="60">
        <v>0</v>
      </c>
      <c r="AE61" s="60">
        <v>0</v>
      </c>
      <c r="AF61" s="60">
        <v>0</v>
      </c>
      <c r="AG61" s="60">
        <v>0</v>
      </c>
      <c r="AH61" s="60">
        <v>0</v>
      </c>
      <c r="AI61" s="60">
        <v>0</v>
      </c>
      <c r="AJ61" s="60">
        <v>0</v>
      </c>
      <c r="AK61" s="60">
        <v>0</v>
      </c>
      <c r="AL61" s="60">
        <v>0</v>
      </c>
      <c r="AM61" s="60">
        <v>0</v>
      </c>
      <c r="AN61" s="60">
        <v>0</v>
      </c>
      <c r="AO61" s="60">
        <v>0</v>
      </c>
      <c r="AP61" s="57"/>
      <c r="AQ61" s="57"/>
      <c r="AR61" s="57"/>
      <c r="AS61" s="57"/>
      <c r="AT61" s="57"/>
    </row>
    <row r="62" spans="1:46" x14ac:dyDescent="0.25">
      <c r="A62" s="75" t="s">
        <v>339</v>
      </c>
      <c r="B62" s="75" t="str">
        <f t="shared" si="8"/>
        <v>Ucon_NB9-5</v>
      </c>
      <c r="C62" s="60">
        <v>0</v>
      </c>
      <c r="D62" s="60">
        <v>0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  <c r="AK62" s="60">
        <v>0</v>
      </c>
      <c r="AL62" s="60">
        <v>0</v>
      </c>
      <c r="AM62" s="60">
        <v>0</v>
      </c>
      <c r="AN62" s="60">
        <v>0</v>
      </c>
      <c r="AO62" s="60">
        <v>0</v>
      </c>
      <c r="AP62" s="57"/>
      <c r="AQ62" s="57"/>
      <c r="AR62" s="57"/>
      <c r="AS62" s="57"/>
      <c r="AT62" s="57"/>
    </row>
    <row r="63" spans="1:46" x14ac:dyDescent="0.25">
      <c r="A63" s="75" t="s">
        <v>339</v>
      </c>
      <c r="B63" s="75" t="str">
        <f t="shared" si="8"/>
        <v>RE_CON-UCE-L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0">
        <v>0</v>
      </c>
      <c r="P63" s="60">
        <v>0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  <c r="Y63" s="60">
        <v>0</v>
      </c>
      <c r="Z63" s="60">
        <v>0</v>
      </c>
      <c r="AA63" s="60">
        <v>0</v>
      </c>
      <c r="AB63" s="60">
        <v>0</v>
      </c>
      <c r="AC63" s="60">
        <v>0</v>
      </c>
      <c r="AD63" s="60">
        <v>0</v>
      </c>
      <c r="AE63" s="60">
        <v>0</v>
      </c>
      <c r="AF63" s="60">
        <v>0</v>
      </c>
      <c r="AG63" s="60">
        <v>0</v>
      </c>
      <c r="AH63" s="60">
        <v>0</v>
      </c>
      <c r="AI63" s="60">
        <v>0</v>
      </c>
      <c r="AJ63" s="60">
        <v>0</v>
      </c>
      <c r="AK63" s="60">
        <v>0</v>
      </c>
      <c r="AL63" s="60">
        <v>0</v>
      </c>
      <c r="AM63" s="60">
        <v>0</v>
      </c>
      <c r="AN63" s="60">
        <v>0</v>
      </c>
      <c r="AO63" s="60">
        <v>0</v>
      </c>
      <c r="AP63" s="57"/>
      <c r="AQ63" s="57"/>
      <c r="AR63" s="57"/>
      <c r="AS63" s="57"/>
      <c r="AT63" s="57"/>
    </row>
    <row r="64" spans="1:46" x14ac:dyDescent="0.25">
      <c r="A64" s="75" t="s">
        <v>339</v>
      </c>
      <c r="B64" s="75" t="str">
        <f t="shared" si="8"/>
        <v>TRAPES-UCE-L</v>
      </c>
      <c r="C64" s="60">
        <v>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0">
        <v>0</v>
      </c>
      <c r="L64" s="60">
        <v>0</v>
      </c>
      <c r="M64" s="60">
        <v>0</v>
      </c>
      <c r="N64" s="60">
        <v>0</v>
      </c>
      <c r="O64" s="60">
        <v>0</v>
      </c>
      <c r="P64" s="60">
        <v>0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  <c r="Y64" s="60">
        <v>0</v>
      </c>
      <c r="Z64" s="60">
        <v>0</v>
      </c>
      <c r="AA64" s="60">
        <v>0</v>
      </c>
      <c r="AB64" s="60">
        <v>0</v>
      </c>
      <c r="AC64" s="60">
        <v>0</v>
      </c>
      <c r="AD64" s="60">
        <v>0</v>
      </c>
      <c r="AE64" s="60">
        <v>0</v>
      </c>
      <c r="AF64" s="60">
        <v>0</v>
      </c>
      <c r="AG64" s="60">
        <v>0</v>
      </c>
      <c r="AH64" s="60">
        <v>0</v>
      </c>
      <c r="AI64" s="60">
        <v>0</v>
      </c>
      <c r="AJ64" s="60">
        <v>0</v>
      </c>
      <c r="AK64" s="60">
        <v>0</v>
      </c>
      <c r="AL64" s="60">
        <v>0</v>
      </c>
      <c r="AM64" s="60">
        <v>0</v>
      </c>
      <c r="AN64" s="60">
        <v>0</v>
      </c>
      <c r="AO64" s="60">
        <v>0</v>
      </c>
      <c r="AP64" s="57"/>
      <c r="AQ64" s="57"/>
      <c r="AR64" s="57"/>
      <c r="AS64" s="57"/>
      <c r="AT64" s="57"/>
    </row>
    <row r="65" spans="1:46" x14ac:dyDescent="0.25">
      <c r="A65" s="75" t="s">
        <v>339</v>
      </c>
      <c r="B65" s="75" t="str">
        <f t="shared" si="8"/>
        <v>REF2019-UCE-L</v>
      </c>
      <c r="C65" s="60">
        <v>0</v>
      </c>
      <c r="D65" s="60">
        <v>0</v>
      </c>
      <c r="E65" s="60">
        <v>0</v>
      </c>
      <c r="F65" s="60">
        <v>0</v>
      </c>
      <c r="G65" s="60">
        <v>0</v>
      </c>
      <c r="H65" s="60">
        <v>0</v>
      </c>
      <c r="I65" s="60">
        <v>0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  <c r="Y65" s="60">
        <v>0</v>
      </c>
      <c r="Z65" s="60">
        <v>0</v>
      </c>
      <c r="AA65" s="60">
        <v>0</v>
      </c>
      <c r="AB65" s="60">
        <v>0</v>
      </c>
      <c r="AC65" s="60">
        <v>0</v>
      </c>
      <c r="AD65" s="60">
        <v>0</v>
      </c>
      <c r="AE65" s="60">
        <v>0</v>
      </c>
      <c r="AF65" s="60">
        <v>0</v>
      </c>
      <c r="AG65" s="60">
        <v>0</v>
      </c>
      <c r="AH65" s="60">
        <v>0</v>
      </c>
      <c r="AI65" s="60">
        <v>0</v>
      </c>
      <c r="AJ65" s="60">
        <v>0</v>
      </c>
      <c r="AK65" s="60">
        <v>0</v>
      </c>
      <c r="AL65" s="60">
        <v>0</v>
      </c>
      <c r="AM65" s="60">
        <v>0</v>
      </c>
      <c r="AN65" s="60">
        <v>0</v>
      </c>
      <c r="AO65" s="60">
        <v>0</v>
      </c>
      <c r="AP65" s="57"/>
      <c r="AQ65" s="57"/>
      <c r="AR65" s="57"/>
      <c r="AS65" s="57"/>
      <c r="AT65" s="57"/>
    </row>
    <row r="66" spans="1:46" x14ac:dyDescent="0.25">
      <c r="A66" s="75" t="s">
        <v>339</v>
      </c>
      <c r="B66" s="75" t="str">
        <f t="shared" si="8"/>
        <v>REF20195-L</v>
      </c>
      <c r="C66" s="60">
        <v>0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  <c r="Y66" s="60">
        <v>0</v>
      </c>
      <c r="Z66" s="60">
        <v>0</v>
      </c>
      <c r="AA66" s="60">
        <v>0</v>
      </c>
      <c r="AB66" s="60">
        <v>0</v>
      </c>
      <c r="AC66" s="60">
        <v>0</v>
      </c>
      <c r="AD66" s="60">
        <v>0</v>
      </c>
      <c r="AE66" s="60">
        <v>0</v>
      </c>
      <c r="AF66" s="60">
        <v>0</v>
      </c>
      <c r="AG66" s="60">
        <v>0</v>
      </c>
      <c r="AH66" s="60">
        <v>0</v>
      </c>
      <c r="AI66" s="60">
        <v>0</v>
      </c>
      <c r="AJ66" s="60">
        <v>0</v>
      </c>
      <c r="AK66" s="60">
        <v>0</v>
      </c>
      <c r="AL66" s="60">
        <v>0</v>
      </c>
      <c r="AM66" s="60">
        <v>0</v>
      </c>
      <c r="AN66" s="60">
        <v>0</v>
      </c>
      <c r="AO66" s="60">
        <v>0</v>
      </c>
      <c r="AP66" s="57"/>
      <c r="AQ66" s="57"/>
      <c r="AR66" s="57"/>
      <c r="AS66" s="57"/>
      <c r="AT66" s="57"/>
    </row>
    <row r="67" spans="1:46" x14ac:dyDescent="0.25">
      <c r="A67" s="75" t="s">
        <v>339</v>
      </c>
      <c r="B67" s="75" t="str">
        <f t="shared" si="8"/>
        <v>T3P2S8RL-UCE</v>
      </c>
      <c r="C67" s="60">
        <v>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0">
        <v>0</v>
      </c>
      <c r="P67" s="60">
        <v>0</v>
      </c>
      <c r="Q67" s="60">
        <v>0</v>
      </c>
      <c r="R67" s="60">
        <v>0</v>
      </c>
      <c r="S67" s="60">
        <v>0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  <c r="Y67" s="60">
        <v>0</v>
      </c>
      <c r="Z67" s="60">
        <v>0</v>
      </c>
      <c r="AA67" s="60">
        <v>0</v>
      </c>
      <c r="AB67" s="60">
        <v>0</v>
      </c>
      <c r="AC67" s="60">
        <v>0</v>
      </c>
      <c r="AD67" s="60">
        <v>0</v>
      </c>
      <c r="AE67" s="60">
        <v>0</v>
      </c>
      <c r="AF67" s="60">
        <v>0</v>
      </c>
      <c r="AG67" s="60">
        <v>0</v>
      </c>
      <c r="AH67" s="60">
        <v>0</v>
      </c>
      <c r="AI67" s="60">
        <v>0</v>
      </c>
      <c r="AJ67" s="60">
        <v>0</v>
      </c>
      <c r="AK67" s="60">
        <v>0</v>
      </c>
      <c r="AL67" s="60">
        <v>0</v>
      </c>
      <c r="AM67" s="60">
        <v>0</v>
      </c>
      <c r="AN67" s="60">
        <v>0</v>
      </c>
      <c r="AO67" s="60">
        <v>0</v>
      </c>
      <c r="AP67" s="57"/>
      <c r="AQ67" s="57"/>
      <c r="AR67" s="57"/>
      <c r="AS67" s="57"/>
      <c r="AT67" s="57"/>
    </row>
    <row r="68" spans="1:46" s="106" customFormat="1" x14ac:dyDescent="0.25">
      <c r="A68" s="106" t="s">
        <v>340</v>
      </c>
      <c r="B68" s="106" t="str">
        <f t="shared" si="8"/>
        <v>Ucon7-75-L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0</v>
      </c>
      <c r="AL68" s="110">
        <v>0</v>
      </c>
      <c r="AM68" s="110">
        <v>0</v>
      </c>
      <c r="AN68" s="110">
        <v>0</v>
      </c>
      <c r="AO68" s="110">
        <v>0</v>
      </c>
      <c r="AP68" s="107"/>
      <c r="AQ68" s="107"/>
      <c r="AR68" s="107"/>
      <c r="AS68" s="107"/>
      <c r="AT68" s="107"/>
    </row>
    <row r="69" spans="1:46" s="34" customFormat="1" x14ac:dyDescent="0.25">
      <c r="A69" s="34" t="s">
        <v>340</v>
      </c>
      <c r="B69" s="34" t="str">
        <f t="shared" si="8"/>
        <v>Con7-75-L</v>
      </c>
      <c r="C69" s="111">
        <v>0</v>
      </c>
      <c r="D69" s="111">
        <v>0</v>
      </c>
      <c r="E69" s="111">
        <v>0</v>
      </c>
      <c r="F69" s="111">
        <v>0</v>
      </c>
      <c r="G69" s="111">
        <v>0</v>
      </c>
      <c r="H69" s="111">
        <v>0</v>
      </c>
      <c r="I69" s="111">
        <v>0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1">
        <v>0</v>
      </c>
      <c r="W69" s="111">
        <v>0</v>
      </c>
      <c r="X69" s="111">
        <v>0</v>
      </c>
      <c r="Y69" s="111">
        <v>0</v>
      </c>
      <c r="Z69" s="111">
        <v>0</v>
      </c>
      <c r="AA69" s="111">
        <v>0</v>
      </c>
      <c r="AB69" s="111">
        <v>0</v>
      </c>
      <c r="AC69" s="111">
        <v>0</v>
      </c>
      <c r="AD69" s="111">
        <v>0</v>
      </c>
      <c r="AE69" s="111">
        <v>0</v>
      </c>
      <c r="AF69" s="111">
        <v>0</v>
      </c>
      <c r="AG69" s="111">
        <v>0</v>
      </c>
      <c r="AH69" s="111">
        <v>0</v>
      </c>
      <c r="AI69" s="111">
        <v>0</v>
      </c>
      <c r="AJ69" s="111">
        <v>0</v>
      </c>
      <c r="AK69" s="111">
        <v>0</v>
      </c>
      <c r="AL69" s="111">
        <v>0</v>
      </c>
      <c r="AM69" s="111">
        <v>0</v>
      </c>
      <c r="AN69" s="111">
        <v>0</v>
      </c>
      <c r="AO69" s="111">
        <v>0</v>
      </c>
      <c r="AP69" s="108"/>
      <c r="AQ69" s="108"/>
      <c r="AR69" s="108"/>
      <c r="AS69" s="108"/>
      <c r="AT69" s="108"/>
    </row>
    <row r="70" spans="1:46" s="34" customFormat="1" x14ac:dyDescent="0.25">
      <c r="A70" s="34" t="s">
        <v>340</v>
      </c>
      <c r="B70" s="34" t="str">
        <f t="shared" si="8"/>
        <v>Ucon_NB-UCE-L</v>
      </c>
      <c r="C70" s="111">
        <v>0</v>
      </c>
      <c r="D70" s="111">
        <v>0</v>
      </c>
      <c r="E70" s="111">
        <v>0</v>
      </c>
      <c r="F70" s="111">
        <v>0</v>
      </c>
      <c r="G70" s="111">
        <v>0</v>
      </c>
      <c r="H70" s="111">
        <v>0</v>
      </c>
      <c r="I70" s="111">
        <v>0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1">
        <v>0</v>
      </c>
      <c r="W70" s="111">
        <v>0</v>
      </c>
      <c r="X70" s="111">
        <v>0</v>
      </c>
      <c r="Y70" s="111">
        <v>0</v>
      </c>
      <c r="Z70" s="111">
        <v>0</v>
      </c>
      <c r="AA70" s="111">
        <v>0</v>
      </c>
      <c r="AB70" s="111">
        <v>0</v>
      </c>
      <c r="AC70" s="111">
        <v>0</v>
      </c>
      <c r="AD70" s="111">
        <v>0</v>
      </c>
      <c r="AE70" s="111">
        <v>0</v>
      </c>
      <c r="AF70" s="111">
        <v>0</v>
      </c>
      <c r="AG70" s="111">
        <v>0</v>
      </c>
      <c r="AH70" s="111">
        <v>0</v>
      </c>
      <c r="AI70" s="111">
        <v>0</v>
      </c>
      <c r="AJ70" s="111">
        <v>0</v>
      </c>
      <c r="AK70" s="111">
        <v>0</v>
      </c>
      <c r="AL70" s="111">
        <v>0</v>
      </c>
      <c r="AM70" s="111">
        <v>0</v>
      </c>
      <c r="AN70" s="111">
        <v>0</v>
      </c>
      <c r="AO70" s="111">
        <v>0</v>
      </c>
      <c r="AP70" s="108"/>
      <c r="AQ70" s="108"/>
      <c r="AR70" s="108"/>
      <c r="AS70" s="108"/>
      <c r="AT70" s="108"/>
    </row>
    <row r="71" spans="1:46" s="34" customFormat="1" x14ac:dyDescent="0.25">
      <c r="A71" s="34" t="s">
        <v>340</v>
      </c>
      <c r="B71" s="34" t="str">
        <f t="shared" ref="B71:B77" si="9">B61</f>
        <v>Con_NB-UCE</v>
      </c>
      <c r="C71" s="111">
        <v>0</v>
      </c>
      <c r="D71" s="111">
        <v>0</v>
      </c>
      <c r="E71" s="111">
        <v>0</v>
      </c>
      <c r="F71" s="111">
        <v>0</v>
      </c>
      <c r="G71" s="111">
        <v>0</v>
      </c>
      <c r="H71" s="111">
        <v>0</v>
      </c>
      <c r="I71" s="111">
        <v>0</v>
      </c>
      <c r="J71" s="111">
        <v>0</v>
      </c>
      <c r="K71" s="111">
        <v>0</v>
      </c>
      <c r="L71" s="111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1">
        <v>0</v>
      </c>
      <c r="V71" s="111">
        <v>0</v>
      </c>
      <c r="W71" s="111">
        <v>0</v>
      </c>
      <c r="X71" s="111">
        <v>0</v>
      </c>
      <c r="Y71" s="111">
        <v>0</v>
      </c>
      <c r="Z71" s="111">
        <v>0</v>
      </c>
      <c r="AA71" s="111">
        <v>0</v>
      </c>
      <c r="AB71" s="111">
        <v>0</v>
      </c>
      <c r="AC71" s="111">
        <v>0</v>
      </c>
      <c r="AD71" s="111">
        <v>0</v>
      </c>
      <c r="AE71" s="111">
        <v>0</v>
      </c>
      <c r="AF71" s="111">
        <v>0</v>
      </c>
      <c r="AG71" s="111">
        <v>0</v>
      </c>
      <c r="AH71" s="111">
        <v>0</v>
      </c>
      <c r="AI71" s="111">
        <v>0</v>
      </c>
      <c r="AJ71" s="111">
        <v>0</v>
      </c>
      <c r="AK71" s="111">
        <v>0</v>
      </c>
      <c r="AL71" s="111">
        <v>0</v>
      </c>
      <c r="AM71" s="111">
        <v>0</v>
      </c>
      <c r="AN71" s="111">
        <v>0</v>
      </c>
      <c r="AO71" s="111">
        <v>0</v>
      </c>
      <c r="AP71" s="108"/>
      <c r="AQ71" s="108"/>
      <c r="AR71" s="108"/>
      <c r="AS71" s="108"/>
      <c r="AT71" s="108"/>
    </row>
    <row r="72" spans="1:46" s="34" customFormat="1" x14ac:dyDescent="0.25">
      <c r="A72" s="34" t="s">
        <v>340</v>
      </c>
      <c r="B72" s="34" t="str">
        <f t="shared" si="9"/>
        <v>Ucon_NB9-5</v>
      </c>
      <c r="C72" s="111">
        <v>0</v>
      </c>
      <c r="D72" s="111">
        <v>0</v>
      </c>
      <c r="E72" s="111">
        <v>0</v>
      </c>
      <c r="F72" s="111">
        <v>0</v>
      </c>
      <c r="G72" s="111">
        <v>0</v>
      </c>
      <c r="H72" s="111">
        <v>0</v>
      </c>
      <c r="I72" s="111">
        <v>0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1">
        <v>0</v>
      </c>
      <c r="X72" s="111">
        <v>0</v>
      </c>
      <c r="Y72" s="111">
        <v>0</v>
      </c>
      <c r="Z72" s="111">
        <v>0</v>
      </c>
      <c r="AA72" s="111">
        <v>0</v>
      </c>
      <c r="AB72" s="111">
        <v>0</v>
      </c>
      <c r="AC72" s="111">
        <v>0</v>
      </c>
      <c r="AD72" s="111">
        <v>0</v>
      </c>
      <c r="AE72" s="111">
        <v>0</v>
      </c>
      <c r="AF72" s="111">
        <v>0</v>
      </c>
      <c r="AG72" s="111">
        <v>0</v>
      </c>
      <c r="AH72" s="111">
        <v>0</v>
      </c>
      <c r="AI72" s="111">
        <v>0</v>
      </c>
      <c r="AJ72" s="111">
        <v>0</v>
      </c>
      <c r="AK72" s="111">
        <v>0</v>
      </c>
      <c r="AL72" s="111">
        <v>0</v>
      </c>
      <c r="AM72" s="111">
        <v>0</v>
      </c>
      <c r="AN72" s="111">
        <v>0</v>
      </c>
      <c r="AO72" s="111">
        <v>0</v>
      </c>
      <c r="AP72" s="108"/>
      <c r="AQ72" s="108"/>
      <c r="AR72" s="108"/>
      <c r="AS72" s="108"/>
      <c r="AT72" s="108"/>
    </row>
    <row r="73" spans="1:46" s="34" customFormat="1" x14ac:dyDescent="0.25">
      <c r="A73" s="34" t="s">
        <v>340</v>
      </c>
      <c r="B73" s="34" t="str">
        <f t="shared" si="9"/>
        <v>RE_CON-UCE-L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0</v>
      </c>
      <c r="X73" s="111">
        <v>0</v>
      </c>
      <c r="Y73" s="111">
        <v>0</v>
      </c>
      <c r="Z73" s="111">
        <v>0</v>
      </c>
      <c r="AA73" s="111">
        <v>0</v>
      </c>
      <c r="AB73" s="111">
        <v>0</v>
      </c>
      <c r="AC73" s="111">
        <v>0</v>
      </c>
      <c r="AD73" s="111">
        <v>0</v>
      </c>
      <c r="AE73" s="111">
        <v>0</v>
      </c>
      <c r="AF73" s="111">
        <v>0</v>
      </c>
      <c r="AG73" s="111">
        <v>0</v>
      </c>
      <c r="AH73" s="111">
        <v>0</v>
      </c>
      <c r="AI73" s="111">
        <v>0</v>
      </c>
      <c r="AJ73" s="111">
        <v>0</v>
      </c>
      <c r="AK73" s="111">
        <v>0</v>
      </c>
      <c r="AL73" s="111">
        <v>0</v>
      </c>
      <c r="AM73" s="111">
        <v>0</v>
      </c>
      <c r="AN73" s="111">
        <v>0</v>
      </c>
      <c r="AO73" s="111">
        <v>0</v>
      </c>
      <c r="AP73" s="108"/>
      <c r="AQ73" s="108"/>
      <c r="AR73" s="108"/>
      <c r="AS73" s="108"/>
      <c r="AT73" s="108"/>
    </row>
    <row r="74" spans="1:46" s="34" customFormat="1" x14ac:dyDescent="0.25">
      <c r="A74" s="34" t="s">
        <v>340</v>
      </c>
      <c r="B74" s="34" t="str">
        <f t="shared" si="9"/>
        <v>TRAPES-UCE-L</v>
      </c>
      <c r="C74" s="111">
        <v>0</v>
      </c>
      <c r="D74" s="111">
        <v>0</v>
      </c>
      <c r="E74" s="111">
        <v>0</v>
      </c>
      <c r="F74" s="111">
        <v>0</v>
      </c>
      <c r="G74" s="111">
        <v>0</v>
      </c>
      <c r="H74" s="111">
        <v>0</v>
      </c>
      <c r="I74" s="111">
        <v>0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1">
        <v>0</v>
      </c>
      <c r="W74" s="111">
        <v>0</v>
      </c>
      <c r="X74" s="111">
        <v>0</v>
      </c>
      <c r="Y74" s="111">
        <v>0</v>
      </c>
      <c r="Z74" s="111">
        <v>0</v>
      </c>
      <c r="AA74" s="111">
        <v>0</v>
      </c>
      <c r="AB74" s="111">
        <v>0</v>
      </c>
      <c r="AC74" s="111">
        <v>0</v>
      </c>
      <c r="AD74" s="111">
        <v>0</v>
      </c>
      <c r="AE74" s="111">
        <v>0</v>
      </c>
      <c r="AF74" s="111">
        <v>0</v>
      </c>
      <c r="AG74" s="111">
        <v>0</v>
      </c>
      <c r="AH74" s="111">
        <v>0</v>
      </c>
      <c r="AI74" s="111">
        <v>0</v>
      </c>
      <c r="AJ74" s="111">
        <v>0</v>
      </c>
      <c r="AK74" s="111">
        <v>0</v>
      </c>
      <c r="AL74" s="111">
        <v>0</v>
      </c>
      <c r="AM74" s="111">
        <v>0</v>
      </c>
      <c r="AN74" s="111">
        <v>0</v>
      </c>
      <c r="AO74" s="111">
        <v>0</v>
      </c>
      <c r="AP74" s="108"/>
      <c r="AQ74" s="108"/>
      <c r="AR74" s="108"/>
      <c r="AS74" s="108"/>
      <c r="AT74" s="108"/>
    </row>
    <row r="75" spans="1:46" s="34" customFormat="1" x14ac:dyDescent="0.25">
      <c r="A75" s="34" t="s">
        <v>340</v>
      </c>
      <c r="B75" s="34" t="str">
        <f t="shared" si="9"/>
        <v>REF2019-UCE-L</v>
      </c>
      <c r="C75" s="111">
        <v>0</v>
      </c>
      <c r="D75" s="111">
        <v>0</v>
      </c>
      <c r="E75" s="111">
        <v>0</v>
      </c>
      <c r="F75" s="111">
        <v>0</v>
      </c>
      <c r="G75" s="111">
        <v>0</v>
      </c>
      <c r="H75" s="111">
        <v>0</v>
      </c>
      <c r="I75" s="111">
        <v>0</v>
      </c>
      <c r="J75" s="111">
        <v>0</v>
      </c>
      <c r="K75" s="111">
        <v>0</v>
      </c>
      <c r="L75" s="111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111">
        <v>0</v>
      </c>
      <c r="U75" s="111">
        <v>0</v>
      </c>
      <c r="V75" s="111">
        <v>0</v>
      </c>
      <c r="W75" s="111">
        <v>0</v>
      </c>
      <c r="X75" s="111">
        <v>0</v>
      </c>
      <c r="Y75" s="111">
        <v>0</v>
      </c>
      <c r="Z75" s="111">
        <v>0</v>
      </c>
      <c r="AA75" s="111">
        <v>0</v>
      </c>
      <c r="AB75" s="111">
        <v>0</v>
      </c>
      <c r="AC75" s="111">
        <v>0</v>
      </c>
      <c r="AD75" s="111">
        <v>0</v>
      </c>
      <c r="AE75" s="111">
        <v>0</v>
      </c>
      <c r="AF75" s="111">
        <v>0</v>
      </c>
      <c r="AG75" s="111">
        <v>0</v>
      </c>
      <c r="AH75" s="111">
        <v>0</v>
      </c>
      <c r="AI75" s="111">
        <v>0</v>
      </c>
      <c r="AJ75" s="111">
        <v>0</v>
      </c>
      <c r="AK75" s="111">
        <v>0</v>
      </c>
      <c r="AL75" s="111">
        <v>0</v>
      </c>
      <c r="AM75" s="111">
        <v>0</v>
      </c>
      <c r="AN75" s="111">
        <v>0</v>
      </c>
      <c r="AO75" s="111">
        <v>0</v>
      </c>
      <c r="AP75" s="108"/>
      <c r="AQ75" s="108"/>
      <c r="AR75" s="108"/>
      <c r="AS75" s="108"/>
      <c r="AT75" s="108"/>
    </row>
    <row r="76" spans="1:46" s="34" customFormat="1" x14ac:dyDescent="0.25">
      <c r="A76" s="34" t="s">
        <v>340</v>
      </c>
      <c r="B76" s="34" t="str">
        <f t="shared" si="9"/>
        <v>REF20195-L</v>
      </c>
      <c r="C76" s="111">
        <v>0</v>
      </c>
      <c r="D76" s="111">
        <v>0</v>
      </c>
      <c r="E76" s="111">
        <v>0</v>
      </c>
      <c r="F76" s="111">
        <v>0</v>
      </c>
      <c r="G76" s="111">
        <v>0</v>
      </c>
      <c r="H76" s="111">
        <v>0</v>
      </c>
      <c r="I76" s="111">
        <v>0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0</v>
      </c>
      <c r="W76" s="111">
        <v>0</v>
      </c>
      <c r="X76" s="111">
        <v>0</v>
      </c>
      <c r="Y76" s="111">
        <v>0</v>
      </c>
      <c r="Z76" s="111">
        <v>0</v>
      </c>
      <c r="AA76" s="111">
        <v>0</v>
      </c>
      <c r="AB76" s="111">
        <v>0</v>
      </c>
      <c r="AC76" s="111">
        <v>0</v>
      </c>
      <c r="AD76" s="111">
        <v>0</v>
      </c>
      <c r="AE76" s="111">
        <v>0</v>
      </c>
      <c r="AF76" s="111">
        <v>0</v>
      </c>
      <c r="AG76" s="111">
        <v>0</v>
      </c>
      <c r="AH76" s="111">
        <v>0</v>
      </c>
      <c r="AI76" s="111">
        <v>0</v>
      </c>
      <c r="AJ76" s="111">
        <v>0</v>
      </c>
      <c r="AK76" s="111">
        <v>0</v>
      </c>
      <c r="AL76" s="111">
        <v>0</v>
      </c>
      <c r="AM76" s="111">
        <v>0</v>
      </c>
      <c r="AN76" s="111">
        <v>0</v>
      </c>
      <c r="AO76" s="111">
        <v>0</v>
      </c>
      <c r="AP76" s="108"/>
      <c r="AQ76" s="108"/>
      <c r="AR76" s="108"/>
      <c r="AS76" s="108"/>
      <c r="AT76" s="108"/>
    </row>
    <row r="77" spans="1:46" s="3" customFormat="1" x14ac:dyDescent="0.25">
      <c r="A77" s="3" t="s">
        <v>340</v>
      </c>
      <c r="B77" s="3" t="str">
        <f t="shared" si="9"/>
        <v>T3P2S8RL-UCE</v>
      </c>
      <c r="C77" s="112">
        <v>0</v>
      </c>
      <c r="D77" s="112">
        <v>0</v>
      </c>
      <c r="E77" s="112">
        <v>0</v>
      </c>
      <c r="F77" s="112">
        <v>0</v>
      </c>
      <c r="G77" s="112">
        <v>0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2">
        <v>0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2">
        <v>0</v>
      </c>
      <c r="AE77" s="112">
        <v>0</v>
      </c>
      <c r="AF77" s="112">
        <v>0</v>
      </c>
      <c r="AG77" s="112">
        <v>0</v>
      </c>
      <c r="AH77" s="112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0</v>
      </c>
      <c r="AO77" s="112">
        <v>0</v>
      </c>
      <c r="AP77" s="109"/>
      <c r="AQ77" s="109"/>
      <c r="AR77" s="109"/>
      <c r="AS77" s="109"/>
      <c r="AT77" s="109"/>
    </row>
    <row r="78" spans="1:46" x14ac:dyDescent="0.25">
      <c r="A78" s="106" t="s">
        <v>382</v>
      </c>
      <c r="B78" s="106" t="str">
        <f t="shared" ref="B78:B108" si="10">B68</f>
        <v>Ucon7-75-L</v>
      </c>
      <c r="C78" s="110">
        <f>C28</f>
        <v>0</v>
      </c>
      <c r="D78" s="110">
        <f t="shared" ref="D78:AO78" si="11">D28</f>
        <v>0</v>
      </c>
      <c r="E78" s="110">
        <f t="shared" si="11"/>
        <v>0</v>
      </c>
      <c r="F78" s="110">
        <f t="shared" si="11"/>
        <v>0</v>
      </c>
      <c r="G78" s="110">
        <f t="shared" si="11"/>
        <v>0</v>
      </c>
      <c r="H78" s="110">
        <f t="shared" si="11"/>
        <v>0</v>
      </c>
      <c r="I78" s="110">
        <f t="shared" si="11"/>
        <v>0</v>
      </c>
      <c r="J78" s="110">
        <f t="shared" si="11"/>
        <v>0</v>
      </c>
      <c r="K78" s="110">
        <f t="shared" si="11"/>
        <v>0</v>
      </c>
      <c r="L78" s="110">
        <f t="shared" si="11"/>
        <v>0</v>
      </c>
      <c r="M78" s="110">
        <f t="shared" si="11"/>
        <v>0</v>
      </c>
      <c r="N78" s="110">
        <f t="shared" si="11"/>
        <v>0</v>
      </c>
      <c r="O78" s="110">
        <f t="shared" si="11"/>
        <v>0</v>
      </c>
      <c r="P78" s="110">
        <f t="shared" si="11"/>
        <v>0</v>
      </c>
      <c r="Q78" s="110">
        <f t="shared" si="11"/>
        <v>0</v>
      </c>
      <c r="R78" s="110">
        <f t="shared" si="11"/>
        <v>0</v>
      </c>
      <c r="S78" s="110">
        <f t="shared" si="11"/>
        <v>0</v>
      </c>
      <c r="T78" s="110">
        <f t="shared" si="11"/>
        <v>0</v>
      </c>
      <c r="U78" s="110">
        <f t="shared" si="11"/>
        <v>0</v>
      </c>
      <c r="V78" s="110">
        <f t="shared" si="11"/>
        <v>0</v>
      </c>
      <c r="W78" s="110">
        <f t="shared" si="11"/>
        <v>0</v>
      </c>
      <c r="X78" s="110">
        <f t="shared" si="11"/>
        <v>0</v>
      </c>
      <c r="Y78" s="110">
        <f t="shared" si="11"/>
        <v>0</v>
      </c>
      <c r="Z78" s="110">
        <f t="shared" si="11"/>
        <v>0</v>
      </c>
      <c r="AA78" s="110">
        <f t="shared" si="11"/>
        <v>0</v>
      </c>
      <c r="AB78" s="110">
        <f t="shared" si="11"/>
        <v>0</v>
      </c>
      <c r="AC78" s="110">
        <f t="shared" si="11"/>
        <v>0</v>
      </c>
      <c r="AD78" s="110">
        <f t="shared" si="11"/>
        <v>0</v>
      </c>
      <c r="AE78" s="110">
        <f t="shared" si="11"/>
        <v>0</v>
      </c>
      <c r="AF78" s="110">
        <f t="shared" si="11"/>
        <v>0</v>
      </c>
      <c r="AG78" s="110">
        <f t="shared" si="11"/>
        <v>0</v>
      </c>
      <c r="AH78" s="110">
        <f t="shared" si="11"/>
        <v>0</v>
      </c>
      <c r="AI78" s="110">
        <f t="shared" si="11"/>
        <v>0</v>
      </c>
      <c r="AJ78" s="110">
        <f t="shared" si="11"/>
        <v>0</v>
      </c>
      <c r="AK78" s="110">
        <f t="shared" si="11"/>
        <v>0</v>
      </c>
      <c r="AL78" s="110">
        <f t="shared" si="11"/>
        <v>0</v>
      </c>
      <c r="AM78" s="110">
        <f t="shared" si="11"/>
        <v>0</v>
      </c>
      <c r="AN78" s="110">
        <f t="shared" si="11"/>
        <v>0</v>
      </c>
      <c r="AO78" s="110">
        <f t="shared" si="11"/>
        <v>0</v>
      </c>
    </row>
    <row r="79" spans="1:46" x14ac:dyDescent="0.25">
      <c r="A79" s="34" t="str">
        <f>A78</f>
        <v>cpetr_p</v>
      </c>
      <c r="B79" s="34" t="str">
        <f t="shared" si="10"/>
        <v>Con7-75-L</v>
      </c>
      <c r="C79" s="111">
        <f t="shared" ref="C79:AO79" si="12">C29</f>
        <v>0</v>
      </c>
      <c r="D79" s="111">
        <f t="shared" si="12"/>
        <v>0</v>
      </c>
      <c r="E79" s="111">
        <f t="shared" si="12"/>
        <v>0</v>
      </c>
      <c r="F79" s="111">
        <f t="shared" si="12"/>
        <v>0</v>
      </c>
      <c r="G79" s="111">
        <f t="shared" si="12"/>
        <v>0</v>
      </c>
      <c r="H79" s="111">
        <f t="shared" si="12"/>
        <v>0</v>
      </c>
      <c r="I79" s="111">
        <f t="shared" si="12"/>
        <v>0</v>
      </c>
      <c r="J79" s="111">
        <f t="shared" si="12"/>
        <v>0</v>
      </c>
      <c r="K79" s="111">
        <f t="shared" si="12"/>
        <v>0</v>
      </c>
      <c r="L79" s="111">
        <f t="shared" si="12"/>
        <v>0</v>
      </c>
      <c r="M79" s="111">
        <f t="shared" si="12"/>
        <v>0</v>
      </c>
      <c r="N79" s="111">
        <f t="shared" si="12"/>
        <v>0</v>
      </c>
      <c r="O79" s="111">
        <f t="shared" si="12"/>
        <v>0</v>
      </c>
      <c r="P79" s="111">
        <f t="shared" si="12"/>
        <v>0</v>
      </c>
      <c r="Q79" s="111">
        <f t="shared" si="12"/>
        <v>0</v>
      </c>
      <c r="R79" s="111">
        <f t="shared" si="12"/>
        <v>0</v>
      </c>
      <c r="S79" s="111">
        <f t="shared" si="12"/>
        <v>0</v>
      </c>
      <c r="T79" s="111">
        <f t="shared" si="12"/>
        <v>0</v>
      </c>
      <c r="U79" s="111">
        <f t="shared" si="12"/>
        <v>0</v>
      </c>
      <c r="V79" s="111">
        <f t="shared" si="12"/>
        <v>0</v>
      </c>
      <c r="W79" s="111">
        <f t="shared" si="12"/>
        <v>0</v>
      </c>
      <c r="X79" s="111">
        <f t="shared" si="12"/>
        <v>0</v>
      </c>
      <c r="Y79" s="111">
        <f t="shared" si="12"/>
        <v>0</v>
      </c>
      <c r="Z79" s="111">
        <f t="shared" si="12"/>
        <v>0</v>
      </c>
      <c r="AA79" s="111">
        <f t="shared" si="12"/>
        <v>0</v>
      </c>
      <c r="AB79" s="111">
        <f t="shared" si="12"/>
        <v>0</v>
      </c>
      <c r="AC79" s="111">
        <f t="shared" si="12"/>
        <v>0</v>
      </c>
      <c r="AD79" s="111">
        <f t="shared" si="12"/>
        <v>0</v>
      </c>
      <c r="AE79" s="111">
        <f t="shared" si="12"/>
        <v>0</v>
      </c>
      <c r="AF79" s="111">
        <f t="shared" si="12"/>
        <v>0</v>
      </c>
      <c r="AG79" s="111">
        <f t="shared" si="12"/>
        <v>0</v>
      </c>
      <c r="AH79" s="111">
        <f t="shared" si="12"/>
        <v>0</v>
      </c>
      <c r="AI79" s="111">
        <f t="shared" si="12"/>
        <v>0</v>
      </c>
      <c r="AJ79" s="111">
        <f t="shared" si="12"/>
        <v>0</v>
      </c>
      <c r="AK79" s="111">
        <f t="shared" si="12"/>
        <v>0</v>
      </c>
      <c r="AL79" s="111">
        <f t="shared" si="12"/>
        <v>0</v>
      </c>
      <c r="AM79" s="111">
        <f t="shared" si="12"/>
        <v>0</v>
      </c>
      <c r="AN79" s="111">
        <f t="shared" si="12"/>
        <v>0</v>
      </c>
      <c r="AO79" s="111">
        <f t="shared" si="12"/>
        <v>0</v>
      </c>
    </row>
    <row r="80" spans="1:46" x14ac:dyDescent="0.25">
      <c r="A80" s="34" t="str">
        <f t="shared" ref="A80:A87" si="13">A79</f>
        <v>cpetr_p</v>
      </c>
      <c r="B80" s="34" t="str">
        <f t="shared" si="10"/>
        <v>Ucon_NB-UCE-L</v>
      </c>
      <c r="C80" s="111">
        <f t="shared" ref="C80:AO80" si="14">C30</f>
        <v>0</v>
      </c>
      <c r="D80" s="111">
        <f t="shared" si="14"/>
        <v>0</v>
      </c>
      <c r="E80" s="111">
        <f t="shared" si="14"/>
        <v>0</v>
      </c>
      <c r="F80" s="111">
        <f t="shared" si="14"/>
        <v>0</v>
      </c>
      <c r="G80" s="111">
        <f t="shared" si="14"/>
        <v>0</v>
      </c>
      <c r="H80" s="111">
        <f t="shared" si="14"/>
        <v>0</v>
      </c>
      <c r="I80" s="111">
        <f t="shared" si="14"/>
        <v>0</v>
      </c>
      <c r="J80" s="111">
        <f t="shared" si="14"/>
        <v>0</v>
      </c>
      <c r="K80" s="111">
        <f t="shared" si="14"/>
        <v>0</v>
      </c>
      <c r="L80" s="111">
        <f t="shared" si="14"/>
        <v>0</v>
      </c>
      <c r="M80" s="111">
        <f t="shared" si="14"/>
        <v>0</v>
      </c>
      <c r="N80" s="111">
        <f t="shared" si="14"/>
        <v>0</v>
      </c>
      <c r="O80" s="111">
        <f t="shared" si="14"/>
        <v>0</v>
      </c>
      <c r="P80" s="111">
        <f t="shared" si="14"/>
        <v>0</v>
      </c>
      <c r="Q80" s="111">
        <f t="shared" si="14"/>
        <v>0</v>
      </c>
      <c r="R80" s="111">
        <f t="shared" si="14"/>
        <v>0</v>
      </c>
      <c r="S80" s="111">
        <f t="shared" si="14"/>
        <v>0</v>
      </c>
      <c r="T80" s="111">
        <f t="shared" si="14"/>
        <v>0</v>
      </c>
      <c r="U80" s="111">
        <f t="shared" si="14"/>
        <v>0</v>
      </c>
      <c r="V80" s="111">
        <f t="shared" si="14"/>
        <v>0</v>
      </c>
      <c r="W80" s="111">
        <f t="shared" si="14"/>
        <v>0</v>
      </c>
      <c r="X80" s="111">
        <f t="shared" si="14"/>
        <v>0</v>
      </c>
      <c r="Y80" s="111">
        <f t="shared" si="14"/>
        <v>0</v>
      </c>
      <c r="Z80" s="111">
        <f t="shared" si="14"/>
        <v>0</v>
      </c>
      <c r="AA80" s="111">
        <f t="shared" si="14"/>
        <v>0</v>
      </c>
      <c r="AB80" s="111">
        <f t="shared" si="14"/>
        <v>0</v>
      </c>
      <c r="AC80" s="111">
        <f t="shared" si="14"/>
        <v>0</v>
      </c>
      <c r="AD80" s="111">
        <f t="shared" si="14"/>
        <v>0</v>
      </c>
      <c r="AE80" s="111">
        <f t="shared" si="14"/>
        <v>0</v>
      </c>
      <c r="AF80" s="111">
        <f t="shared" si="14"/>
        <v>0</v>
      </c>
      <c r="AG80" s="111">
        <f t="shared" si="14"/>
        <v>0</v>
      </c>
      <c r="AH80" s="111">
        <f t="shared" si="14"/>
        <v>0</v>
      </c>
      <c r="AI80" s="111">
        <f t="shared" si="14"/>
        <v>0</v>
      </c>
      <c r="AJ80" s="111">
        <f t="shared" si="14"/>
        <v>0</v>
      </c>
      <c r="AK80" s="111">
        <f t="shared" si="14"/>
        <v>0</v>
      </c>
      <c r="AL80" s="111">
        <f t="shared" si="14"/>
        <v>0</v>
      </c>
      <c r="AM80" s="111">
        <f t="shared" si="14"/>
        <v>0</v>
      </c>
      <c r="AN80" s="111">
        <f t="shared" si="14"/>
        <v>0</v>
      </c>
      <c r="AO80" s="111">
        <f t="shared" si="14"/>
        <v>0</v>
      </c>
    </row>
    <row r="81" spans="1:41" x14ac:dyDescent="0.25">
      <c r="A81" s="34" t="str">
        <f t="shared" si="13"/>
        <v>cpetr_p</v>
      </c>
      <c r="B81" s="34" t="str">
        <f t="shared" si="10"/>
        <v>Con_NB-UCE</v>
      </c>
      <c r="C81" s="111">
        <f t="shared" ref="C81:AO81" si="15">C31</f>
        <v>0</v>
      </c>
      <c r="D81" s="111">
        <f t="shared" si="15"/>
        <v>0</v>
      </c>
      <c r="E81" s="111">
        <f t="shared" si="15"/>
        <v>0</v>
      </c>
      <c r="F81" s="111">
        <f t="shared" si="15"/>
        <v>0</v>
      </c>
      <c r="G81" s="111">
        <f t="shared" si="15"/>
        <v>0</v>
      </c>
      <c r="H81" s="111">
        <f t="shared" si="15"/>
        <v>0</v>
      </c>
      <c r="I81" s="111">
        <f t="shared" si="15"/>
        <v>0</v>
      </c>
      <c r="J81" s="111">
        <f t="shared" si="15"/>
        <v>0</v>
      </c>
      <c r="K81" s="111">
        <f t="shared" si="15"/>
        <v>0</v>
      </c>
      <c r="L81" s="111">
        <f t="shared" si="15"/>
        <v>0</v>
      </c>
      <c r="M81" s="111">
        <f t="shared" si="15"/>
        <v>0</v>
      </c>
      <c r="N81" s="111">
        <f t="shared" si="15"/>
        <v>0</v>
      </c>
      <c r="O81" s="111">
        <f t="shared" si="15"/>
        <v>0</v>
      </c>
      <c r="P81" s="111">
        <f t="shared" si="15"/>
        <v>0</v>
      </c>
      <c r="Q81" s="111">
        <f t="shared" si="15"/>
        <v>0</v>
      </c>
      <c r="R81" s="111">
        <f t="shared" si="15"/>
        <v>0</v>
      </c>
      <c r="S81" s="111">
        <f t="shared" si="15"/>
        <v>0</v>
      </c>
      <c r="T81" s="111">
        <f t="shared" si="15"/>
        <v>0</v>
      </c>
      <c r="U81" s="111">
        <f t="shared" si="15"/>
        <v>0</v>
      </c>
      <c r="V81" s="111">
        <f t="shared" si="15"/>
        <v>0</v>
      </c>
      <c r="W81" s="111">
        <f t="shared" si="15"/>
        <v>0</v>
      </c>
      <c r="X81" s="111">
        <f t="shared" si="15"/>
        <v>0</v>
      </c>
      <c r="Y81" s="111">
        <f t="shared" si="15"/>
        <v>0</v>
      </c>
      <c r="Z81" s="111">
        <f t="shared" si="15"/>
        <v>0</v>
      </c>
      <c r="AA81" s="111">
        <f t="shared" si="15"/>
        <v>0</v>
      </c>
      <c r="AB81" s="111">
        <f t="shared" si="15"/>
        <v>0</v>
      </c>
      <c r="AC81" s="111">
        <f t="shared" si="15"/>
        <v>0</v>
      </c>
      <c r="AD81" s="111">
        <f t="shared" si="15"/>
        <v>0</v>
      </c>
      <c r="AE81" s="111">
        <f t="shared" si="15"/>
        <v>0</v>
      </c>
      <c r="AF81" s="111">
        <f t="shared" si="15"/>
        <v>0</v>
      </c>
      <c r="AG81" s="111">
        <f t="shared" si="15"/>
        <v>0</v>
      </c>
      <c r="AH81" s="111">
        <f t="shared" si="15"/>
        <v>0</v>
      </c>
      <c r="AI81" s="111">
        <f t="shared" si="15"/>
        <v>0</v>
      </c>
      <c r="AJ81" s="111">
        <f t="shared" si="15"/>
        <v>0</v>
      </c>
      <c r="AK81" s="111">
        <f t="shared" si="15"/>
        <v>0</v>
      </c>
      <c r="AL81" s="111">
        <f t="shared" si="15"/>
        <v>0</v>
      </c>
      <c r="AM81" s="111">
        <f t="shared" si="15"/>
        <v>0</v>
      </c>
      <c r="AN81" s="111">
        <f t="shared" si="15"/>
        <v>0</v>
      </c>
      <c r="AO81" s="111">
        <f t="shared" si="15"/>
        <v>0</v>
      </c>
    </row>
    <row r="82" spans="1:41" x14ac:dyDescent="0.25">
      <c r="A82" s="34" t="str">
        <f t="shared" si="13"/>
        <v>cpetr_p</v>
      </c>
      <c r="B82" s="34" t="str">
        <f t="shared" si="10"/>
        <v>Ucon_NB9-5</v>
      </c>
      <c r="C82" s="111">
        <f t="shared" ref="C82:AO82" si="16">C32</f>
        <v>0</v>
      </c>
      <c r="D82" s="111">
        <f t="shared" si="16"/>
        <v>0</v>
      </c>
      <c r="E82" s="111">
        <f t="shared" si="16"/>
        <v>0</v>
      </c>
      <c r="F82" s="111">
        <f t="shared" si="16"/>
        <v>0</v>
      </c>
      <c r="G82" s="111">
        <f t="shared" si="16"/>
        <v>0</v>
      </c>
      <c r="H82" s="111">
        <f t="shared" si="16"/>
        <v>0</v>
      </c>
      <c r="I82" s="111">
        <f t="shared" si="16"/>
        <v>0</v>
      </c>
      <c r="J82" s="111">
        <f t="shared" si="16"/>
        <v>0</v>
      </c>
      <c r="K82" s="111">
        <f t="shared" si="16"/>
        <v>0</v>
      </c>
      <c r="L82" s="111">
        <f t="shared" si="16"/>
        <v>0</v>
      </c>
      <c r="M82" s="111">
        <f t="shared" si="16"/>
        <v>0</v>
      </c>
      <c r="N82" s="111">
        <f t="shared" si="16"/>
        <v>0</v>
      </c>
      <c r="O82" s="111">
        <f t="shared" si="16"/>
        <v>0</v>
      </c>
      <c r="P82" s="111">
        <f t="shared" si="16"/>
        <v>0</v>
      </c>
      <c r="Q82" s="111">
        <f t="shared" si="16"/>
        <v>0</v>
      </c>
      <c r="R82" s="111">
        <f t="shared" si="16"/>
        <v>0</v>
      </c>
      <c r="S82" s="111">
        <f t="shared" si="16"/>
        <v>0</v>
      </c>
      <c r="T82" s="111">
        <f t="shared" si="16"/>
        <v>0</v>
      </c>
      <c r="U82" s="111">
        <f t="shared" si="16"/>
        <v>0</v>
      </c>
      <c r="V82" s="111">
        <f t="shared" si="16"/>
        <v>0</v>
      </c>
      <c r="W82" s="111">
        <f t="shared" si="16"/>
        <v>0</v>
      </c>
      <c r="X82" s="111">
        <f t="shared" si="16"/>
        <v>0</v>
      </c>
      <c r="Y82" s="111">
        <f t="shared" si="16"/>
        <v>0</v>
      </c>
      <c r="Z82" s="111">
        <f t="shared" si="16"/>
        <v>0</v>
      </c>
      <c r="AA82" s="111">
        <f t="shared" si="16"/>
        <v>0</v>
      </c>
      <c r="AB82" s="111">
        <f t="shared" si="16"/>
        <v>0</v>
      </c>
      <c r="AC82" s="111">
        <f t="shared" si="16"/>
        <v>0</v>
      </c>
      <c r="AD82" s="111">
        <f t="shared" si="16"/>
        <v>0</v>
      </c>
      <c r="AE82" s="111">
        <f t="shared" si="16"/>
        <v>0</v>
      </c>
      <c r="AF82" s="111">
        <f t="shared" si="16"/>
        <v>0</v>
      </c>
      <c r="AG82" s="111">
        <f t="shared" si="16"/>
        <v>0</v>
      </c>
      <c r="AH82" s="111">
        <f t="shared" si="16"/>
        <v>0</v>
      </c>
      <c r="AI82" s="111">
        <f t="shared" si="16"/>
        <v>0</v>
      </c>
      <c r="AJ82" s="111">
        <f t="shared" si="16"/>
        <v>0</v>
      </c>
      <c r="AK82" s="111">
        <f t="shared" si="16"/>
        <v>0</v>
      </c>
      <c r="AL82" s="111">
        <f t="shared" si="16"/>
        <v>0</v>
      </c>
      <c r="AM82" s="111">
        <f t="shared" si="16"/>
        <v>0</v>
      </c>
      <c r="AN82" s="111">
        <f t="shared" si="16"/>
        <v>0</v>
      </c>
      <c r="AO82" s="111">
        <f t="shared" si="16"/>
        <v>0</v>
      </c>
    </row>
    <row r="83" spans="1:41" x14ac:dyDescent="0.25">
      <c r="A83" s="34" t="str">
        <f t="shared" si="13"/>
        <v>cpetr_p</v>
      </c>
      <c r="B83" s="34" t="str">
        <f t="shared" si="10"/>
        <v>RE_CON-UCE-L</v>
      </c>
      <c r="C83" s="111">
        <f t="shared" ref="C83:AO83" si="17">C33</f>
        <v>0</v>
      </c>
      <c r="D83" s="111">
        <f t="shared" si="17"/>
        <v>0</v>
      </c>
      <c r="E83" s="111">
        <f t="shared" si="17"/>
        <v>0</v>
      </c>
      <c r="F83" s="111">
        <f t="shared" si="17"/>
        <v>0</v>
      </c>
      <c r="G83" s="111">
        <f t="shared" si="17"/>
        <v>0</v>
      </c>
      <c r="H83" s="111">
        <f t="shared" si="17"/>
        <v>0</v>
      </c>
      <c r="I83" s="111">
        <f t="shared" si="17"/>
        <v>0</v>
      </c>
      <c r="J83" s="111">
        <f t="shared" si="17"/>
        <v>0</v>
      </c>
      <c r="K83" s="111">
        <f t="shared" si="17"/>
        <v>0</v>
      </c>
      <c r="L83" s="111">
        <f t="shared" si="17"/>
        <v>0</v>
      </c>
      <c r="M83" s="111">
        <f t="shared" si="17"/>
        <v>0</v>
      </c>
      <c r="N83" s="111">
        <f t="shared" si="17"/>
        <v>0</v>
      </c>
      <c r="O83" s="111">
        <f t="shared" si="17"/>
        <v>0</v>
      </c>
      <c r="P83" s="111">
        <f t="shared" si="17"/>
        <v>0</v>
      </c>
      <c r="Q83" s="111">
        <f t="shared" si="17"/>
        <v>0</v>
      </c>
      <c r="R83" s="111">
        <f t="shared" si="17"/>
        <v>0</v>
      </c>
      <c r="S83" s="111">
        <f t="shared" si="17"/>
        <v>0</v>
      </c>
      <c r="T83" s="111">
        <f t="shared" si="17"/>
        <v>0</v>
      </c>
      <c r="U83" s="111">
        <f t="shared" si="17"/>
        <v>0</v>
      </c>
      <c r="V83" s="111">
        <f t="shared" si="17"/>
        <v>0</v>
      </c>
      <c r="W83" s="111">
        <f t="shared" si="17"/>
        <v>0</v>
      </c>
      <c r="X83" s="111">
        <f t="shared" si="17"/>
        <v>0</v>
      </c>
      <c r="Y83" s="111">
        <f t="shared" si="17"/>
        <v>0</v>
      </c>
      <c r="Z83" s="111">
        <f t="shared" si="17"/>
        <v>0</v>
      </c>
      <c r="AA83" s="111">
        <f t="shared" si="17"/>
        <v>0</v>
      </c>
      <c r="AB83" s="111">
        <f t="shared" si="17"/>
        <v>0</v>
      </c>
      <c r="AC83" s="111">
        <f t="shared" si="17"/>
        <v>0</v>
      </c>
      <c r="AD83" s="111">
        <f t="shared" si="17"/>
        <v>0</v>
      </c>
      <c r="AE83" s="111">
        <f t="shared" si="17"/>
        <v>0</v>
      </c>
      <c r="AF83" s="111">
        <f t="shared" si="17"/>
        <v>0</v>
      </c>
      <c r="AG83" s="111">
        <f t="shared" si="17"/>
        <v>0</v>
      </c>
      <c r="AH83" s="111">
        <f t="shared" si="17"/>
        <v>0</v>
      </c>
      <c r="AI83" s="111">
        <f t="shared" si="17"/>
        <v>0</v>
      </c>
      <c r="AJ83" s="111">
        <f t="shared" si="17"/>
        <v>0</v>
      </c>
      <c r="AK83" s="111">
        <f t="shared" si="17"/>
        <v>0</v>
      </c>
      <c r="AL83" s="111">
        <f t="shared" si="17"/>
        <v>0</v>
      </c>
      <c r="AM83" s="111">
        <f t="shared" si="17"/>
        <v>0</v>
      </c>
      <c r="AN83" s="111">
        <f t="shared" si="17"/>
        <v>0</v>
      </c>
      <c r="AO83" s="111">
        <f t="shared" si="17"/>
        <v>0</v>
      </c>
    </row>
    <row r="84" spans="1:41" x14ac:dyDescent="0.25">
      <c r="A84" s="34" t="str">
        <f t="shared" si="13"/>
        <v>cpetr_p</v>
      </c>
      <c r="B84" s="34" t="str">
        <f t="shared" si="10"/>
        <v>TRAPES-UCE-L</v>
      </c>
      <c r="C84" s="111">
        <f t="shared" ref="C84:AO84" si="18">C34</f>
        <v>0</v>
      </c>
      <c r="D84" s="111">
        <f t="shared" si="18"/>
        <v>0</v>
      </c>
      <c r="E84" s="111">
        <f t="shared" si="18"/>
        <v>0</v>
      </c>
      <c r="F84" s="111">
        <f t="shared" si="18"/>
        <v>0</v>
      </c>
      <c r="G84" s="111">
        <f t="shared" si="18"/>
        <v>0</v>
      </c>
      <c r="H84" s="111">
        <f t="shared" si="18"/>
        <v>0</v>
      </c>
      <c r="I84" s="111">
        <f t="shared" si="18"/>
        <v>0</v>
      </c>
      <c r="J84" s="111">
        <f t="shared" si="18"/>
        <v>0</v>
      </c>
      <c r="K84" s="111">
        <f t="shared" si="18"/>
        <v>0</v>
      </c>
      <c r="L84" s="111">
        <f t="shared" si="18"/>
        <v>0</v>
      </c>
      <c r="M84" s="111">
        <f t="shared" si="18"/>
        <v>0</v>
      </c>
      <c r="N84" s="111">
        <f t="shared" si="18"/>
        <v>0</v>
      </c>
      <c r="O84" s="111">
        <f t="shared" si="18"/>
        <v>0</v>
      </c>
      <c r="P84" s="111">
        <f t="shared" si="18"/>
        <v>0</v>
      </c>
      <c r="Q84" s="111">
        <f t="shared" si="18"/>
        <v>0</v>
      </c>
      <c r="R84" s="111">
        <f t="shared" si="18"/>
        <v>0</v>
      </c>
      <c r="S84" s="111">
        <f t="shared" si="18"/>
        <v>0</v>
      </c>
      <c r="T84" s="111">
        <f t="shared" si="18"/>
        <v>0</v>
      </c>
      <c r="U84" s="111">
        <f t="shared" si="18"/>
        <v>0</v>
      </c>
      <c r="V84" s="111">
        <f t="shared" si="18"/>
        <v>0</v>
      </c>
      <c r="W84" s="111">
        <f t="shared" si="18"/>
        <v>0</v>
      </c>
      <c r="X84" s="111">
        <f t="shared" si="18"/>
        <v>0</v>
      </c>
      <c r="Y84" s="111">
        <f t="shared" si="18"/>
        <v>0</v>
      </c>
      <c r="Z84" s="111">
        <f t="shared" si="18"/>
        <v>0</v>
      </c>
      <c r="AA84" s="111">
        <f t="shared" si="18"/>
        <v>0</v>
      </c>
      <c r="AB84" s="111">
        <f t="shared" si="18"/>
        <v>0</v>
      </c>
      <c r="AC84" s="111">
        <f t="shared" si="18"/>
        <v>0</v>
      </c>
      <c r="AD84" s="111">
        <f t="shared" si="18"/>
        <v>0</v>
      </c>
      <c r="AE84" s="111">
        <f t="shared" si="18"/>
        <v>0</v>
      </c>
      <c r="AF84" s="111">
        <f t="shared" si="18"/>
        <v>0</v>
      </c>
      <c r="AG84" s="111">
        <f t="shared" si="18"/>
        <v>0</v>
      </c>
      <c r="AH84" s="111">
        <f t="shared" si="18"/>
        <v>0</v>
      </c>
      <c r="AI84" s="111">
        <f t="shared" si="18"/>
        <v>0</v>
      </c>
      <c r="AJ84" s="111">
        <f t="shared" si="18"/>
        <v>0</v>
      </c>
      <c r="AK84" s="111">
        <f t="shared" si="18"/>
        <v>0</v>
      </c>
      <c r="AL84" s="111">
        <f t="shared" si="18"/>
        <v>0</v>
      </c>
      <c r="AM84" s="111">
        <f t="shared" si="18"/>
        <v>0</v>
      </c>
      <c r="AN84" s="111">
        <f t="shared" si="18"/>
        <v>0</v>
      </c>
      <c r="AO84" s="111">
        <f t="shared" si="18"/>
        <v>0</v>
      </c>
    </row>
    <row r="85" spans="1:41" x14ac:dyDescent="0.25">
      <c r="A85" s="34" t="str">
        <f t="shared" si="13"/>
        <v>cpetr_p</v>
      </c>
      <c r="B85" s="34" t="str">
        <f t="shared" si="10"/>
        <v>REF2019-UCE-L</v>
      </c>
      <c r="C85" s="111">
        <f t="shared" ref="C85:AO85" si="19">C35</f>
        <v>0</v>
      </c>
      <c r="D85" s="111">
        <f t="shared" si="19"/>
        <v>0</v>
      </c>
      <c r="E85" s="111">
        <f t="shared" si="19"/>
        <v>0</v>
      </c>
      <c r="F85" s="111">
        <f t="shared" si="19"/>
        <v>0</v>
      </c>
      <c r="G85" s="111">
        <f t="shared" si="19"/>
        <v>0</v>
      </c>
      <c r="H85" s="111">
        <f t="shared" si="19"/>
        <v>0</v>
      </c>
      <c r="I85" s="111">
        <f t="shared" si="19"/>
        <v>0</v>
      </c>
      <c r="J85" s="111">
        <f t="shared" si="19"/>
        <v>0</v>
      </c>
      <c r="K85" s="111">
        <f t="shared" si="19"/>
        <v>0</v>
      </c>
      <c r="L85" s="111">
        <f t="shared" si="19"/>
        <v>0</v>
      </c>
      <c r="M85" s="111">
        <f t="shared" si="19"/>
        <v>0</v>
      </c>
      <c r="N85" s="111">
        <f t="shared" si="19"/>
        <v>0</v>
      </c>
      <c r="O85" s="111">
        <f t="shared" si="19"/>
        <v>0</v>
      </c>
      <c r="P85" s="111">
        <f t="shared" si="19"/>
        <v>0</v>
      </c>
      <c r="Q85" s="111">
        <f t="shared" si="19"/>
        <v>0</v>
      </c>
      <c r="R85" s="111">
        <f t="shared" si="19"/>
        <v>0</v>
      </c>
      <c r="S85" s="111">
        <f t="shared" si="19"/>
        <v>0</v>
      </c>
      <c r="T85" s="111">
        <f t="shared" si="19"/>
        <v>0</v>
      </c>
      <c r="U85" s="111">
        <f t="shared" si="19"/>
        <v>0</v>
      </c>
      <c r="V85" s="111">
        <f t="shared" si="19"/>
        <v>0</v>
      </c>
      <c r="W85" s="111">
        <f t="shared" si="19"/>
        <v>0</v>
      </c>
      <c r="X85" s="111">
        <f t="shared" si="19"/>
        <v>0</v>
      </c>
      <c r="Y85" s="111">
        <f t="shared" si="19"/>
        <v>0</v>
      </c>
      <c r="Z85" s="111">
        <f t="shared" si="19"/>
        <v>0</v>
      </c>
      <c r="AA85" s="111">
        <f t="shared" si="19"/>
        <v>0</v>
      </c>
      <c r="AB85" s="111">
        <f t="shared" si="19"/>
        <v>0</v>
      </c>
      <c r="AC85" s="111">
        <f t="shared" si="19"/>
        <v>0</v>
      </c>
      <c r="AD85" s="111">
        <f t="shared" si="19"/>
        <v>0</v>
      </c>
      <c r="AE85" s="111">
        <f t="shared" si="19"/>
        <v>0</v>
      </c>
      <c r="AF85" s="111">
        <f t="shared" si="19"/>
        <v>0</v>
      </c>
      <c r="AG85" s="111">
        <f t="shared" si="19"/>
        <v>0</v>
      </c>
      <c r="AH85" s="111">
        <f t="shared" si="19"/>
        <v>0</v>
      </c>
      <c r="AI85" s="111">
        <f t="shared" si="19"/>
        <v>0</v>
      </c>
      <c r="AJ85" s="111">
        <f t="shared" si="19"/>
        <v>0</v>
      </c>
      <c r="AK85" s="111">
        <f t="shared" si="19"/>
        <v>0</v>
      </c>
      <c r="AL85" s="111">
        <f t="shared" si="19"/>
        <v>0</v>
      </c>
      <c r="AM85" s="111">
        <f t="shared" si="19"/>
        <v>0</v>
      </c>
      <c r="AN85" s="111">
        <f t="shared" si="19"/>
        <v>0</v>
      </c>
      <c r="AO85" s="111">
        <f t="shared" si="19"/>
        <v>0</v>
      </c>
    </row>
    <row r="86" spans="1:41" x14ac:dyDescent="0.25">
      <c r="A86" s="34" t="str">
        <f t="shared" si="13"/>
        <v>cpetr_p</v>
      </c>
      <c r="B86" s="34" t="str">
        <f t="shared" si="10"/>
        <v>REF20195-L</v>
      </c>
      <c r="C86" s="111">
        <f t="shared" ref="C86:AO86" si="20">C36</f>
        <v>0</v>
      </c>
      <c r="D86" s="111">
        <f t="shared" si="20"/>
        <v>0</v>
      </c>
      <c r="E86" s="111">
        <f t="shared" si="20"/>
        <v>0</v>
      </c>
      <c r="F86" s="111">
        <f t="shared" si="20"/>
        <v>0</v>
      </c>
      <c r="G86" s="111">
        <f t="shared" si="20"/>
        <v>0</v>
      </c>
      <c r="H86" s="111">
        <f t="shared" si="20"/>
        <v>0</v>
      </c>
      <c r="I86" s="111">
        <f t="shared" si="20"/>
        <v>0</v>
      </c>
      <c r="J86" s="111">
        <f t="shared" si="20"/>
        <v>0</v>
      </c>
      <c r="K86" s="111">
        <f t="shared" si="20"/>
        <v>0</v>
      </c>
      <c r="L86" s="111">
        <f t="shared" si="20"/>
        <v>0</v>
      </c>
      <c r="M86" s="111">
        <f t="shared" si="20"/>
        <v>0</v>
      </c>
      <c r="N86" s="111">
        <f t="shared" si="20"/>
        <v>0</v>
      </c>
      <c r="O86" s="111">
        <f t="shared" si="20"/>
        <v>0</v>
      </c>
      <c r="P86" s="111">
        <f t="shared" si="20"/>
        <v>0</v>
      </c>
      <c r="Q86" s="111">
        <f t="shared" si="20"/>
        <v>0</v>
      </c>
      <c r="R86" s="111">
        <f t="shared" si="20"/>
        <v>0</v>
      </c>
      <c r="S86" s="111">
        <f t="shared" si="20"/>
        <v>0</v>
      </c>
      <c r="T86" s="111">
        <f t="shared" si="20"/>
        <v>0</v>
      </c>
      <c r="U86" s="111">
        <f t="shared" si="20"/>
        <v>0</v>
      </c>
      <c r="V86" s="111">
        <f t="shared" si="20"/>
        <v>0</v>
      </c>
      <c r="W86" s="111">
        <f t="shared" si="20"/>
        <v>0</v>
      </c>
      <c r="X86" s="111">
        <f t="shared" si="20"/>
        <v>0</v>
      </c>
      <c r="Y86" s="111">
        <f t="shared" si="20"/>
        <v>0</v>
      </c>
      <c r="Z86" s="111">
        <f t="shared" si="20"/>
        <v>0</v>
      </c>
      <c r="AA86" s="111">
        <f t="shared" si="20"/>
        <v>0</v>
      </c>
      <c r="AB86" s="111">
        <f t="shared" si="20"/>
        <v>0</v>
      </c>
      <c r="AC86" s="111">
        <f t="shared" si="20"/>
        <v>0</v>
      </c>
      <c r="AD86" s="111">
        <f t="shared" si="20"/>
        <v>0</v>
      </c>
      <c r="AE86" s="111">
        <f t="shared" si="20"/>
        <v>0</v>
      </c>
      <c r="AF86" s="111">
        <f t="shared" si="20"/>
        <v>0</v>
      </c>
      <c r="AG86" s="111">
        <f t="shared" si="20"/>
        <v>0</v>
      </c>
      <c r="AH86" s="111">
        <f t="shared" si="20"/>
        <v>0</v>
      </c>
      <c r="AI86" s="111">
        <f t="shared" si="20"/>
        <v>0</v>
      </c>
      <c r="AJ86" s="111">
        <f t="shared" si="20"/>
        <v>0</v>
      </c>
      <c r="AK86" s="111">
        <f t="shared" si="20"/>
        <v>0</v>
      </c>
      <c r="AL86" s="111">
        <f t="shared" si="20"/>
        <v>0</v>
      </c>
      <c r="AM86" s="111">
        <f t="shared" si="20"/>
        <v>0</v>
      </c>
      <c r="AN86" s="111">
        <f t="shared" si="20"/>
        <v>0</v>
      </c>
      <c r="AO86" s="111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2">
        <f t="shared" ref="C87:AO87" si="21">C37</f>
        <v>0</v>
      </c>
      <c r="D87" s="112">
        <f t="shared" si="21"/>
        <v>0</v>
      </c>
      <c r="E87" s="112">
        <f t="shared" si="21"/>
        <v>0</v>
      </c>
      <c r="F87" s="112">
        <f t="shared" si="21"/>
        <v>0</v>
      </c>
      <c r="G87" s="112">
        <f t="shared" si="21"/>
        <v>0</v>
      </c>
      <c r="H87" s="112">
        <f t="shared" si="21"/>
        <v>0</v>
      </c>
      <c r="I87" s="112">
        <f t="shared" si="21"/>
        <v>0</v>
      </c>
      <c r="J87" s="112">
        <f t="shared" si="21"/>
        <v>0</v>
      </c>
      <c r="K87" s="112">
        <f t="shared" si="21"/>
        <v>0</v>
      </c>
      <c r="L87" s="112">
        <f t="shared" si="21"/>
        <v>0</v>
      </c>
      <c r="M87" s="112">
        <f t="shared" si="21"/>
        <v>0</v>
      </c>
      <c r="N87" s="112">
        <f t="shared" si="21"/>
        <v>0</v>
      </c>
      <c r="O87" s="112">
        <f t="shared" si="21"/>
        <v>0</v>
      </c>
      <c r="P87" s="112">
        <f t="shared" si="21"/>
        <v>0</v>
      </c>
      <c r="Q87" s="112">
        <f t="shared" si="21"/>
        <v>0</v>
      </c>
      <c r="R87" s="112">
        <f t="shared" si="21"/>
        <v>0</v>
      </c>
      <c r="S87" s="112">
        <f t="shared" si="21"/>
        <v>0</v>
      </c>
      <c r="T87" s="112">
        <f t="shared" si="21"/>
        <v>0</v>
      </c>
      <c r="U87" s="112">
        <f t="shared" si="21"/>
        <v>0</v>
      </c>
      <c r="V87" s="112">
        <f t="shared" si="21"/>
        <v>0</v>
      </c>
      <c r="W87" s="112">
        <f t="shared" si="21"/>
        <v>0</v>
      </c>
      <c r="X87" s="112">
        <f t="shared" si="21"/>
        <v>0</v>
      </c>
      <c r="Y87" s="112">
        <f t="shared" si="21"/>
        <v>0</v>
      </c>
      <c r="Z87" s="112">
        <f t="shared" si="21"/>
        <v>0</v>
      </c>
      <c r="AA87" s="112">
        <f t="shared" si="21"/>
        <v>0</v>
      </c>
      <c r="AB87" s="112">
        <f t="shared" si="21"/>
        <v>0</v>
      </c>
      <c r="AC87" s="112">
        <f t="shared" si="21"/>
        <v>0</v>
      </c>
      <c r="AD87" s="112">
        <f t="shared" si="21"/>
        <v>0</v>
      </c>
      <c r="AE87" s="112">
        <f t="shared" si="21"/>
        <v>0</v>
      </c>
      <c r="AF87" s="112">
        <f t="shared" si="21"/>
        <v>0</v>
      </c>
      <c r="AG87" s="112">
        <f t="shared" si="21"/>
        <v>0</v>
      </c>
      <c r="AH87" s="112">
        <f t="shared" si="21"/>
        <v>0</v>
      </c>
      <c r="AI87" s="112">
        <f t="shared" si="21"/>
        <v>0</v>
      </c>
      <c r="AJ87" s="112">
        <f t="shared" si="21"/>
        <v>0</v>
      </c>
      <c r="AK87" s="112">
        <f t="shared" si="21"/>
        <v>0</v>
      </c>
      <c r="AL87" s="112">
        <f t="shared" si="21"/>
        <v>0</v>
      </c>
      <c r="AM87" s="112">
        <f t="shared" si="21"/>
        <v>0</v>
      </c>
      <c r="AN87" s="112">
        <f t="shared" si="21"/>
        <v>0</v>
      </c>
      <c r="AO87" s="112">
        <f t="shared" si="21"/>
        <v>0</v>
      </c>
    </row>
    <row r="88" spans="1:41" x14ac:dyDescent="0.25">
      <c r="A88" s="106" t="s">
        <v>379</v>
      </c>
      <c r="B88" s="106" t="str">
        <f t="shared" si="10"/>
        <v>Ucon7-75-L</v>
      </c>
      <c r="C88" s="110">
        <v>0</v>
      </c>
      <c r="D88" s="110">
        <v>0</v>
      </c>
      <c r="E88" s="110">
        <f>E78</f>
        <v>0</v>
      </c>
      <c r="F88" s="110">
        <f t="shared" ref="F88:F107" si="22">F78</f>
        <v>0</v>
      </c>
      <c r="G88" s="110">
        <f t="shared" ref="G88:AO95" si="23">G78</f>
        <v>0</v>
      </c>
      <c r="H88" s="110">
        <f t="shared" si="23"/>
        <v>0</v>
      </c>
      <c r="I88" s="110">
        <f t="shared" si="23"/>
        <v>0</v>
      </c>
      <c r="J88" s="110">
        <f t="shared" si="23"/>
        <v>0</v>
      </c>
      <c r="K88" s="110">
        <f t="shared" si="23"/>
        <v>0</v>
      </c>
      <c r="L88" s="110">
        <f t="shared" si="23"/>
        <v>0</v>
      </c>
      <c r="M88" s="110">
        <f t="shared" si="23"/>
        <v>0</v>
      </c>
      <c r="N88" s="110">
        <f t="shared" si="23"/>
        <v>0</v>
      </c>
      <c r="O88" s="110">
        <f t="shared" si="23"/>
        <v>0</v>
      </c>
      <c r="P88" s="110">
        <f t="shared" si="23"/>
        <v>0</v>
      </c>
      <c r="Q88" s="110">
        <f t="shared" si="23"/>
        <v>0</v>
      </c>
      <c r="R88" s="110">
        <f t="shared" si="23"/>
        <v>0</v>
      </c>
      <c r="S88" s="110">
        <f t="shared" si="23"/>
        <v>0</v>
      </c>
      <c r="T88" s="110">
        <f t="shared" si="23"/>
        <v>0</v>
      </c>
      <c r="U88" s="110">
        <f t="shared" si="23"/>
        <v>0</v>
      </c>
      <c r="V88" s="110">
        <f t="shared" si="23"/>
        <v>0</v>
      </c>
      <c r="W88" s="110">
        <f t="shared" si="23"/>
        <v>0</v>
      </c>
      <c r="X88" s="110">
        <f t="shared" si="23"/>
        <v>0</v>
      </c>
      <c r="Y88" s="110">
        <f t="shared" si="23"/>
        <v>0</v>
      </c>
      <c r="Z88" s="110">
        <f t="shared" si="23"/>
        <v>0</v>
      </c>
      <c r="AA88" s="110">
        <f t="shared" si="23"/>
        <v>0</v>
      </c>
      <c r="AB88" s="110">
        <f t="shared" si="23"/>
        <v>0</v>
      </c>
      <c r="AC88" s="110">
        <f t="shared" si="23"/>
        <v>0</v>
      </c>
      <c r="AD88" s="110">
        <f t="shared" si="23"/>
        <v>0</v>
      </c>
      <c r="AE88" s="110">
        <f t="shared" si="23"/>
        <v>0</v>
      </c>
      <c r="AF88" s="110">
        <f t="shared" si="23"/>
        <v>0</v>
      </c>
      <c r="AG88" s="110">
        <f t="shared" si="23"/>
        <v>0</v>
      </c>
      <c r="AH88" s="110">
        <f t="shared" si="23"/>
        <v>0</v>
      </c>
      <c r="AI88" s="110">
        <f t="shared" si="23"/>
        <v>0</v>
      </c>
      <c r="AJ88" s="110">
        <f t="shared" si="23"/>
        <v>0</v>
      </c>
      <c r="AK88" s="110">
        <f t="shared" si="23"/>
        <v>0</v>
      </c>
      <c r="AL88" s="110">
        <f t="shared" si="23"/>
        <v>0</v>
      </c>
      <c r="AM88" s="110">
        <f t="shared" si="23"/>
        <v>0</v>
      </c>
      <c r="AN88" s="110">
        <f t="shared" si="23"/>
        <v>0</v>
      </c>
      <c r="AO88" s="110">
        <f t="shared" si="23"/>
        <v>0</v>
      </c>
    </row>
    <row r="89" spans="1:41" x14ac:dyDescent="0.25">
      <c r="A89" s="34" t="str">
        <f>A88</f>
        <v>cpetr_o</v>
      </c>
      <c r="B89" s="34" t="str">
        <f t="shared" si="10"/>
        <v>Con7-75-L</v>
      </c>
      <c r="C89" s="111">
        <v>0</v>
      </c>
      <c r="D89" s="111">
        <v>0</v>
      </c>
      <c r="E89" s="111">
        <f t="shared" ref="E89:E107" si="24">E79</f>
        <v>0</v>
      </c>
      <c r="F89" s="111">
        <f t="shared" si="22"/>
        <v>0</v>
      </c>
      <c r="G89" s="111">
        <f t="shared" ref="G89:U89" si="25">G79</f>
        <v>0</v>
      </c>
      <c r="H89" s="111">
        <f t="shared" si="25"/>
        <v>0</v>
      </c>
      <c r="I89" s="111">
        <f t="shared" si="25"/>
        <v>0</v>
      </c>
      <c r="J89" s="111">
        <f t="shared" si="25"/>
        <v>0</v>
      </c>
      <c r="K89" s="111">
        <f t="shared" si="25"/>
        <v>0</v>
      </c>
      <c r="L89" s="111">
        <f t="shared" si="25"/>
        <v>0</v>
      </c>
      <c r="M89" s="111">
        <f t="shared" si="25"/>
        <v>0</v>
      </c>
      <c r="N89" s="111">
        <f t="shared" si="25"/>
        <v>0</v>
      </c>
      <c r="O89" s="111">
        <f t="shared" si="25"/>
        <v>0</v>
      </c>
      <c r="P89" s="111">
        <f t="shared" si="25"/>
        <v>0</v>
      </c>
      <c r="Q89" s="111">
        <f t="shared" si="25"/>
        <v>0</v>
      </c>
      <c r="R89" s="111">
        <f t="shared" si="25"/>
        <v>0</v>
      </c>
      <c r="S89" s="111">
        <f t="shared" si="25"/>
        <v>0</v>
      </c>
      <c r="T89" s="111">
        <f t="shared" si="25"/>
        <v>0</v>
      </c>
      <c r="U89" s="111">
        <f t="shared" si="25"/>
        <v>0</v>
      </c>
      <c r="V89" s="111">
        <f t="shared" si="23"/>
        <v>0</v>
      </c>
      <c r="W89" s="111">
        <f t="shared" si="23"/>
        <v>0</v>
      </c>
      <c r="X89" s="111">
        <f t="shared" si="23"/>
        <v>0</v>
      </c>
      <c r="Y89" s="111">
        <f t="shared" si="23"/>
        <v>0</v>
      </c>
      <c r="Z89" s="111">
        <f t="shared" si="23"/>
        <v>0</v>
      </c>
      <c r="AA89" s="111">
        <f t="shared" si="23"/>
        <v>0</v>
      </c>
      <c r="AB89" s="111">
        <f t="shared" si="23"/>
        <v>0</v>
      </c>
      <c r="AC89" s="111">
        <f t="shared" si="23"/>
        <v>0</v>
      </c>
      <c r="AD89" s="111">
        <f t="shared" si="23"/>
        <v>0</v>
      </c>
      <c r="AE89" s="111">
        <f t="shared" si="23"/>
        <v>0</v>
      </c>
      <c r="AF89" s="111">
        <f t="shared" si="23"/>
        <v>0</v>
      </c>
      <c r="AG89" s="111">
        <f t="shared" si="23"/>
        <v>0</v>
      </c>
      <c r="AH89" s="111">
        <f t="shared" si="23"/>
        <v>0</v>
      </c>
      <c r="AI89" s="111">
        <f t="shared" si="23"/>
        <v>0</v>
      </c>
      <c r="AJ89" s="111">
        <f t="shared" si="23"/>
        <v>0</v>
      </c>
      <c r="AK89" s="111">
        <f t="shared" si="23"/>
        <v>0</v>
      </c>
      <c r="AL89" s="111">
        <f t="shared" si="23"/>
        <v>0</v>
      </c>
      <c r="AM89" s="111">
        <f t="shared" si="23"/>
        <v>0</v>
      </c>
      <c r="AN89" s="111">
        <f t="shared" si="23"/>
        <v>0</v>
      </c>
      <c r="AO89" s="111">
        <f t="shared" si="23"/>
        <v>0</v>
      </c>
    </row>
    <row r="90" spans="1:41" x14ac:dyDescent="0.25">
      <c r="A90" s="34" t="str">
        <f t="shared" ref="A90:A97" si="26">A89</f>
        <v>cpetr_o</v>
      </c>
      <c r="B90" s="34" t="str">
        <f t="shared" si="10"/>
        <v>Ucon_NB-UCE-L</v>
      </c>
      <c r="C90" s="111">
        <v>0</v>
      </c>
      <c r="D90" s="111">
        <v>0</v>
      </c>
      <c r="E90" s="111">
        <f t="shared" si="24"/>
        <v>0</v>
      </c>
      <c r="F90" s="111">
        <f t="shared" si="22"/>
        <v>0</v>
      </c>
      <c r="G90" s="111">
        <f t="shared" si="23"/>
        <v>0</v>
      </c>
      <c r="H90" s="111">
        <f t="shared" si="23"/>
        <v>0</v>
      </c>
      <c r="I90" s="111">
        <f t="shared" si="23"/>
        <v>0</v>
      </c>
      <c r="J90" s="111">
        <f t="shared" si="23"/>
        <v>0</v>
      </c>
      <c r="K90" s="111">
        <f t="shared" si="23"/>
        <v>0</v>
      </c>
      <c r="L90" s="111">
        <f t="shared" si="23"/>
        <v>0</v>
      </c>
      <c r="M90" s="111">
        <f t="shared" si="23"/>
        <v>0</v>
      </c>
      <c r="N90" s="111">
        <f t="shared" si="23"/>
        <v>0</v>
      </c>
      <c r="O90" s="111">
        <f t="shared" si="23"/>
        <v>0</v>
      </c>
      <c r="P90" s="111">
        <f t="shared" si="23"/>
        <v>0</v>
      </c>
      <c r="Q90" s="111">
        <f t="shared" si="23"/>
        <v>0</v>
      </c>
      <c r="R90" s="111">
        <f t="shared" si="23"/>
        <v>0</v>
      </c>
      <c r="S90" s="111">
        <f t="shared" si="23"/>
        <v>0</v>
      </c>
      <c r="T90" s="111">
        <f t="shared" si="23"/>
        <v>0</v>
      </c>
      <c r="U90" s="111">
        <f t="shared" si="23"/>
        <v>0</v>
      </c>
      <c r="V90" s="111">
        <f t="shared" si="23"/>
        <v>0</v>
      </c>
      <c r="W90" s="111">
        <f t="shared" si="23"/>
        <v>0</v>
      </c>
      <c r="X90" s="111">
        <f t="shared" si="23"/>
        <v>0</v>
      </c>
      <c r="Y90" s="111">
        <f t="shared" si="23"/>
        <v>0</v>
      </c>
      <c r="Z90" s="111">
        <f t="shared" si="23"/>
        <v>0</v>
      </c>
      <c r="AA90" s="111">
        <f t="shared" si="23"/>
        <v>0</v>
      </c>
      <c r="AB90" s="111">
        <f t="shared" si="23"/>
        <v>0</v>
      </c>
      <c r="AC90" s="111">
        <f t="shared" si="23"/>
        <v>0</v>
      </c>
      <c r="AD90" s="111">
        <f t="shared" si="23"/>
        <v>0</v>
      </c>
      <c r="AE90" s="111">
        <f t="shared" si="23"/>
        <v>0</v>
      </c>
      <c r="AF90" s="111">
        <f t="shared" si="23"/>
        <v>0</v>
      </c>
      <c r="AG90" s="111">
        <f t="shared" si="23"/>
        <v>0</v>
      </c>
      <c r="AH90" s="111">
        <f t="shared" si="23"/>
        <v>0</v>
      </c>
      <c r="AI90" s="111">
        <f t="shared" si="23"/>
        <v>0</v>
      </c>
      <c r="AJ90" s="111">
        <f t="shared" si="23"/>
        <v>0</v>
      </c>
      <c r="AK90" s="111">
        <f t="shared" si="23"/>
        <v>0</v>
      </c>
      <c r="AL90" s="111">
        <f t="shared" si="23"/>
        <v>0</v>
      </c>
      <c r="AM90" s="111">
        <f t="shared" si="23"/>
        <v>0</v>
      </c>
      <c r="AN90" s="111">
        <f t="shared" si="23"/>
        <v>0</v>
      </c>
      <c r="AO90" s="111">
        <f t="shared" si="23"/>
        <v>0</v>
      </c>
    </row>
    <row r="91" spans="1:41" x14ac:dyDescent="0.25">
      <c r="A91" s="34" t="str">
        <f t="shared" si="26"/>
        <v>cpetr_o</v>
      </c>
      <c r="B91" s="34" t="str">
        <f t="shared" si="10"/>
        <v>Con_NB-UCE</v>
      </c>
      <c r="C91" s="111">
        <v>0</v>
      </c>
      <c r="D91" s="111">
        <v>0</v>
      </c>
      <c r="E91" s="111">
        <f t="shared" si="24"/>
        <v>0</v>
      </c>
      <c r="F91" s="111">
        <f t="shared" si="22"/>
        <v>0</v>
      </c>
      <c r="G91" s="111">
        <f t="shared" si="23"/>
        <v>0</v>
      </c>
      <c r="H91" s="111">
        <f t="shared" si="23"/>
        <v>0</v>
      </c>
      <c r="I91" s="111">
        <f t="shared" si="23"/>
        <v>0</v>
      </c>
      <c r="J91" s="111">
        <f t="shared" si="23"/>
        <v>0</v>
      </c>
      <c r="K91" s="111">
        <f t="shared" si="23"/>
        <v>0</v>
      </c>
      <c r="L91" s="111">
        <f t="shared" si="23"/>
        <v>0</v>
      </c>
      <c r="M91" s="111">
        <f t="shared" si="23"/>
        <v>0</v>
      </c>
      <c r="N91" s="111">
        <f t="shared" si="23"/>
        <v>0</v>
      </c>
      <c r="O91" s="111">
        <f t="shared" si="23"/>
        <v>0</v>
      </c>
      <c r="P91" s="111">
        <f t="shared" si="23"/>
        <v>0</v>
      </c>
      <c r="Q91" s="111">
        <f t="shared" si="23"/>
        <v>0</v>
      </c>
      <c r="R91" s="111">
        <f t="shared" si="23"/>
        <v>0</v>
      </c>
      <c r="S91" s="111">
        <f t="shared" si="23"/>
        <v>0</v>
      </c>
      <c r="T91" s="111">
        <f t="shared" si="23"/>
        <v>0</v>
      </c>
      <c r="U91" s="111">
        <f t="shared" si="23"/>
        <v>0</v>
      </c>
      <c r="V91" s="111">
        <f t="shared" si="23"/>
        <v>0</v>
      </c>
      <c r="W91" s="111">
        <f t="shared" si="23"/>
        <v>0</v>
      </c>
      <c r="X91" s="111">
        <f t="shared" si="23"/>
        <v>0</v>
      </c>
      <c r="Y91" s="111">
        <f t="shared" si="23"/>
        <v>0</v>
      </c>
      <c r="Z91" s="111">
        <f t="shared" si="23"/>
        <v>0</v>
      </c>
      <c r="AA91" s="111">
        <f t="shared" si="23"/>
        <v>0</v>
      </c>
      <c r="AB91" s="111">
        <f t="shared" si="23"/>
        <v>0</v>
      </c>
      <c r="AC91" s="111">
        <f t="shared" si="23"/>
        <v>0</v>
      </c>
      <c r="AD91" s="111">
        <f t="shared" si="23"/>
        <v>0</v>
      </c>
      <c r="AE91" s="111">
        <f t="shared" si="23"/>
        <v>0</v>
      </c>
      <c r="AF91" s="111">
        <f t="shared" si="23"/>
        <v>0</v>
      </c>
      <c r="AG91" s="111">
        <f t="shared" si="23"/>
        <v>0</v>
      </c>
      <c r="AH91" s="111">
        <f t="shared" si="23"/>
        <v>0</v>
      </c>
      <c r="AI91" s="111">
        <f t="shared" si="23"/>
        <v>0</v>
      </c>
      <c r="AJ91" s="111">
        <f t="shared" si="23"/>
        <v>0</v>
      </c>
      <c r="AK91" s="111">
        <f t="shared" si="23"/>
        <v>0</v>
      </c>
      <c r="AL91" s="111">
        <f t="shared" si="23"/>
        <v>0</v>
      </c>
      <c r="AM91" s="111">
        <f t="shared" si="23"/>
        <v>0</v>
      </c>
      <c r="AN91" s="111">
        <f t="shared" si="23"/>
        <v>0</v>
      </c>
      <c r="AO91" s="111">
        <f t="shared" si="23"/>
        <v>0</v>
      </c>
    </row>
    <row r="92" spans="1:41" x14ac:dyDescent="0.25">
      <c r="A92" s="34" t="str">
        <f t="shared" si="26"/>
        <v>cpetr_o</v>
      </c>
      <c r="B92" s="34" t="str">
        <f t="shared" si="10"/>
        <v>Ucon_NB9-5</v>
      </c>
      <c r="C92" s="111">
        <v>0</v>
      </c>
      <c r="D92" s="111">
        <v>0</v>
      </c>
      <c r="E92" s="111">
        <f t="shared" si="24"/>
        <v>0</v>
      </c>
      <c r="F92" s="111">
        <f t="shared" si="22"/>
        <v>0</v>
      </c>
      <c r="G92" s="111">
        <f t="shared" si="23"/>
        <v>0</v>
      </c>
      <c r="H92" s="111">
        <f t="shared" si="23"/>
        <v>0</v>
      </c>
      <c r="I92" s="111">
        <f t="shared" si="23"/>
        <v>0</v>
      </c>
      <c r="J92" s="111">
        <f t="shared" si="23"/>
        <v>0</v>
      </c>
      <c r="K92" s="111">
        <f t="shared" si="23"/>
        <v>0</v>
      </c>
      <c r="L92" s="111">
        <f t="shared" si="23"/>
        <v>0</v>
      </c>
      <c r="M92" s="111">
        <f t="shared" si="23"/>
        <v>0</v>
      </c>
      <c r="N92" s="111">
        <f t="shared" si="23"/>
        <v>0</v>
      </c>
      <c r="O92" s="111">
        <f t="shared" si="23"/>
        <v>0</v>
      </c>
      <c r="P92" s="111">
        <f t="shared" si="23"/>
        <v>0</v>
      </c>
      <c r="Q92" s="111">
        <f t="shared" si="23"/>
        <v>0</v>
      </c>
      <c r="R92" s="111">
        <f t="shared" si="23"/>
        <v>0</v>
      </c>
      <c r="S92" s="111">
        <f t="shared" si="23"/>
        <v>0</v>
      </c>
      <c r="T92" s="111">
        <f t="shared" si="23"/>
        <v>0</v>
      </c>
      <c r="U92" s="111">
        <f t="shared" si="23"/>
        <v>0</v>
      </c>
      <c r="V92" s="111">
        <f t="shared" si="23"/>
        <v>0</v>
      </c>
      <c r="W92" s="111">
        <f t="shared" si="23"/>
        <v>0</v>
      </c>
      <c r="X92" s="111">
        <f t="shared" si="23"/>
        <v>0</v>
      </c>
      <c r="Y92" s="111">
        <f t="shared" si="23"/>
        <v>0</v>
      </c>
      <c r="Z92" s="111">
        <f t="shared" si="23"/>
        <v>0</v>
      </c>
      <c r="AA92" s="111">
        <f t="shared" si="23"/>
        <v>0</v>
      </c>
      <c r="AB92" s="111">
        <f t="shared" si="23"/>
        <v>0</v>
      </c>
      <c r="AC92" s="111">
        <f t="shared" si="23"/>
        <v>0</v>
      </c>
      <c r="AD92" s="111">
        <f t="shared" si="23"/>
        <v>0</v>
      </c>
      <c r="AE92" s="111">
        <f t="shared" si="23"/>
        <v>0</v>
      </c>
      <c r="AF92" s="111">
        <f t="shared" si="23"/>
        <v>0</v>
      </c>
      <c r="AG92" s="111">
        <f t="shared" si="23"/>
        <v>0</v>
      </c>
      <c r="AH92" s="111">
        <f t="shared" si="23"/>
        <v>0</v>
      </c>
      <c r="AI92" s="111">
        <f t="shared" si="23"/>
        <v>0</v>
      </c>
      <c r="AJ92" s="111">
        <f t="shared" si="23"/>
        <v>0</v>
      </c>
      <c r="AK92" s="111">
        <f t="shared" si="23"/>
        <v>0</v>
      </c>
      <c r="AL92" s="111">
        <f t="shared" si="23"/>
        <v>0</v>
      </c>
      <c r="AM92" s="111">
        <f t="shared" si="23"/>
        <v>0</v>
      </c>
      <c r="AN92" s="111">
        <f t="shared" si="23"/>
        <v>0</v>
      </c>
      <c r="AO92" s="111">
        <f t="shared" si="23"/>
        <v>0</v>
      </c>
    </row>
    <row r="93" spans="1:41" x14ac:dyDescent="0.25">
      <c r="A93" s="34" t="str">
        <f t="shared" si="26"/>
        <v>cpetr_o</v>
      </c>
      <c r="B93" s="34" t="str">
        <f t="shared" si="10"/>
        <v>RE_CON-UCE-L</v>
      </c>
      <c r="C93" s="111">
        <v>0</v>
      </c>
      <c r="D93" s="111">
        <v>0</v>
      </c>
      <c r="E93" s="111">
        <f t="shared" si="24"/>
        <v>0</v>
      </c>
      <c r="F93" s="111">
        <f t="shared" si="22"/>
        <v>0</v>
      </c>
      <c r="G93" s="111">
        <f t="shared" si="23"/>
        <v>0</v>
      </c>
      <c r="H93" s="111">
        <f t="shared" si="23"/>
        <v>0</v>
      </c>
      <c r="I93" s="111">
        <f t="shared" si="23"/>
        <v>0</v>
      </c>
      <c r="J93" s="111">
        <f t="shared" si="23"/>
        <v>0</v>
      </c>
      <c r="K93" s="111">
        <f t="shared" si="23"/>
        <v>0</v>
      </c>
      <c r="L93" s="111">
        <f t="shared" si="23"/>
        <v>0</v>
      </c>
      <c r="M93" s="111">
        <f t="shared" si="23"/>
        <v>0</v>
      </c>
      <c r="N93" s="111">
        <f t="shared" si="23"/>
        <v>0</v>
      </c>
      <c r="O93" s="111">
        <f t="shared" si="23"/>
        <v>0</v>
      </c>
      <c r="P93" s="111">
        <f t="shared" si="23"/>
        <v>0</v>
      </c>
      <c r="Q93" s="111">
        <f t="shared" si="23"/>
        <v>0</v>
      </c>
      <c r="R93" s="111">
        <f t="shared" si="23"/>
        <v>0</v>
      </c>
      <c r="S93" s="111">
        <f t="shared" si="23"/>
        <v>0</v>
      </c>
      <c r="T93" s="111">
        <f t="shared" si="23"/>
        <v>0</v>
      </c>
      <c r="U93" s="111">
        <f t="shared" si="23"/>
        <v>0</v>
      </c>
      <c r="V93" s="111">
        <f t="shared" si="23"/>
        <v>0</v>
      </c>
      <c r="W93" s="111">
        <f t="shared" si="23"/>
        <v>0</v>
      </c>
      <c r="X93" s="111">
        <f t="shared" si="23"/>
        <v>0</v>
      </c>
      <c r="Y93" s="111">
        <f t="shared" si="23"/>
        <v>0</v>
      </c>
      <c r="Z93" s="111">
        <f t="shared" si="23"/>
        <v>0</v>
      </c>
      <c r="AA93" s="111">
        <f t="shared" si="23"/>
        <v>0</v>
      </c>
      <c r="AB93" s="111">
        <f t="shared" si="23"/>
        <v>0</v>
      </c>
      <c r="AC93" s="111">
        <f t="shared" si="23"/>
        <v>0</v>
      </c>
      <c r="AD93" s="111">
        <f t="shared" si="23"/>
        <v>0</v>
      </c>
      <c r="AE93" s="111">
        <f t="shared" si="23"/>
        <v>0</v>
      </c>
      <c r="AF93" s="111">
        <f t="shared" si="23"/>
        <v>0</v>
      </c>
      <c r="AG93" s="111">
        <f t="shared" si="23"/>
        <v>0</v>
      </c>
      <c r="AH93" s="111">
        <f t="shared" si="23"/>
        <v>0</v>
      </c>
      <c r="AI93" s="111">
        <f t="shared" si="23"/>
        <v>0</v>
      </c>
      <c r="AJ93" s="111">
        <f t="shared" si="23"/>
        <v>0</v>
      </c>
      <c r="AK93" s="111">
        <f t="shared" si="23"/>
        <v>0</v>
      </c>
      <c r="AL93" s="111">
        <f t="shared" si="23"/>
        <v>0</v>
      </c>
      <c r="AM93" s="111">
        <f t="shared" si="23"/>
        <v>0</v>
      </c>
      <c r="AN93" s="111">
        <f t="shared" si="23"/>
        <v>0</v>
      </c>
      <c r="AO93" s="111">
        <f t="shared" si="23"/>
        <v>0</v>
      </c>
    </row>
    <row r="94" spans="1:41" x14ac:dyDescent="0.25">
      <c r="A94" s="34" t="str">
        <f t="shared" si="26"/>
        <v>cpetr_o</v>
      </c>
      <c r="B94" s="34" t="str">
        <f t="shared" si="10"/>
        <v>TRAPES-UCE-L</v>
      </c>
      <c r="C94" s="111">
        <v>0</v>
      </c>
      <c r="D94" s="111">
        <v>0</v>
      </c>
      <c r="E94" s="111">
        <f t="shared" si="24"/>
        <v>0</v>
      </c>
      <c r="F94" s="111">
        <f t="shared" si="22"/>
        <v>0</v>
      </c>
      <c r="G94" s="111">
        <f t="shared" si="23"/>
        <v>0</v>
      </c>
      <c r="H94" s="111">
        <f t="shared" si="23"/>
        <v>0</v>
      </c>
      <c r="I94" s="111">
        <f t="shared" si="23"/>
        <v>0</v>
      </c>
      <c r="J94" s="111">
        <f t="shared" si="23"/>
        <v>0</v>
      </c>
      <c r="K94" s="111">
        <f t="shared" si="23"/>
        <v>0</v>
      </c>
      <c r="L94" s="111">
        <f t="shared" si="23"/>
        <v>0</v>
      </c>
      <c r="M94" s="111">
        <f t="shared" si="23"/>
        <v>0</v>
      </c>
      <c r="N94" s="111">
        <f t="shared" si="23"/>
        <v>0</v>
      </c>
      <c r="O94" s="111">
        <f t="shared" si="23"/>
        <v>0</v>
      </c>
      <c r="P94" s="111">
        <f t="shared" si="23"/>
        <v>0</v>
      </c>
      <c r="Q94" s="111">
        <f t="shared" si="23"/>
        <v>0</v>
      </c>
      <c r="R94" s="111">
        <f t="shared" si="23"/>
        <v>0</v>
      </c>
      <c r="S94" s="111">
        <f t="shared" si="23"/>
        <v>0</v>
      </c>
      <c r="T94" s="111">
        <f t="shared" si="23"/>
        <v>0</v>
      </c>
      <c r="U94" s="111">
        <f t="shared" si="23"/>
        <v>0</v>
      </c>
      <c r="V94" s="111">
        <f t="shared" si="23"/>
        <v>0</v>
      </c>
      <c r="W94" s="111">
        <f t="shared" si="23"/>
        <v>0</v>
      </c>
      <c r="X94" s="111">
        <f t="shared" si="23"/>
        <v>0</v>
      </c>
      <c r="Y94" s="111">
        <f t="shared" si="23"/>
        <v>0</v>
      </c>
      <c r="Z94" s="111">
        <f t="shared" si="23"/>
        <v>0</v>
      </c>
      <c r="AA94" s="111">
        <f t="shared" si="23"/>
        <v>0</v>
      </c>
      <c r="AB94" s="111">
        <f t="shared" si="23"/>
        <v>0</v>
      </c>
      <c r="AC94" s="111">
        <f t="shared" si="23"/>
        <v>0</v>
      </c>
      <c r="AD94" s="111">
        <f t="shared" si="23"/>
        <v>0</v>
      </c>
      <c r="AE94" s="111">
        <f t="shared" si="23"/>
        <v>0</v>
      </c>
      <c r="AF94" s="111">
        <f t="shared" si="23"/>
        <v>0</v>
      </c>
      <c r="AG94" s="111">
        <f t="shared" si="23"/>
        <v>0</v>
      </c>
      <c r="AH94" s="111">
        <f t="shared" si="23"/>
        <v>0</v>
      </c>
      <c r="AI94" s="111">
        <f t="shared" si="23"/>
        <v>0</v>
      </c>
      <c r="AJ94" s="111">
        <f t="shared" si="23"/>
        <v>0</v>
      </c>
      <c r="AK94" s="111">
        <f t="shared" si="23"/>
        <v>0</v>
      </c>
      <c r="AL94" s="111">
        <f t="shared" si="23"/>
        <v>0</v>
      </c>
      <c r="AM94" s="111">
        <f t="shared" si="23"/>
        <v>0</v>
      </c>
      <c r="AN94" s="111">
        <f t="shared" si="23"/>
        <v>0</v>
      </c>
      <c r="AO94" s="111">
        <f t="shared" si="23"/>
        <v>0</v>
      </c>
    </row>
    <row r="95" spans="1:41" x14ac:dyDescent="0.25">
      <c r="A95" s="34" t="str">
        <f t="shared" si="26"/>
        <v>cpetr_o</v>
      </c>
      <c r="B95" s="34" t="str">
        <f t="shared" si="10"/>
        <v>REF2019-UCE-L</v>
      </c>
      <c r="C95" s="111">
        <v>0</v>
      </c>
      <c r="D95" s="111">
        <v>0</v>
      </c>
      <c r="E95" s="111">
        <f t="shared" si="24"/>
        <v>0</v>
      </c>
      <c r="F95" s="111">
        <f t="shared" si="22"/>
        <v>0</v>
      </c>
      <c r="G95" s="111">
        <f t="shared" si="23"/>
        <v>0</v>
      </c>
      <c r="H95" s="111">
        <f t="shared" si="23"/>
        <v>0</v>
      </c>
      <c r="I95" s="111">
        <f t="shared" si="23"/>
        <v>0</v>
      </c>
      <c r="J95" s="111">
        <f t="shared" si="23"/>
        <v>0</v>
      </c>
      <c r="K95" s="111">
        <f t="shared" si="23"/>
        <v>0</v>
      </c>
      <c r="L95" s="111">
        <f t="shared" si="23"/>
        <v>0</v>
      </c>
      <c r="M95" s="111">
        <f t="shared" si="23"/>
        <v>0</v>
      </c>
      <c r="N95" s="111">
        <f t="shared" si="23"/>
        <v>0</v>
      </c>
      <c r="O95" s="111">
        <f t="shared" si="23"/>
        <v>0</v>
      </c>
      <c r="P95" s="111">
        <f t="shared" si="23"/>
        <v>0</v>
      </c>
      <c r="Q95" s="111">
        <f t="shared" si="23"/>
        <v>0</v>
      </c>
      <c r="R95" s="111">
        <f t="shared" si="23"/>
        <v>0</v>
      </c>
      <c r="S95" s="111">
        <f t="shared" si="23"/>
        <v>0</v>
      </c>
      <c r="T95" s="111">
        <f t="shared" si="23"/>
        <v>0</v>
      </c>
      <c r="U95" s="111">
        <f t="shared" si="23"/>
        <v>0</v>
      </c>
      <c r="V95" s="111">
        <f t="shared" si="23"/>
        <v>0</v>
      </c>
      <c r="W95" s="111">
        <f t="shared" si="23"/>
        <v>0</v>
      </c>
      <c r="X95" s="111">
        <f t="shared" si="23"/>
        <v>0</v>
      </c>
      <c r="Y95" s="111">
        <f t="shared" si="23"/>
        <v>0</v>
      </c>
      <c r="Z95" s="111">
        <f t="shared" si="23"/>
        <v>0</v>
      </c>
      <c r="AA95" s="111">
        <f t="shared" si="23"/>
        <v>0</v>
      </c>
      <c r="AB95" s="111">
        <f t="shared" si="23"/>
        <v>0</v>
      </c>
      <c r="AC95" s="111">
        <f t="shared" si="23"/>
        <v>0</v>
      </c>
      <c r="AD95" s="111">
        <f t="shared" si="23"/>
        <v>0</v>
      </c>
      <c r="AE95" s="111">
        <f t="shared" si="23"/>
        <v>0</v>
      </c>
      <c r="AF95" s="111">
        <f t="shared" ref="G95:AO102" si="27">AF85</f>
        <v>0</v>
      </c>
      <c r="AG95" s="111">
        <f t="shared" si="27"/>
        <v>0</v>
      </c>
      <c r="AH95" s="111">
        <f t="shared" si="27"/>
        <v>0</v>
      </c>
      <c r="AI95" s="111">
        <f t="shared" si="27"/>
        <v>0</v>
      </c>
      <c r="AJ95" s="111">
        <f t="shared" si="27"/>
        <v>0</v>
      </c>
      <c r="AK95" s="111">
        <f t="shared" si="27"/>
        <v>0</v>
      </c>
      <c r="AL95" s="111">
        <f t="shared" si="27"/>
        <v>0</v>
      </c>
      <c r="AM95" s="111">
        <f t="shared" si="27"/>
        <v>0</v>
      </c>
      <c r="AN95" s="111">
        <f t="shared" si="27"/>
        <v>0</v>
      </c>
      <c r="AO95" s="111">
        <f t="shared" si="27"/>
        <v>0</v>
      </c>
    </row>
    <row r="96" spans="1:41" x14ac:dyDescent="0.25">
      <c r="A96" s="34" t="str">
        <f t="shared" si="26"/>
        <v>cpetr_o</v>
      </c>
      <c r="B96" s="34" t="str">
        <f t="shared" si="10"/>
        <v>REF20195-L</v>
      </c>
      <c r="C96" s="111">
        <v>0</v>
      </c>
      <c r="D96" s="111">
        <v>0</v>
      </c>
      <c r="E96" s="111">
        <f t="shared" si="24"/>
        <v>0</v>
      </c>
      <c r="F96" s="111">
        <f t="shared" si="22"/>
        <v>0</v>
      </c>
      <c r="G96" s="111">
        <f t="shared" si="27"/>
        <v>0</v>
      </c>
      <c r="H96" s="111">
        <f t="shared" si="27"/>
        <v>0</v>
      </c>
      <c r="I96" s="111">
        <f t="shared" si="27"/>
        <v>0</v>
      </c>
      <c r="J96" s="111">
        <f t="shared" si="27"/>
        <v>0</v>
      </c>
      <c r="K96" s="111">
        <f t="shared" si="27"/>
        <v>0</v>
      </c>
      <c r="L96" s="111">
        <f t="shared" si="27"/>
        <v>0</v>
      </c>
      <c r="M96" s="111">
        <f t="shared" si="27"/>
        <v>0</v>
      </c>
      <c r="N96" s="111">
        <f t="shared" si="27"/>
        <v>0</v>
      </c>
      <c r="O96" s="111">
        <f t="shared" si="27"/>
        <v>0</v>
      </c>
      <c r="P96" s="111">
        <f t="shared" si="27"/>
        <v>0</v>
      </c>
      <c r="Q96" s="111">
        <f t="shared" si="27"/>
        <v>0</v>
      </c>
      <c r="R96" s="111">
        <f t="shared" si="27"/>
        <v>0</v>
      </c>
      <c r="S96" s="111">
        <f t="shared" si="27"/>
        <v>0</v>
      </c>
      <c r="T96" s="111">
        <f t="shared" si="27"/>
        <v>0</v>
      </c>
      <c r="U96" s="111">
        <f t="shared" si="27"/>
        <v>0</v>
      </c>
      <c r="V96" s="111">
        <f t="shared" si="27"/>
        <v>0</v>
      </c>
      <c r="W96" s="111">
        <f t="shared" si="27"/>
        <v>0</v>
      </c>
      <c r="X96" s="111">
        <f t="shared" si="27"/>
        <v>0</v>
      </c>
      <c r="Y96" s="111">
        <f t="shared" si="27"/>
        <v>0</v>
      </c>
      <c r="Z96" s="111">
        <f t="shared" si="27"/>
        <v>0</v>
      </c>
      <c r="AA96" s="111">
        <f t="shared" si="27"/>
        <v>0</v>
      </c>
      <c r="AB96" s="111">
        <f t="shared" si="27"/>
        <v>0</v>
      </c>
      <c r="AC96" s="111">
        <f t="shared" si="27"/>
        <v>0</v>
      </c>
      <c r="AD96" s="111">
        <f t="shared" si="27"/>
        <v>0</v>
      </c>
      <c r="AE96" s="111">
        <f t="shared" si="27"/>
        <v>0</v>
      </c>
      <c r="AF96" s="111">
        <f t="shared" si="27"/>
        <v>0</v>
      </c>
      <c r="AG96" s="111">
        <f t="shared" si="27"/>
        <v>0</v>
      </c>
      <c r="AH96" s="111">
        <f t="shared" si="27"/>
        <v>0</v>
      </c>
      <c r="AI96" s="111">
        <f t="shared" si="27"/>
        <v>0</v>
      </c>
      <c r="AJ96" s="111">
        <f t="shared" si="27"/>
        <v>0</v>
      </c>
      <c r="AK96" s="111">
        <f t="shared" si="27"/>
        <v>0</v>
      </c>
      <c r="AL96" s="111">
        <f t="shared" si="27"/>
        <v>0</v>
      </c>
      <c r="AM96" s="111">
        <f t="shared" si="27"/>
        <v>0</v>
      </c>
      <c r="AN96" s="111">
        <f t="shared" si="27"/>
        <v>0</v>
      </c>
      <c r="AO96" s="111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2">
        <v>0</v>
      </c>
      <c r="D97" s="112">
        <v>0</v>
      </c>
      <c r="E97" s="112">
        <f t="shared" si="24"/>
        <v>0</v>
      </c>
      <c r="F97" s="112">
        <f t="shared" si="22"/>
        <v>0</v>
      </c>
      <c r="G97" s="112">
        <f t="shared" si="27"/>
        <v>0</v>
      </c>
      <c r="H97" s="112">
        <f t="shared" si="27"/>
        <v>0</v>
      </c>
      <c r="I97" s="112">
        <f t="shared" si="27"/>
        <v>0</v>
      </c>
      <c r="J97" s="112">
        <f t="shared" si="27"/>
        <v>0</v>
      </c>
      <c r="K97" s="112">
        <f t="shared" si="27"/>
        <v>0</v>
      </c>
      <c r="L97" s="112">
        <f t="shared" si="27"/>
        <v>0</v>
      </c>
      <c r="M97" s="112">
        <f t="shared" si="27"/>
        <v>0</v>
      </c>
      <c r="N97" s="112">
        <f t="shared" si="27"/>
        <v>0</v>
      </c>
      <c r="O97" s="112">
        <f t="shared" si="27"/>
        <v>0</v>
      </c>
      <c r="P97" s="112">
        <f t="shared" si="27"/>
        <v>0</v>
      </c>
      <c r="Q97" s="112">
        <f t="shared" si="27"/>
        <v>0</v>
      </c>
      <c r="R97" s="112">
        <f t="shared" si="27"/>
        <v>0</v>
      </c>
      <c r="S97" s="112">
        <f t="shared" si="27"/>
        <v>0</v>
      </c>
      <c r="T97" s="112">
        <f t="shared" si="27"/>
        <v>0</v>
      </c>
      <c r="U97" s="112">
        <f t="shared" si="27"/>
        <v>0</v>
      </c>
      <c r="V97" s="112">
        <f t="shared" si="27"/>
        <v>0</v>
      </c>
      <c r="W97" s="112">
        <f t="shared" si="27"/>
        <v>0</v>
      </c>
      <c r="X97" s="112">
        <f t="shared" si="27"/>
        <v>0</v>
      </c>
      <c r="Y97" s="112">
        <f t="shared" si="27"/>
        <v>0</v>
      </c>
      <c r="Z97" s="112">
        <f t="shared" si="27"/>
        <v>0</v>
      </c>
      <c r="AA97" s="112">
        <f t="shared" si="27"/>
        <v>0</v>
      </c>
      <c r="AB97" s="112">
        <f t="shared" si="27"/>
        <v>0</v>
      </c>
      <c r="AC97" s="112">
        <f t="shared" si="27"/>
        <v>0</v>
      </c>
      <c r="AD97" s="112">
        <f t="shared" si="27"/>
        <v>0</v>
      </c>
      <c r="AE97" s="112">
        <f t="shared" si="27"/>
        <v>0</v>
      </c>
      <c r="AF97" s="112">
        <f t="shared" si="27"/>
        <v>0</v>
      </c>
      <c r="AG97" s="112">
        <f t="shared" si="27"/>
        <v>0</v>
      </c>
      <c r="AH97" s="112">
        <f t="shared" si="27"/>
        <v>0</v>
      </c>
      <c r="AI97" s="112">
        <f t="shared" si="27"/>
        <v>0</v>
      </c>
      <c r="AJ97" s="112">
        <f t="shared" si="27"/>
        <v>0</v>
      </c>
      <c r="AK97" s="112">
        <f t="shared" si="27"/>
        <v>0</v>
      </c>
      <c r="AL97" s="112">
        <f t="shared" si="27"/>
        <v>0</v>
      </c>
      <c r="AM97" s="112">
        <f t="shared" si="27"/>
        <v>0</v>
      </c>
      <c r="AN97" s="112">
        <f t="shared" si="27"/>
        <v>0</v>
      </c>
      <c r="AO97" s="112">
        <f t="shared" si="27"/>
        <v>0</v>
      </c>
    </row>
    <row r="98" spans="1:41" x14ac:dyDescent="0.25">
      <c r="A98" s="106" t="s">
        <v>383</v>
      </c>
      <c r="B98" s="106" t="str">
        <f t="shared" si="10"/>
        <v>Ucon7-75-L</v>
      </c>
      <c r="C98" s="110">
        <v>0</v>
      </c>
      <c r="D98" s="110">
        <v>0</v>
      </c>
      <c r="E98" s="110">
        <f>E88</f>
        <v>0</v>
      </c>
      <c r="F98" s="110">
        <f t="shared" si="22"/>
        <v>0</v>
      </c>
      <c r="G98" s="110">
        <f t="shared" si="27"/>
        <v>0</v>
      </c>
      <c r="H98" s="110">
        <f t="shared" si="27"/>
        <v>0</v>
      </c>
      <c r="I98" s="110">
        <f t="shared" si="27"/>
        <v>0</v>
      </c>
      <c r="J98" s="110">
        <f t="shared" si="27"/>
        <v>0</v>
      </c>
      <c r="K98" s="110">
        <f t="shared" si="27"/>
        <v>0</v>
      </c>
      <c r="L98" s="110">
        <f t="shared" si="27"/>
        <v>0</v>
      </c>
      <c r="M98" s="110">
        <f t="shared" si="27"/>
        <v>0</v>
      </c>
      <c r="N98" s="110">
        <f t="shared" si="27"/>
        <v>0</v>
      </c>
      <c r="O98" s="110">
        <f t="shared" si="27"/>
        <v>0</v>
      </c>
      <c r="P98" s="110">
        <f t="shared" si="27"/>
        <v>0</v>
      </c>
      <c r="Q98" s="110">
        <f t="shared" si="27"/>
        <v>0</v>
      </c>
      <c r="R98" s="110">
        <f t="shared" si="27"/>
        <v>0</v>
      </c>
      <c r="S98" s="110">
        <f t="shared" si="27"/>
        <v>0</v>
      </c>
      <c r="T98" s="110">
        <f t="shared" si="27"/>
        <v>0</v>
      </c>
      <c r="U98" s="110">
        <f t="shared" si="27"/>
        <v>0</v>
      </c>
      <c r="V98" s="110">
        <f t="shared" si="27"/>
        <v>0</v>
      </c>
      <c r="W98" s="110">
        <f t="shared" si="27"/>
        <v>0</v>
      </c>
      <c r="X98" s="110">
        <f t="shared" si="27"/>
        <v>0</v>
      </c>
      <c r="Y98" s="110">
        <f t="shared" si="27"/>
        <v>0</v>
      </c>
      <c r="Z98" s="110">
        <f t="shared" si="27"/>
        <v>0</v>
      </c>
      <c r="AA98" s="110">
        <f t="shared" si="27"/>
        <v>0</v>
      </c>
      <c r="AB98" s="110">
        <f t="shared" si="27"/>
        <v>0</v>
      </c>
      <c r="AC98" s="110">
        <f t="shared" si="27"/>
        <v>0</v>
      </c>
      <c r="AD98" s="110">
        <f t="shared" si="27"/>
        <v>0</v>
      </c>
      <c r="AE98" s="110">
        <f t="shared" si="27"/>
        <v>0</v>
      </c>
      <c r="AF98" s="110">
        <f t="shared" si="27"/>
        <v>0</v>
      </c>
      <c r="AG98" s="110">
        <f t="shared" si="27"/>
        <v>0</v>
      </c>
      <c r="AH98" s="110">
        <f t="shared" si="27"/>
        <v>0</v>
      </c>
      <c r="AI98" s="110">
        <f t="shared" si="27"/>
        <v>0</v>
      </c>
      <c r="AJ98" s="110">
        <f t="shared" si="27"/>
        <v>0</v>
      </c>
      <c r="AK98" s="110">
        <f t="shared" si="27"/>
        <v>0</v>
      </c>
      <c r="AL98" s="110">
        <f t="shared" si="27"/>
        <v>0</v>
      </c>
      <c r="AM98" s="110">
        <f t="shared" si="27"/>
        <v>0</v>
      </c>
      <c r="AN98" s="110">
        <f t="shared" si="27"/>
        <v>0</v>
      </c>
      <c r="AO98" s="110">
        <f t="shared" si="27"/>
        <v>0</v>
      </c>
    </row>
    <row r="99" spans="1:41" x14ac:dyDescent="0.25">
      <c r="A99" s="34" t="str">
        <f>A98</f>
        <v>cpetr_d</v>
      </c>
      <c r="B99" s="34" t="str">
        <f t="shared" si="10"/>
        <v>Con7-75-L</v>
      </c>
      <c r="C99" s="111">
        <v>0</v>
      </c>
      <c r="D99" s="111">
        <v>0</v>
      </c>
      <c r="E99" s="111">
        <f t="shared" si="24"/>
        <v>0</v>
      </c>
      <c r="F99" s="111">
        <f t="shared" si="22"/>
        <v>0</v>
      </c>
      <c r="G99" s="111">
        <f t="shared" si="27"/>
        <v>0</v>
      </c>
      <c r="H99" s="111">
        <f t="shared" si="27"/>
        <v>0</v>
      </c>
      <c r="I99" s="111">
        <f t="shared" si="27"/>
        <v>0</v>
      </c>
      <c r="J99" s="111">
        <f t="shared" si="27"/>
        <v>0</v>
      </c>
      <c r="K99" s="111">
        <f t="shared" si="27"/>
        <v>0</v>
      </c>
      <c r="L99" s="111">
        <f t="shared" si="27"/>
        <v>0</v>
      </c>
      <c r="M99" s="111">
        <f t="shared" si="27"/>
        <v>0</v>
      </c>
      <c r="N99" s="111">
        <f t="shared" si="27"/>
        <v>0</v>
      </c>
      <c r="O99" s="111">
        <f t="shared" si="27"/>
        <v>0</v>
      </c>
      <c r="P99" s="111">
        <f t="shared" si="27"/>
        <v>0</v>
      </c>
      <c r="Q99" s="111">
        <f t="shared" si="27"/>
        <v>0</v>
      </c>
      <c r="R99" s="111">
        <f t="shared" si="27"/>
        <v>0</v>
      </c>
      <c r="S99" s="111">
        <f t="shared" si="27"/>
        <v>0</v>
      </c>
      <c r="T99" s="111">
        <f t="shared" si="27"/>
        <v>0</v>
      </c>
      <c r="U99" s="111">
        <f t="shared" si="27"/>
        <v>0</v>
      </c>
      <c r="V99" s="111">
        <f t="shared" si="27"/>
        <v>0</v>
      </c>
      <c r="W99" s="111">
        <f t="shared" si="27"/>
        <v>0</v>
      </c>
      <c r="X99" s="111">
        <f t="shared" si="27"/>
        <v>0</v>
      </c>
      <c r="Y99" s="111">
        <f t="shared" si="27"/>
        <v>0</v>
      </c>
      <c r="Z99" s="111">
        <f t="shared" si="27"/>
        <v>0</v>
      </c>
      <c r="AA99" s="111">
        <f t="shared" si="27"/>
        <v>0</v>
      </c>
      <c r="AB99" s="111">
        <f t="shared" si="27"/>
        <v>0</v>
      </c>
      <c r="AC99" s="111">
        <f t="shared" si="27"/>
        <v>0</v>
      </c>
      <c r="AD99" s="111">
        <f t="shared" si="27"/>
        <v>0</v>
      </c>
      <c r="AE99" s="111">
        <f t="shared" si="27"/>
        <v>0</v>
      </c>
      <c r="AF99" s="111">
        <f t="shared" si="27"/>
        <v>0</v>
      </c>
      <c r="AG99" s="111">
        <f t="shared" si="27"/>
        <v>0</v>
      </c>
      <c r="AH99" s="111">
        <f t="shared" si="27"/>
        <v>0</v>
      </c>
      <c r="AI99" s="111">
        <f t="shared" si="27"/>
        <v>0</v>
      </c>
      <c r="AJ99" s="111">
        <f t="shared" si="27"/>
        <v>0</v>
      </c>
      <c r="AK99" s="111">
        <f t="shared" si="27"/>
        <v>0</v>
      </c>
      <c r="AL99" s="111">
        <f t="shared" si="27"/>
        <v>0</v>
      </c>
      <c r="AM99" s="111">
        <f t="shared" si="27"/>
        <v>0</v>
      </c>
      <c r="AN99" s="111">
        <f t="shared" si="27"/>
        <v>0</v>
      </c>
      <c r="AO99" s="111">
        <f t="shared" si="27"/>
        <v>0</v>
      </c>
    </row>
    <row r="100" spans="1:41" x14ac:dyDescent="0.25">
      <c r="A100" s="34" t="str">
        <f t="shared" ref="A100:A107" si="28">A99</f>
        <v>cpetr_d</v>
      </c>
      <c r="B100" s="34" t="str">
        <f t="shared" si="10"/>
        <v>Ucon_NB-UCE-L</v>
      </c>
      <c r="C100" s="111">
        <v>0</v>
      </c>
      <c r="D100" s="111">
        <v>0</v>
      </c>
      <c r="E100" s="111">
        <f t="shared" si="24"/>
        <v>0</v>
      </c>
      <c r="F100" s="111">
        <f t="shared" si="22"/>
        <v>0</v>
      </c>
      <c r="G100" s="111">
        <f t="shared" si="27"/>
        <v>0</v>
      </c>
      <c r="H100" s="111">
        <f t="shared" si="27"/>
        <v>0</v>
      </c>
      <c r="I100" s="111">
        <f t="shared" si="27"/>
        <v>0</v>
      </c>
      <c r="J100" s="111">
        <f t="shared" si="27"/>
        <v>0</v>
      </c>
      <c r="K100" s="111">
        <f t="shared" si="27"/>
        <v>0</v>
      </c>
      <c r="L100" s="111">
        <f t="shared" si="27"/>
        <v>0</v>
      </c>
      <c r="M100" s="111">
        <f t="shared" si="27"/>
        <v>0</v>
      </c>
      <c r="N100" s="111">
        <f t="shared" si="27"/>
        <v>0</v>
      </c>
      <c r="O100" s="111">
        <f t="shared" si="27"/>
        <v>0</v>
      </c>
      <c r="P100" s="111">
        <f t="shared" si="27"/>
        <v>0</v>
      </c>
      <c r="Q100" s="111">
        <f t="shared" si="27"/>
        <v>0</v>
      </c>
      <c r="R100" s="111">
        <f t="shared" si="27"/>
        <v>0</v>
      </c>
      <c r="S100" s="111">
        <f t="shared" si="27"/>
        <v>0</v>
      </c>
      <c r="T100" s="111">
        <f t="shared" si="27"/>
        <v>0</v>
      </c>
      <c r="U100" s="111">
        <f t="shared" si="27"/>
        <v>0</v>
      </c>
      <c r="V100" s="111">
        <f t="shared" si="27"/>
        <v>0</v>
      </c>
      <c r="W100" s="111">
        <f t="shared" si="27"/>
        <v>0</v>
      </c>
      <c r="X100" s="111">
        <f t="shared" si="27"/>
        <v>0</v>
      </c>
      <c r="Y100" s="111">
        <f t="shared" si="27"/>
        <v>0</v>
      </c>
      <c r="Z100" s="111">
        <f t="shared" si="27"/>
        <v>0</v>
      </c>
      <c r="AA100" s="111">
        <f t="shared" si="27"/>
        <v>0</v>
      </c>
      <c r="AB100" s="111">
        <f t="shared" si="27"/>
        <v>0</v>
      </c>
      <c r="AC100" s="111">
        <f t="shared" si="27"/>
        <v>0</v>
      </c>
      <c r="AD100" s="111">
        <f t="shared" si="27"/>
        <v>0</v>
      </c>
      <c r="AE100" s="111">
        <f t="shared" si="27"/>
        <v>0</v>
      </c>
      <c r="AF100" s="111">
        <f t="shared" si="27"/>
        <v>0</v>
      </c>
      <c r="AG100" s="111">
        <f t="shared" si="27"/>
        <v>0</v>
      </c>
      <c r="AH100" s="111">
        <f t="shared" si="27"/>
        <v>0</v>
      </c>
      <c r="AI100" s="111">
        <f t="shared" si="27"/>
        <v>0</v>
      </c>
      <c r="AJ100" s="111">
        <f t="shared" si="27"/>
        <v>0</v>
      </c>
      <c r="AK100" s="111">
        <f t="shared" si="27"/>
        <v>0</v>
      </c>
      <c r="AL100" s="111">
        <f t="shared" si="27"/>
        <v>0</v>
      </c>
      <c r="AM100" s="111">
        <f t="shared" si="27"/>
        <v>0</v>
      </c>
      <c r="AN100" s="111">
        <f t="shared" si="27"/>
        <v>0</v>
      </c>
      <c r="AO100" s="111">
        <f t="shared" si="27"/>
        <v>0</v>
      </c>
    </row>
    <row r="101" spans="1:41" x14ac:dyDescent="0.25">
      <c r="A101" s="34" t="str">
        <f t="shared" si="28"/>
        <v>cpetr_d</v>
      </c>
      <c r="B101" s="34" t="str">
        <f t="shared" si="10"/>
        <v>Con_NB-UCE</v>
      </c>
      <c r="C101" s="111">
        <v>0</v>
      </c>
      <c r="D101" s="111">
        <v>0</v>
      </c>
      <c r="E101" s="111">
        <f t="shared" si="24"/>
        <v>0</v>
      </c>
      <c r="F101" s="111">
        <f t="shared" si="22"/>
        <v>0</v>
      </c>
      <c r="G101" s="111">
        <f t="shared" si="27"/>
        <v>0</v>
      </c>
      <c r="H101" s="111">
        <f t="shared" si="27"/>
        <v>0</v>
      </c>
      <c r="I101" s="111">
        <f t="shared" si="27"/>
        <v>0</v>
      </c>
      <c r="J101" s="111">
        <f t="shared" si="27"/>
        <v>0</v>
      </c>
      <c r="K101" s="111">
        <f t="shared" si="27"/>
        <v>0</v>
      </c>
      <c r="L101" s="111">
        <f t="shared" si="27"/>
        <v>0</v>
      </c>
      <c r="M101" s="111">
        <f t="shared" si="27"/>
        <v>0</v>
      </c>
      <c r="N101" s="111">
        <f t="shared" si="27"/>
        <v>0</v>
      </c>
      <c r="O101" s="111">
        <f t="shared" si="27"/>
        <v>0</v>
      </c>
      <c r="P101" s="111">
        <f t="shared" si="27"/>
        <v>0</v>
      </c>
      <c r="Q101" s="111">
        <f t="shared" si="27"/>
        <v>0</v>
      </c>
      <c r="R101" s="111">
        <f t="shared" si="27"/>
        <v>0</v>
      </c>
      <c r="S101" s="111">
        <f t="shared" si="27"/>
        <v>0</v>
      </c>
      <c r="T101" s="111">
        <f t="shared" si="27"/>
        <v>0</v>
      </c>
      <c r="U101" s="111">
        <f t="shared" si="27"/>
        <v>0</v>
      </c>
      <c r="V101" s="111">
        <f t="shared" si="27"/>
        <v>0</v>
      </c>
      <c r="W101" s="111">
        <f t="shared" si="27"/>
        <v>0</v>
      </c>
      <c r="X101" s="111">
        <f t="shared" si="27"/>
        <v>0</v>
      </c>
      <c r="Y101" s="111">
        <f t="shared" si="27"/>
        <v>0</v>
      </c>
      <c r="Z101" s="111">
        <f t="shared" si="27"/>
        <v>0</v>
      </c>
      <c r="AA101" s="111">
        <f t="shared" si="27"/>
        <v>0</v>
      </c>
      <c r="AB101" s="111">
        <f t="shared" si="27"/>
        <v>0</v>
      </c>
      <c r="AC101" s="111">
        <f t="shared" si="27"/>
        <v>0</v>
      </c>
      <c r="AD101" s="111">
        <f t="shared" si="27"/>
        <v>0</v>
      </c>
      <c r="AE101" s="111">
        <f t="shared" si="27"/>
        <v>0</v>
      </c>
      <c r="AF101" s="111">
        <f t="shared" si="27"/>
        <v>0</v>
      </c>
      <c r="AG101" s="111">
        <f t="shared" si="27"/>
        <v>0</v>
      </c>
      <c r="AH101" s="111">
        <f t="shared" si="27"/>
        <v>0</v>
      </c>
      <c r="AI101" s="111">
        <f t="shared" si="27"/>
        <v>0</v>
      </c>
      <c r="AJ101" s="111">
        <f t="shared" si="27"/>
        <v>0</v>
      </c>
      <c r="AK101" s="111">
        <f t="shared" si="27"/>
        <v>0</v>
      </c>
      <c r="AL101" s="111">
        <f t="shared" si="27"/>
        <v>0</v>
      </c>
      <c r="AM101" s="111">
        <f t="shared" si="27"/>
        <v>0</v>
      </c>
      <c r="AN101" s="111">
        <f t="shared" si="27"/>
        <v>0</v>
      </c>
      <c r="AO101" s="111">
        <f t="shared" si="27"/>
        <v>0</v>
      </c>
    </row>
    <row r="102" spans="1:41" x14ac:dyDescent="0.25">
      <c r="A102" s="34" t="str">
        <f t="shared" si="28"/>
        <v>cpetr_d</v>
      </c>
      <c r="B102" s="34" t="str">
        <f t="shared" si="10"/>
        <v>Ucon_NB9-5</v>
      </c>
      <c r="C102" s="111">
        <v>0</v>
      </c>
      <c r="D102" s="111">
        <v>0</v>
      </c>
      <c r="E102" s="111">
        <f t="shared" si="24"/>
        <v>0</v>
      </c>
      <c r="F102" s="111">
        <f t="shared" si="22"/>
        <v>0</v>
      </c>
      <c r="G102" s="111">
        <f t="shared" si="27"/>
        <v>0</v>
      </c>
      <c r="H102" s="111">
        <f t="shared" si="27"/>
        <v>0</v>
      </c>
      <c r="I102" s="111">
        <f t="shared" si="27"/>
        <v>0</v>
      </c>
      <c r="J102" s="111">
        <f t="shared" si="27"/>
        <v>0</v>
      </c>
      <c r="K102" s="111">
        <f t="shared" si="27"/>
        <v>0</v>
      </c>
      <c r="L102" s="111">
        <f t="shared" si="27"/>
        <v>0</v>
      </c>
      <c r="M102" s="111">
        <f t="shared" si="27"/>
        <v>0</v>
      </c>
      <c r="N102" s="111">
        <f t="shared" si="27"/>
        <v>0</v>
      </c>
      <c r="O102" s="111">
        <f t="shared" si="27"/>
        <v>0</v>
      </c>
      <c r="P102" s="111">
        <f t="shared" si="27"/>
        <v>0</v>
      </c>
      <c r="Q102" s="111">
        <f t="shared" si="27"/>
        <v>0</v>
      </c>
      <c r="R102" s="111">
        <f t="shared" si="27"/>
        <v>0</v>
      </c>
      <c r="S102" s="111">
        <f t="shared" si="27"/>
        <v>0</v>
      </c>
      <c r="T102" s="111">
        <f t="shared" si="27"/>
        <v>0</v>
      </c>
      <c r="U102" s="111">
        <f t="shared" si="27"/>
        <v>0</v>
      </c>
      <c r="V102" s="111">
        <f t="shared" si="27"/>
        <v>0</v>
      </c>
      <c r="W102" s="111">
        <f t="shared" si="27"/>
        <v>0</v>
      </c>
      <c r="X102" s="111">
        <f t="shared" si="27"/>
        <v>0</v>
      </c>
      <c r="Y102" s="111">
        <f t="shared" si="27"/>
        <v>0</v>
      </c>
      <c r="Z102" s="111">
        <f t="shared" si="27"/>
        <v>0</v>
      </c>
      <c r="AA102" s="111">
        <f t="shared" si="27"/>
        <v>0</v>
      </c>
      <c r="AB102" s="111">
        <f t="shared" si="27"/>
        <v>0</v>
      </c>
      <c r="AC102" s="111">
        <f t="shared" si="27"/>
        <v>0</v>
      </c>
      <c r="AD102" s="111">
        <f t="shared" si="27"/>
        <v>0</v>
      </c>
      <c r="AE102" s="111">
        <f t="shared" si="27"/>
        <v>0</v>
      </c>
      <c r="AF102" s="111">
        <f t="shared" si="27"/>
        <v>0</v>
      </c>
      <c r="AG102" s="111">
        <f t="shared" si="27"/>
        <v>0</v>
      </c>
      <c r="AH102" s="111">
        <f t="shared" si="27"/>
        <v>0</v>
      </c>
      <c r="AI102" s="111">
        <f t="shared" si="27"/>
        <v>0</v>
      </c>
      <c r="AJ102" s="111">
        <f t="shared" si="27"/>
        <v>0</v>
      </c>
      <c r="AK102" s="111">
        <f t="shared" si="27"/>
        <v>0</v>
      </c>
      <c r="AL102" s="111">
        <f t="shared" si="27"/>
        <v>0</v>
      </c>
      <c r="AM102" s="111">
        <f t="shared" si="27"/>
        <v>0</v>
      </c>
      <c r="AN102" s="111">
        <f t="shared" si="27"/>
        <v>0</v>
      </c>
      <c r="AO102" s="111">
        <f t="shared" si="27"/>
        <v>0</v>
      </c>
    </row>
    <row r="103" spans="1:41" x14ac:dyDescent="0.25">
      <c r="A103" s="34" t="str">
        <f t="shared" si="28"/>
        <v>cpetr_d</v>
      </c>
      <c r="B103" s="34" t="str">
        <f t="shared" si="10"/>
        <v>RE_CON-UCE-L</v>
      </c>
      <c r="C103" s="111">
        <v>0</v>
      </c>
      <c r="D103" s="111">
        <v>0</v>
      </c>
      <c r="E103" s="111">
        <f t="shared" si="24"/>
        <v>0</v>
      </c>
      <c r="F103" s="111">
        <f t="shared" si="22"/>
        <v>0</v>
      </c>
      <c r="G103" s="111">
        <f t="shared" ref="G103:AO107" si="29">G93</f>
        <v>0</v>
      </c>
      <c r="H103" s="111">
        <f t="shared" si="29"/>
        <v>0</v>
      </c>
      <c r="I103" s="111">
        <f t="shared" si="29"/>
        <v>0</v>
      </c>
      <c r="J103" s="111">
        <f t="shared" si="29"/>
        <v>0</v>
      </c>
      <c r="K103" s="111">
        <f t="shared" si="29"/>
        <v>0</v>
      </c>
      <c r="L103" s="111">
        <f t="shared" si="29"/>
        <v>0</v>
      </c>
      <c r="M103" s="111">
        <f t="shared" si="29"/>
        <v>0</v>
      </c>
      <c r="N103" s="111">
        <f t="shared" si="29"/>
        <v>0</v>
      </c>
      <c r="O103" s="111">
        <f t="shared" si="29"/>
        <v>0</v>
      </c>
      <c r="P103" s="111">
        <f t="shared" si="29"/>
        <v>0</v>
      </c>
      <c r="Q103" s="111">
        <f t="shared" si="29"/>
        <v>0</v>
      </c>
      <c r="R103" s="111">
        <f t="shared" si="29"/>
        <v>0</v>
      </c>
      <c r="S103" s="111">
        <f t="shared" si="29"/>
        <v>0</v>
      </c>
      <c r="T103" s="111">
        <f t="shared" si="29"/>
        <v>0</v>
      </c>
      <c r="U103" s="111">
        <f t="shared" si="29"/>
        <v>0</v>
      </c>
      <c r="V103" s="111">
        <f t="shared" si="29"/>
        <v>0</v>
      </c>
      <c r="W103" s="111">
        <f t="shared" si="29"/>
        <v>0</v>
      </c>
      <c r="X103" s="111">
        <f t="shared" si="29"/>
        <v>0</v>
      </c>
      <c r="Y103" s="111">
        <f t="shared" si="29"/>
        <v>0</v>
      </c>
      <c r="Z103" s="111">
        <f t="shared" si="29"/>
        <v>0</v>
      </c>
      <c r="AA103" s="111">
        <f t="shared" si="29"/>
        <v>0</v>
      </c>
      <c r="AB103" s="111">
        <f t="shared" si="29"/>
        <v>0</v>
      </c>
      <c r="AC103" s="111">
        <f t="shared" si="29"/>
        <v>0</v>
      </c>
      <c r="AD103" s="111">
        <f t="shared" si="29"/>
        <v>0</v>
      </c>
      <c r="AE103" s="111">
        <f t="shared" si="29"/>
        <v>0</v>
      </c>
      <c r="AF103" s="111">
        <f t="shared" si="29"/>
        <v>0</v>
      </c>
      <c r="AG103" s="111">
        <f t="shared" si="29"/>
        <v>0</v>
      </c>
      <c r="AH103" s="111">
        <f t="shared" si="29"/>
        <v>0</v>
      </c>
      <c r="AI103" s="111">
        <f t="shared" si="29"/>
        <v>0</v>
      </c>
      <c r="AJ103" s="111">
        <f t="shared" si="29"/>
        <v>0</v>
      </c>
      <c r="AK103" s="111">
        <f t="shared" si="29"/>
        <v>0</v>
      </c>
      <c r="AL103" s="111">
        <f t="shared" si="29"/>
        <v>0</v>
      </c>
      <c r="AM103" s="111">
        <f t="shared" si="29"/>
        <v>0</v>
      </c>
      <c r="AN103" s="111">
        <f t="shared" si="29"/>
        <v>0</v>
      </c>
      <c r="AO103" s="111">
        <f t="shared" si="29"/>
        <v>0</v>
      </c>
    </row>
    <row r="104" spans="1:41" x14ac:dyDescent="0.25">
      <c r="A104" s="34" t="str">
        <f t="shared" si="28"/>
        <v>cpetr_d</v>
      </c>
      <c r="B104" s="34" t="str">
        <f t="shared" si="10"/>
        <v>TRAPES-UCE-L</v>
      </c>
      <c r="C104" s="111">
        <v>0</v>
      </c>
      <c r="D104" s="111">
        <v>0</v>
      </c>
      <c r="E104" s="111">
        <f t="shared" si="24"/>
        <v>0</v>
      </c>
      <c r="F104" s="111">
        <f t="shared" si="22"/>
        <v>0</v>
      </c>
      <c r="G104" s="111">
        <f t="shared" si="29"/>
        <v>0</v>
      </c>
      <c r="H104" s="111">
        <f t="shared" si="29"/>
        <v>0</v>
      </c>
      <c r="I104" s="111">
        <f t="shared" si="29"/>
        <v>0</v>
      </c>
      <c r="J104" s="111">
        <f t="shared" si="29"/>
        <v>0</v>
      </c>
      <c r="K104" s="111">
        <f t="shared" si="29"/>
        <v>0</v>
      </c>
      <c r="L104" s="111">
        <f t="shared" si="29"/>
        <v>0</v>
      </c>
      <c r="M104" s="111">
        <f t="shared" si="29"/>
        <v>0</v>
      </c>
      <c r="N104" s="111">
        <f t="shared" si="29"/>
        <v>0</v>
      </c>
      <c r="O104" s="111">
        <f t="shared" si="29"/>
        <v>0</v>
      </c>
      <c r="P104" s="111">
        <f t="shared" si="29"/>
        <v>0</v>
      </c>
      <c r="Q104" s="111">
        <f t="shared" si="29"/>
        <v>0</v>
      </c>
      <c r="R104" s="111">
        <f t="shared" si="29"/>
        <v>0</v>
      </c>
      <c r="S104" s="111">
        <f t="shared" si="29"/>
        <v>0</v>
      </c>
      <c r="T104" s="111">
        <f t="shared" si="29"/>
        <v>0</v>
      </c>
      <c r="U104" s="111">
        <f t="shared" si="29"/>
        <v>0</v>
      </c>
      <c r="V104" s="111">
        <f t="shared" si="29"/>
        <v>0</v>
      </c>
      <c r="W104" s="111">
        <f t="shared" si="29"/>
        <v>0</v>
      </c>
      <c r="X104" s="111">
        <f t="shared" si="29"/>
        <v>0</v>
      </c>
      <c r="Y104" s="111">
        <f t="shared" si="29"/>
        <v>0</v>
      </c>
      <c r="Z104" s="111">
        <f t="shared" si="29"/>
        <v>0</v>
      </c>
      <c r="AA104" s="111">
        <f t="shared" si="29"/>
        <v>0</v>
      </c>
      <c r="AB104" s="111">
        <f t="shared" si="29"/>
        <v>0</v>
      </c>
      <c r="AC104" s="111">
        <f t="shared" si="29"/>
        <v>0</v>
      </c>
      <c r="AD104" s="111">
        <f t="shared" si="29"/>
        <v>0</v>
      </c>
      <c r="AE104" s="111">
        <f t="shared" si="29"/>
        <v>0</v>
      </c>
      <c r="AF104" s="111">
        <f t="shared" si="29"/>
        <v>0</v>
      </c>
      <c r="AG104" s="111">
        <f t="shared" si="29"/>
        <v>0</v>
      </c>
      <c r="AH104" s="111">
        <f t="shared" si="29"/>
        <v>0</v>
      </c>
      <c r="AI104" s="111">
        <f t="shared" si="29"/>
        <v>0</v>
      </c>
      <c r="AJ104" s="111">
        <f t="shared" si="29"/>
        <v>0</v>
      </c>
      <c r="AK104" s="111">
        <f t="shared" si="29"/>
        <v>0</v>
      </c>
      <c r="AL104" s="111">
        <f t="shared" si="29"/>
        <v>0</v>
      </c>
      <c r="AM104" s="111">
        <f t="shared" si="29"/>
        <v>0</v>
      </c>
      <c r="AN104" s="111">
        <f t="shared" si="29"/>
        <v>0</v>
      </c>
      <c r="AO104" s="111">
        <f t="shared" si="29"/>
        <v>0</v>
      </c>
    </row>
    <row r="105" spans="1:41" x14ac:dyDescent="0.25">
      <c r="A105" s="34" t="str">
        <f t="shared" si="28"/>
        <v>cpetr_d</v>
      </c>
      <c r="B105" s="34" t="str">
        <f t="shared" si="10"/>
        <v>REF2019-UCE-L</v>
      </c>
      <c r="C105" s="111">
        <v>0</v>
      </c>
      <c r="D105" s="111">
        <v>0</v>
      </c>
      <c r="E105" s="111">
        <f t="shared" si="24"/>
        <v>0</v>
      </c>
      <c r="F105" s="111">
        <f t="shared" si="22"/>
        <v>0</v>
      </c>
      <c r="G105" s="111">
        <f t="shared" si="29"/>
        <v>0</v>
      </c>
      <c r="H105" s="111">
        <f t="shared" si="29"/>
        <v>0</v>
      </c>
      <c r="I105" s="111">
        <f t="shared" si="29"/>
        <v>0</v>
      </c>
      <c r="J105" s="111">
        <f t="shared" si="29"/>
        <v>0</v>
      </c>
      <c r="K105" s="111">
        <f t="shared" si="29"/>
        <v>0</v>
      </c>
      <c r="L105" s="111">
        <f t="shared" si="29"/>
        <v>0</v>
      </c>
      <c r="M105" s="111">
        <f t="shared" si="29"/>
        <v>0</v>
      </c>
      <c r="N105" s="111">
        <f t="shared" si="29"/>
        <v>0</v>
      </c>
      <c r="O105" s="111">
        <f t="shared" si="29"/>
        <v>0</v>
      </c>
      <c r="P105" s="111">
        <f t="shared" si="29"/>
        <v>0</v>
      </c>
      <c r="Q105" s="111">
        <f t="shared" si="29"/>
        <v>0</v>
      </c>
      <c r="R105" s="111">
        <f t="shared" si="29"/>
        <v>0</v>
      </c>
      <c r="S105" s="111">
        <f t="shared" si="29"/>
        <v>0</v>
      </c>
      <c r="T105" s="111">
        <f t="shared" si="29"/>
        <v>0</v>
      </c>
      <c r="U105" s="111">
        <f t="shared" si="29"/>
        <v>0</v>
      </c>
      <c r="V105" s="111">
        <f t="shared" si="29"/>
        <v>0</v>
      </c>
      <c r="W105" s="111">
        <f t="shared" si="29"/>
        <v>0</v>
      </c>
      <c r="X105" s="111">
        <f t="shared" si="29"/>
        <v>0</v>
      </c>
      <c r="Y105" s="111">
        <f t="shared" si="29"/>
        <v>0</v>
      </c>
      <c r="Z105" s="111">
        <f t="shared" si="29"/>
        <v>0</v>
      </c>
      <c r="AA105" s="111">
        <f t="shared" si="29"/>
        <v>0</v>
      </c>
      <c r="AB105" s="111">
        <f t="shared" si="29"/>
        <v>0</v>
      </c>
      <c r="AC105" s="111">
        <f t="shared" si="29"/>
        <v>0</v>
      </c>
      <c r="AD105" s="111">
        <f t="shared" si="29"/>
        <v>0</v>
      </c>
      <c r="AE105" s="111">
        <f t="shared" si="29"/>
        <v>0</v>
      </c>
      <c r="AF105" s="111">
        <f t="shared" si="29"/>
        <v>0</v>
      </c>
      <c r="AG105" s="111">
        <f t="shared" si="29"/>
        <v>0</v>
      </c>
      <c r="AH105" s="111">
        <f t="shared" si="29"/>
        <v>0</v>
      </c>
      <c r="AI105" s="111">
        <f t="shared" si="29"/>
        <v>0</v>
      </c>
      <c r="AJ105" s="111">
        <f t="shared" si="29"/>
        <v>0</v>
      </c>
      <c r="AK105" s="111">
        <f t="shared" si="29"/>
        <v>0</v>
      </c>
      <c r="AL105" s="111">
        <f t="shared" si="29"/>
        <v>0</v>
      </c>
      <c r="AM105" s="111">
        <f t="shared" si="29"/>
        <v>0</v>
      </c>
      <c r="AN105" s="111">
        <f t="shared" si="29"/>
        <v>0</v>
      </c>
      <c r="AO105" s="111">
        <f t="shared" si="29"/>
        <v>0</v>
      </c>
    </row>
    <row r="106" spans="1:41" x14ac:dyDescent="0.25">
      <c r="A106" s="34" t="str">
        <f t="shared" si="28"/>
        <v>cpetr_d</v>
      </c>
      <c r="B106" s="34" t="str">
        <f t="shared" si="10"/>
        <v>REF20195-L</v>
      </c>
      <c r="C106" s="111">
        <v>0</v>
      </c>
      <c r="D106" s="111">
        <v>0</v>
      </c>
      <c r="E106" s="111">
        <f t="shared" si="24"/>
        <v>0</v>
      </c>
      <c r="F106" s="111">
        <f t="shared" si="22"/>
        <v>0</v>
      </c>
      <c r="G106" s="111">
        <f t="shared" si="29"/>
        <v>0</v>
      </c>
      <c r="H106" s="111">
        <f t="shared" si="29"/>
        <v>0</v>
      </c>
      <c r="I106" s="111">
        <f t="shared" si="29"/>
        <v>0</v>
      </c>
      <c r="J106" s="111">
        <f t="shared" si="29"/>
        <v>0</v>
      </c>
      <c r="K106" s="111">
        <f t="shared" si="29"/>
        <v>0</v>
      </c>
      <c r="L106" s="111">
        <f t="shared" si="29"/>
        <v>0</v>
      </c>
      <c r="M106" s="111">
        <f t="shared" si="29"/>
        <v>0</v>
      </c>
      <c r="N106" s="111">
        <f t="shared" si="29"/>
        <v>0</v>
      </c>
      <c r="O106" s="111">
        <f t="shared" si="29"/>
        <v>0</v>
      </c>
      <c r="P106" s="111">
        <f t="shared" si="29"/>
        <v>0</v>
      </c>
      <c r="Q106" s="111">
        <f t="shared" si="29"/>
        <v>0</v>
      </c>
      <c r="R106" s="111">
        <f t="shared" si="29"/>
        <v>0</v>
      </c>
      <c r="S106" s="111">
        <f t="shared" si="29"/>
        <v>0</v>
      </c>
      <c r="T106" s="111">
        <f t="shared" si="29"/>
        <v>0</v>
      </c>
      <c r="U106" s="111">
        <f t="shared" si="29"/>
        <v>0</v>
      </c>
      <c r="V106" s="111">
        <f t="shared" si="29"/>
        <v>0</v>
      </c>
      <c r="W106" s="111">
        <f t="shared" si="29"/>
        <v>0</v>
      </c>
      <c r="X106" s="111">
        <f t="shared" si="29"/>
        <v>0</v>
      </c>
      <c r="Y106" s="111">
        <f t="shared" si="29"/>
        <v>0</v>
      </c>
      <c r="Z106" s="111">
        <f t="shared" si="29"/>
        <v>0</v>
      </c>
      <c r="AA106" s="111">
        <f t="shared" si="29"/>
        <v>0</v>
      </c>
      <c r="AB106" s="111">
        <f t="shared" si="29"/>
        <v>0</v>
      </c>
      <c r="AC106" s="111">
        <f t="shared" si="29"/>
        <v>0</v>
      </c>
      <c r="AD106" s="111">
        <f t="shared" si="29"/>
        <v>0</v>
      </c>
      <c r="AE106" s="111">
        <f t="shared" si="29"/>
        <v>0</v>
      </c>
      <c r="AF106" s="111">
        <f t="shared" si="29"/>
        <v>0</v>
      </c>
      <c r="AG106" s="111">
        <f t="shared" si="29"/>
        <v>0</v>
      </c>
      <c r="AH106" s="111">
        <f t="shared" si="29"/>
        <v>0</v>
      </c>
      <c r="AI106" s="111">
        <f t="shared" si="29"/>
        <v>0</v>
      </c>
      <c r="AJ106" s="111">
        <f t="shared" si="29"/>
        <v>0</v>
      </c>
      <c r="AK106" s="111">
        <f t="shared" si="29"/>
        <v>0</v>
      </c>
      <c r="AL106" s="111">
        <f t="shared" si="29"/>
        <v>0</v>
      </c>
      <c r="AM106" s="111">
        <f t="shared" si="29"/>
        <v>0</v>
      </c>
      <c r="AN106" s="111">
        <f t="shared" si="29"/>
        <v>0</v>
      </c>
      <c r="AO106" s="111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2">
        <v>0</v>
      </c>
      <c r="D107" s="112">
        <v>0</v>
      </c>
      <c r="E107" s="112">
        <f t="shared" si="24"/>
        <v>0</v>
      </c>
      <c r="F107" s="112">
        <f t="shared" si="22"/>
        <v>0</v>
      </c>
      <c r="G107" s="112">
        <f t="shared" si="29"/>
        <v>0</v>
      </c>
      <c r="H107" s="112">
        <f t="shared" si="29"/>
        <v>0</v>
      </c>
      <c r="I107" s="112">
        <f t="shared" si="29"/>
        <v>0</v>
      </c>
      <c r="J107" s="112">
        <f t="shared" si="29"/>
        <v>0</v>
      </c>
      <c r="K107" s="112">
        <f t="shared" si="29"/>
        <v>0</v>
      </c>
      <c r="L107" s="112">
        <f t="shared" si="29"/>
        <v>0</v>
      </c>
      <c r="M107" s="112">
        <f t="shared" si="29"/>
        <v>0</v>
      </c>
      <c r="N107" s="112">
        <f t="shared" si="29"/>
        <v>0</v>
      </c>
      <c r="O107" s="112">
        <f t="shared" si="29"/>
        <v>0</v>
      </c>
      <c r="P107" s="112">
        <f t="shared" si="29"/>
        <v>0</v>
      </c>
      <c r="Q107" s="112">
        <f t="shared" si="29"/>
        <v>0</v>
      </c>
      <c r="R107" s="112">
        <f t="shared" si="29"/>
        <v>0</v>
      </c>
      <c r="S107" s="112">
        <f t="shared" si="29"/>
        <v>0</v>
      </c>
      <c r="T107" s="112">
        <f t="shared" si="29"/>
        <v>0</v>
      </c>
      <c r="U107" s="112">
        <f t="shared" si="29"/>
        <v>0</v>
      </c>
      <c r="V107" s="112">
        <f t="shared" si="29"/>
        <v>0</v>
      </c>
      <c r="W107" s="112">
        <f t="shared" si="29"/>
        <v>0</v>
      </c>
      <c r="X107" s="112">
        <f t="shared" si="29"/>
        <v>0</v>
      </c>
      <c r="Y107" s="112">
        <f t="shared" si="29"/>
        <v>0</v>
      </c>
      <c r="Z107" s="112">
        <f t="shared" si="29"/>
        <v>0</v>
      </c>
      <c r="AA107" s="112">
        <f t="shared" si="29"/>
        <v>0</v>
      </c>
      <c r="AB107" s="112">
        <f t="shared" si="29"/>
        <v>0</v>
      </c>
      <c r="AC107" s="112">
        <f t="shared" si="29"/>
        <v>0</v>
      </c>
      <c r="AD107" s="112">
        <f t="shared" si="29"/>
        <v>0</v>
      </c>
      <c r="AE107" s="112">
        <f t="shared" si="29"/>
        <v>0</v>
      </c>
      <c r="AF107" s="112">
        <f t="shared" si="29"/>
        <v>0</v>
      </c>
      <c r="AG107" s="112">
        <f t="shared" si="29"/>
        <v>0</v>
      </c>
      <c r="AH107" s="112">
        <f t="shared" si="29"/>
        <v>0</v>
      </c>
      <c r="AI107" s="112">
        <f t="shared" si="29"/>
        <v>0</v>
      </c>
      <c r="AJ107" s="112">
        <f t="shared" si="29"/>
        <v>0</v>
      </c>
      <c r="AK107" s="112">
        <f t="shared" si="29"/>
        <v>0</v>
      </c>
      <c r="AL107" s="112">
        <f t="shared" si="29"/>
        <v>0</v>
      </c>
      <c r="AM107" s="112">
        <f t="shared" si="29"/>
        <v>0</v>
      </c>
      <c r="AN107" s="112">
        <f t="shared" si="29"/>
        <v>0</v>
      </c>
      <c r="AO107" s="112">
        <f t="shared" si="29"/>
        <v>0</v>
      </c>
    </row>
    <row r="108" spans="1:41" x14ac:dyDescent="0.25">
      <c r="A108" s="106" t="s">
        <v>373</v>
      </c>
      <c r="B108" s="106" t="str">
        <f t="shared" si="10"/>
        <v>Ucon7-75-L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0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</row>
    <row r="109" spans="1:41" x14ac:dyDescent="0.25">
      <c r="A109" s="34" t="str">
        <f>A108</f>
        <v>cvehi</v>
      </c>
      <c r="B109" s="34" t="str">
        <f t="shared" ref="B109:B117" si="30">B99</f>
        <v>Con7-75-L</v>
      </c>
      <c r="C109" s="111">
        <v>0</v>
      </c>
      <c r="D109" s="111">
        <v>0</v>
      </c>
      <c r="E109" s="111">
        <v>0</v>
      </c>
      <c r="F109" s="111">
        <v>0</v>
      </c>
      <c r="G109" s="111">
        <v>0</v>
      </c>
      <c r="H109" s="111">
        <v>0</v>
      </c>
      <c r="I109" s="111">
        <v>0</v>
      </c>
      <c r="J109" s="111">
        <v>0</v>
      </c>
      <c r="K109" s="111">
        <v>0</v>
      </c>
      <c r="L109" s="111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111">
        <v>0</v>
      </c>
      <c r="U109" s="111">
        <v>0</v>
      </c>
      <c r="V109" s="111">
        <v>0</v>
      </c>
      <c r="W109" s="111">
        <v>0</v>
      </c>
      <c r="X109" s="111">
        <v>0</v>
      </c>
      <c r="Y109" s="111">
        <v>0</v>
      </c>
      <c r="Z109" s="111">
        <v>0</v>
      </c>
      <c r="AA109" s="111">
        <v>0</v>
      </c>
      <c r="AB109" s="111">
        <v>0</v>
      </c>
      <c r="AC109" s="111">
        <v>0</v>
      </c>
      <c r="AD109" s="111">
        <v>0</v>
      </c>
      <c r="AE109" s="111">
        <v>0</v>
      </c>
      <c r="AF109" s="111">
        <v>0</v>
      </c>
      <c r="AG109" s="111">
        <v>0</v>
      </c>
      <c r="AH109" s="111">
        <v>0</v>
      </c>
      <c r="AI109" s="111">
        <v>0</v>
      </c>
      <c r="AJ109" s="111">
        <v>0</v>
      </c>
      <c r="AK109" s="111">
        <v>0</v>
      </c>
      <c r="AL109" s="111">
        <v>0</v>
      </c>
      <c r="AM109" s="111">
        <v>0</v>
      </c>
      <c r="AN109" s="111">
        <v>0</v>
      </c>
      <c r="AO109" s="111">
        <v>0</v>
      </c>
    </row>
    <row r="110" spans="1:41" x14ac:dyDescent="0.25">
      <c r="A110" s="34" t="str">
        <f t="shared" ref="A110:A117" si="31">A109</f>
        <v>cvehi</v>
      </c>
      <c r="B110" s="34" t="str">
        <f t="shared" si="30"/>
        <v>Ucon_NB-UCE-L</v>
      </c>
      <c r="C110" s="111">
        <v>0</v>
      </c>
      <c r="D110" s="111">
        <v>0</v>
      </c>
      <c r="E110" s="111">
        <v>0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111">
        <v>0</v>
      </c>
      <c r="U110" s="111">
        <v>0</v>
      </c>
      <c r="V110" s="111">
        <v>0</v>
      </c>
      <c r="W110" s="111">
        <v>0</v>
      </c>
      <c r="X110" s="111">
        <v>0</v>
      </c>
      <c r="Y110" s="111">
        <v>0</v>
      </c>
      <c r="Z110" s="111">
        <v>0</v>
      </c>
      <c r="AA110" s="111">
        <v>0</v>
      </c>
      <c r="AB110" s="111">
        <v>0</v>
      </c>
      <c r="AC110" s="111">
        <v>0</v>
      </c>
      <c r="AD110" s="111">
        <v>0</v>
      </c>
      <c r="AE110" s="111">
        <v>0</v>
      </c>
      <c r="AF110" s="111">
        <v>0</v>
      </c>
      <c r="AG110" s="111">
        <v>0</v>
      </c>
      <c r="AH110" s="111">
        <v>0</v>
      </c>
      <c r="AI110" s="111">
        <v>0</v>
      </c>
      <c r="AJ110" s="111">
        <v>0</v>
      </c>
      <c r="AK110" s="111">
        <v>0</v>
      </c>
      <c r="AL110" s="111">
        <v>0</v>
      </c>
      <c r="AM110" s="111">
        <v>0</v>
      </c>
      <c r="AN110" s="111">
        <v>0</v>
      </c>
      <c r="AO110" s="111">
        <v>0</v>
      </c>
    </row>
    <row r="111" spans="1:41" x14ac:dyDescent="0.25">
      <c r="A111" s="34" t="str">
        <f t="shared" si="31"/>
        <v>cvehi</v>
      </c>
      <c r="B111" s="34" t="str">
        <f t="shared" si="30"/>
        <v>Con_NB-UCE</v>
      </c>
      <c r="C111" s="111">
        <v>0</v>
      </c>
      <c r="D111" s="111">
        <v>0</v>
      </c>
      <c r="E111" s="111">
        <v>0</v>
      </c>
      <c r="F111" s="111">
        <v>0</v>
      </c>
      <c r="G111" s="111">
        <v>0</v>
      </c>
      <c r="H111" s="111">
        <v>0</v>
      </c>
      <c r="I111" s="111">
        <v>0</v>
      </c>
      <c r="J111" s="111">
        <v>0</v>
      </c>
      <c r="K111" s="111">
        <v>0</v>
      </c>
      <c r="L111" s="111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111">
        <v>0</v>
      </c>
      <c r="U111" s="111">
        <v>0</v>
      </c>
      <c r="V111" s="111">
        <v>0</v>
      </c>
      <c r="W111" s="111">
        <v>0</v>
      </c>
      <c r="X111" s="111">
        <v>0</v>
      </c>
      <c r="Y111" s="111">
        <v>0</v>
      </c>
      <c r="Z111" s="111">
        <v>0</v>
      </c>
      <c r="AA111" s="111">
        <v>0</v>
      </c>
      <c r="AB111" s="111">
        <v>0</v>
      </c>
      <c r="AC111" s="111">
        <v>0</v>
      </c>
      <c r="AD111" s="111">
        <v>0</v>
      </c>
      <c r="AE111" s="111">
        <v>0</v>
      </c>
      <c r="AF111" s="111">
        <v>0</v>
      </c>
      <c r="AG111" s="111">
        <v>0</v>
      </c>
      <c r="AH111" s="111">
        <v>0</v>
      </c>
      <c r="AI111" s="111">
        <v>0</v>
      </c>
      <c r="AJ111" s="111">
        <v>0</v>
      </c>
      <c r="AK111" s="111">
        <v>0</v>
      </c>
      <c r="AL111" s="111">
        <v>0</v>
      </c>
      <c r="AM111" s="111">
        <v>0</v>
      </c>
      <c r="AN111" s="111">
        <v>0</v>
      </c>
      <c r="AO111" s="111">
        <v>0</v>
      </c>
    </row>
    <row r="112" spans="1:41" x14ac:dyDescent="0.25">
      <c r="A112" s="34" t="str">
        <f t="shared" si="31"/>
        <v>cvehi</v>
      </c>
      <c r="B112" s="34" t="str">
        <f t="shared" si="30"/>
        <v>Ucon_NB9-5</v>
      </c>
      <c r="C112" s="111">
        <v>0</v>
      </c>
      <c r="D112" s="111">
        <v>0</v>
      </c>
      <c r="E112" s="111">
        <v>0</v>
      </c>
      <c r="F112" s="111">
        <v>0</v>
      </c>
      <c r="G112" s="111">
        <v>0</v>
      </c>
      <c r="H112" s="111">
        <v>0</v>
      </c>
      <c r="I112" s="111">
        <v>0</v>
      </c>
      <c r="J112" s="111">
        <v>0</v>
      </c>
      <c r="K112" s="111">
        <v>0</v>
      </c>
      <c r="L112" s="111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111">
        <v>0</v>
      </c>
      <c r="U112" s="111">
        <v>0</v>
      </c>
      <c r="V112" s="111">
        <v>0</v>
      </c>
      <c r="W112" s="111">
        <v>0</v>
      </c>
      <c r="X112" s="111">
        <v>0</v>
      </c>
      <c r="Y112" s="111">
        <v>0</v>
      </c>
      <c r="Z112" s="111">
        <v>0</v>
      </c>
      <c r="AA112" s="111">
        <v>0</v>
      </c>
      <c r="AB112" s="111">
        <v>0</v>
      </c>
      <c r="AC112" s="111">
        <v>0</v>
      </c>
      <c r="AD112" s="111">
        <v>0</v>
      </c>
      <c r="AE112" s="111">
        <v>0</v>
      </c>
      <c r="AF112" s="111">
        <v>0</v>
      </c>
      <c r="AG112" s="111">
        <v>0</v>
      </c>
      <c r="AH112" s="111">
        <v>0</v>
      </c>
      <c r="AI112" s="111">
        <v>0</v>
      </c>
      <c r="AJ112" s="111">
        <v>0</v>
      </c>
      <c r="AK112" s="111">
        <v>0</v>
      </c>
      <c r="AL112" s="111">
        <v>0</v>
      </c>
      <c r="AM112" s="111">
        <v>0</v>
      </c>
      <c r="AN112" s="111">
        <v>0</v>
      </c>
      <c r="AO112" s="111">
        <v>0</v>
      </c>
    </row>
    <row r="113" spans="1:41" x14ac:dyDescent="0.25">
      <c r="A113" s="34" t="str">
        <f t="shared" si="31"/>
        <v>cvehi</v>
      </c>
      <c r="B113" s="34" t="str">
        <f t="shared" si="30"/>
        <v>RE_CON-UCE-L</v>
      </c>
      <c r="C113" s="111">
        <v>0</v>
      </c>
      <c r="D113" s="111">
        <v>0</v>
      </c>
      <c r="E113" s="111">
        <v>0</v>
      </c>
      <c r="F113" s="111">
        <v>0</v>
      </c>
      <c r="G113" s="111">
        <v>0</v>
      </c>
      <c r="H113" s="111">
        <v>0</v>
      </c>
      <c r="I113" s="111">
        <v>0</v>
      </c>
      <c r="J113" s="111">
        <v>0</v>
      </c>
      <c r="K113" s="111">
        <v>0</v>
      </c>
      <c r="L113" s="111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111">
        <v>0</v>
      </c>
      <c r="U113" s="111">
        <v>0</v>
      </c>
      <c r="V113" s="111">
        <v>0</v>
      </c>
      <c r="W113" s="111">
        <v>0</v>
      </c>
      <c r="X113" s="111">
        <v>0</v>
      </c>
      <c r="Y113" s="111">
        <v>0</v>
      </c>
      <c r="Z113" s="111">
        <v>0</v>
      </c>
      <c r="AA113" s="111">
        <v>0</v>
      </c>
      <c r="AB113" s="111">
        <v>0</v>
      </c>
      <c r="AC113" s="111">
        <v>0</v>
      </c>
      <c r="AD113" s="111">
        <v>0</v>
      </c>
      <c r="AE113" s="111">
        <v>0</v>
      </c>
      <c r="AF113" s="111">
        <v>0</v>
      </c>
      <c r="AG113" s="111">
        <v>0</v>
      </c>
      <c r="AH113" s="111">
        <v>0</v>
      </c>
      <c r="AI113" s="111">
        <v>0</v>
      </c>
      <c r="AJ113" s="111">
        <v>0</v>
      </c>
      <c r="AK113" s="111">
        <v>0</v>
      </c>
      <c r="AL113" s="111">
        <v>0</v>
      </c>
      <c r="AM113" s="111">
        <v>0</v>
      </c>
      <c r="AN113" s="111">
        <v>0</v>
      </c>
      <c r="AO113" s="111">
        <v>0</v>
      </c>
    </row>
    <row r="114" spans="1:41" x14ac:dyDescent="0.25">
      <c r="A114" s="34" t="str">
        <f t="shared" si="31"/>
        <v>cvehi</v>
      </c>
      <c r="B114" s="34" t="str">
        <f t="shared" si="30"/>
        <v>TRAPES-UCE-L</v>
      </c>
      <c r="C114" s="111">
        <v>0</v>
      </c>
      <c r="D114" s="111">
        <v>0</v>
      </c>
      <c r="E114" s="111">
        <v>0</v>
      </c>
      <c r="F114" s="111">
        <v>0</v>
      </c>
      <c r="G114" s="111">
        <v>0</v>
      </c>
      <c r="H114" s="111">
        <v>0</v>
      </c>
      <c r="I114" s="111">
        <v>0</v>
      </c>
      <c r="J114" s="111">
        <v>0</v>
      </c>
      <c r="K114" s="111">
        <v>0</v>
      </c>
      <c r="L114" s="111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111">
        <v>0</v>
      </c>
      <c r="U114" s="111">
        <v>0</v>
      </c>
      <c r="V114" s="111">
        <v>0</v>
      </c>
      <c r="W114" s="111">
        <v>0</v>
      </c>
      <c r="X114" s="111">
        <v>0</v>
      </c>
      <c r="Y114" s="111">
        <v>0</v>
      </c>
      <c r="Z114" s="111">
        <v>0</v>
      </c>
      <c r="AA114" s="111">
        <v>0</v>
      </c>
      <c r="AB114" s="111">
        <v>0</v>
      </c>
      <c r="AC114" s="111">
        <v>0</v>
      </c>
      <c r="AD114" s="111">
        <v>0</v>
      </c>
      <c r="AE114" s="111">
        <v>0</v>
      </c>
      <c r="AF114" s="111">
        <v>0</v>
      </c>
      <c r="AG114" s="111">
        <v>0</v>
      </c>
      <c r="AH114" s="111">
        <v>0</v>
      </c>
      <c r="AI114" s="111">
        <v>0</v>
      </c>
      <c r="AJ114" s="111">
        <v>0</v>
      </c>
      <c r="AK114" s="111">
        <v>0</v>
      </c>
      <c r="AL114" s="111">
        <v>0</v>
      </c>
      <c r="AM114" s="111">
        <v>0</v>
      </c>
      <c r="AN114" s="111">
        <v>0</v>
      </c>
      <c r="AO114" s="111">
        <v>0</v>
      </c>
    </row>
    <row r="115" spans="1:41" x14ac:dyDescent="0.25">
      <c r="A115" s="34" t="str">
        <f t="shared" si="31"/>
        <v>cvehi</v>
      </c>
      <c r="B115" s="34" t="str">
        <f t="shared" si="30"/>
        <v>REF2019-UCE-L</v>
      </c>
      <c r="C115" s="111">
        <v>0</v>
      </c>
      <c r="D115" s="111">
        <v>0</v>
      </c>
      <c r="E115" s="111">
        <v>0</v>
      </c>
      <c r="F115" s="111">
        <v>0</v>
      </c>
      <c r="G115" s="111">
        <v>0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111">
        <v>0</v>
      </c>
      <c r="U115" s="111">
        <v>0</v>
      </c>
      <c r="V115" s="111">
        <v>0</v>
      </c>
      <c r="W115" s="111">
        <v>0</v>
      </c>
      <c r="X115" s="111">
        <v>0</v>
      </c>
      <c r="Y115" s="111">
        <v>0</v>
      </c>
      <c r="Z115" s="111">
        <v>0</v>
      </c>
      <c r="AA115" s="111">
        <v>0</v>
      </c>
      <c r="AB115" s="111">
        <v>0</v>
      </c>
      <c r="AC115" s="111">
        <v>0</v>
      </c>
      <c r="AD115" s="111">
        <v>0</v>
      </c>
      <c r="AE115" s="111">
        <v>0</v>
      </c>
      <c r="AF115" s="111">
        <v>0</v>
      </c>
      <c r="AG115" s="111">
        <v>0</v>
      </c>
      <c r="AH115" s="111">
        <v>0</v>
      </c>
      <c r="AI115" s="111">
        <v>0</v>
      </c>
      <c r="AJ115" s="111">
        <v>0</v>
      </c>
      <c r="AK115" s="111">
        <v>0</v>
      </c>
      <c r="AL115" s="111">
        <v>0</v>
      </c>
      <c r="AM115" s="111">
        <v>0</v>
      </c>
      <c r="AN115" s="111">
        <v>0</v>
      </c>
      <c r="AO115" s="111">
        <v>0</v>
      </c>
    </row>
    <row r="116" spans="1:41" x14ac:dyDescent="0.25">
      <c r="A116" s="34" t="str">
        <f t="shared" si="31"/>
        <v>cvehi</v>
      </c>
      <c r="B116" s="34" t="str">
        <f t="shared" si="30"/>
        <v>REF20195-L</v>
      </c>
      <c r="C116" s="111">
        <v>0</v>
      </c>
      <c r="D116" s="111">
        <v>0</v>
      </c>
      <c r="E116" s="111">
        <v>0</v>
      </c>
      <c r="F116" s="111">
        <v>0</v>
      </c>
      <c r="G116" s="111">
        <v>0</v>
      </c>
      <c r="H116" s="111">
        <v>0</v>
      </c>
      <c r="I116" s="111">
        <v>0</v>
      </c>
      <c r="J116" s="111">
        <v>0</v>
      </c>
      <c r="K116" s="111">
        <v>0</v>
      </c>
      <c r="L116" s="111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111">
        <v>0</v>
      </c>
      <c r="U116" s="111">
        <v>0</v>
      </c>
      <c r="V116" s="111">
        <v>0</v>
      </c>
      <c r="W116" s="111">
        <v>0</v>
      </c>
      <c r="X116" s="111">
        <v>0</v>
      </c>
      <c r="Y116" s="111">
        <v>0</v>
      </c>
      <c r="Z116" s="111">
        <v>0</v>
      </c>
      <c r="AA116" s="111">
        <v>0</v>
      </c>
      <c r="AB116" s="111">
        <v>0</v>
      </c>
      <c r="AC116" s="111">
        <v>0</v>
      </c>
      <c r="AD116" s="111">
        <v>0</v>
      </c>
      <c r="AE116" s="111">
        <v>0</v>
      </c>
      <c r="AF116" s="111">
        <v>0</v>
      </c>
      <c r="AG116" s="111">
        <v>0</v>
      </c>
      <c r="AH116" s="111">
        <v>0</v>
      </c>
      <c r="AI116" s="111">
        <v>0</v>
      </c>
      <c r="AJ116" s="111">
        <v>0</v>
      </c>
      <c r="AK116" s="111">
        <v>0</v>
      </c>
      <c r="AL116" s="111">
        <v>0</v>
      </c>
      <c r="AM116" s="111">
        <v>0</v>
      </c>
      <c r="AN116" s="111">
        <v>0</v>
      </c>
      <c r="AO116" s="111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2">
        <v>0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  <c r="I117" s="112">
        <v>0</v>
      </c>
      <c r="J117" s="112">
        <v>0</v>
      </c>
      <c r="K117" s="112">
        <v>0</v>
      </c>
      <c r="L117" s="112">
        <v>0</v>
      </c>
      <c r="M117" s="112">
        <v>0</v>
      </c>
      <c r="N117" s="112">
        <v>0</v>
      </c>
      <c r="O117" s="112">
        <v>0</v>
      </c>
      <c r="P117" s="112">
        <v>0</v>
      </c>
      <c r="Q117" s="112">
        <v>0</v>
      </c>
      <c r="R117" s="112">
        <v>0</v>
      </c>
      <c r="S117" s="112">
        <v>0</v>
      </c>
      <c r="T117" s="112">
        <v>0</v>
      </c>
      <c r="U117" s="112">
        <v>0</v>
      </c>
      <c r="V117" s="112">
        <v>0</v>
      </c>
      <c r="W117" s="112">
        <v>0</v>
      </c>
      <c r="X117" s="112">
        <v>0</v>
      </c>
      <c r="Y117" s="112">
        <v>0</v>
      </c>
      <c r="Z117" s="112">
        <v>0</v>
      </c>
      <c r="AA117" s="112">
        <v>0</v>
      </c>
      <c r="AB117" s="112">
        <v>0</v>
      </c>
      <c r="AC117" s="112">
        <v>0</v>
      </c>
      <c r="AD117" s="112">
        <v>0</v>
      </c>
      <c r="AE117" s="112">
        <v>0</v>
      </c>
      <c r="AF117" s="112">
        <v>0</v>
      </c>
      <c r="AG117" s="112">
        <v>0</v>
      </c>
      <c r="AH117" s="112">
        <v>0</v>
      </c>
      <c r="AI117" s="112">
        <v>0</v>
      </c>
      <c r="AJ117" s="112">
        <v>0</v>
      </c>
      <c r="AK117" s="112">
        <v>0</v>
      </c>
      <c r="AL117" s="112">
        <v>0</v>
      </c>
      <c r="AM117" s="112">
        <v>0</v>
      </c>
      <c r="AN117" s="112">
        <v>0</v>
      </c>
      <c r="AO117" s="112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0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0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0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0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0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0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0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0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0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0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0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0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0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0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0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0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0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0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0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0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0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0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0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0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0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0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0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0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0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0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0"/>
    </row>
    <row r="158" spans="3:36" x14ac:dyDescent="0.25">
      <c r="H158" s="120"/>
    </row>
    <row r="159" spans="3:36" x14ac:dyDescent="0.25">
      <c r="H159" s="120"/>
    </row>
    <row r="160" spans="3:36" x14ac:dyDescent="0.25">
      <c r="H160" s="120"/>
    </row>
    <row r="161" spans="8:8" x14ac:dyDescent="0.25">
      <c r="H161" s="120"/>
    </row>
    <row r="162" spans="8:8" x14ac:dyDescent="0.25">
      <c r="H162" s="120"/>
    </row>
    <row r="163" spans="8:8" x14ac:dyDescent="0.25">
      <c r="H163" s="120"/>
    </row>
    <row r="164" spans="8:8" x14ac:dyDescent="0.25">
      <c r="H164" s="120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5"/>
    <col min="3" max="3" width="22.42578125" style="75" bestFit="1" customWidth="1"/>
    <col min="4" max="16384" width="9.140625" style="75"/>
  </cols>
  <sheetData>
    <row r="1" spans="1:42" x14ac:dyDescent="0.25">
      <c r="A1" s="75" t="s">
        <v>372</v>
      </c>
    </row>
    <row r="7" spans="1:42" x14ac:dyDescent="0.25">
      <c r="D7" s="75">
        <v>2012</v>
      </c>
      <c r="E7" s="75">
        <v>2013</v>
      </c>
      <c r="F7" s="75">
        <v>2014</v>
      </c>
      <c r="G7" s="75">
        <v>2015</v>
      </c>
      <c r="H7" s="75">
        <v>2016</v>
      </c>
      <c r="I7" s="75">
        <v>2017</v>
      </c>
      <c r="J7" s="75">
        <v>2018</v>
      </c>
      <c r="K7" s="75">
        <v>2019</v>
      </c>
      <c r="L7" s="7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42" x14ac:dyDescent="0.25">
      <c r="A8" s="75" t="s">
        <v>373</v>
      </c>
      <c r="B8" s="75" t="s">
        <v>374</v>
      </c>
      <c r="C8" s="75" t="str">
        <f>[3]Scenarios!$B8</f>
        <v>Ucon7-75-L</v>
      </c>
      <c r="D8" s="102">
        <v>1</v>
      </c>
      <c r="E8" s="102">
        <v>1</v>
      </c>
      <c r="F8" s="102">
        <v>1</v>
      </c>
      <c r="G8" s="102">
        <v>1</v>
      </c>
      <c r="H8" s="102">
        <v>1</v>
      </c>
      <c r="I8" s="102">
        <v>1</v>
      </c>
      <c r="J8" s="102">
        <v>1</v>
      </c>
      <c r="K8" s="102">
        <v>1</v>
      </c>
      <c r="L8" s="102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</row>
    <row r="9" spans="1:42" x14ac:dyDescent="0.25">
      <c r="A9" s="75" t="s">
        <v>373</v>
      </c>
      <c r="B9" s="75" t="s">
        <v>374</v>
      </c>
      <c r="C9" s="75" t="str">
        <f>[3]Scenarios!$B9</f>
        <v>Con7-75-L</v>
      </c>
      <c r="D9" s="102">
        <v>1</v>
      </c>
      <c r="E9" s="102">
        <v>1</v>
      </c>
      <c r="F9" s="102">
        <v>1</v>
      </c>
      <c r="G9" s="102">
        <v>1</v>
      </c>
      <c r="H9" s="102">
        <v>1</v>
      </c>
      <c r="I9" s="102">
        <v>1</v>
      </c>
      <c r="J9" s="102">
        <v>1</v>
      </c>
      <c r="K9" s="102">
        <v>1</v>
      </c>
      <c r="L9" s="102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</row>
    <row r="10" spans="1:42" x14ac:dyDescent="0.25">
      <c r="A10" s="75" t="s">
        <v>373</v>
      </c>
      <c r="B10" s="75" t="s">
        <v>374</v>
      </c>
      <c r="C10" s="75" t="str">
        <f>[3]Scenarios!$B10</f>
        <v>Ucon_NB-UCE-L</v>
      </c>
      <c r="D10" s="102">
        <v>1</v>
      </c>
      <c r="E10" s="102">
        <v>1</v>
      </c>
      <c r="F10" s="102">
        <v>1</v>
      </c>
      <c r="G10" s="102">
        <v>1</v>
      </c>
      <c r="H10" s="102">
        <v>1</v>
      </c>
      <c r="I10" s="102">
        <v>1</v>
      </c>
      <c r="J10" s="102">
        <v>1</v>
      </c>
      <c r="K10" s="102">
        <v>1</v>
      </c>
      <c r="L10" s="102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</row>
    <row r="11" spans="1:42" x14ac:dyDescent="0.25">
      <c r="A11" s="75" t="s">
        <v>373</v>
      </c>
      <c r="B11" s="75" t="s">
        <v>374</v>
      </c>
      <c r="C11" s="75" t="str">
        <f>[3]Scenarios!$B11</f>
        <v>Con_NB-UCE</v>
      </c>
      <c r="D11" s="102">
        <v>1</v>
      </c>
      <c r="E11" s="102">
        <v>1</v>
      </c>
      <c r="F11" s="102">
        <v>1</v>
      </c>
      <c r="G11" s="102">
        <v>1</v>
      </c>
      <c r="H11" s="102">
        <v>1</v>
      </c>
      <c r="I11" s="102">
        <v>1</v>
      </c>
      <c r="J11" s="102">
        <v>1</v>
      </c>
      <c r="K11" s="102">
        <v>1</v>
      </c>
      <c r="L11" s="102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</row>
    <row r="12" spans="1:42" x14ac:dyDescent="0.25">
      <c r="A12" s="75" t="s">
        <v>373</v>
      </c>
      <c r="B12" s="75" t="s">
        <v>374</v>
      </c>
      <c r="C12" s="75" t="str">
        <f>[3]Scenarios!$B12</f>
        <v>Ucon_NB9-5</v>
      </c>
      <c r="D12" s="102">
        <v>1</v>
      </c>
      <c r="E12" s="102">
        <v>1</v>
      </c>
      <c r="F12" s="102">
        <v>1</v>
      </c>
      <c r="G12" s="102">
        <v>1</v>
      </c>
      <c r="H12" s="102">
        <v>1</v>
      </c>
      <c r="I12" s="102">
        <v>1</v>
      </c>
      <c r="J12" s="102">
        <v>1</v>
      </c>
      <c r="K12" s="102">
        <v>1</v>
      </c>
      <c r="L12" s="102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</row>
    <row r="13" spans="1:42" x14ac:dyDescent="0.25">
      <c r="A13" s="75" t="s">
        <v>373</v>
      </c>
      <c r="B13" s="75" t="s">
        <v>374</v>
      </c>
      <c r="C13" s="75" t="str">
        <f>[3]Scenarios!$B13</f>
        <v>RE_CON-UCE-L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  <c r="I13" s="102">
        <v>1</v>
      </c>
      <c r="J13" s="102">
        <v>1</v>
      </c>
      <c r="K13" s="102">
        <v>1</v>
      </c>
      <c r="L13" s="102">
        <v>1</v>
      </c>
      <c r="M13" s="102">
        <v>1</v>
      </c>
      <c r="N13" s="102">
        <v>1</v>
      </c>
      <c r="O13" s="102">
        <v>1</v>
      </c>
      <c r="P13" s="102">
        <v>1</v>
      </c>
      <c r="Q13" s="102">
        <v>1</v>
      </c>
      <c r="R13" s="102">
        <v>1</v>
      </c>
      <c r="S13" s="102">
        <v>1</v>
      </c>
      <c r="T13" s="102">
        <v>1</v>
      </c>
      <c r="U13" s="102">
        <v>1</v>
      </c>
      <c r="V13" s="102">
        <v>1</v>
      </c>
      <c r="W13" s="102">
        <v>1</v>
      </c>
      <c r="X13" s="102">
        <v>1</v>
      </c>
      <c r="Y13" s="102">
        <v>1</v>
      </c>
      <c r="Z13" s="102">
        <v>1</v>
      </c>
      <c r="AA13" s="102">
        <v>1</v>
      </c>
      <c r="AB13" s="102">
        <v>1</v>
      </c>
      <c r="AC13" s="102">
        <v>1</v>
      </c>
      <c r="AD13" s="102">
        <v>1</v>
      </c>
      <c r="AE13" s="102">
        <v>1</v>
      </c>
      <c r="AF13" s="102">
        <v>1</v>
      </c>
      <c r="AG13" s="102">
        <v>1</v>
      </c>
      <c r="AH13" s="102">
        <v>1</v>
      </c>
      <c r="AI13" s="102">
        <v>1</v>
      </c>
      <c r="AJ13" s="102">
        <v>1</v>
      </c>
      <c r="AK13" s="102">
        <v>1</v>
      </c>
      <c r="AL13" s="102">
        <v>1</v>
      </c>
      <c r="AM13" s="102">
        <v>1</v>
      </c>
      <c r="AN13" s="102">
        <v>1</v>
      </c>
      <c r="AO13" s="102">
        <v>1</v>
      </c>
      <c r="AP13" s="102">
        <v>1</v>
      </c>
    </row>
    <row r="14" spans="1:42" x14ac:dyDescent="0.25">
      <c r="A14" s="75" t="s">
        <v>373</v>
      </c>
      <c r="B14" s="75" t="s">
        <v>374</v>
      </c>
      <c r="C14" s="75" t="str">
        <f>[3]Scenarios!$B14</f>
        <v>TRAPES-UCE-L</v>
      </c>
      <c r="D14" s="102">
        <v>1</v>
      </c>
      <c r="E14" s="102">
        <v>1</v>
      </c>
      <c r="F14" s="102">
        <v>1</v>
      </c>
      <c r="G14" s="102">
        <v>1</v>
      </c>
      <c r="H14" s="102">
        <v>1</v>
      </c>
      <c r="I14" s="102">
        <v>1</v>
      </c>
      <c r="J14" s="102">
        <v>1</v>
      </c>
      <c r="K14" s="102">
        <v>1</v>
      </c>
      <c r="L14" s="102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</row>
    <row r="15" spans="1:42" x14ac:dyDescent="0.25">
      <c r="A15" s="75" t="s">
        <v>373</v>
      </c>
      <c r="B15" s="75" t="s">
        <v>374</v>
      </c>
      <c r="C15" s="75" t="str">
        <f>[3]Scenarios!$B15</f>
        <v>REF2019-UCE-L</v>
      </c>
      <c r="D15" s="102">
        <v>1</v>
      </c>
      <c r="E15" s="102">
        <v>1</v>
      </c>
      <c r="F15" s="102">
        <v>1</v>
      </c>
      <c r="G15" s="102">
        <v>1</v>
      </c>
      <c r="H15" s="102">
        <v>1</v>
      </c>
      <c r="I15" s="102">
        <v>1</v>
      </c>
      <c r="J15" s="102">
        <v>1</v>
      </c>
      <c r="K15" s="102">
        <v>1</v>
      </c>
      <c r="L15" s="102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</row>
    <row r="16" spans="1:42" x14ac:dyDescent="0.25">
      <c r="A16" s="75" t="s">
        <v>373</v>
      </c>
      <c r="B16" s="75" t="s">
        <v>374</v>
      </c>
      <c r="C16" s="75" t="str">
        <f>[3]Scenarios!$B16</f>
        <v>REF20195-L</v>
      </c>
      <c r="D16" s="102">
        <v>1</v>
      </c>
      <c r="E16" s="102">
        <v>1</v>
      </c>
      <c r="F16" s="102">
        <v>1</v>
      </c>
      <c r="G16" s="102">
        <v>1</v>
      </c>
      <c r="H16" s="102">
        <v>1</v>
      </c>
      <c r="I16" s="102">
        <v>1</v>
      </c>
      <c r="J16" s="102">
        <v>1</v>
      </c>
      <c r="K16" s="102">
        <v>1</v>
      </c>
      <c r="L16" s="102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</row>
    <row r="17" spans="1:42" x14ac:dyDescent="0.25">
      <c r="A17" s="75" t="s">
        <v>373</v>
      </c>
      <c r="B17" s="75" t="s">
        <v>374</v>
      </c>
      <c r="C17" s="75" t="str">
        <f>[3]Scenarios!$B17</f>
        <v>T3P2S8RL-UCE</v>
      </c>
      <c r="D17" s="102">
        <v>1</v>
      </c>
      <c r="E17" s="102">
        <v>1</v>
      </c>
      <c r="F17" s="102">
        <v>1</v>
      </c>
      <c r="G17" s="102">
        <v>1</v>
      </c>
      <c r="H17" s="102">
        <v>1</v>
      </c>
      <c r="I17" s="102">
        <v>1</v>
      </c>
      <c r="J17" s="102">
        <v>1</v>
      </c>
      <c r="K17" s="102">
        <v>1</v>
      </c>
      <c r="L17" s="102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</row>
    <row r="19" spans="1:42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</row>
    <row r="20" spans="1:42" x14ac:dyDescent="0.25">
      <c r="C20" s="45"/>
    </row>
    <row r="21" spans="1:42" x14ac:dyDescent="0.25">
      <c r="C21" s="45"/>
    </row>
    <row r="22" spans="1:42" x14ac:dyDescent="0.25">
      <c r="C22" s="45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</row>
    <row r="23" spans="1:42" x14ac:dyDescent="0.25">
      <c r="C23" s="45"/>
    </row>
    <row r="24" spans="1:42" x14ac:dyDescent="0.25">
      <c r="C24" s="45"/>
    </row>
    <row r="25" spans="1:42" x14ac:dyDescent="0.25">
      <c r="C25" s="45"/>
    </row>
    <row r="26" spans="1:42" x14ac:dyDescent="0.25">
      <c r="C26" s="117"/>
    </row>
    <row r="27" spans="1:42" x14ac:dyDescent="0.25">
      <c r="C27" s="117"/>
    </row>
    <row r="28" spans="1:42" x14ac:dyDescent="0.25">
      <c r="C28" s="117"/>
    </row>
    <row r="29" spans="1:42" x14ac:dyDescent="0.25">
      <c r="C29" s="117"/>
    </row>
    <row r="30" spans="1:42" x14ac:dyDescent="0.25">
      <c r="C30" s="117"/>
    </row>
    <row r="31" spans="1:42" x14ac:dyDescent="0.25">
      <c r="C31" s="117"/>
    </row>
    <row r="32" spans="1:42" x14ac:dyDescent="0.25">
      <c r="C32" s="117"/>
    </row>
    <row r="33" spans="3:52" x14ac:dyDescent="0.25">
      <c r="C33" s="117"/>
    </row>
    <row r="34" spans="3:52" x14ac:dyDescent="0.25">
      <c r="C34" s="117"/>
      <c r="AZ34" s="103"/>
    </row>
    <row r="35" spans="3:52" x14ac:dyDescent="0.25">
      <c r="C35" s="117"/>
      <c r="AZ35" s="103"/>
    </row>
    <row r="36" spans="3:52" x14ac:dyDescent="0.25">
      <c r="C36" s="117"/>
      <c r="AZ36" s="103"/>
    </row>
    <row r="37" spans="3:52" x14ac:dyDescent="0.25">
      <c r="C37" s="117"/>
      <c r="AZ37" s="103"/>
    </row>
    <row r="38" spans="3:52" x14ac:dyDescent="0.25">
      <c r="C38" s="117"/>
      <c r="AZ38" s="103"/>
    </row>
    <row r="39" spans="3:52" x14ac:dyDescent="0.25">
      <c r="C39" s="117"/>
    </row>
    <row r="40" spans="3:52" x14ac:dyDescent="0.25">
      <c r="C40" s="117"/>
    </row>
    <row r="41" spans="3:52" x14ac:dyDescent="0.25">
      <c r="C41" s="117"/>
    </row>
    <row r="42" spans="3:52" x14ac:dyDescent="0.25">
      <c r="C42" s="117"/>
    </row>
    <row r="43" spans="3:52" x14ac:dyDescent="0.25">
      <c r="C43" s="117"/>
    </row>
    <row r="44" spans="3:52" x14ac:dyDescent="0.25">
      <c r="C44" s="117"/>
    </row>
    <row r="45" spans="3:52" x14ac:dyDescent="0.25">
      <c r="C45" s="117"/>
    </row>
    <row r="46" spans="3:52" x14ac:dyDescent="0.25">
      <c r="C46" s="117"/>
    </row>
    <row r="47" spans="3:52" x14ac:dyDescent="0.25">
      <c r="C47" s="117"/>
    </row>
    <row r="48" spans="3:52" x14ac:dyDescent="0.25">
      <c r="C48" s="117"/>
    </row>
    <row r="49" spans="3:3" x14ac:dyDescent="0.25">
      <c r="C49" s="117"/>
    </row>
    <row r="50" spans="3:3" x14ac:dyDescent="0.25">
      <c r="C50" s="117"/>
    </row>
    <row r="51" spans="3:3" x14ac:dyDescent="0.25">
      <c r="C51" s="117"/>
    </row>
    <row r="52" spans="3:3" x14ac:dyDescent="0.25">
      <c r="C52" s="117"/>
    </row>
    <row r="53" spans="3:3" x14ac:dyDescent="0.25">
      <c r="C53" s="117"/>
    </row>
    <row r="54" spans="3:3" x14ac:dyDescent="0.25">
      <c r="C54" s="117"/>
    </row>
    <row r="55" spans="3:3" x14ac:dyDescent="0.25">
      <c r="C55" s="117"/>
    </row>
    <row r="56" spans="3:3" x14ac:dyDescent="0.25">
      <c r="C56" s="117"/>
    </row>
    <row r="57" spans="3:3" x14ac:dyDescent="0.25">
      <c r="C57" s="117"/>
    </row>
    <row r="58" spans="3:3" x14ac:dyDescent="0.25">
      <c r="C58" s="117"/>
    </row>
    <row r="59" spans="3:3" x14ac:dyDescent="0.25">
      <c r="C59" s="117"/>
    </row>
    <row r="60" spans="3:3" x14ac:dyDescent="0.25">
      <c r="C60" s="117"/>
    </row>
    <row r="61" spans="3:3" x14ac:dyDescent="0.25">
      <c r="C61" s="117"/>
    </row>
    <row r="62" spans="3:3" x14ac:dyDescent="0.25">
      <c r="C62" s="117"/>
    </row>
    <row r="63" spans="3:3" x14ac:dyDescent="0.25">
      <c r="C63" s="117"/>
    </row>
    <row r="64" spans="3:3" x14ac:dyDescent="0.25">
      <c r="C64" s="117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5"/>
    <col min="3" max="3" width="25.28515625" style="75" customWidth="1"/>
    <col min="4" max="12" width="9.140625" style="35"/>
    <col min="13" max="16384" width="9.140625" style="75"/>
  </cols>
  <sheetData>
    <row r="1" spans="1:51" x14ac:dyDescent="0.25">
      <c r="A1" s="75" t="s">
        <v>372</v>
      </c>
    </row>
    <row r="7" spans="1:51" x14ac:dyDescent="0.25">
      <c r="D7" s="35">
        <v>2012</v>
      </c>
      <c r="E7" s="35">
        <v>2013</v>
      </c>
      <c r="F7" s="35">
        <v>2014</v>
      </c>
      <c r="G7" s="35">
        <v>2015</v>
      </c>
      <c r="H7" s="35">
        <v>2016</v>
      </c>
      <c r="I7" s="35">
        <v>2017</v>
      </c>
      <c r="J7" s="35">
        <v>2018</v>
      </c>
      <c r="K7" s="35">
        <v>2019</v>
      </c>
      <c r="L7" s="35">
        <v>2020</v>
      </c>
      <c r="M7" s="75">
        <v>2021</v>
      </c>
      <c r="N7" s="75">
        <v>2022</v>
      </c>
      <c r="O7" s="75">
        <v>2023</v>
      </c>
      <c r="P7" s="75">
        <v>2024</v>
      </c>
      <c r="Q7" s="75">
        <v>2025</v>
      </c>
      <c r="R7" s="75">
        <v>2026</v>
      </c>
      <c r="S7" s="75">
        <v>2027</v>
      </c>
      <c r="T7" s="75">
        <v>2028</v>
      </c>
      <c r="U7" s="75">
        <v>2029</v>
      </c>
      <c r="V7" s="75">
        <v>2030</v>
      </c>
      <c r="W7" s="75">
        <v>2031</v>
      </c>
      <c r="X7" s="75">
        <v>2032</v>
      </c>
      <c r="Y7" s="75">
        <v>2033</v>
      </c>
      <c r="Z7" s="75">
        <v>2034</v>
      </c>
      <c r="AA7" s="75">
        <v>2035</v>
      </c>
      <c r="AB7" s="75">
        <v>2036</v>
      </c>
      <c r="AC7" s="75">
        <v>2037</v>
      </c>
      <c r="AD7" s="75">
        <v>2038</v>
      </c>
      <c r="AE7" s="75">
        <v>2039</v>
      </c>
      <c r="AF7" s="75">
        <v>2040</v>
      </c>
      <c r="AG7" s="75">
        <v>2041</v>
      </c>
      <c r="AH7" s="75">
        <v>2042</v>
      </c>
      <c r="AI7" s="75">
        <v>2043</v>
      </c>
      <c r="AJ7" s="75">
        <v>2044</v>
      </c>
      <c r="AK7" s="75">
        <v>2045</v>
      </c>
      <c r="AL7" s="75">
        <v>2046</v>
      </c>
      <c r="AM7" s="75">
        <v>2047</v>
      </c>
      <c r="AN7" s="75">
        <v>2048</v>
      </c>
      <c r="AO7" s="75">
        <v>2049</v>
      </c>
      <c r="AP7" s="75">
        <v>2050</v>
      </c>
    </row>
    <row r="8" spans="1:51" x14ac:dyDescent="0.25">
      <c r="A8" s="75" t="s">
        <v>373</v>
      </c>
      <c r="B8" s="75" t="s">
        <v>374</v>
      </c>
      <c r="C8" s="75" t="str">
        <f>[3]Scenarios!$B8</f>
        <v>Ucon7-75-L</v>
      </c>
      <c r="D8" s="116">
        <v>1</v>
      </c>
      <c r="E8" s="116">
        <v>1</v>
      </c>
      <c r="F8" s="116">
        <v>1</v>
      </c>
      <c r="G8" s="116">
        <v>1</v>
      </c>
      <c r="H8" s="116">
        <v>1</v>
      </c>
      <c r="I8" s="116">
        <v>1</v>
      </c>
      <c r="J8" s="116">
        <v>1</v>
      </c>
      <c r="K8" s="116">
        <v>1</v>
      </c>
      <c r="L8" s="116">
        <v>1</v>
      </c>
      <c r="M8" s="102">
        <v>1</v>
      </c>
      <c r="N8" s="102">
        <v>1</v>
      </c>
      <c r="O8" s="102">
        <v>1</v>
      </c>
      <c r="P8" s="102">
        <v>1</v>
      </c>
      <c r="Q8" s="102">
        <v>1</v>
      </c>
      <c r="R8" s="102">
        <v>1</v>
      </c>
      <c r="S8" s="102">
        <v>1</v>
      </c>
      <c r="T8" s="102">
        <v>1</v>
      </c>
      <c r="U8" s="102">
        <v>1</v>
      </c>
      <c r="V8" s="102">
        <v>1</v>
      </c>
      <c r="W8" s="102">
        <v>1</v>
      </c>
      <c r="X8" s="102">
        <v>1</v>
      </c>
      <c r="Y8" s="102">
        <v>1</v>
      </c>
      <c r="Z8" s="102">
        <v>1</v>
      </c>
      <c r="AA8" s="102">
        <v>1</v>
      </c>
      <c r="AB8" s="102">
        <v>1</v>
      </c>
      <c r="AC8" s="102">
        <v>1</v>
      </c>
      <c r="AD8" s="102">
        <v>1</v>
      </c>
      <c r="AE8" s="102">
        <v>1</v>
      </c>
      <c r="AF8" s="102">
        <v>1</v>
      </c>
      <c r="AG8" s="102">
        <v>1</v>
      </c>
      <c r="AH8" s="102">
        <v>1</v>
      </c>
      <c r="AI8" s="102">
        <v>1</v>
      </c>
      <c r="AJ8" s="102">
        <v>1</v>
      </c>
      <c r="AK8" s="102">
        <v>1</v>
      </c>
      <c r="AL8" s="102">
        <v>1</v>
      </c>
      <c r="AM8" s="102">
        <v>1</v>
      </c>
      <c r="AN8" s="102">
        <v>1</v>
      </c>
      <c r="AO8" s="102">
        <v>1</v>
      </c>
      <c r="AP8" s="102">
        <v>1</v>
      </c>
      <c r="AX8" s="104"/>
      <c r="AY8" s="54"/>
    </row>
    <row r="9" spans="1:51" x14ac:dyDescent="0.25">
      <c r="A9" s="75" t="s">
        <v>373</v>
      </c>
      <c r="B9" s="75" t="s">
        <v>374</v>
      </c>
      <c r="C9" s="75" t="str">
        <f>[3]Scenarios!$B9</f>
        <v>Con7-75-L</v>
      </c>
      <c r="D9" s="116">
        <v>1</v>
      </c>
      <c r="E9" s="116">
        <v>1</v>
      </c>
      <c r="F9" s="116">
        <v>1</v>
      </c>
      <c r="G9" s="116">
        <v>1</v>
      </c>
      <c r="H9" s="116">
        <v>1</v>
      </c>
      <c r="I9" s="116">
        <v>1</v>
      </c>
      <c r="J9" s="116">
        <v>1</v>
      </c>
      <c r="K9" s="116">
        <v>1</v>
      </c>
      <c r="L9" s="116">
        <v>1</v>
      </c>
      <c r="M9" s="102">
        <v>1</v>
      </c>
      <c r="N9" s="102">
        <v>1</v>
      </c>
      <c r="O9" s="102">
        <v>1</v>
      </c>
      <c r="P9" s="102">
        <v>1</v>
      </c>
      <c r="Q9" s="102">
        <v>1</v>
      </c>
      <c r="R9" s="102">
        <v>1</v>
      </c>
      <c r="S9" s="102">
        <v>1</v>
      </c>
      <c r="T9" s="102">
        <v>1</v>
      </c>
      <c r="U9" s="102">
        <v>1</v>
      </c>
      <c r="V9" s="102">
        <v>1</v>
      </c>
      <c r="W9" s="102">
        <v>1</v>
      </c>
      <c r="X9" s="102">
        <v>1</v>
      </c>
      <c r="Y9" s="102">
        <v>1</v>
      </c>
      <c r="Z9" s="102">
        <v>1</v>
      </c>
      <c r="AA9" s="102">
        <v>1</v>
      </c>
      <c r="AB9" s="102">
        <v>1</v>
      </c>
      <c r="AC9" s="102">
        <v>1</v>
      </c>
      <c r="AD9" s="102">
        <v>1</v>
      </c>
      <c r="AE9" s="102">
        <v>1</v>
      </c>
      <c r="AF9" s="102">
        <v>1</v>
      </c>
      <c r="AG9" s="102">
        <v>1</v>
      </c>
      <c r="AH9" s="102">
        <v>1</v>
      </c>
      <c r="AI9" s="102">
        <v>1</v>
      </c>
      <c r="AJ9" s="102">
        <v>1</v>
      </c>
      <c r="AK9" s="102">
        <v>1</v>
      </c>
      <c r="AL9" s="102">
        <v>1</v>
      </c>
      <c r="AM9" s="102">
        <v>1</v>
      </c>
      <c r="AN9" s="102">
        <v>1</v>
      </c>
      <c r="AO9" s="102">
        <v>1</v>
      </c>
      <c r="AP9" s="102">
        <v>1</v>
      </c>
      <c r="AX9" s="104"/>
      <c r="AY9" s="54"/>
    </row>
    <row r="10" spans="1:51" x14ac:dyDescent="0.25">
      <c r="A10" s="75" t="s">
        <v>373</v>
      </c>
      <c r="B10" s="75" t="s">
        <v>374</v>
      </c>
      <c r="C10" s="75" t="str">
        <f>[3]Scenarios!$B10</f>
        <v>Ucon_NB-UCE-L</v>
      </c>
      <c r="D10" s="116">
        <v>1</v>
      </c>
      <c r="E10" s="116">
        <v>1</v>
      </c>
      <c r="F10" s="116">
        <v>1</v>
      </c>
      <c r="G10" s="116">
        <v>1</v>
      </c>
      <c r="H10" s="116">
        <v>1</v>
      </c>
      <c r="I10" s="116">
        <v>1</v>
      </c>
      <c r="J10" s="116">
        <v>1</v>
      </c>
      <c r="K10" s="116">
        <v>1</v>
      </c>
      <c r="L10" s="116">
        <v>1</v>
      </c>
      <c r="M10" s="102">
        <v>1</v>
      </c>
      <c r="N10" s="102">
        <v>1</v>
      </c>
      <c r="O10" s="102">
        <v>1</v>
      </c>
      <c r="P10" s="102">
        <v>1</v>
      </c>
      <c r="Q10" s="102">
        <v>1</v>
      </c>
      <c r="R10" s="102">
        <v>1</v>
      </c>
      <c r="S10" s="102">
        <v>1</v>
      </c>
      <c r="T10" s="102">
        <v>1</v>
      </c>
      <c r="U10" s="102">
        <v>1</v>
      </c>
      <c r="V10" s="102">
        <v>1</v>
      </c>
      <c r="W10" s="102">
        <v>1</v>
      </c>
      <c r="X10" s="102">
        <v>1</v>
      </c>
      <c r="Y10" s="102">
        <v>1</v>
      </c>
      <c r="Z10" s="102">
        <v>1</v>
      </c>
      <c r="AA10" s="102">
        <v>1</v>
      </c>
      <c r="AB10" s="102">
        <v>1</v>
      </c>
      <c r="AC10" s="102">
        <v>1</v>
      </c>
      <c r="AD10" s="102">
        <v>1</v>
      </c>
      <c r="AE10" s="102">
        <v>1</v>
      </c>
      <c r="AF10" s="102">
        <v>1</v>
      </c>
      <c r="AG10" s="102">
        <v>1</v>
      </c>
      <c r="AH10" s="102">
        <v>1</v>
      </c>
      <c r="AI10" s="102">
        <v>1</v>
      </c>
      <c r="AJ10" s="102">
        <v>1</v>
      </c>
      <c r="AK10" s="102">
        <v>1</v>
      </c>
      <c r="AL10" s="102">
        <v>1</v>
      </c>
      <c r="AM10" s="102">
        <v>1</v>
      </c>
      <c r="AN10" s="102">
        <v>1</v>
      </c>
      <c r="AO10" s="102">
        <v>1</v>
      </c>
      <c r="AP10" s="102">
        <v>1</v>
      </c>
      <c r="AX10" s="104"/>
      <c r="AY10" s="54"/>
    </row>
    <row r="11" spans="1:51" x14ac:dyDescent="0.25">
      <c r="A11" s="75" t="s">
        <v>373</v>
      </c>
      <c r="B11" s="75" t="s">
        <v>374</v>
      </c>
      <c r="C11" s="75" t="str">
        <f>[3]Scenarios!$B11</f>
        <v>Con_NB-UCE</v>
      </c>
      <c r="D11" s="116">
        <v>1</v>
      </c>
      <c r="E11" s="116">
        <v>1</v>
      </c>
      <c r="F11" s="116">
        <v>1</v>
      </c>
      <c r="G11" s="116">
        <v>1</v>
      </c>
      <c r="H11" s="116">
        <v>1</v>
      </c>
      <c r="I11" s="116">
        <v>1</v>
      </c>
      <c r="J11" s="116">
        <v>1</v>
      </c>
      <c r="K11" s="116">
        <v>1</v>
      </c>
      <c r="L11" s="116">
        <v>1</v>
      </c>
      <c r="M11" s="102">
        <v>1</v>
      </c>
      <c r="N11" s="102">
        <v>1</v>
      </c>
      <c r="O11" s="102">
        <v>1</v>
      </c>
      <c r="P11" s="102">
        <v>1</v>
      </c>
      <c r="Q11" s="102">
        <v>1</v>
      </c>
      <c r="R11" s="102">
        <v>1</v>
      </c>
      <c r="S11" s="102">
        <v>1</v>
      </c>
      <c r="T11" s="102">
        <v>1</v>
      </c>
      <c r="U11" s="102">
        <v>1</v>
      </c>
      <c r="V11" s="102">
        <v>1</v>
      </c>
      <c r="W11" s="102">
        <v>1</v>
      </c>
      <c r="X11" s="102">
        <v>1</v>
      </c>
      <c r="Y11" s="102">
        <v>1</v>
      </c>
      <c r="Z11" s="102">
        <v>1</v>
      </c>
      <c r="AA11" s="102">
        <v>1</v>
      </c>
      <c r="AB11" s="102">
        <v>1</v>
      </c>
      <c r="AC11" s="102">
        <v>1</v>
      </c>
      <c r="AD11" s="102">
        <v>1</v>
      </c>
      <c r="AE11" s="102">
        <v>1</v>
      </c>
      <c r="AF11" s="102">
        <v>1</v>
      </c>
      <c r="AG11" s="102">
        <v>1</v>
      </c>
      <c r="AH11" s="102">
        <v>1</v>
      </c>
      <c r="AI11" s="102">
        <v>1</v>
      </c>
      <c r="AJ11" s="102">
        <v>1</v>
      </c>
      <c r="AK11" s="102">
        <v>1</v>
      </c>
      <c r="AL11" s="102">
        <v>1</v>
      </c>
      <c r="AM11" s="102">
        <v>1</v>
      </c>
      <c r="AN11" s="102">
        <v>1</v>
      </c>
      <c r="AO11" s="102">
        <v>1</v>
      </c>
      <c r="AP11" s="102">
        <v>1</v>
      </c>
      <c r="AX11" s="104"/>
      <c r="AY11" s="54"/>
    </row>
    <row r="12" spans="1:51" x14ac:dyDescent="0.25">
      <c r="A12" s="75" t="s">
        <v>373</v>
      </c>
      <c r="B12" s="75" t="s">
        <v>374</v>
      </c>
      <c r="C12" s="75" t="str">
        <f>[3]Scenarios!$B12</f>
        <v>Ucon_NB9-5</v>
      </c>
      <c r="D12" s="116">
        <v>1</v>
      </c>
      <c r="E12" s="116">
        <v>1</v>
      </c>
      <c r="F12" s="116">
        <v>1</v>
      </c>
      <c r="G12" s="116">
        <v>1</v>
      </c>
      <c r="H12" s="116">
        <v>1</v>
      </c>
      <c r="I12" s="116">
        <v>1</v>
      </c>
      <c r="J12" s="116">
        <v>1</v>
      </c>
      <c r="K12" s="116">
        <v>1</v>
      </c>
      <c r="L12" s="116">
        <v>1</v>
      </c>
      <c r="M12" s="102">
        <v>1</v>
      </c>
      <c r="N12" s="102">
        <v>1</v>
      </c>
      <c r="O12" s="102">
        <v>1</v>
      </c>
      <c r="P12" s="102">
        <v>1</v>
      </c>
      <c r="Q12" s="102">
        <v>1</v>
      </c>
      <c r="R12" s="102">
        <v>1</v>
      </c>
      <c r="S12" s="102">
        <v>1</v>
      </c>
      <c r="T12" s="102">
        <v>1</v>
      </c>
      <c r="U12" s="102">
        <v>1</v>
      </c>
      <c r="V12" s="102">
        <v>1</v>
      </c>
      <c r="W12" s="102">
        <v>1</v>
      </c>
      <c r="X12" s="102">
        <v>1</v>
      </c>
      <c r="Y12" s="102">
        <v>1</v>
      </c>
      <c r="Z12" s="102">
        <v>1</v>
      </c>
      <c r="AA12" s="102">
        <v>1</v>
      </c>
      <c r="AB12" s="102">
        <v>1</v>
      </c>
      <c r="AC12" s="102">
        <v>1</v>
      </c>
      <c r="AD12" s="102">
        <v>1</v>
      </c>
      <c r="AE12" s="102">
        <v>1</v>
      </c>
      <c r="AF12" s="102">
        <v>1</v>
      </c>
      <c r="AG12" s="102">
        <v>1</v>
      </c>
      <c r="AH12" s="102">
        <v>1</v>
      </c>
      <c r="AI12" s="102">
        <v>1</v>
      </c>
      <c r="AJ12" s="102">
        <v>1</v>
      </c>
      <c r="AK12" s="102">
        <v>1</v>
      </c>
      <c r="AL12" s="102">
        <v>1</v>
      </c>
      <c r="AM12" s="102">
        <v>1</v>
      </c>
      <c r="AN12" s="102">
        <v>1</v>
      </c>
      <c r="AO12" s="102">
        <v>1</v>
      </c>
      <c r="AP12" s="102">
        <v>1</v>
      </c>
      <c r="AX12" s="104"/>
      <c r="AY12" s="54"/>
    </row>
    <row r="13" spans="1:51" x14ac:dyDescent="0.25">
      <c r="A13" s="75" t="s">
        <v>373</v>
      </c>
      <c r="B13" s="75" t="s">
        <v>374</v>
      </c>
      <c r="C13" s="75" t="str">
        <f>[3]Scenarios!$B13</f>
        <v>RE_CON-UCE-L</v>
      </c>
      <c r="D13" s="116">
        <v>1</v>
      </c>
      <c r="E13" s="114">
        <v>1</v>
      </c>
      <c r="F13" s="114">
        <v>1</v>
      </c>
      <c r="G13" s="114">
        <v>1</v>
      </c>
      <c r="H13" s="114">
        <v>1</v>
      </c>
      <c r="I13" s="114">
        <v>1</v>
      </c>
      <c r="J13" s="114">
        <v>1</v>
      </c>
      <c r="K13" s="114">
        <v>1</v>
      </c>
      <c r="L13" s="114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  <c r="AX13" s="104"/>
      <c r="AY13" s="54"/>
    </row>
    <row r="14" spans="1:51" x14ac:dyDescent="0.25">
      <c r="A14" s="75" t="s">
        <v>373</v>
      </c>
      <c r="B14" s="75" t="s">
        <v>374</v>
      </c>
      <c r="C14" s="75" t="str">
        <f>[3]Scenarios!$B14</f>
        <v>TRAPES-UCE-L</v>
      </c>
      <c r="D14" s="116">
        <v>1</v>
      </c>
      <c r="E14" s="116">
        <v>1</v>
      </c>
      <c r="F14" s="116">
        <v>1</v>
      </c>
      <c r="G14" s="116">
        <v>1</v>
      </c>
      <c r="H14" s="116">
        <v>1</v>
      </c>
      <c r="I14" s="116">
        <v>1</v>
      </c>
      <c r="J14" s="116">
        <v>1</v>
      </c>
      <c r="K14" s="116">
        <v>1</v>
      </c>
      <c r="L14" s="116">
        <v>1</v>
      </c>
      <c r="M14" s="102">
        <v>1</v>
      </c>
      <c r="N14" s="102">
        <v>1</v>
      </c>
      <c r="O14" s="102">
        <v>1</v>
      </c>
      <c r="P14" s="102">
        <v>1</v>
      </c>
      <c r="Q14" s="102">
        <v>1</v>
      </c>
      <c r="R14" s="102">
        <v>1</v>
      </c>
      <c r="S14" s="102">
        <v>1</v>
      </c>
      <c r="T14" s="102">
        <v>1</v>
      </c>
      <c r="U14" s="102">
        <v>1</v>
      </c>
      <c r="V14" s="102">
        <v>1</v>
      </c>
      <c r="W14" s="102">
        <v>1</v>
      </c>
      <c r="X14" s="102">
        <v>1</v>
      </c>
      <c r="Y14" s="102">
        <v>1</v>
      </c>
      <c r="Z14" s="102">
        <v>1</v>
      </c>
      <c r="AA14" s="102">
        <v>1</v>
      </c>
      <c r="AB14" s="102">
        <v>1</v>
      </c>
      <c r="AC14" s="102">
        <v>1</v>
      </c>
      <c r="AD14" s="102">
        <v>1</v>
      </c>
      <c r="AE14" s="102">
        <v>1</v>
      </c>
      <c r="AF14" s="102">
        <v>1</v>
      </c>
      <c r="AG14" s="102">
        <v>1</v>
      </c>
      <c r="AH14" s="102">
        <v>1</v>
      </c>
      <c r="AI14" s="102">
        <v>1</v>
      </c>
      <c r="AJ14" s="102">
        <v>1</v>
      </c>
      <c r="AK14" s="102">
        <v>1</v>
      </c>
      <c r="AL14" s="102">
        <v>1</v>
      </c>
      <c r="AM14" s="102">
        <v>1</v>
      </c>
      <c r="AN14" s="102">
        <v>1</v>
      </c>
      <c r="AO14" s="102">
        <v>1</v>
      </c>
      <c r="AP14" s="102">
        <v>1</v>
      </c>
      <c r="AX14" s="104"/>
      <c r="AY14" s="54"/>
    </row>
    <row r="15" spans="1:51" x14ac:dyDescent="0.25">
      <c r="A15" s="75" t="s">
        <v>373</v>
      </c>
      <c r="B15" s="75" t="s">
        <v>374</v>
      </c>
      <c r="C15" s="75" t="str">
        <f>[3]Scenarios!$B15</f>
        <v>REF2019-UCE-L</v>
      </c>
      <c r="D15" s="116">
        <v>1</v>
      </c>
      <c r="E15" s="116">
        <v>1</v>
      </c>
      <c r="F15" s="116">
        <v>1</v>
      </c>
      <c r="G15" s="116">
        <v>1</v>
      </c>
      <c r="H15" s="116">
        <v>1</v>
      </c>
      <c r="I15" s="116">
        <v>1</v>
      </c>
      <c r="J15" s="116">
        <v>1</v>
      </c>
      <c r="K15" s="116">
        <v>1</v>
      </c>
      <c r="L15" s="116">
        <v>1</v>
      </c>
      <c r="M15" s="102">
        <v>1</v>
      </c>
      <c r="N15" s="102">
        <v>1</v>
      </c>
      <c r="O15" s="102">
        <v>1</v>
      </c>
      <c r="P15" s="102">
        <v>1</v>
      </c>
      <c r="Q15" s="102">
        <v>1</v>
      </c>
      <c r="R15" s="102">
        <v>1</v>
      </c>
      <c r="S15" s="102">
        <v>1</v>
      </c>
      <c r="T15" s="102">
        <v>1</v>
      </c>
      <c r="U15" s="102">
        <v>1</v>
      </c>
      <c r="V15" s="102">
        <v>1</v>
      </c>
      <c r="W15" s="102">
        <v>1</v>
      </c>
      <c r="X15" s="102">
        <v>1</v>
      </c>
      <c r="Y15" s="102">
        <v>1</v>
      </c>
      <c r="Z15" s="102">
        <v>1</v>
      </c>
      <c r="AA15" s="102">
        <v>1</v>
      </c>
      <c r="AB15" s="102">
        <v>1</v>
      </c>
      <c r="AC15" s="102">
        <v>1</v>
      </c>
      <c r="AD15" s="102">
        <v>1</v>
      </c>
      <c r="AE15" s="102">
        <v>1</v>
      </c>
      <c r="AF15" s="102">
        <v>1</v>
      </c>
      <c r="AG15" s="102">
        <v>1</v>
      </c>
      <c r="AH15" s="102">
        <v>1</v>
      </c>
      <c r="AI15" s="102">
        <v>1</v>
      </c>
      <c r="AJ15" s="102">
        <v>1</v>
      </c>
      <c r="AK15" s="102">
        <v>1</v>
      </c>
      <c r="AL15" s="102">
        <v>1</v>
      </c>
      <c r="AM15" s="102">
        <v>1</v>
      </c>
      <c r="AN15" s="102">
        <v>1</v>
      </c>
      <c r="AO15" s="102">
        <v>1</v>
      </c>
      <c r="AP15" s="102">
        <v>1</v>
      </c>
      <c r="AX15" s="104"/>
      <c r="AY15" s="54"/>
    </row>
    <row r="16" spans="1:51" x14ac:dyDescent="0.25">
      <c r="A16" s="75" t="s">
        <v>373</v>
      </c>
      <c r="B16" s="75" t="s">
        <v>374</v>
      </c>
      <c r="C16" s="75" t="str">
        <f>[3]Scenarios!$B16</f>
        <v>REF20195-L</v>
      </c>
      <c r="D16" s="116">
        <v>1</v>
      </c>
      <c r="E16" s="116">
        <v>1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1</v>
      </c>
      <c r="L16" s="116">
        <v>1</v>
      </c>
      <c r="M16" s="102">
        <v>1</v>
      </c>
      <c r="N16" s="102">
        <v>1</v>
      </c>
      <c r="O16" s="102">
        <v>1</v>
      </c>
      <c r="P16" s="102">
        <v>1</v>
      </c>
      <c r="Q16" s="102">
        <v>1</v>
      </c>
      <c r="R16" s="102">
        <v>1</v>
      </c>
      <c r="S16" s="102">
        <v>1</v>
      </c>
      <c r="T16" s="102">
        <v>1</v>
      </c>
      <c r="U16" s="102">
        <v>1</v>
      </c>
      <c r="V16" s="102">
        <v>1</v>
      </c>
      <c r="W16" s="102">
        <v>1</v>
      </c>
      <c r="X16" s="102">
        <v>1</v>
      </c>
      <c r="Y16" s="102">
        <v>1</v>
      </c>
      <c r="Z16" s="102">
        <v>1</v>
      </c>
      <c r="AA16" s="102">
        <v>1</v>
      </c>
      <c r="AB16" s="102">
        <v>1</v>
      </c>
      <c r="AC16" s="102">
        <v>1</v>
      </c>
      <c r="AD16" s="102">
        <v>1</v>
      </c>
      <c r="AE16" s="102">
        <v>1</v>
      </c>
      <c r="AF16" s="102">
        <v>1</v>
      </c>
      <c r="AG16" s="102">
        <v>1</v>
      </c>
      <c r="AH16" s="102">
        <v>1</v>
      </c>
      <c r="AI16" s="102">
        <v>1</v>
      </c>
      <c r="AJ16" s="102">
        <v>1</v>
      </c>
      <c r="AK16" s="102">
        <v>1</v>
      </c>
      <c r="AL16" s="102">
        <v>1</v>
      </c>
      <c r="AM16" s="102">
        <v>1</v>
      </c>
      <c r="AN16" s="102">
        <v>1</v>
      </c>
      <c r="AO16" s="102">
        <v>1</v>
      </c>
      <c r="AP16" s="102">
        <v>1</v>
      </c>
      <c r="AX16" s="104"/>
      <c r="AY16" s="54"/>
    </row>
    <row r="17" spans="1:51" x14ac:dyDescent="0.25">
      <c r="A17" s="75" t="s">
        <v>373</v>
      </c>
      <c r="B17" s="75" t="s">
        <v>374</v>
      </c>
      <c r="C17" s="75" t="str">
        <f>[3]Scenarios!$B17</f>
        <v>T3P2S8RL-UCE</v>
      </c>
      <c r="D17" s="116">
        <v>1</v>
      </c>
      <c r="E17" s="116">
        <v>1</v>
      </c>
      <c r="F17" s="116">
        <v>1</v>
      </c>
      <c r="G17" s="116">
        <v>1</v>
      </c>
      <c r="H17" s="116">
        <v>1</v>
      </c>
      <c r="I17" s="116">
        <v>1</v>
      </c>
      <c r="J17" s="116">
        <v>1</v>
      </c>
      <c r="K17" s="116">
        <v>1</v>
      </c>
      <c r="L17" s="116">
        <v>1</v>
      </c>
      <c r="M17" s="102">
        <v>1</v>
      </c>
      <c r="N17" s="102">
        <v>1</v>
      </c>
      <c r="O17" s="102">
        <v>1</v>
      </c>
      <c r="P17" s="102">
        <v>1</v>
      </c>
      <c r="Q17" s="102">
        <v>1</v>
      </c>
      <c r="R17" s="102">
        <v>1</v>
      </c>
      <c r="S17" s="102">
        <v>1</v>
      </c>
      <c r="T17" s="102">
        <v>1</v>
      </c>
      <c r="U17" s="102">
        <v>1</v>
      </c>
      <c r="V17" s="102">
        <v>1</v>
      </c>
      <c r="W17" s="102">
        <v>1</v>
      </c>
      <c r="X17" s="102">
        <v>1</v>
      </c>
      <c r="Y17" s="102">
        <v>1</v>
      </c>
      <c r="Z17" s="102">
        <v>1</v>
      </c>
      <c r="AA17" s="102">
        <v>1</v>
      </c>
      <c r="AB17" s="102">
        <v>1</v>
      </c>
      <c r="AC17" s="102">
        <v>1</v>
      </c>
      <c r="AD17" s="102">
        <v>1</v>
      </c>
      <c r="AE17" s="102">
        <v>1</v>
      </c>
      <c r="AF17" s="102">
        <v>1</v>
      </c>
      <c r="AG17" s="102">
        <v>1</v>
      </c>
      <c r="AH17" s="102">
        <v>1</v>
      </c>
      <c r="AI17" s="102">
        <v>1</v>
      </c>
      <c r="AJ17" s="102">
        <v>1</v>
      </c>
      <c r="AK17" s="102">
        <v>1</v>
      </c>
      <c r="AL17" s="102">
        <v>1</v>
      </c>
      <c r="AM17" s="102">
        <v>1</v>
      </c>
      <c r="AN17" s="102">
        <v>1</v>
      </c>
      <c r="AO17" s="102">
        <v>1</v>
      </c>
      <c r="AP17" s="102">
        <v>1</v>
      </c>
      <c r="AX17" s="104"/>
      <c r="AY17" s="54"/>
    </row>
    <row r="18" spans="1:51" x14ac:dyDescent="0.25">
      <c r="AX18" s="104"/>
      <c r="AY18" s="54"/>
    </row>
    <row r="19" spans="1:51" x14ac:dyDescent="0.25"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X19" s="104"/>
      <c r="AY19" s="54"/>
    </row>
    <row r="20" spans="1:51" x14ac:dyDescent="0.25">
      <c r="AX20" s="104"/>
      <c r="AY20" s="54"/>
    </row>
    <row r="21" spans="1:51" x14ac:dyDescent="0.25">
      <c r="S21" s="119"/>
      <c r="AX21" s="104"/>
      <c r="AY21" s="54"/>
    </row>
    <row r="22" spans="1:51" x14ac:dyDescent="0.25">
      <c r="M22" s="103"/>
      <c r="N22" s="103"/>
      <c r="O22" s="103"/>
      <c r="P22" s="103"/>
      <c r="Q22" s="103"/>
      <c r="R22" s="103"/>
      <c r="S22" s="119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X22" s="104"/>
      <c r="AY22" s="54"/>
    </row>
    <row r="23" spans="1:51" x14ac:dyDescent="0.25">
      <c r="S23" s="119"/>
      <c r="AX23" s="104"/>
      <c r="AY23" s="54"/>
    </row>
    <row r="24" spans="1:51" x14ac:dyDescent="0.25">
      <c r="C24" s="115"/>
      <c r="S24" s="119"/>
      <c r="AX24" s="104"/>
      <c r="AY24" s="54"/>
    </row>
    <row r="25" spans="1:51" x14ac:dyDescent="0.25">
      <c r="C25" s="115"/>
      <c r="S25" s="119"/>
      <c r="AX25" s="104"/>
      <c r="AY25" s="54"/>
    </row>
    <row r="26" spans="1:51" x14ac:dyDescent="0.25">
      <c r="C26" s="115"/>
      <c r="S26" s="119"/>
      <c r="AX26" s="104"/>
      <c r="AY26" s="54"/>
    </row>
    <row r="27" spans="1:51" x14ac:dyDescent="0.25">
      <c r="C27" s="115"/>
      <c r="S27" s="119"/>
      <c r="T27" s="118"/>
      <c r="AX27" s="104"/>
      <c r="AY27" s="54"/>
    </row>
    <row r="28" spans="1:51" x14ac:dyDescent="0.25">
      <c r="C28" s="115"/>
      <c r="S28" s="119"/>
      <c r="T28" s="118"/>
      <c r="AX28" s="104"/>
      <c r="AY28" s="54"/>
    </row>
    <row r="29" spans="1:51" x14ac:dyDescent="0.25">
      <c r="C29" s="115"/>
      <c r="S29" s="119"/>
      <c r="T29" s="118"/>
      <c r="AX29" s="104"/>
      <c r="AY29" s="54"/>
    </row>
    <row r="30" spans="1:51" x14ac:dyDescent="0.25">
      <c r="C30" s="115"/>
      <c r="S30" s="119"/>
      <c r="T30" s="118"/>
      <c r="AX30" s="104"/>
      <c r="AY30" s="54"/>
    </row>
    <row r="31" spans="1:51" x14ac:dyDescent="0.25">
      <c r="C31" s="115"/>
      <c r="S31" s="119"/>
      <c r="T31" s="118"/>
      <c r="AX31" s="104"/>
      <c r="AY31" s="54"/>
    </row>
    <row r="32" spans="1:51" x14ac:dyDescent="0.25">
      <c r="C32" s="115"/>
      <c r="S32" s="119"/>
      <c r="T32" s="118"/>
      <c r="AX32" s="104"/>
      <c r="AY32" s="54"/>
    </row>
    <row r="33" spans="3:51" x14ac:dyDescent="0.25">
      <c r="C33" s="115"/>
      <c r="S33" s="119"/>
      <c r="T33" s="118"/>
      <c r="AX33" s="104"/>
      <c r="AY33" s="54"/>
    </row>
    <row r="34" spans="3:51" x14ac:dyDescent="0.25">
      <c r="C34" s="115"/>
      <c r="S34" s="119"/>
      <c r="T34" s="118"/>
      <c r="AX34" s="104"/>
      <c r="AY34" s="54"/>
    </row>
    <row r="35" spans="3:51" x14ac:dyDescent="0.25">
      <c r="C35" s="115"/>
      <c r="S35" s="119"/>
      <c r="T35" s="118"/>
      <c r="AX35" s="104"/>
      <c r="AY35" s="54"/>
    </row>
    <row r="36" spans="3:51" x14ac:dyDescent="0.25">
      <c r="C36" s="115"/>
      <c r="S36" s="119"/>
      <c r="T36" s="118"/>
      <c r="AX36" s="104"/>
      <c r="AY36" s="54"/>
    </row>
    <row r="37" spans="3:51" x14ac:dyDescent="0.25">
      <c r="C37" s="115"/>
      <c r="S37" s="119"/>
      <c r="T37" s="118"/>
      <c r="AX37" s="104"/>
      <c r="AY37" s="54"/>
    </row>
    <row r="38" spans="3:51" x14ac:dyDescent="0.25">
      <c r="C38" s="115"/>
      <c r="S38" s="119"/>
      <c r="T38" s="118"/>
      <c r="AX38" s="104"/>
      <c r="AY38" s="54"/>
    </row>
    <row r="39" spans="3:51" x14ac:dyDescent="0.25">
      <c r="C39" s="115"/>
      <c r="S39" s="119"/>
      <c r="T39" s="118"/>
      <c r="AX39" s="104"/>
      <c r="AY39" s="54"/>
    </row>
    <row r="40" spans="3:51" x14ac:dyDescent="0.25">
      <c r="C40" s="115"/>
      <c r="S40" s="119"/>
      <c r="T40" s="118"/>
      <c r="AX40" s="104"/>
      <c r="AY40" s="54"/>
    </row>
    <row r="41" spans="3:51" x14ac:dyDescent="0.25">
      <c r="C41" s="115"/>
      <c r="S41" s="119"/>
      <c r="T41" s="118"/>
      <c r="AX41" s="104"/>
      <c r="AY41" s="54"/>
    </row>
    <row r="42" spans="3:51" x14ac:dyDescent="0.25">
      <c r="C42" s="115"/>
      <c r="S42" s="119"/>
      <c r="T42" s="118"/>
      <c r="AX42" s="104"/>
      <c r="AY42" s="54"/>
    </row>
    <row r="43" spans="3:51" x14ac:dyDescent="0.25">
      <c r="C43" s="115"/>
      <c r="S43" s="119"/>
      <c r="T43" s="118"/>
      <c r="AX43" s="104"/>
      <c r="AY43" s="54"/>
    </row>
    <row r="44" spans="3:51" x14ac:dyDescent="0.25">
      <c r="C44" s="115"/>
      <c r="S44" s="119"/>
      <c r="T44" s="118"/>
      <c r="AX44" s="104"/>
      <c r="AY44" s="54"/>
    </row>
    <row r="45" spans="3:51" x14ac:dyDescent="0.25">
      <c r="C45" s="115"/>
      <c r="S45" s="119"/>
      <c r="T45" s="118"/>
      <c r="AX45" s="104"/>
      <c r="AY45" s="54"/>
    </row>
    <row r="46" spans="3:51" x14ac:dyDescent="0.25">
      <c r="C46" s="115"/>
      <c r="S46" s="119"/>
      <c r="T46" s="118"/>
      <c r="AX46" s="104"/>
      <c r="AY46" s="54"/>
    </row>
    <row r="47" spans="3:51" x14ac:dyDescent="0.25">
      <c r="C47" s="115"/>
      <c r="S47" s="119"/>
      <c r="T47" s="118"/>
    </row>
    <row r="48" spans="3:51" x14ac:dyDescent="0.25">
      <c r="C48" s="115"/>
      <c r="S48" s="119"/>
      <c r="T48" s="118"/>
    </row>
    <row r="49" spans="3:20" x14ac:dyDescent="0.25">
      <c r="C49" s="115"/>
      <c r="S49" s="119"/>
      <c r="T49" s="118"/>
    </row>
    <row r="50" spans="3:20" x14ac:dyDescent="0.25">
      <c r="C50" s="115"/>
      <c r="S50" s="119"/>
      <c r="T50" s="118"/>
    </row>
    <row r="51" spans="3:20" x14ac:dyDescent="0.25">
      <c r="C51" s="115"/>
      <c r="S51" s="119"/>
      <c r="T51" s="118"/>
    </row>
    <row r="52" spans="3:20" x14ac:dyDescent="0.25">
      <c r="C52" s="115"/>
      <c r="S52" s="119"/>
      <c r="T52" s="118"/>
    </row>
    <row r="53" spans="3:20" x14ac:dyDescent="0.25">
      <c r="C53" s="115"/>
      <c r="S53" s="119"/>
      <c r="T53" s="118"/>
    </row>
    <row r="54" spans="3:20" x14ac:dyDescent="0.25">
      <c r="C54" s="115"/>
      <c r="S54" s="119"/>
      <c r="T54" s="118"/>
    </row>
    <row r="55" spans="3:20" x14ac:dyDescent="0.25">
      <c r="C55" s="115"/>
      <c r="S55" s="119"/>
      <c r="T55" s="118"/>
    </row>
    <row r="56" spans="3:20" x14ac:dyDescent="0.25">
      <c r="C56" s="115"/>
      <c r="S56" s="119"/>
      <c r="T56" s="118"/>
    </row>
    <row r="57" spans="3:20" x14ac:dyDescent="0.25">
      <c r="C57" s="115"/>
      <c r="S57" s="119"/>
      <c r="T57" s="118"/>
    </row>
    <row r="58" spans="3:20" x14ac:dyDescent="0.25">
      <c r="C58" s="115"/>
      <c r="S58" s="119"/>
      <c r="T58" s="118"/>
    </row>
    <row r="59" spans="3:20" x14ac:dyDescent="0.25">
      <c r="C59" s="115"/>
      <c r="T59" s="118"/>
    </row>
    <row r="60" spans="3:20" x14ac:dyDescent="0.25">
      <c r="C60" s="115"/>
      <c r="T60" s="118"/>
    </row>
    <row r="61" spans="3:20" x14ac:dyDescent="0.25">
      <c r="C61" s="115"/>
      <c r="T61" s="118"/>
    </row>
    <row r="62" spans="3:20" x14ac:dyDescent="0.25">
      <c r="C62" s="115"/>
      <c r="T62" s="118"/>
    </row>
    <row r="63" spans="3:20" x14ac:dyDescent="0.25">
      <c r="T63" s="118"/>
    </row>
    <row r="64" spans="3:20" x14ac:dyDescent="0.25">
      <c r="T64" s="11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0">
        <f ca="1">OFFSET(WPDATA!$A$196,C$5,$H$1+SUMIF(Sets!$W$7:$W$16,$A8,Sets!$Y$7:$Y$16)-1)</f>
        <v>0</v>
      </c>
      <c r="D8" s="60">
        <f ca="1">OFFSET(WPDATA!$A$196,D$5,$H$1+SUMIF(Sets!$W$7:$W$16,$A8,Sets!$Y$7:$Y$16)-1)</f>
        <v>0</v>
      </c>
      <c r="E8" s="60">
        <f ca="1">OFFSET(WPDATA!$A$196,E$5,$H$1+SUMIF(Sets!$W$7:$W$16,$A8,Sets!$Y$7:$Y$16)-1)</f>
        <v>0</v>
      </c>
      <c r="F8" s="60">
        <f ca="1">OFFSET(WPDATA!$A$196,F$5,$H$1+SUMIF(Sets!$W$7:$W$16,$A8,Sets!$Y$7:$Y$16)-1)</f>
        <v>0</v>
      </c>
      <c r="G8" s="60">
        <f ca="1">OFFSET(WPDATA!$A$196,G$5,$H$1+SUMIF(Sets!$W$7:$W$16,$A8,Sets!$Y$7:$Y$16)-1)</f>
        <v>0</v>
      </c>
      <c r="H8" s="60">
        <f ca="1">OFFSET(WPDATA!$A$196,H$5,$H$1+SUMIF(Sets!$W$7:$W$16,$A8,Sets!$Y$7:$Y$16)-1)</f>
        <v>0</v>
      </c>
      <c r="I8" s="60">
        <f ca="1">OFFSET(WPDATA!$A$196,I$5,$H$1+SUMIF(Sets!$W$7:$W$16,$A8,Sets!$Y$7:$Y$16)-1)</f>
        <v>0</v>
      </c>
      <c r="J8" s="60">
        <f ca="1">OFFSET(WPDATA!$A$196,J$5,$H$1+SUMIF(Sets!$W$7:$W$16,$A8,Sets!$Y$7:$Y$16)-1)</f>
        <v>0</v>
      </c>
      <c r="K8" s="60">
        <f ca="1">OFFSET(WPDATA!$A$196,K$5,$H$1+SUMIF(Sets!$W$7:$W$16,$A8,Sets!$Y$7:$Y$16)-1)</f>
        <v>0</v>
      </c>
      <c r="L8" s="60">
        <f ca="1">OFFSET(WPDATA!$A$196,L$5,$H$1+SUMIF(Sets!$W$7:$W$16,$A8,Sets!$Y$7:$Y$16)-1)</f>
        <v>0</v>
      </c>
      <c r="M8" s="60">
        <f ca="1">OFFSET(WPDATA!$A$196,M$5,$H$1+SUMIF(Sets!$W$7:$W$16,$A8,Sets!$Y$7:$Y$16)-1)</f>
        <v>0</v>
      </c>
      <c r="N8" s="60">
        <f ca="1">OFFSET(WPDATA!$A$196,N$5,$H$1+SUMIF(Sets!$W$7:$W$16,$A8,Sets!$Y$7:$Y$16)-1)</f>
        <v>0</v>
      </c>
      <c r="O8" s="60">
        <f ca="1">OFFSET(WPDATA!$A$196,O$5,$H$1+SUMIF(Sets!$W$7:$W$16,$A8,Sets!$Y$7:$Y$16)-1)</f>
        <v>0</v>
      </c>
      <c r="P8" s="60">
        <f ca="1">OFFSET(WPDATA!$A$196,P$5,$H$1+SUMIF(Sets!$W$7:$W$16,$A8,Sets!$Y$7:$Y$16)-1)</f>
        <v>0</v>
      </c>
      <c r="Q8" s="60">
        <f ca="1">OFFSET(WPDATA!$A$196,Q$5,$H$1+SUMIF(Sets!$W$7:$W$16,$A8,Sets!$Y$7:$Y$16)-1)</f>
        <v>0</v>
      </c>
      <c r="R8" s="60">
        <f ca="1">OFFSET(WPDATA!$A$196,R$5,$H$1+SUMIF(Sets!$W$7:$W$16,$A8,Sets!$Y$7:$Y$16)-1)</f>
        <v>0</v>
      </c>
      <c r="S8" s="60">
        <f ca="1">OFFSET(WPDATA!$A$196,S$5,$H$1+SUMIF(Sets!$W$7:$W$16,$A8,Sets!$Y$7:$Y$16)-1)</f>
        <v>0</v>
      </c>
      <c r="T8" s="60">
        <f ca="1">OFFSET(WPDATA!$A$196,T$5,$H$1+SUMIF(Sets!$W$7:$W$16,$A8,Sets!$Y$7:$Y$16)-1)</f>
        <v>0</v>
      </c>
      <c r="U8" s="60">
        <f ca="1">OFFSET(WPDATA!$A$196,U$5,$H$1+SUMIF(Sets!$W$7:$W$16,$A8,Sets!$Y$7:$Y$16)-1)</f>
        <v>0</v>
      </c>
      <c r="V8" s="60">
        <f ca="1">OFFSET(WPDATA!$A$196,V$5,$H$1+SUMIF(Sets!$W$7:$W$16,$A8,Sets!$Y$7:$Y$16)-1)</f>
        <v>0</v>
      </c>
      <c r="W8" s="60">
        <f ca="1">OFFSET(WPDATA!$A$196,W$5,$H$1+SUMIF(Sets!$W$7:$W$16,$A8,Sets!$Y$7:$Y$16)-1)</f>
        <v>0</v>
      </c>
      <c r="X8" s="60">
        <f ca="1">OFFSET(WPDATA!$A$196,X$5,$H$1+SUMIF(Sets!$W$7:$W$16,$A8,Sets!$Y$7:$Y$16)-1)</f>
        <v>0</v>
      </c>
      <c r="Y8" s="60">
        <f ca="1">OFFSET(WPDATA!$A$196,Y$5,$H$1+SUMIF(Sets!$W$7:$W$16,$A8,Sets!$Y$7:$Y$16)-1)</f>
        <v>0</v>
      </c>
      <c r="Z8" s="60">
        <f ca="1">OFFSET(WPDATA!$A$196,Z$5,$H$1+SUMIF(Sets!$W$7:$W$16,$A8,Sets!$Y$7:$Y$16)-1)</f>
        <v>0</v>
      </c>
      <c r="AA8" s="60">
        <f ca="1">OFFSET(WPDATA!$A$196,AA$5,$H$1+SUMIF(Sets!$W$7:$W$16,$A8,Sets!$Y$7:$Y$16)-1)</f>
        <v>0</v>
      </c>
      <c r="AB8" s="60">
        <f ca="1">OFFSET(WPDATA!$A$196,AB$5,$H$1+SUMIF(Sets!$W$7:$W$16,$A8,Sets!$Y$7:$Y$16)-1)</f>
        <v>0</v>
      </c>
      <c r="AC8" s="60">
        <f ca="1">OFFSET(WPDATA!$A$196,AC$5,$H$1+SUMIF(Sets!$W$7:$W$16,$A8,Sets!$Y$7:$Y$16)-1)</f>
        <v>0</v>
      </c>
      <c r="AD8" s="60">
        <f ca="1">OFFSET(WPDATA!$A$196,AD$5,$H$1+SUMIF(Sets!$W$7:$W$16,$A8,Sets!$Y$7:$Y$16)-1)</f>
        <v>0</v>
      </c>
      <c r="AE8" s="60">
        <f ca="1">OFFSET(WPDATA!$A$196,AE$5,$H$1+SUMIF(Sets!$W$7:$W$16,$A8,Sets!$Y$7:$Y$16)-1)</f>
        <v>0</v>
      </c>
      <c r="AF8" s="60">
        <f ca="1">OFFSET(WPDATA!$A$196,AF$5,$H$1+SUMIF(Sets!$W$7:$W$16,$A8,Sets!$Y$7:$Y$16)-1)</f>
        <v>0</v>
      </c>
      <c r="AG8" s="60">
        <f ca="1">OFFSET(WPDATA!$A$196,AG$5,$H$1+SUMIF(Sets!$W$7:$W$16,$A8,Sets!$Y$7:$Y$16)-1)</f>
        <v>0</v>
      </c>
      <c r="AH8" s="60">
        <f ca="1">OFFSET(WPDATA!$A$196,AH$5,$H$1+SUMIF(Sets!$W$7:$W$16,$A8,Sets!$Y$7:$Y$16)-1)</f>
        <v>0</v>
      </c>
      <c r="AI8" s="60">
        <f ca="1">OFFSET(WPDATA!$A$196,AI$5,$H$1+SUMIF(Sets!$W$7:$W$16,$A8,Sets!$Y$7:$Y$16)-1)</f>
        <v>0</v>
      </c>
      <c r="AJ8" s="60">
        <f ca="1">OFFSET(WPDATA!$A$196,AJ$5,$H$1+SUMIF(Sets!$W$7:$W$16,$A8,Sets!$Y$7:$Y$16)-1)</f>
        <v>0</v>
      </c>
      <c r="AK8" s="60">
        <f ca="1">OFFSET(WPDATA!$A$196,AK$5,$H$1+SUMIF(Sets!$W$7:$W$16,$A8,Sets!$Y$7:$Y$16)-1)</f>
        <v>0</v>
      </c>
      <c r="AL8" s="60">
        <f ca="1">OFFSET(WPDATA!$A$196,AL$5,$H$1+SUMIF(Sets!$W$7:$W$16,$A8,Sets!$Y$7:$Y$16)-1)</f>
        <v>0</v>
      </c>
      <c r="AM8" s="60">
        <f ca="1">OFFSET(WPDATA!$A$196,AM$5,$H$1+SUMIF(Sets!$W$7:$W$16,$A8,Sets!$Y$7:$Y$16)-1)</f>
        <v>0</v>
      </c>
      <c r="AN8" s="60">
        <f ca="1">OFFSET(WPDATA!$A$196,AN$5,$H$1+SUMIF(Sets!$W$7:$W$16,$A8,Sets!$Y$7:$Y$16)-1)</f>
        <v>0</v>
      </c>
      <c r="AO8" s="60">
        <f ca="1">OFFSET(WPDATA!$A$196,AO$5,$H$1+SUMIF(Sets!$W$7:$W$16,$A8,Sets!$Y$7:$Y$16)-1)</f>
        <v>0</v>
      </c>
      <c r="AP8" s="60">
        <f ca="1">OFFSET(WPDATA!$A$196,AP$5,$H$1+SUMIF(Sets!$W$7:$W$16,$A8,Sets!$Y$7:$Y$16)-1)</f>
        <v>0</v>
      </c>
      <c r="AQ8" s="60">
        <f ca="1">OFFSET(WPDATA!$A$196,AQ$5,$H$1+SUMIF(Sets!$W$7:$W$16,$A8,Sets!$Y$7:$Y$16)-1)</f>
        <v>0</v>
      </c>
      <c r="AR8" s="60">
        <f ca="1">OFFSET(WPDATA!$A$196,AR$5,$H$1+SUMIF(Sets!$W$7:$W$16,$A8,Sets!$Y$7:$Y$16)-1)</f>
        <v>0</v>
      </c>
      <c r="AS8" s="60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0">
        <f ca="1">OFFSET(WPDATA!$A$196,C$5,$H$1+SUMIF(Sets!$W$7:$W$16,$A9,Sets!$Y$7:$Y$16)-1)</f>
        <v>0</v>
      </c>
      <c r="D9" s="60">
        <f ca="1">OFFSET(WPDATA!$A$196,D$5,$H$1+SUMIF(Sets!$W$7:$W$16,$A9,Sets!$Y$7:$Y$16)-1)</f>
        <v>0</v>
      </c>
      <c r="E9" s="60">
        <f ca="1">OFFSET(WPDATA!$A$196,E$5,$H$1+SUMIF(Sets!$W$7:$W$16,$A9,Sets!$Y$7:$Y$16)-1)</f>
        <v>0</v>
      </c>
      <c r="F9" s="60">
        <f ca="1">OFFSET(WPDATA!$A$196,F$5,$H$1+SUMIF(Sets!$W$7:$W$16,$A9,Sets!$Y$7:$Y$16)-1)</f>
        <v>0</v>
      </c>
      <c r="G9" s="60">
        <f ca="1">OFFSET(WPDATA!$A$196,G$5,$H$1+SUMIF(Sets!$W$7:$W$16,$A9,Sets!$Y$7:$Y$16)-1)</f>
        <v>0</v>
      </c>
      <c r="H9" s="60">
        <f ca="1">OFFSET(WPDATA!$A$196,H$5,$H$1+SUMIF(Sets!$W$7:$W$16,$A9,Sets!$Y$7:$Y$16)-1)</f>
        <v>0</v>
      </c>
      <c r="I9" s="60">
        <f ca="1">OFFSET(WPDATA!$A$196,I$5,$H$1+SUMIF(Sets!$W$7:$W$16,$A9,Sets!$Y$7:$Y$16)-1)</f>
        <v>0</v>
      </c>
      <c r="J9" s="60">
        <f ca="1">OFFSET(WPDATA!$A$196,J$5,$H$1+SUMIF(Sets!$W$7:$W$16,$A9,Sets!$Y$7:$Y$16)-1)</f>
        <v>0</v>
      </c>
      <c r="K9" s="60">
        <f ca="1">OFFSET(WPDATA!$A$196,K$5,$H$1+SUMIF(Sets!$W$7:$W$16,$A9,Sets!$Y$7:$Y$16)-1)</f>
        <v>0</v>
      </c>
      <c r="L9" s="60">
        <f ca="1">OFFSET(WPDATA!$A$196,L$5,$H$1+SUMIF(Sets!$W$7:$W$16,$A9,Sets!$Y$7:$Y$16)-1)</f>
        <v>0</v>
      </c>
      <c r="M9" s="60">
        <f ca="1">OFFSET(WPDATA!$A$196,M$5,$H$1+SUMIF(Sets!$W$7:$W$16,$A9,Sets!$Y$7:$Y$16)-1)</f>
        <v>0</v>
      </c>
      <c r="N9" s="60">
        <f ca="1">OFFSET(WPDATA!$A$196,N$5,$H$1+SUMIF(Sets!$W$7:$W$16,$A9,Sets!$Y$7:$Y$16)-1)</f>
        <v>0</v>
      </c>
      <c r="O9" s="60">
        <f ca="1">OFFSET(WPDATA!$A$196,O$5,$H$1+SUMIF(Sets!$W$7:$W$16,$A9,Sets!$Y$7:$Y$16)-1)</f>
        <v>0</v>
      </c>
      <c r="P9" s="60">
        <f ca="1">OFFSET(WPDATA!$A$196,P$5,$H$1+SUMIF(Sets!$W$7:$W$16,$A9,Sets!$Y$7:$Y$16)-1)</f>
        <v>0</v>
      </c>
      <c r="Q9" s="60">
        <f ca="1">OFFSET(WPDATA!$A$196,Q$5,$H$1+SUMIF(Sets!$W$7:$W$16,$A9,Sets!$Y$7:$Y$16)-1)</f>
        <v>0</v>
      </c>
      <c r="R9" s="60">
        <f ca="1">OFFSET(WPDATA!$A$196,R$5,$H$1+SUMIF(Sets!$W$7:$W$16,$A9,Sets!$Y$7:$Y$16)-1)</f>
        <v>0</v>
      </c>
      <c r="S9" s="60">
        <f ca="1">OFFSET(WPDATA!$A$196,S$5,$H$1+SUMIF(Sets!$W$7:$W$16,$A9,Sets!$Y$7:$Y$16)-1)</f>
        <v>0</v>
      </c>
      <c r="T9" s="60">
        <f ca="1">OFFSET(WPDATA!$A$196,T$5,$H$1+SUMIF(Sets!$W$7:$W$16,$A9,Sets!$Y$7:$Y$16)-1)</f>
        <v>0</v>
      </c>
      <c r="U9" s="60">
        <f ca="1">OFFSET(WPDATA!$A$196,U$5,$H$1+SUMIF(Sets!$W$7:$W$16,$A9,Sets!$Y$7:$Y$16)-1)</f>
        <v>0</v>
      </c>
      <c r="V9" s="60">
        <f ca="1">OFFSET(WPDATA!$A$196,V$5,$H$1+SUMIF(Sets!$W$7:$W$16,$A9,Sets!$Y$7:$Y$16)-1)</f>
        <v>0</v>
      </c>
      <c r="W9" s="60">
        <f ca="1">OFFSET(WPDATA!$A$196,W$5,$H$1+SUMIF(Sets!$W$7:$W$16,$A9,Sets!$Y$7:$Y$16)-1)</f>
        <v>0</v>
      </c>
      <c r="X9" s="60">
        <f ca="1">OFFSET(WPDATA!$A$196,X$5,$H$1+SUMIF(Sets!$W$7:$W$16,$A9,Sets!$Y$7:$Y$16)-1)</f>
        <v>0</v>
      </c>
      <c r="Y9" s="60">
        <f ca="1">OFFSET(WPDATA!$A$196,Y$5,$H$1+SUMIF(Sets!$W$7:$W$16,$A9,Sets!$Y$7:$Y$16)-1)</f>
        <v>0</v>
      </c>
      <c r="Z9" s="60">
        <f ca="1">OFFSET(WPDATA!$A$196,Z$5,$H$1+SUMIF(Sets!$W$7:$W$16,$A9,Sets!$Y$7:$Y$16)-1)</f>
        <v>0</v>
      </c>
      <c r="AA9" s="60">
        <f ca="1">OFFSET(WPDATA!$A$196,AA$5,$H$1+SUMIF(Sets!$W$7:$W$16,$A9,Sets!$Y$7:$Y$16)-1)</f>
        <v>0</v>
      </c>
      <c r="AB9" s="60">
        <f ca="1">OFFSET(WPDATA!$A$196,AB$5,$H$1+SUMIF(Sets!$W$7:$W$16,$A9,Sets!$Y$7:$Y$16)-1)</f>
        <v>0</v>
      </c>
      <c r="AC9" s="60">
        <f ca="1">OFFSET(WPDATA!$A$196,AC$5,$H$1+SUMIF(Sets!$W$7:$W$16,$A9,Sets!$Y$7:$Y$16)-1)</f>
        <v>0</v>
      </c>
      <c r="AD9" s="60">
        <f ca="1">OFFSET(WPDATA!$A$196,AD$5,$H$1+SUMIF(Sets!$W$7:$W$16,$A9,Sets!$Y$7:$Y$16)-1)</f>
        <v>0</v>
      </c>
      <c r="AE9" s="60">
        <f ca="1">OFFSET(WPDATA!$A$196,AE$5,$H$1+SUMIF(Sets!$W$7:$W$16,$A9,Sets!$Y$7:$Y$16)-1)</f>
        <v>0</v>
      </c>
      <c r="AF9" s="60">
        <f ca="1">OFFSET(WPDATA!$A$196,AF$5,$H$1+SUMIF(Sets!$W$7:$W$16,$A9,Sets!$Y$7:$Y$16)-1)</f>
        <v>0</v>
      </c>
      <c r="AG9" s="60">
        <f ca="1">OFFSET(WPDATA!$A$196,AG$5,$H$1+SUMIF(Sets!$W$7:$W$16,$A9,Sets!$Y$7:$Y$16)-1)</f>
        <v>0</v>
      </c>
      <c r="AH9" s="60">
        <f ca="1">OFFSET(WPDATA!$A$196,AH$5,$H$1+SUMIF(Sets!$W$7:$W$16,$A9,Sets!$Y$7:$Y$16)-1)</f>
        <v>0</v>
      </c>
      <c r="AI9" s="60">
        <f ca="1">OFFSET(WPDATA!$A$196,AI$5,$H$1+SUMIF(Sets!$W$7:$W$16,$A9,Sets!$Y$7:$Y$16)-1)</f>
        <v>0</v>
      </c>
      <c r="AJ9" s="60">
        <f ca="1">OFFSET(WPDATA!$A$196,AJ$5,$H$1+SUMIF(Sets!$W$7:$W$16,$A9,Sets!$Y$7:$Y$16)-1)</f>
        <v>0</v>
      </c>
      <c r="AK9" s="60">
        <f ca="1">OFFSET(WPDATA!$A$196,AK$5,$H$1+SUMIF(Sets!$W$7:$W$16,$A9,Sets!$Y$7:$Y$16)-1)</f>
        <v>0</v>
      </c>
      <c r="AL9" s="60">
        <f ca="1">OFFSET(WPDATA!$A$196,AL$5,$H$1+SUMIF(Sets!$W$7:$W$16,$A9,Sets!$Y$7:$Y$16)-1)</f>
        <v>0</v>
      </c>
      <c r="AM9" s="60">
        <f ca="1">OFFSET(WPDATA!$A$196,AM$5,$H$1+SUMIF(Sets!$W$7:$W$16,$A9,Sets!$Y$7:$Y$16)-1)</f>
        <v>0</v>
      </c>
      <c r="AN9" s="60">
        <f ca="1">OFFSET(WPDATA!$A$196,AN$5,$H$1+SUMIF(Sets!$W$7:$W$16,$A9,Sets!$Y$7:$Y$16)-1)</f>
        <v>0</v>
      </c>
      <c r="AO9" s="60">
        <f ca="1">OFFSET(WPDATA!$A$196,AO$5,$H$1+SUMIF(Sets!$W$7:$W$16,$A9,Sets!$Y$7:$Y$16)-1)</f>
        <v>0</v>
      </c>
      <c r="AP9" s="60">
        <f ca="1">OFFSET(WPDATA!$A$196,AP$5,$H$1+SUMIF(Sets!$W$7:$W$16,$A9,Sets!$Y$7:$Y$16)-1)</f>
        <v>0</v>
      </c>
      <c r="AQ9" s="60">
        <f ca="1">OFFSET(WPDATA!$A$196,AQ$5,$H$1+SUMIF(Sets!$W$7:$W$16,$A9,Sets!$Y$7:$Y$16)-1)</f>
        <v>0</v>
      </c>
      <c r="AR9" s="60">
        <f ca="1">OFFSET(WPDATA!$A$196,AR$5,$H$1+SUMIF(Sets!$W$7:$W$16,$A9,Sets!$Y$7:$Y$16)-1)</f>
        <v>0</v>
      </c>
      <c r="AS9" s="60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0">
        <f ca="1">OFFSET(WPDATA!$A$196,C$5,$H$1+SUMIF(Sets!$W$7:$W$16,$A10,Sets!$Y$7:$Y$16)-1)</f>
        <v>0</v>
      </c>
      <c r="D10" s="60">
        <f ca="1">OFFSET(WPDATA!$A$196,D$5,$H$1+SUMIF(Sets!$W$7:$W$16,$A10,Sets!$Y$7:$Y$16)-1)</f>
        <v>0</v>
      </c>
      <c r="E10" s="60">
        <f ca="1">OFFSET(WPDATA!$A$196,E$5,$H$1+SUMIF(Sets!$W$7:$W$16,$A10,Sets!$Y$7:$Y$16)-1)</f>
        <v>0</v>
      </c>
      <c r="F10" s="60">
        <f ca="1">OFFSET(WPDATA!$A$196,F$5,$H$1+SUMIF(Sets!$W$7:$W$16,$A10,Sets!$Y$7:$Y$16)-1)</f>
        <v>0</v>
      </c>
      <c r="G10" s="60">
        <f ca="1">OFFSET(WPDATA!$A$196,G$5,$H$1+SUMIF(Sets!$W$7:$W$16,$A10,Sets!$Y$7:$Y$16)-1)</f>
        <v>0</v>
      </c>
      <c r="H10" s="60">
        <f ca="1">OFFSET(WPDATA!$A$196,H$5,$H$1+SUMIF(Sets!$W$7:$W$16,$A10,Sets!$Y$7:$Y$16)-1)</f>
        <v>0</v>
      </c>
      <c r="I10" s="60">
        <f ca="1">OFFSET(WPDATA!$A$196,I$5,$H$1+SUMIF(Sets!$W$7:$W$16,$A10,Sets!$Y$7:$Y$16)-1)</f>
        <v>0</v>
      </c>
      <c r="J10" s="60">
        <f ca="1">OFFSET(WPDATA!$A$196,J$5,$H$1+SUMIF(Sets!$W$7:$W$16,$A10,Sets!$Y$7:$Y$16)-1)</f>
        <v>0</v>
      </c>
      <c r="K10" s="60">
        <f ca="1">OFFSET(WPDATA!$A$196,K$5,$H$1+SUMIF(Sets!$W$7:$W$16,$A10,Sets!$Y$7:$Y$16)-1)</f>
        <v>0</v>
      </c>
      <c r="L10" s="60">
        <f ca="1">OFFSET(WPDATA!$A$196,L$5,$H$1+SUMIF(Sets!$W$7:$W$16,$A10,Sets!$Y$7:$Y$16)-1)</f>
        <v>0</v>
      </c>
      <c r="M10" s="60">
        <f ca="1">OFFSET(WPDATA!$A$196,M$5,$H$1+SUMIF(Sets!$W$7:$W$16,$A10,Sets!$Y$7:$Y$16)-1)</f>
        <v>0</v>
      </c>
      <c r="N10" s="60">
        <f ca="1">OFFSET(WPDATA!$A$196,N$5,$H$1+SUMIF(Sets!$W$7:$W$16,$A10,Sets!$Y$7:$Y$16)-1)</f>
        <v>0</v>
      </c>
      <c r="O10" s="60">
        <f ca="1">OFFSET(WPDATA!$A$196,O$5,$H$1+SUMIF(Sets!$W$7:$W$16,$A10,Sets!$Y$7:$Y$16)-1)</f>
        <v>0</v>
      </c>
      <c r="P10" s="60">
        <f ca="1">OFFSET(WPDATA!$A$196,P$5,$H$1+SUMIF(Sets!$W$7:$W$16,$A10,Sets!$Y$7:$Y$16)-1)</f>
        <v>0</v>
      </c>
      <c r="Q10" s="60">
        <f ca="1">OFFSET(WPDATA!$A$196,Q$5,$H$1+SUMIF(Sets!$W$7:$W$16,$A10,Sets!$Y$7:$Y$16)-1)</f>
        <v>0</v>
      </c>
      <c r="R10" s="60">
        <f ca="1">OFFSET(WPDATA!$A$196,R$5,$H$1+SUMIF(Sets!$W$7:$W$16,$A10,Sets!$Y$7:$Y$16)-1)</f>
        <v>0</v>
      </c>
      <c r="S10" s="60">
        <f ca="1">OFFSET(WPDATA!$A$196,S$5,$H$1+SUMIF(Sets!$W$7:$W$16,$A10,Sets!$Y$7:$Y$16)-1)</f>
        <v>0</v>
      </c>
      <c r="T10" s="60">
        <f ca="1">OFFSET(WPDATA!$A$196,T$5,$H$1+SUMIF(Sets!$W$7:$W$16,$A10,Sets!$Y$7:$Y$16)-1)</f>
        <v>0</v>
      </c>
      <c r="U10" s="60">
        <f ca="1">OFFSET(WPDATA!$A$196,U$5,$H$1+SUMIF(Sets!$W$7:$W$16,$A10,Sets!$Y$7:$Y$16)-1)</f>
        <v>0</v>
      </c>
      <c r="V10" s="60">
        <f ca="1">OFFSET(WPDATA!$A$196,V$5,$H$1+SUMIF(Sets!$W$7:$W$16,$A10,Sets!$Y$7:$Y$16)-1)</f>
        <v>0</v>
      </c>
      <c r="W10" s="60">
        <f ca="1">OFFSET(WPDATA!$A$196,W$5,$H$1+SUMIF(Sets!$W$7:$W$16,$A10,Sets!$Y$7:$Y$16)-1)</f>
        <v>0</v>
      </c>
      <c r="X10" s="60">
        <f ca="1">OFFSET(WPDATA!$A$196,X$5,$H$1+SUMIF(Sets!$W$7:$W$16,$A10,Sets!$Y$7:$Y$16)-1)</f>
        <v>0</v>
      </c>
      <c r="Y10" s="60">
        <f ca="1">OFFSET(WPDATA!$A$196,Y$5,$H$1+SUMIF(Sets!$W$7:$W$16,$A10,Sets!$Y$7:$Y$16)-1)</f>
        <v>0</v>
      </c>
      <c r="Z10" s="60">
        <f ca="1">OFFSET(WPDATA!$A$196,Z$5,$H$1+SUMIF(Sets!$W$7:$W$16,$A10,Sets!$Y$7:$Y$16)-1)</f>
        <v>0</v>
      </c>
      <c r="AA10" s="60">
        <f ca="1">OFFSET(WPDATA!$A$196,AA$5,$H$1+SUMIF(Sets!$W$7:$W$16,$A10,Sets!$Y$7:$Y$16)-1)</f>
        <v>0</v>
      </c>
      <c r="AB10" s="60">
        <f ca="1">OFFSET(WPDATA!$A$196,AB$5,$H$1+SUMIF(Sets!$W$7:$W$16,$A10,Sets!$Y$7:$Y$16)-1)</f>
        <v>0</v>
      </c>
      <c r="AC10" s="60">
        <f ca="1">OFFSET(WPDATA!$A$196,AC$5,$H$1+SUMIF(Sets!$W$7:$W$16,$A10,Sets!$Y$7:$Y$16)-1)</f>
        <v>0</v>
      </c>
      <c r="AD10" s="60">
        <f ca="1">OFFSET(WPDATA!$A$196,AD$5,$H$1+SUMIF(Sets!$W$7:$W$16,$A10,Sets!$Y$7:$Y$16)-1)</f>
        <v>0</v>
      </c>
      <c r="AE10" s="60">
        <f ca="1">OFFSET(WPDATA!$A$196,AE$5,$H$1+SUMIF(Sets!$W$7:$W$16,$A10,Sets!$Y$7:$Y$16)-1)</f>
        <v>0</v>
      </c>
      <c r="AF10" s="60">
        <f ca="1">OFFSET(WPDATA!$A$196,AF$5,$H$1+SUMIF(Sets!$W$7:$W$16,$A10,Sets!$Y$7:$Y$16)-1)</f>
        <v>0</v>
      </c>
      <c r="AG10" s="60">
        <f ca="1">OFFSET(WPDATA!$A$196,AG$5,$H$1+SUMIF(Sets!$W$7:$W$16,$A10,Sets!$Y$7:$Y$16)-1)</f>
        <v>0</v>
      </c>
      <c r="AH10" s="60">
        <f ca="1">OFFSET(WPDATA!$A$196,AH$5,$H$1+SUMIF(Sets!$W$7:$W$16,$A10,Sets!$Y$7:$Y$16)-1)</f>
        <v>0</v>
      </c>
      <c r="AI10" s="60">
        <f ca="1">OFFSET(WPDATA!$A$196,AI$5,$H$1+SUMIF(Sets!$W$7:$W$16,$A10,Sets!$Y$7:$Y$16)-1)</f>
        <v>0</v>
      </c>
      <c r="AJ10" s="60">
        <f ca="1">OFFSET(WPDATA!$A$196,AJ$5,$H$1+SUMIF(Sets!$W$7:$W$16,$A10,Sets!$Y$7:$Y$16)-1)</f>
        <v>0</v>
      </c>
      <c r="AK10" s="60">
        <f ca="1">OFFSET(WPDATA!$A$196,AK$5,$H$1+SUMIF(Sets!$W$7:$W$16,$A10,Sets!$Y$7:$Y$16)-1)</f>
        <v>0</v>
      </c>
      <c r="AL10" s="60">
        <f ca="1">OFFSET(WPDATA!$A$196,AL$5,$H$1+SUMIF(Sets!$W$7:$W$16,$A10,Sets!$Y$7:$Y$16)-1)</f>
        <v>0</v>
      </c>
      <c r="AM10" s="60">
        <f ca="1">OFFSET(WPDATA!$A$196,AM$5,$H$1+SUMIF(Sets!$W$7:$W$16,$A10,Sets!$Y$7:$Y$16)-1)</f>
        <v>0</v>
      </c>
      <c r="AN10" s="60">
        <f ca="1">OFFSET(WPDATA!$A$196,AN$5,$H$1+SUMIF(Sets!$W$7:$W$16,$A10,Sets!$Y$7:$Y$16)-1)</f>
        <v>0</v>
      </c>
      <c r="AO10" s="60">
        <f ca="1">OFFSET(WPDATA!$A$196,AO$5,$H$1+SUMIF(Sets!$W$7:$W$16,$A10,Sets!$Y$7:$Y$16)-1)</f>
        <v>0</v>
      </c>
      <c r="AP10" s="60">
        <f ca="1">OFFSET(WPDATA!$A$196,AP$5,$H$1+SUMIF(Sets!$W$7:$W$16,$A10,Sets!$Y$7:$Y$16)-1)</f>
        <v>0</v>
      </c>
      <c r="AQ10" s="60">
        <f ca="1">OFFSET(WPDATA!$A$196,AQ$5,$H$1+SUMIF(Sets!$W$7:$W$16,$A10,Sets!$Y$7:$Y$16)-1)</f>
        <v>0</v>
      </c>
      <c r="AR10" s="60">
        <f ca="1">OFFSET(WPDATA!$A$196,AR$5,$H$1+SUMIF(Sets!$W$7:$W$16,$A10,Sets!$Y$7:$Y$16)-1)</f>
        <v>0</v>
      </c>
      <c r="AS10" s="60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0">
        <f ca="1">OFFSET(WPDATA!$A$196,C$5,$H$1+SUMIF(Sets!$W$7:$W$16,$A11,Sets!$Y$7:$Y$16)-1)</f>
        <v>0</v>
      </c>
      <c r="D11" s="60">
        <f ca="1">OFFSET(WPDATA!$A$196,D$5,$H$1+SUMIF(Sets!$W$7:$W$16,$A11,Sets!$Y$7:$Y$16)-1)</f>
        <v>0</v>
      </c>
      <c r="E11" s="60">
        <f ca="1">OFFSET(WPDATA!$A$196,E$5,$H$1+SUMIF(Sets!$W$7:$W$16,$A11,Sets!$Y$7:$Y$16)-1)</f>
        <v>0</v>
      </c>
      <c r="F11" s="60">
        <f ca="1">OFFSET(WPDATA!$A$196,F$5,$H$1+SUMIF(Sets!$W$7:$W$16,$A11,Sets!$Y$7:$Y$16)-1)</f>
        <v>0</v>
      </c>
      <c r="G11" s="60">
        <f ca="1">OFFSET(WPDATA!$A$196,G$5,$H$1+SUMIF(Sets!$W$7:$W$16,$A11,Sets!$Y$7:$Y$16)-1)</f>
        <v>0</v>
      </c>
      <c r="H11" s="60">
        <f ca="1">OFFSET(WPDATA!$A$196,H$5,$H$1+SUMIF(Sets!$W$7:$W$16,$A11,Sets!$Y$7:$Y$16)-1)</f>
        <v>0</v>
      </c>
      <c r="I11" s="60">
        <f ca="1">OFFSET(WPDATA!$A$196,I$5,$H$1+SUMIF(Sets!$W$7:$W$16,$A11,Sets!$Y$7:$Y$16)-1)</f>
        <v>0</v>
      </c>
      <c r="J11" s="60">
        <f ca="1">OFFSET(WPDATA!$A$196,J$5,$H$1+SUMIF(Sets!$W$7:$W$16,$A11,Sets!$Y$7:$Y$16)-1)</f>
        <v>0</v>
      </c>
      <c r="K11" s="60">
        <f ca="1">OFFSET(WPDATA!$A$196,K$5,$H$1+SUMIF(Sets!$W$7:$W$16,$A11,Sets!$Y$7:$Y$16)-1)</f>
        <v>0</v>
      </c>
      <c r="L11" s="60">
        <f ca="1">OFFSET(WPDATA!$A$196,L$5,$H$1+SUMIF(Sets!$W$7:$W$16,$A11,Sets!$Y$7:$Y$16)-1)</f>
        <v>0</v>
      </c>
      <c r="M11" s="60">
        <f ca="1">OFFSET(WPDATA!$A$196,M$5,$H$1+SUMIF(Sets!$W$7:$W$16,$A11,Sets!$Y$7:$Y$16)-1)</f>
        <v>0</v>
      </c>
      <c r="N11" s="60">
        <f ca="1">OFFSET(WPDATA!$A$196,N$5,$H$1+SUMIF(Sets!$W$7:$W$16,$A11,Sets!$Y$7:$Y$16)-1)</f>
        <v>0</v>
      </c>
      <c r="O11" s="60">
        <f ca="1">OFFSET(WPDATA!$A$196,O$5,$H$1+SUMIF(Sets!$W$7:$W$16,$A11,Sets!$Y$7:$Y$16)-1)</f>
        <v>0</v>
      </c>
      <c r="P11" s="60">
        <f ca="1">OFFSET(WPDATA!$A$196,P$5,$H$1+SUMIF(Sets!$W$7:$W$16,$A11,Sets!$Y$7:$Y$16)-1)</f>
        <v>0</v>
      </c>
      <c r="Q11" s="60">
        <f ca="1">OFFSET(WPDATA!$A$196,Q$5,$H$1+SUMIF(Sets!$W$7:$W$16,$A11,Sets!$Y$7:$Y$16)-1)</f>
        <v>0</v>
      </c>
      <c r="R11" s="60">
        <f ca="1">OFFSET(WPDATA!$A$196,R$5,$H$1+SUMIF(Sets!$W$7:$W$16,$A11,Sets!$Y$7:$Y$16)-1)</f>
        <v>0</v>
      </c>
      <c r="S11" s="60">
        <f ca="1">OFFSET(WPDATA!$A$196,S$5,$H$1+SUMIF(Sets!$W$7:$W$16,$A11,Sets!$Y$7:$Y$16)-1)</f>
        <v>0</v>
      </c>
      <c r="T11" s="60">
        <f ca="1">OFFSET(WPDATA!$A$196,T$5,$H$1+SUMIF(Sets!$W$7:$W$16,$A11,Sets!$Y$7:$Y$16)-1)</f>
        <v>0</v>
      </c>
      <c r="U11" s="60">
        <f ca="1">OFFSET(WPDATA!$A$196,U$5,$H$1+SUMIF(Sets!$W$7:$W$16,$A11,Sets!$Y$7:$Y$16)-1)</f>
        <v>0</v>
      </c>
      <c r="V11" s="60">
        <f ca="1">OFFSET(WPDATA!$A$196,V$5,$H$1+SUMIF(Sets!$W$7:$W$16,$A11,Sets!$Y$7:$Y$16)-1)</f>
        <v>0</v>
      </c>
      <c r="W11" s="60">
        <f ca="1">OFFSET(WPDATA!$A$196,W$5,$H$1+SUMIF(Sets!$W$7:$W$16,$A11,Sets!$Y$7:$Y$16)-1)</f>
        <v>0</v>
      </c>
      <c r="X11" s="60">
        <f ca="1">OFFSET(WPDATA!$A$196,X$5,$H$1+SUMIF(Sets!$W$7:$W$16,$A11,Sets!$Y$7:$Y$16)-1)</f>
        <v>0</v>
      </c>
      <c r="Y11" s="60">
        <f ca="1">OFFSET(WPDATA!$A$196,Y$5,$H$1+SUMIF(Sets!$W$7:$W$16,$A11,Sets!$Y$7:$Y$16)-1)</f>
        <v>0</v>
      </c>
      <c r="Z11" s="60">
        <f ca="1">OFFSET(WPDATA!$A$196,Z$5,$H$1+SUMIF(Sets!$W$7:$W$16,$A11,Sets!$Y$7:$Y$16)-1)</f>
        <v>0</v>
      </c>
      <c r="AA11" s="60">
        <f ca="1">OFFSET(WPDATA!$A$196,AA$5,$H$1+SUMIF(Sets!$W$7:$W$16,$A11,Sets!$Y$7:$Y$16)-1)</f>
        <v>0</v>
      </c>
      <c r="AB11" s="60">
        <f ca="1">OFFSET(WPDATA!$A$196,AB$5,$H$1+SUMIF(Sets!$W$7:$W$16,$A11,Sets!$Y$7:$Y$16)-1)</f>
        <v>0</v>
      </c>
      <c r="AC11" s="60">
        <f ca="1">OFFSET(WPDATA!$A$196,AC$5,$H$1+SUMIF(Sets!$W$7:$W$16,$A11,Sets!$Y$7:$Y$16)-1)</f>
        <v>0</v>
      </c>
      <c r="AD11" s="60">
        <f ca="1">OFFSET(WPDATA!$A$196,AD$5,$H$1+SUMIF(Sets!$W$7:$W$16,$A11,Sets!$Y$7:$Y$16)-1)</f>
        <v>0</v>
      </c>
      <c r="AE11" s="60">
        <f ca="1">OFFSET(WPDATA!$A$196,AE$5,$H$1+SUMIF(Sets!$W$7:$W$16,$A11,Sets!$Y$7:$Y$16)-1)</f>
        <v>0</v>
      </c>
      <c r="AF11" s="60">
        <f ca="1">OFFSET(WPDATA!$A$196,AF$5,$H$1+SUMIF(Sets!$W$7:$W$16,$A11,Sets!$Y$7:$Y$16)-1)</f>
        <v>0</v>
      </c>
      <c r="AG11" s="60">
        <f ca="1">OFFSET(WPDATA!$A$196,AG$5,$H$1+SUMIF(Sets!$W$7:$W$16,$A11,Sets!$Y$7:$Y$16)-1)</f>
        <v>0</v>
      </c>
      <c r="AH11" s="60">
        <f ca="1">OFFSET(WPDATA!$A$196,AH$5,$H$1+SUMIF(Sets!$W$7:$W$16,$A11,Sets!$Y$7:$Y$16)-1)</f>
        <v>0</v>
      </c>
      <c r="AI11" s="60">
        <f ca="1">OFFSET(WPDATA!$A$196,AI$5,$H$1+SUMIF(Sets!$W$7:$W$16,$A11,Sets!$Y$7:$Y$16)-1)</f>
        <v>0</v>
      </c>
      <c r="AJ11" s="60">
        <f ca="1">OFFSET(WPDATA!$A$196,AJ$5,$H$1+SUMIF(Sets!$W$7:$W$16,$A11,Sets!$Y$7:$Y$16)-1)</f>
        <v>0</v>
      </c>
      <c r="AK11" s="60">
        <f ca="1">OFFSET(WPDATA!$A$196,AK$5,$H$1+SUMIF(Sets!$W$7:$W$16,$A11,Sets!$Y$7:$Y$16)-1)</f>
        <v>0</v>
      </c>
      <c r="AL11" s="60">
        <f ca="1">OFFSET(WPDATA!$A$196,AL$5,$H$1+SUMIF(Sets!$W$7:$W$16,$A11,Sets!$Y$7:$Y$16)-1)</f>
        <v>0</v>
      </c>
      <c r="AM11" s="60">
        <f ca="1">OFFSET(WPDATA!$A$196,AM$5,$H$1+SUMIF(Sets!$W$7:$W$16,$A11,Sets!$Y$7:$Y$16)-1)</f>
        <v>0</v>
      </c>
      <c r="AN11" s="60">
        <f ca="1">OFFSET(WPDATA!$A$196,AN$5,$H$1+SUMIF(Sets!$W$7:$W$16,$A11,Sets!$Y$7:$Y$16)-1)</f>
        <v>0</v>
      </c>
      <c r="AO11" s="60">
        <f ca="1">OFFSET(WPDATA!$A$196,AO$5,$H$1+SUMIF(Sets!$W$7:$W$16,$A11,Sets!$Y$7:$Y$16)-1)</f>
        <v>0</v>
      </c>
      <c r="AP11" s="60">
        <f ca="1">OFFSET(WPDATA!$A$196,AP$5,$H$1+SUMIF(Sets!$W$7:$W$16,$A11,Sets!$Y$7:$Y$16)-1)</f>
        <v>0</v>
      </c>
      <c r="AQ11" s="60">
        <f ca="1">OFFSET(WPDATA!$A$196,AQ$5,$H$1+SUMIF(Sets!$W$7:$W$16,$A11,Sets!$Y$7:$Y$16)-1)</f>
        <v>0</v>
      </c>
      <c r="AR11" s="60">
        <f ca="1">OFFSET(WPDATA!$A$196,AR$5,$H$1+SUMIF(Sets!$W$7:$W$16,$A11,Sets!$Y$7:$Y$16)-1)</f>
        <v>0</v>
      </c>
      <c r="AS11" s="60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0">
        <f ca="1">OFFSET(WPDATA!$A$196,C$5,$H$1+SUMIF(Sets!$W$7:$W$16,$A12,Sets!$Y$7:$Y$16)-1)</f>
        <v>0</v>
      </c>
      <c r="D12" s="60">
        <f ca="1">OFFSET(WPDATA!$A$196,D$5,$H$1+SUMIF(Sets!$W$7:$W$16,$A12,Sets!$Y$7:$Y$16)-1)</f>
        <v>0</v>
      </c>
      <c r="E12" s="60">
        <f ca="1">OFFSET(WPDATA!$A$196,E$5,$H$1+SUMIF(Sets!$W$7:$W$16,$A12,Sets!$Y$7:$Y$16)-1)</f>
        <v>0</v>
      </c>
      <c r="F12" s="60">
        <f ca="1">OFFSET(WPDATA!$A$196,F$5,$H$1+SUMIF(Sets!$W$7:$W$16,$A12,Sets!$Y$7:$Y$16)-1)</f>
        <v>0</v>
      </c>
      <c r="G12" s="60">
        <f ca="1">OFFSET(WPDATA!$A$196,G$5,$H$1+SUMIF(Sets!$W$7:$W$16,$A12,Sets!$Y$7:$Y$16)-1)</f>
        <v>0</v>
      </c>
      <c r="H12" s="60">
        <f ca="1">OFFSET(WPDATA!$A$196,H$5,$H$1+SUMIF(Sets!$W$7:$W$16,$A12,Sets!$Y$7:$Y$16)-1)</f>
        <v>0</v>
      </c>
      <c r="I12" s="60">
        <f ca="1">OFFSET(WPDATA!$A$196,I$5,$H$1+SUMIF(Sets!$W$7:$W$16,$A12,Sets!$Y$7:$Y$16)-1)</f>
        <v>0</v>
      </c>
      <c r="J12" s="60">
        <f ca="1">OFFSET(WPDATA!$A$196,J$5,$H$1+SUMIF(Sets!$W$7:$W$16,$A12,Sets!$Y$7:$Y$16)-1)</f>
        <v>0</v>
      </c>
      <c r="K12" s="60">
        <f ca="1">OFFSET(WPDATA!$A$196,K$5,$H$1+SUMIF(Sets!$W$7:$W$16,$A12,Sets!$Y$7:$Y$16)-1)</f>
        <v>0</v>
      </c>
      <c r="L12" s="60">
        <f ca="1">OFFSET(WPDATA!$A$196,L$5,$H$1+SUMIF(Sets!$W$7:$W$16,$A12,Sets!$Y$7:$Y$16)-1)</f>
        <v>0</v>
      </c>
      <c r="M12" s="60">
        <f ca="1">OFFSET(WPDATA!$A$196,M$5,$H$1+SUMIF(Sets!$W$7:$W$16,$A12,Sets!$Y$7:$Y$16)-1)</f>
        <v>0</v>
      </c>
      <c r="N12" s="60">
        <f ca="1">OFFSET(WPDATA!$A$196,N$5,$H$1+SUMIF(Sets!$W$7:$W$16,$A12,Sets!$Y$7:$Y$16)-1)</f>
        <v>0</v>
      </c>
      <c r="O12" s="60">
        <f ca="1">OFFSET(WPDATA!$A$196,O$5,$H$1+SUMIF(Sets!$W$7:$W$16,$A12,Sets!$Y$7:$Y$16)-1)</f>
        <v>0</v>
      </c>
      <c r="P12" s="60">
        <f ca="1">OFFSET(WPDATA!$A$196,P$5,$H$1+SUMIF(Sets!$W$7:$W$16,$A12,Sets!$Y$7:$Y$16)-1)</f>
        <v>0</v>
      </c>
      <c r="Q12" s="60">
        <f ca="1">OFFSET(WPDATA!$A$196,Q$5,$H$1+SUMIF(Sets!$W$7:$W$16,$A12,Sets!$Y$7:$Y$16)-1)</f>
        <v>0</v>
      </c>
      <c r="R12" s="60">
        <f ca="1">OFFSET(WPDATA!$A$196,R$5,$H$1+SUMIF(Sets!$W$7:$W$16,$A12,Sets!$Y$7:$Y$16)-1)</f>
        <v>0</v>
      </c>
      <c r="S12" s="60">
        <f ca="1">OFFSET(WPDATA!$A$196,S$5,$H$1+SUMIF(Sets!$W$7:$W$16,$A12,Sets!$Y$7:$Y$16)-1)</f>
        <v>0</v>
      </c>
      <c r="T12" s="60">
        <f ca="1">OFFSET(WPDATA!$A$196,T$5,$H$1+SUMIF(Sets!$W$7:$W$16,$A12,Sets!$Y$7:$Y$16)-1)</f>
        <v>0</v>
      </c>
      <c r="U12" s="60">
        <f ca="1">OFFSET(WPDATA!$A$196,U$5,$H$1+SUMIF(Sets!$W$7:$W$16,$A12,Sets!$Y$7:$Y$16)-1)</f>
        <v>0</v>
      </c>
      <c r="V12" s="60">
        <f ca="1">OFFSET(WPDATA!$A$196,V$5,$H$1+SUMIF(Sets!$W$7:$W$16,$A12,Sets!$Y$7:$Y$16)-1)</f>
        <v>0</v>
      </c>
      <c r="W12" s="60">
        <f ca="1">OFFSET(WPDATA!$A$196,W$5,$H$1+SUMIF(Sets!$W$7:$W$16,$A12,Sets!$Y$7:$Y$16)-1)</f>
        <v>0</v>
      </c>
      <c r="X12" s="60">
        <f ca="1">OFFSET(WPDATA!$A$196,X$5,$H$1+SUMIF(Sets!$W$7:$W$16,$A12,Sets!$Y$7:$Y$16)-1)</f>
        <v>0</v>
      </c>
      <c r="Y12" s="60">
        <f ca="1">OFFSET(WPDATA!$A$196,Y$5,$H$1+SUMIF(Sets!$W$7:$W$16,$A12,Sets!$Y$7:$Y$16)-1)</f>
        <v>0</v>
      </c>
      <c r="Z12" s="60">
        <f ca="1">OFFSET(WPDATA!$A$196,Z$5,$H$1+SUMIF(Sets!$W$7:$W$16,$A12,Sets!$Y$7:$Y$16)-1)</f>
        <v>0</v>
      </c>
      <c r="AA12" s="60">
        <f ca="1">OFFSET(WPDATA!$A$196,AA$5,$H$1+SUMIF(Sets!$W$7:$W$16,$A12,Sets!$Y$7:$Y$16)-1)</f>
        <v>0</v>
      </c>
      <c r="AB12" s="60">
        <f ca="1">OFFSET(WPDATA!$A$196,AB$5,$H$1+SUMIF(Sets!$W$7:$W$16,$A12,Sets!$Y$7:$Y$16)-1)</f>
        <v>0</v>
      </c>
      <c r="AC12" s="60">
        <f ca="1">OFFSET(WPDATA!$A$196,AC$5,$H$1+SUMIF(Sets!$W$7:$W$16,$A12,Sets!$Y$7:$Y$16)-1)</f>
        <v>0</v>
      </c>
      <c r="AD12" s="60">
        <f ca="1">OFFSET(WPDATA!$A$196,AD$5,$H$1+SUMIF(Sets!$W$7:$W$16,$A12,Sets!$Y$7:$Y$16)-1)</f>
        <v>0</v>
      </c>
      <c r="AE12" s="60">
        <f ca="1">OFFSET(WPDATA!$A$196,AE$5,$H$1+SUMIF(Sets!$W$7:$W$16,$A12,Sets!$Y$7:$Y$16)-1)</f>
        <v>0</v>
      </c>
      <c r="AF12" s="60">
        <f ca="1">OFFSET(WPDATA!$A$196,AF$5,$H$1+SUMIF(Sets!$W$7:$W$16,$A12,Sets!$Y$7:$Y$16)-1)</f>
        <v>0</v>
      </c>
      <c r="AG12" s="60">
        <f ca="1">OFFSET(WPDATA!$A$196,AG$5,$H$1+SUMIF(Sets!$W$7:$W$16,$A12,Sets!$Y$7:$Y$16)-1)</f>
        <v>0</v>
      </c>
      <c r="AH12" s="60">
        <f ca="1">OFFSET(WPDATA!$A$196,AH$5,$H$1+SUMIF(Sets!$W$7:$W$16,$A12,Sets!$Y$7:$Y$16)-1)</f>
        <v>0</v>
      </c>
      <c r="AI12" s="60">
        <f ca="1">OFFSET(WPDATA!$A$196,AI$5,$H$1+SUMIF(Sets!$W$7:$W$16,$A12,Sets!$Y$7:$Y$16)-1)</f>
        <v>0</v>
      </c>
      <c r="AJ12" s="60">
        <f ca="1">OFFSET(WPDATA!$A$196,AJ$5,$H$1+SUMIF(Sets!$W$7:$W$16,$A12,Sets!$Y$7:$Y$16)-1)</f>
        <v>0</v>
      </c>
      <c r="AK12" s="60">
        <f ca="1">OFFSET(WPDATA!$A$196,AK$5,$H$1+SUMIF(Sets!$W$7:$W$16,$A12,Sets!$Y$7:$Y$16)-1)</f>
        <v>0</v>
      </c>
      <c r="AL12" s="60">
        <f ca="1">OFFSET(WPDATA!$A$196,AL$5,$H$1+SUMIF(Sets!$W$7:$W$16,$A12,Sets!$Y$7:$Y$16)-1)</f>
        <v>0</v>
      </c>
      <c r="AM12" s="60">
        <f ca="1">OFFSET(WPDATA!$A$196,AM$5,$H$1+SUMIF(Sets!$W$7:$W$16,$A12,Sets!$Y$7:$Y$16)-1)</f>
        <v>0</v>
      </c>
      <c r="AN12" s="60">
        <f ca="1">OFFSET(WPDATA!$A$196,AN$5,$H$1+SUMIF(Sets!$W$7:$W$16,$A12,Sets!$Y$7:$Y$16)-1)</f>
        <v>0</v>
      </c>
      <c r="AO12" s="60">
        <f ca="1">OFFSET(WPDATA!$A$196,AO$5,$H$1+SUMIF(Sets!$W$7:$W$16,$A12,Sets!$Y$7:$Y$16)-1)</f>
        <v>0</v>
      </c>
      <c r="AP12" s="60">
        <f ca="1">OFFSET(WPDATA!$A$196,AP$5,$H$1+SUMIF(Sets!$W$7:$W$16,$A12,Sets!$Y$7:$Y$16)-1)</f>
        <v>0</v>
      </c>
      <c r="AQ12" s="60">
        <f ca="1">OFFSET(WPDATA!$A$196,AQ$5,$H$1+SUMIF(Sets!$W$7:$W$16,$A12,Sets!$Y$7:$Y$16)-1)</f>
        <v>0</v>
      </c>
      <c r="AR12" s="60">
        <f ca="1">OFFSET(WPDATA!$A$196,AR$5,$H$1+SUMIF(Sets!$W$7:$W$16,$A12,Sets!$Y$7:$Y$16)-1)</f>
        <v>0</v>
      </c>
      <c r="AS12" s="60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0">
        <f ca="1">OFFSET(WPDATA!$A$196,C$5,$H$1+SUMIF(Sets!$W$7:$W$16,$A13,Sets!$Y$7:$Y$16)-1)</f>
        <v>0</v>
      </c>
      <c r="D13" s="60">
        <f ca="1">OFFSET(WPDATA!$A$196,D$5,$H$1+SUMIF(Sets!$W$7:$W$16,$A13,Sets!$Y$7:$Y$16)-1)</f>
        <v>0</v>
      </c>
      <c r="E13" s="60">
        <f ca="1">OFFSET(WPDATA!$A$196,E$5,$H$1+SUMIF(Sets!$W$7:$W$16,$A13,Sets!$Y$7:$Y$16)-1)</f>
        <v>0</v>
      </c>
      <c r="F13" s="60">
        <f ca="1">OFFSET(WPDATA!$A$196,F$5,$H$1+SUMIF(Sets!$W$7:$W$16,$A13,Sets!$Y$7:$Y$16)-1)</f>
        <v>0</v>
      </c>
      <c r="G13" s="60">
        <f ca="1">OFFSET(WPDATA!$A$196,G$5,$H$1+SUMIF(Sets!$W$7:$W$16,$A13,Sets!$Y$7:$Y$16)-1)</f>
        <v>0</v>
      </c>
      <c r="H13" s="60">
        <f ca="1">OFFSET(WPDATA!$A$196,H$5,$H$1+SUMIF(Sets!$W$7:$W$16,$A13,Sets!$Y$7:$Y$16)-1)</f>
        <v>0</v>
      </c>
      <c r="I13" s="60">
        <f ca="1">OFFSET(WPDATA!$A$196,I$5,$H$1+SUMIF(Sets!$W$7:$W$16,$A13,Sets!$Y$7:$Y$16)-1)</f>
        <v>0</v>
      </c>
      <c r="J13" s="60">
        <f ca="1">OFFSET(WPDATA!$A$196,J$5,$H$1+SUMIF(Sets!$W$7:$W$16,$A13,Sets!$Y$7:$Y$16)-1)</f>
        <v>0</v>
      </c>
      <c r="K13" s="60">
        <f ca="1">OFFSET(WPDATA!$A$196,K$5,$H$1+SUMIF(Sets!$W$7:$W$16,$A13,Sets!$Y$7:$Y$16)-1)</f>
        <v>0</v>
      </c>
      <c r="L13" s="60">
        <f ca="1">OFFSET(WPDATA!$A$196,L$5,$H$1+SUMIF(Sets!$W$7:$W$16,$A13,Sets!$Y$7:$Y$16)-1)</f>
        <v>0</v>
      </c>
      <c r="M13" s="60">
        <f ca="1">OFFSET(WPDATA!$A$196,M$5,$H$1+SUMIF(Sets!$W$7:$W$16,$A13,Sets!$Y$7:$Y$16)-1)</f>
        <v>0</v>
      </c>
      <c r="N13" s="60">
        <f ca="1">OFFSET(WPDATA!$A$196,N$5,$H$1+SUMIF(Sets!$W$7:$W$16,$A13,Sets!$Y$7:$Y$16)-1)</f>
        <v>0</v>
      </c>
      <c r="O13" s="60">
        <f ca="1">OFFSET(WPDATA!$A$196,O$5,$H$1+SUMIF(Sets!$W$7:$W$16,$A13,Sets!$Y$7:$Y$16)-1)</f>
        <v>0</v>
      </c>
      <c r="P13" s="60">
        <f ca="1">OFFSET(WPDATA!$A$196,P$5,$H$1+SUMIF(Sets!$W$7:$W$16,$A13,Sets!$Y$7:$Y$16)-1)</f>
        <v>0</v>
      </c>
      <c r="Q13" s="60">
        <f ca="1">OFFSET(WPDATA!$A$196,Q$5,$H$1+SUMIF(Sets!$W$7:$W$16,$A13,Sets!$Y$7:$Y$16)-1)</f>
        <v>0</v>
      </c>
      <c r="R13" s="60">
        <f ca="1">OFFSET(WPDATA!$A$196,R$5,$H$1+SUMIF(Sets!$W$7:$W$16,$A13,Sets!$Y$7:$Y$16)-1)</f>
        <v>0</v>
      </c>
      <c r="S13" s="60">
        <f ca="1">OFFSET(WPDATA!$A$196,S$5,$H$1+SUMIF(Sets!$W$7:$W$16,$A13,Sets!$Y$7:$Y$16)-1)</f>
        <v>0</v>
      </c>
      <c r="T13" s="60">
        <f ca="1">OFFSET(WPDATA!$A$196,T$5,$H$1+SUMIF(Sets!$W$7:$W$16,$A13,Sets!$Y$7:$Y$16)-1)</f>
        <v>0</v>
      </c>
      <c r="U13" s="60">
        <f ca="1">OFFSET(WPDATA!$A$196,U$5,$H$1+SUMIF(Sets!$W$7:$W$16,$A13,Sets!$Y$7:$Y$16)-1)</f>
        <v>0</v>
      </c>
      <c r="V13" s="60">
        <f ca="1">OFFSET(WPDATA!$A$196,V$5,$H$1+SUMIF(Sets!$W$7:$W$16,$A13,Sets!$Y$7:$Y$16)-1)</f>
        <v>0</v>
      </c>
      <c r="W13" s="60">
        <f ca="1">OFFSET(WPDATA!$A$196,W$5,$H$1+SUMIF(Sets!$W$7:$W$16,$A13,Sets!$Y$7:$Y$16)-1)</f>
        <v>0</v>
      </c>
      <c r="X13" s="60">
        <f ca="1">OFFSET(WPDATA!$A$196,X$5,$H$1+SUMIF(Sets!$W$7:$W$16,$A13,Sets!$Y$7:$Y$16)-1)</f>
        <v>0</v>
      </c>
      <c r="Y13" s="60">
        <f ca="1">OFFSET(WPDATA!$A$196,Y$5,$H$1+SUMIF(Sets!$W$7:$W$16,$A13,Sets!$Y$7:$Y$16)-1)</f>
        <v>0</v>
      </c>
      <c r="Z13" s="60">
        <f ca="1">OFFSET(WPDATA!$A$196,Z$5,$H$1+SUMIF(Sets!$W$7:$W$16,$A13,Sets!$Y$7:$Y$16)-1)</f>
        <v>0</v>
      </c>
      <c r="AA13" s="60">
        <f ca="1">OFFSET(WPDATA!$A$196,AA$5,$H$1+SUMIF(Sets!$W$7:$W$16,$A13,Sets!$Y$7:$Y$16)-1)</f>
        <v>0</v>
      </c>
      <c r="AB13" s="60">
        <f ca="1">OFFSET(WPDATA!$A$196,AB$5,$H$1+SUMIF(Sets!$W$7:$W$16,$A13,Sets!$Y$7:$Y$16)-1)</f>
        <v>0</v>
      </c>
      <c r="AC13" s="60">
        <f ca="1">OFFSET(WPDATA!$A$196,AC$5,$H$1+SUMIF(Sets!$W$7:$W$16,$A13,Sets!$Y$7:$Y$16)-1)</f>
        <v>0</v>
      </c>
      <c r="AD13" s="60">
        <f ca="1">OFFSET(WPDATA!$A$196,AD$5,$H$1+SUMIF(Sets!$W$7:$W$16,$A13,Sets!$Y$7:$Y$16)-1)</f>
        <v>0</v>
      </c>
      <c r="AE13" s="60">
        <f ca="1">OFFSET(WPDATA!$A$196,AE$5,$H$1+SUMIF(Sets!$W$7:$W$16,$A13,Sets!$Y$7:$Y$16)-1)</f>
        <v>0</v>
      </c>
      <c r="AF13" s="60">
        <f ca="1">OFFSET(WPDATA!$A$196,AF$5,$H$1+SUMIF(Sets!$W$7:$W$16,$A13,Sets!$Y$7:$Y$16)-1)</f>
        <v>0</v>
      </c>
      <c r="AG13" s="60">
        <f ca="1">OFFSET(WPDATA!$A$196,AG$5,$H$1+SUMIF(Sets!$W$7:$W$16,$A13,Sets!$Y$7:$Y$16)-1)</f>
        <v>0</v>
      </c>
      <c r="AH13" s="60">
        <f ca="1">OFFSET(WPDATA!$A$196,AH$5,$H$1+SUMIF(Sets!$W$7:$W$16,$A13,Sets!$Y$7:$Y$16)-1)</f>
        <v>0</v>
      </c>
      <c r="AI13" s="60">
        <f ca="1">OFFSET(WPDATA!$A$196,AI$5,$H$1+SUMIF(Sets!$W$7:$W$16,$A13,Sets!$Y$7:$Y$16)-1)</f>
        <v>0</v>
      </c>
      <c r="AJ13" s="60">
        <f ca="1">OFFSET(WPDATA!$A$196,AJ$5,$H$1+SUMIF(Sets!$W$7:$W$16,$A13,Sets!$Y$7:$Y$16)-1)</f>
        <v>0</v>
      </c>
      <c r="AK13" s="60">
        <f ca="1">OFFSET(WPDATA!$A$196,AK$5,$H$1+SUMIF(Sets!$W$7:$W$16,$A13,Sets!$Y$7:$Y$16)-1)</f>
        <v>0</v>
      </c>
      <c r="AL13" s="60">
        <f ca="1">OFFSET(WPDATA!$A$196,AL$5,$H$1+SUMIF(Sets!$W$7:$W$16,$A13,Sets!$Y$7:$Y$16)-1)</f>
        <v>0</v>
      </c>
      <c r="AM13" s="60">
        <f ca="1">OFFSET(WPDATA!$A$196,AM$5,$H$1+SUMIF(Sets!$W$7:$W$16,$A13,Sets!$Y$7:$Y$16)-1)</f>
        <v>0</v>
      </c>
      <c r="AN13" s="60">
        <f ca="1">OFFSET(WPDATA!$A$196,AN$5,$H$1+SUMIF(Sets!$W$7:$W$16,$A13,Sets!$Y$7:$Y$16)-1)</f>
        <v>0</v>
      </c>
      <c r="AO13" s="60">
        <f ca="1">OFFSET(WPDATA!$A$196,AO$5,$H$1+SUMIF(Sets!$W$7:$W$16,$A13,Sets!$Y$7:$Y$16)-1)</f>
        <v>0</v>
      </c>
      <c r="AP13" s="60">
        <f ca="1">OFFSET(WPDATA!$A$196,AP$5,$H$1+SUMIF(Sets!$W$7:$W$16,$A13,Sets!$Y$7:$Y$16)-1)</f>
        <v>0</v>
      </c>
      <c r="AQ13" s="60">
        <f ca="1">OFFSET(WPDATA!$A$196,AQ$5,$H$1+SUMIF(Sets!$W$7:$W$16,$A13,Sets!$Y$7:$Y$16)-1)</f>
        <v>0</v>
      </c>
      <c r="AR13" s="60">
        <f ca="1">OFFSET(WPDATA!$A$196,AR$5,$H$1+SUMIF(Sets!$W$7:$W$16,$A13,Sets!$Y$7:$Y$16)-1)</f>
        <v>0</v>
      </c>
      <c r="AS13" s="60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0">
        <f ca="1">OFFSET(WPDATA!$A$196,C$5,$H$1+SUMIF(Sets!$W$7:$W$16,$A14,Sets!$Y$7:$Y$16)-1)</f>
        <v>0</v>
      </c>
      <c r="D14" s="60">
        <f ca="1">OFFSET(WPDATA!$A$196,D$5,$H$1+SUMIF(Sets!$W$7:$W$16,$A14,Sets!$Y$7:$Y$16)-1)</f>
        <v>0</v>
      </c>
      <c r="E14" s="60">
        <f ca="1">OFFSET(WPDATA!$A$196,E$5,$H$1+SUMIF(Sets!$W$7:$W$16,$A14,Sets!$Y$7:$Y$16)-1)</f>
        <v>0</v>
      </c>
      <c r="F14" s="60">
        <f ca="1">OFFSET(WPDATA!$A$196,F$5,$H$1+SUMIF(Sets!$W$7:$W$16,$A14,Sets!$Y$7:$Y$16)-1)</f>
        <v>0</v>
      </c>
      <c r="G14" s="60">
        <f ca="1">OFFSET(WPDATA!$A$196,G$5,$H$1+SUMIF(Sets!$W$7:$W$16,$A14,Sets!$Y$7:$Y$16)-1)</f>
        <v>0</v>
      </c>
      <c r="H14" s="60">
        <f ca="1">OFFSET(WPDATA!$A$196,H$5,$H$1+SUMIF(Sets!$W$7:$W$16,$A14,Sets!$Y$7:$Y$16)-1)</f>
        <v>0</v>
      </c>
      <c r="I14" s="60">
        <f ca="1">OFFSET(WPDATA!$A$196,I$5,$H$1+SUMIF(Sets!$W$7:$W$16,$A14,Sets!$Y$7:$Y$16)-1)</f>
        <v>0</v>
      </c>
      <c r="J14" s="60">
        <f ca="1">OFFSET(WPDATA!$A$196,J$5,$H$1+SUMIF(Sets!$W$7:$W$16,$A14,Sets!$Y$7:$Y$16)-1)</f>
        <v>0</v>
      </c>
      <c r="K14" s="60">
        <f ca="1">OFFSET(WPDATA!$A$196,K$5,$H$1+SUMIF(Sets!$W$7:$W$16,$A14,Sets!$Y$7:$Y$16)-1)</f>
        <v>0</v>
      </c>
      <c r="L14" s="60">
        <f ca="1">OFFSET(WPDATA!$A$196,L$5,$H$1+SUMIF(Sets!$W$7:$W$16,$A14,Sets!$Y$7:$Y$16)-1)</f>
        <v>0</v>
      </c>
      <c r="M14" s="60">
        <f ca="1">OFFSET(WPDATA!$A$196,M$5,$H$1+SUMIF(Sets!$W$7:$W$16,$A14,Sets!$Y$7:$Y$16)-1)</f>
        <v>0</v>
      </c>
      <c r="N14" s="60">
        <f ca="1">OFFSET(WPDATA!$A$196,N$5,$H$1+SUMIF(Sets!$W$7:$W$16,$A14,Sets!$Y$7:$Y$16)-1)</f>
        <v>0</v>
      </c>
      <c r="O14" s="60">
        <f ca="1">OFFSET(WPDATA!$A$196,O$5,$H$1+SUMIF(Sets!$W$7:$W$16,$A14,Sets!$Y$7:$Y$16)-1)</f>
        <v>0</v>
      </c>
      <c r="P14" s="60">
        <f ca="1">OFFSET(WPDATA!$A$196,P$5,$H$1+SUMIF(Sets!$W$7:$W$16,$A14,Sets!$Y$7:$Y$16)-1)</f>
        <v>0</v>
      </c>
      <c r="Q14" s="60">
        <f ca="1">OFFSET(WPDATA!$A$196,Q$5,$H$1+SUMIF(Sets!$W$7:$W$16,$A14,Sets!$Y$7:$Y$16)-1)</f>
        <v>0</v>
      </c>
      <c r="R14" s="60">
        <f ca="1">OFFSET(WPDATA!$A$196,R$5,$H$1+SUMIF(Sets!$W$7:$W$16,$A14,Sets!$Y$7:$Y$16)-1)</f>
        <v>0</v>
      </c>
      <c r="S14" s="60">
        <f ca="1">OFFSET(WPDATA!$A$196,S$5,$H$1+SUMIF(Sets!$W$7:$W$16,$A14,Sets!$Y$7:$Y$16)-1)</f>
        <v>0</v>
      </c>
      <c r="T14" s="60">
        <f ca="1">OFFSET(WPDATA!$A$196,T$5,$H$1+SUMIF(Sets!$W$7:$W$16,$A14,Sets!$Y$7:$Y$16)-1)</f>
        <v>0</v>
      </c>
      <c r="U14" s="60">
        <f ca="1">OFFSET(WPDATA!$A$196,U$5,$H$1+SUMIF(Sets!$W$7:$W$16,$A14,Sets!$Y$7:$Y$16)-1)</f>
        <v>0</v>
      </c>
      <c r="V14" s="60">
        <f ca="1">OFFSET(WPDATA!$A$196,V$5,$H$1+SUMIF(Sets!$W$7:$W$16,$A14,Sets!$Y$7:$Y$16)-1)</f>
        <v>0</v>
      </c>
      <c r="W14" s="60">
        <f ca="1">OFFSET(WPDATA!$A$196,W$5,$H$1+SUMIF(Sets!$W$7:$W$16,$A14,Sets!$Y$7:$Y$16)-1)</f>
        <v>0</v>
      </c>
      <c r="X14" s="60">
        <f ca="1">OFFSET(WPDATA!$A$196,X$5,$H$1+SUMIF(Sets!$W$7:$W$16,$A14,Sets!$Y$7:$Y$16)-1)</f>
        <v>0</v>
      </c>
      <c r="Y14" s="60">
        <f ca="1">OFFSET(WPDATA!$A$196,Y$5,$H$1+SUMIF(Sets!$W$7:$W$16,$A14,Sets!$Y$7:$Y$16)-1)</f>
        <v>0</v>
      </c>
      <c r="Z14" s="60">
        <f ca="1">OFFSET(WPDATA!$A$196,Z$5,$H$1+SUMIF(Sets!$W$7:$W$16,$A14,Sets!$Y$7:$Y$16)-1)</f>
        <v>0</v>
      </c>
      <c r="AA14" s="60">
        <f ca="1">OFFSET(WPDATA!$A$196,AA$5,$H$1+SUMIF(Sets!$W$7:$W$16,$A14,Sets!$Y$7:$Y$16)-1)</f>
        <v>0</v>
      </c>
      <c r="AB14" s="60">
        <f ca="1">OFFSET(WPDATA!$A$196,AB$5,$H$1+SUMIF(Sets!$W$7:$W$16,$A14,Sets!$Y$7:$Y$16)-1)</f>
        <v>0</v>
      </c>
      <c r="AC14" s="60">
        <f ca="1">OFFSET(WPDATA!$A$196,AC$5,$H$1+SUMIF(Sets!$W$7:$W$16,$A14,Sets!$Y$7:$Y$16)-1)</f>
        <v>0</v>
      </c>
      <c r="AD14" s="60">
        <f ca="1">OFFSET(WPDATA!$A$196,AD$5,$H$1+SUMIF(Sets!$W$7:$W$16,$A14,Sets!$Y$7:$Y$16)-1)</f>
        <v>0</v>
      </c>
      <c r="AE14" s="60">
        <f ca="1">OFFSET(WPDATA!$A$196,AE$5,$H$1+SUMIF(Sets!$W$7:$W$16,$A14,Sets!$Y$7:$Y$16)-1)</f>
        <v>0</v>
      </c>
      <c r="AF14" s="60">
        <f ca="1">OFFSET(WPDATA!$A$196,AF$5,$H$1+SUMIF(Sets!$W$7:$W$16,$A14,Sets!$Y$7:$Y$16)-1)</f>
        <v>0</v>
      </c>
      <c r="AG14" s="60">
        <f ca="1">OFFSET(WPDATA!$A$196,AG$5,$H$1+SUMIF(Sets!$W$7:$W$16,$A14,Sets!$Y$7:$Y$16)-1)</f>
        <v>0</v>
      </c>
      <c r="AH14" s="60">
        <f ca="1">OFFSET(WPDATA!$A$196,AH$5,$H$1+SUMIF(Sets!$W$7:$W$16,$A14,Sets!$Y$7:$Y$16)-1)</f>
        <v>0</v>
      </c>
      <c r="AI14" s="60">
        <f ca="1">OFFSET(WPDATA!$A$196,AI$5,$H$1+SUMIF(Sets!$W$7:$W$16,$A14,Sets!$Y$7:$Y$16)-1)</f>
        <v>0</v>
      </c>
      <c r="AJ14" s="60">
        <f ca="1">OFFSET(WPDATA!$A$196,AJ$5,$H$1+SUMIF(Sets!$W$7:$W$16,$A14,Sets!$Y$7:$Y$16)-1)</f>
        <v>0</v>
      </c>
      <c r="AK14" s="60">
        <f ca="1">OFFSET(WPDATA!$A$196,AK$5,$H$1+SUMIF(Sets!$W$7:$W$16,$A14,Sets!$Y$7:$Y$16)-1)</f>
        <v>0</v>
      </c>
      <c r="AL14" s="60">
        <f ca="1">OFFSET(WPDATA!$A$196,AL$5,$H$1+SUMIF(Sets!$W$7:$W$16,$A14,Sets!$Y$7:$Y$16)-1)</f>
        <v>0</v>
      </c>
      <c r="AM14" s="60">
        <f ca="1">OFFSET(WPDATA!$A$196,AM$5,$H$1+SUMIF(Sets!$W$7:$W$16,$A14,Sets!$Y$7:$Y$16)-1)</f>
        <v>0</v>
      </c>
      <c r="AN14" s="60">
        <f ca="1">OFFSET(WPDATA!$A$196,AN$5,$H$1+SUMIF(Sets!$W$7:$W$16,$A14,Sets!$Y$7:$Y$16)-1)</f>
        <v>0</v>
      </c>
      <c r="AO14" s="60">
        <f ca="1">OFFSET(WPDATA!$A$196,AO$5,$H$1+SUMIF(Sets!$W$7:$W$16,$A14,Sets!$Y$7:$Y$16)-1)</f>
        <v>0</v>
      </c>
      <c r="AP14" s="60">
        <f ca="1">OFFSET(WPDATA!$A$196,AP$5,$H$1+SUMIF(Sets!$W$7:$W$16,$A14,Sets!$Y$7:$Y$16)-1)</f>
        <v>0</v>
      </c>
      <c r="AQ14" s="60">
        <f ca="1">OFFSET(WPDATA!$A$196,AQ$5,$H$1+SUMIF(Sets!$W$7:$W$16,$A14,Sets!$Y$7:$Y$16)-1)</f>
        <v>0</v>
      </c>
      <c r="AR14" s="60">
        <f ca="1">OFFSET(WPDATA!$A$196,AR$5,$H$1+SUMIF(Sets!$W$7:$W$16,$A14,Sets!$Y$7:$Y$16)-1)</f>
        <v>0</v>
      </c>
      <c r="AS14" s="60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0">
        <f ca="1">OFFSET(WPDATA!$A$196,C$5,$H$1+SUMIF(Sets!$W$7:$W$16,$A15,Sets!$Y$7:$Y$16)-1)</f>
        <v>0</v>
      </c>
      <c r="D15" s="60">
        <f ca="1">OFFSET(WPDATA!$A$196,D$5,$H$1+SUMIF(Sets!$W$7:$W$16,$A15,Sets!$Y$7:$Y$16)-1)</f>
        <v>0</v>
      </c>
      <c r="E15" s="60">
        <f ca="1">OFFSET(WPDATA!$A$196,E$5,$H$1+SUMIF(Sets!$W$7:$W$16,$A15,Sets!$Y$7:$Y$16)-1)</f>
        <v>0</v>
      </c>
      <c r="F15" s="60">
        <f ca="1">OFFSET(WPDATA!$A$196,F$5,$H$1+SUMIF(Sets!$W$7:$W$16,$A15,Sets!$Y$7:$Y$16)-1)</f>
        <v>0</v>
      </c>
      <c r="G15" s="60">
        <f ca="1">OFFSET(WPDATA!$A$196,G$5,$H$1+SUMIF(Sets!$W$7:$W$16,$A15,Sets!$Y$7:$Y$16)-1)</f>
        <v>0</v>
      </c>
      <c r="H15" s="60">
        <f ca="1">OFFSET(WPDATA!$A$196,H$5,$H$1+SUMIF(Sets!$W$7:$W$16,$A15,Sets!$Y$7:$Y$16)-1)</f>
        <v>0</v>
      </c>
      <c r="I15" s="60">
        <f ca="1">OFFSET(WPDATA!$A$196,I$5,$H$1+SUMIF(Sets!$W$7:$W$16,$A15,Sets!$Y$7:$Y$16)-1)</f>
        <v>0</v>
      </c>
      <c r="J15" s="60">
        <f ca="1">OFFSET(WPDATA!$A$196,J$5,$H$1+SUMIF(Sets!$W$7:$W$16,$A15,Sets!$Y$7:$Y$16)-1)</f>
        <v>0</v>
      </c>
      <c r="K15" s="60">
        <f ca="1">OFFSET(WPDATA!$A$196,K$5,$H$1+SUMIF(Sets!$W$7:$W$16,$A15,Sets!$Y$7:$Y$16)-1)</f>
        <v>0</v>
      </c>
      <c r="L15" s="60">
        <f ca="1">OFFSET(WPDATA!$A$196,L$5,$H$1+SUMIF(Sets!$W$7:$W$16,$A15,Sets!$Y$7:$Y$16)-1)</f>
        <v>0</v>
      </c>
      <c r="M15" s="60">
        <f ca="1">OFFSET(WPDATA!$A$196,M$5,$H$1+SUMIF(Sets!$W$7:$W$16,$A15,Sets!$Y$7:$Y$16)-1)</f>
        <v>0</v>
      </c>
      <c r="N15" s="60">
        <f ca="1">OFFSET(WPDATA!$A$196,N$5,$H$1+SUMIF(Sets!$W$7:$W$16,$A15,Sets!$Y$7:$Y$16)-1)</f>
        <v>0</v>
      </c>
      <c r="O15" s="60">
        <f ca="1">OFFSET(WPDATA!$A$196,O$5,$H$1+SUMIF(Sets!$W$7:$W$16,$A15,Sets!$Y$7:$Y$16)-1)</f>
        <v>0</v>
      </c>
      <c r="P15" s="60">
        <f ca="1">OFFSET(WPDATA!$A$196,P$5,$H$1+SUMIF(Sets!$W$7:$W$16,$A15,Sets!$Y$7:$Y$16)-1)</f>
        <v>0</v>
      </c>
      <c r="Q15" s="60">
        <f ca="1">OFFSET(WPDATA!$A$196,Q$5,$H$1+SUMIF(Sets!$W$7:$W$16,$A15,Sets!$Y$7:$Y$16)-1)</f>
        <v>0</v>
      </c>
      <c r="R15" s="60">
        <f ca="1">OFFSET(WPDATA!$A$196,R$5,$H$1+SUMIF(Sets!$W$7:$W$16,$A15,Sets!$Y$7:$Y$16)-1)</f>
        <v>0</v>
      </c>
      <c r="S15" s="60">
        <f ca="1">OFFSET(WPDATA!$A$196,S$5,$H$1+SUMIF(Sets!$W$7:$W$16,$A15,Sets!$Y$7:$Y$16)-1)</f>
        <v>0</v>
      </c>
      <c r="T15" s="60">
        <f ca="1">OFFSET(WPDATA!$A$196,T$5,$H$1+SUMIF(Sets!$W$7:$W$16,$A15,Sets!$Y$7:$Y$16)-1)</f>
        <v>0</v>
      </c>
      <c r="U15" s="60">
        <f ca="1">OFFSET(WPDATA!$A$196,U$5,$H$1+SUMIF(Sets!$W$7:$W$16,$A15,Sets!$Y$7:$Y$16)-1)</f>
        <v>0</v>
      </c>
      <c r="V15" s="60">
        <f ca="1">OFFSET(WPDATA!$A$196,V$5,$H$1+SUMIF(Sets!$W$7:$W$16,$A15,Sets!$Y$7:$Y$16)-1)</f>
        <v>0</v>
      </c>
      <c r="W15" s="60">
        <f ca="1">OFFSET(WPDATA!$A$196,W$5,$H$1+SUMIF(Sets!$W$7:$W$16,$A15,Sets!$Y$7:$Y$16)-1)</f>
        <v>0</v>
      </c>
      <c r="X15" s="60">
        <f ca="1">OFFSET(WPDATA!$A$196,X$5,$H$1+SUMIF(Sets!$W$7:$W$16,$A15,Sets!$Y$7:$Y$16)-1)</f>
        <v>0</v>
      </c>
      <c r="Y15" s="60">
        <f ca="1">OFFSET(WPDATA!$A$196,Y$5,$H$1+SUMIF(Sets!$W$7:$W$16,$A15,Sets!$Y$7:$Y$16)-1)</f>
        <v>0</v>
      </c>
      <c r="Z15" s="60">
        <f ca="1">OFFSET(WPDATA!$A$196,Z$5,$H$1+SUMIF(Sets!$W$7:$W$16,$A15,Sets!$Y$7:$Y$16)-1)</f>
        <v>0</v>
      </c>
      <c r="AA15" s="60">
        <f ca="1">OFFSET(WPDATA!$A$196,AA$5,$H$1+SUMIF(Sets!$W$7:$W$16,$A15,Sets!$Y$7:$Y$16)-1)</f>
        <v>0</v>
      </c>
      <c r="AB15" s="60">
        <f ca="1">OFFSET(WPDATA!$A$196,AB$5,$H$1+SUMIF(Sets!$W$7:$W$16,$A15,Sets!$Y$7:$Y$16)-1)</f>
        <v>0</v>
      </c>
      <c r="AC15" s="60">
        <f ca="1">OFFSET(WPDATA!$A$196,AC$5,$H$1+SUMIF(Sets!$W$7:$W$16,$A15,Sets!$Y$7:$Y$16)-1)</f>
        <v>0</v>
      </c>
      <c r="AD15" s="60">
        <f ca="1">OFFSET(WPDATA!$A$196,AD$5,$H$1+SUMIF(Sets!$W$7:$W$16,$A15,Sets!$Y$7:$Y$16)-1)</f>
        <v>0</v>
      </c>
      <c r="AE15" s="60">
        <f ca="1">OFFSET(WPDATA!$A$196,AE$5,$H$1+SUMIF(Sets!$W$7:$W$16,$A15,Sets!$Y$7:$Y$16)-1)</f>
        <v>0</v>
      </c>
      <c r="AF15" s="60">
        <f ca="1">OFFSET(WPDATA!$A$196,AF$5,$H$1+SUMIF(Sets!$W$7:$W$16,$A15,Sets!$Y$7:$Y$16)-1)</f>
        <v>0</v>
      </c>
      <c r="AG15" s="60">
        <f ca="1">OFFSET(WPDATA!$A$196,AG$5,$H$1+SUMIF(Sets!$W$7:$W$16,$A15,Sets!$Y$7:$Y$16)-1)</f>
        <v>0</v>
      </c>
      <c r="AH15" s="60">
        <f ca="1">OFFSET(WPDATA!$A$196,AH$5,$H$1+SUMIF(Sets!$W$7:$W$16,$A15,Sets!$Y$7:$Y$16)-1)</f>
        <v>0</v>
      </c>
      <c r="AI15" s="60">
        <f ca="1">OFFSET(WPDATA!$A$196,AI$5,$H$1+SUMIF(Sets!$W$7:$W$16,$A15,Sets!$Y$7:$Y$16)-1)</f>
        <v>0</v>
      </c>
      <c r="AJ15" s="60">
        <f ca="1">OFFSET(WPDATA!$A$196,AJ$5,$H$1+SUMIF(Sets!$W$7:$W$16,$A15,Sets!$Y$7:$Y$16)-1)</f>
        <v>0</v>
      </c>
      <c r="AK15" s="60">
        <f ca="1">OFFSET(WPDATA!$A$196,AK$5,$H$1+SUMIF(Sets!$W$7:$W$16,$A15,Sets!$Y$7:$Y$16)-1)</f>
        <v>0</v>
      </c>
      <c r="AL15" s="60">
        <f ca="1">OFFSET(WPDATA!$A$196,AL$5,$H$1+SUMIF(Sets!$W$7:$W$16,$A15,Sets!$Y$7:$Y$16)-1)</f>
        <v>0</v>
      </c>
      <c r="AM15" s="60">
        <f ca="1">OFFSET(WPDATA!$A$196,AM$5,$H$1+SUMIF(Sets!$W$7:$W$16,$A15,Sets!$Y$7:$Y$16)-1)</f>
        <v>0</v>
      </c>
      <c r="AN15" s="60">
        <f ca="1">OFFSET(WPDATA!$A$196,AN$5,$H$1+SUMIF(Sets!$W$7:$W$16,$A15,Sets!$Y$7:$Y$16)-1)</f>
        <v>0</v>
      </c>
      <c r="AO15" s="60">
        <f ca="1">OFFSET(WPDATA!$A$196,AO$5,$H$1+SUMIF(Sets!$W$7:$W$16,$A15,Sets!$Y$7:$Y$16)-1)</f>
        <v>0</v>
      </c>
      <c r="AP15" s="60">
        <f ca="1">OFFSET(WPDATA!$A$196,AP$5,$H$1+SUMIF(Sets!$W$7:$W$16,$A15,Sets!$Y$7:$Y$16)-1)</f>
        <v>0</v>
      </c>
      <c r="AQ15" s="60">
        <f ca="1">OFFSET(WPDATA!$A$196,AQ$5,$H$1+SUMIF(Sets!$W$7:$W$16,$A15,Sets!$Y$7:$Y$16)-1)</f>
        <v>0</v>
      </c>
      <c r="AR15" s="60">
        <f ca="1">OFFSET(WPDATA!$A$196,AR$5,$H$1+SUMIF(Sets!$W$7:$W$16,$A15,Sets!$Y$7:$Y$16)-1)</f>
        <v>0</v>
      </c>
      <c r="AS15" s="60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0">
        <f ca="1">OFFSET(WPDATA!$A$196,C$5,$H$1+SUMIF(Sets!$W$7:$W$16,$A16,Sets!$Y$7:$Y$16)-1)</f>
        <v>0</v>
      </c>
      <c r="D16" s="60">
        <f ca="1">OFFSET(WPDATA!$A$196,D$5,$H$1+SUMIF(Sets!$W$7:$W$16,$A16,Sets!$Y$7:$Y$16)-1)</f>
        <v>0</v>
      </c>
      <c r="E16" s="60">
        <f ca="1">OFFSET(WPDATA!$A$196,E$5,$H$1+SUMIF(Sets!$W$7:$W$16,$A16,Sets!$Y$7:$Y$16)-1)</f>
        <v>0</v>
      </c>
      <c r="F16" s="60">
        <f ca="1">OFFSET(WPDATA!$A$196,F$5,$H$1+SUMIF(Sets!$W$7:$W$16,$A16,Sets!$Y$7:$Y$16)-1)</f>
        <v>0</v>
      </c>
      <c r="G16" s="60">
        <f ca="1">OFFSET(WPDATA!$A$196,G$5,$H$1+SUMIF(Sets!$W$7:$W$16,$A16,Sets!$Y$7:$Y$16)-1)</f>
        <v>0</v>
      </c>
      <c r="H16" s="60">
        <f ca="1">OFFSET(WPDATA!$A$196,H$5,$H$1+SUMIF(Sets!$W$7:$W$16,$A16,Sets!$Y$7:$Y$16)-1)</f>
        <v>0</v>
      </c>
      <c r="I16" s="60">
        <f ca="1">OFFSET(WPDATA!$A$196,I$5,$H$1+SUMIF(Sets!$W$7:$W$16,$A16,Sets!$Y$7:$Y$16)-1)</f>
        <v>0</v>
      </c>
      <c r="J16" s="60">
        <f ca="1">OFFSET(WPDATA!$A$196,J$5,$H$1+SUMIF(Sets!$W$7:$W$16,$A16,Sets!$Y$7:$Y$16)-1)</f>
        <v>0</v>
      </c>
      <c r="K16" s="60">
        <f ca="1">OFFSET(WPDATA!$A$196,K$5,$H$1+SUMIF(Sets!$W$7:$W$16,$A16,Sets!$Y$7:$Y$16)-1)</f>
        <v>0</v>
      </c>
      <c r="L16" s="60">
        <f ca="1">OFFSET(WPDATA!$A$196,L$5,$H$1+SUMIF(Sets!$W$7:$W$16,$A16,Sets!$Y$7:$Y$16)-1)</f>
        <v>0</v>
      </c>
      <c r="M16" s="60">
        <f ca="1">OFFSET(WPDATA!$A$196,M$5,$H$1+SUMIF(Sets!$W$7:$W$16,$A16,Sets!$Y$7:$Y$16)-1)</f>
        <v>0</v>
      </c>
      <c r="N16" s="60">
        <f ca="1">OFFSET(WPDATA!$A$196,N$5,$H$1+SUMIF(Sets!$W$7:$W$16,$A16,Sets!$Y$7:$Y$16)-1)</f>
        <v>0</v>
      </c>
      <c r="O16" s="60">
        <f ca="1">OFFSET(WPDATA!$A$196,O$5,$H$1+SUMIF(Sets!$W$7:$W$16,$A16,Sets!$Y$7:$Y$16)-1)</f>
        <v>0</v>
      </c>
      <c r="P16" s="60">
        <f ca="1">OFFSET(WPDATA!$A$196,P$5,$H$1+SUMIF(Sets!$W$7:$W$16,$A16,Sets!$Y$7:$Y$16)-1)</f>
        <v>0</v>
      </c>
      <c r="Q16" s="60">
        <f ca="1">OFFSET(WPDATA!$A$196,Q$5,$H$1+SUMIF(Sets!$W$7:$W$16,$A16,Sets!$Y$7:$Y$16)-1)</f>
        <v>0</v>
      </c>
      <c r="R16" s="60">
        <f ca="1">OFFSET(WPDATA!$A$196,R$5,$H$1+SUMIF(Sets!$W$7:$W$16,$A16,Sets!$Y$7:$Y$16)-1)</f>
        <v>0</v>
      </c>
      <c r="S16" s="60">
        <f ca="1">OFFSET(WPDATA!$A$196,S$5,$H$1+SUMIF(Sets!$W$7:$W$16,$A16,Sets!$Y$7:$Y$16)-1)</f>
        <v>0</v>
      </c>
      <c r="T16" s="60">
        <f ca="1">OFFSET(WPDATA!$A$196,T$5,$H$1+SUMIF(Sets!$W$7:$W$16,$A16,Sets!$Y$7:$Y$16)-1)</f>
        <v>0</v>
      </c>
      <c r="U16" s="60">
        <f ca="1">OFFSET(WPDATA!$A$196,U$5,$H$1+SUMIF(Sets!$W$7:$W$16,$A16,Sets!$Y$7:$Y$16)-1)</f>
        <v>0</v>
      </c>
      <c r="V16" s="60">
        <f ca="1">OFFSET(WPDATA!$A$196,V$5,$H$1+SUMIF(Sets!$W$7:$W$16,$A16,Sets!$Y$7:$Y$16)-1)</f>
        <v>0</v>
      </c>
      <c r="W16" s="60">
        <f ca="1">OFFSET(WPDATA!$A$196,W$5,$H$1+SUMIF(Sets!$W$7:$W$16,$A16,Sets!$Y$7:$Y$16)-1)</f>
        <v>0</v>
      </c>
      <c r="X16" s="60">
        <f ca="1">OFFSET(WPDATA!$A$196,X$5,$H$1+SUMIF(Sets!$W$7:$W$16,$A16,Sets!$Y$7:$Y$16)-1)</f>
        <v>0</v>
      </c>
      <c r="Y16" s="60">
        <f ca="1">OFFSET(WPDATA!$A$196,Y$5,$H$1+SUMIF(Sets!$W$7:$W$16,$A16,Sets!$Y$7:$Y$16)-1)</f>
        <v>0</v>
      </c>
      <c r="Z16" s="60">
        <f ca="1">OFFSET(WPDATA!$A$196,Z$5,$H$1+SUMIF(Sets!$W$7:$W$16,$A16,Sets!$Y$7:$Y$16)-1)</f>
        <v>0</v>
      </c>
      <c r="AA16" s="60">
        <f ca="1">OFFSET(WPDATA!$A$196,AA$5,$H$1+SUMIF(Sets!$W$7:$W$16,$A16,Sets!$Y$7:$Y$16)-1)</f>
        <v>0</v>
      </c>
      <c r="AB16" s="60">
        <f ca="1">OFFSET(WPDATA!$A$196,AB$5,$H$1+SUMIF(Sets!$W$7:$W$16,$A16,Sets!$Y$7:$Y$16)-1)</f>
        <v>0</v>
      </c>
      <c r="AC16" s="60">
        <f ca="1">OFFSET(WPDATA!$A$196,AC$5,$H$1+SUMIF(Sets!$W$7:$W$16,$A16,Sets!$Y$7:$Y$16)-1)</f>
        <v>0</v>
      </c>
      <c r="AD16" s="60">
        <f ca="1">OFFSET(WPDATA!$A$196,AD$5,$H$1+SUMIF(Sets!$W$7:$W$16,$A16,Sets!$Y$7:$Y$16)-1)</f>
        <v>0</v>
      </c>
      <c r="AE16" s="60">
        <f ca="1">OFFSET(WPDATA!$A$196,AE$5,$H$1+SUMIF(Sets!$W$7:$W$16,$A16,Sets!$Y$7:$Y$16)-1)</f>
        <v>0</v>
      </c>
      <c r="AF16" s="60">
        <f ca="1">OFFSET(WPDATA!$A$196,AF$5,$H$1+SUMIF(Sets!$W$7:$W$16,$A16,Sets!$Y$7:$Y$16)-1)</f>
        <v>0</v>
      </c>
      <c r="AG16" s="60">
        <f ca="1">OFFSET(WPDATA!$A$196,AG$5,$H$1+SUMIF(Sets!$W$7:$W$16,$A16,Sets!$Y$7:$Y$16)-1)</f>
        <v>0</v>
      </c>
      <c r="AH16" s="60">
        <f ca="1">OFFSET(WPDATA!$A$196,AH$5,$H$1+SUMIF(Sets!$W$7:$W$16,$A16,Sets!$Y$7:$Y$16)-1)</f>
        <v>0</v>
      </c>
      <c r="AI16" s="60">
        <f ca="1">OFFSET(WPDATA!$A$196,AI$5,$H$1+SUMIF(Sets!$W$7:$W$16,$A16,Sets!$Y$7:$Y$16)-1)</f>
        <v>0</v>
      </c>
      <c r="AJ16" s="60">
        <f ca="1">OFFSET(WPDATA!$A$196,AJ$5,$H$1+SUMIF(Sets!$W$7:$W$16,$A16,Sets!$Y$7:$Y$16)-1)</f>
        <v>0</v>
      </c>
      <c r="AK16" s="60">
        <f ca="1">OFFSET(WPDATA!$A$196,AK$5,$H$1+SUMIF(Sets!$W$7:$W$16,$A16,Sets!$Y$7:$Y$16)-1)</f>
        <v>0</v>
      </c>
      <c r="AL16" s="60">
        <f ca="1">OFFSET(WPDATA!$A$196,AL$5,$H$1+SUMIF(Sets!$W$7:$W$16,$A16,Sets!$Y$7:$Y$16)-1)</f>
        <v>0</v>
      </c>
      <c r="AM16" s="60">
        <f ca="1">OFFSET(WPDATA!$A$196,AM$5,$H$1+SUMIF(Sets!$W$7:$W$16,$A16,Sets!$Y$7:$Y$16)-1)</f>
        <v>0</v>
      </c>
      <c r="AN16" s="60">
        <f ca="1">OFFSET(WPDATA!$A$196,AN$5,$H$1+SUMIF(Sets!$W$7:$W$16,$A16,Sets!$Y$7:$Y$16)-1)</f>
        <v>0</v>
      </c>
      <c r="AO16" s="60">
        <f ca="1">OFFSET(WPDATA!$A$196,AO$5,$H$1+SUMIF(Sets!$W$7:$W$16,$A16,Sets!$Y$7:$Y$16)-1)</f>
        <v>0</v>
      </c>
      <c r="AP16" s="60">
        <f ca="1">OFFSET(WPDATA!$A$196,AP$5,$H$1+SUMIF(Sets!$W$7:$W$16,$A16,Sets!$Y$7:$Y$16)-1)</f>
        <v>0</v>
      </c>
      <c r="AQ16" s="60">
        <f ca="1">OFFSET(WPDATA!$A$196,AQ$5,$H$1+SUMIF(Sets!$W$7:$W$16,$A16,Sets!$Y$7:$Y$16)-1)</f>
        <v>0</v>
      </c>
      <c r="AR16" s="60">
        <f ca="1">OFFSET(WPDATA!$A$196,AR$5,$H$1+SUMIF(Sets!$W$7:$W$16,$A16,Sets!$Y$7:$Y$16)-1)</f>
        <v>0</v>
      </c>
      <c r="AS16" s="60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0">
        <f ca="1">OFFSET(WPDATA!$A$196,C$5,$H$1+SUMIF(Sets!$W$7:$W$16,$A17,Sets!$Y$7:$Y$16)-1)</f>
        <v>0</v>
      </c>
      <c r="D17" s="60">
        <f ca="1">OFFSET(WPDATA!$A$196,D$5,$H$1+SUMIF(Sets!$W$7:$W$16,$A17,Sets!$Y$7:$Y$16)-1)</f>
        <v>0</v>
      </c>
      <c r="E17" s="60">
        <f ca="1">OFFSET(WPDATA!$A$196,E$5,$H$1+SUMIF(Sets!$W$7:$W$16,$A17,Sets!$Y$7:$Y$16)-1)</f>
        <v>0</v>
      </c>
      <c r="F17" s="60">
        <f ca="1">OFFSET(WPDATA!$A$196,F$5,$H$1+SUMIF(Sets!$W$7:$W$16,$A17,Sets!$Y$7:$Y$16)-1)</f>
        <v>0</v>
      </c>
      <c r="G17" s="60">
        <f ca="1">OFFSET(WPDATA!$A$196,G$5,$H$1+SUMIF(Sets!$W$7:$W$16,$A17,Sets!$Y$7:$Y$16)-1)</f>
        <v>0</v>
      </c>
      <c r="H17" s="60">
        <f ca="1">OFFSET(WPDATA!$A$196,H$5,$H$1+SUMIF(Sets!$W$7:$W$16,$A17,Sets!$Y$7:$Y$16)-1)</f>
        <v>0</v>
      </c>
      <c r="I17" s="60">
        <f ca="1">OFFSET(WPDATA!$A$196,I$5,$H$1+SUMIF(Sets!$W$7:$W$16,$A17,Sets!$Y$7:$Y$16)-1)</f>
        <v>0</v>
      </c>
      <c r="J17" s="60">
        <f ca="1">OFFSET(WPDATA!$A$196,J$5,$H$1+SUMIF(Sets!$W$7:$W$16,$A17,Sets!$Y$7:$Y$16)-1)</f>
        <v>0</v>
      </c>
      <c r="K17" s="60">
        <f ca="1">OFFSET(WPDATA!$A$196,K$5,$H$1+SUMIF(Sets!$W$7:$W$16,$A17,Sets!$Y$7:$Y$16)-1)</f>
        <v>0</v>
      </c>
      <c r="L17" s="60">
        <f ca="1">OFFSET(WPDATA!$A$196,L$5,$H$1+SUMIF(Sets!$W$7:$W$16,$A17,Sets!$Y$7:$Y$16)-1)</f>
        <v>0</v>
      </c>
      <c r="M17" s="60">
        <f ca="1">OFFSET(WPDATA!$A$196,M$5,$H$1+SUMIF(Sets!$W$7:$W$16,$A17,Sets!$Y$7:$Y$16)-1)</f>
        <v>0</v>
      </c>
      <c r="N17" s="60">
        <f ca="1">OFFSET(WPDATA!$A$196,N$5,$H$1+SUMIF(Sets!$W$7:$W$16,$A17,Sets!$Y$7:$Y$16)-1)</f>
        <v>0</v>
      </c>
      <c r="O17" s="60">
        <f ca="1">OFFSET(WPDATA!$A$196,O$5,$H$1+SUMIF(Sets!$W$7:$W$16,$A17,Sets!$Y$7:$Y$16)-1)</f>
        <v>0</v>
      </c>
      <c r="P17" s="60">
        <f ca="1">OFFSET(WPDATA!$A$196,P$5,$H$1+SUMIF(Sets!$W$7:$W$16,$A17,Sets!$Y$7:$Y$16)-1)</f>
        <v>0</v>
      </c>
      <c r="Q17" s="60">
        <f ca="1">OFFSET(WPDATA!$A$196,Q$5,$H$1+SUMIF(Sets!$W$7:$W$16,$A17,Sets!$Y$7:$Y$16)-1)</f>
        <v>0</v>
      </c>
      <c r="R17" s="60">
        <f ca="1">OFFSET(WPDATA!$A$196,R$5,$H$1+SUMIF(Sets!$W$7:$W$16,$A17,Sets!$Y$7:$Y$16)-1)</f>
        <v>0</v>
      </c>
      <c r="S17" s="60">
        <f ca="1">OFFSET(WPDATA!$A$196,S$5,$H$1+SUMIF(Sets!$W$7:$W$16,$A17,Sets!$Y$7:$Y$16)-1)</f>
        <v>0</v>
      </c>
      <c r="T17" s="60">
        <f ca="1">OFFSET(WPDATA!$A$196,T$5,$H$1+SUMIF(Sets!$W$7:$W$16,$A17,Sets!$Y$7:$Y$16)-1)</f>
        <v>0</v>
      </c>
      <c r="U17" s="60">
        <f ca="1">OFFSET(WPDATA!$A$196,U$5,$H$1+SUMIF(Sets!$W$7:$W$16,$A17,Sets!$Y$7:$Y$16)-1)</f>
        <v>0</v>
      </c>
      <c r="V17" s="60">
        <f ca="1">OFFSET(WPDATA!$A$196,V$5,$H$1+SUMIF(Sets!$W$7:$W$16,$A17,Sets!$Y$7:$Y$16)-1)</f>
        <v>0</v>
      </c>
      <c r="W17" s="60">
        <f ca="1">OFFSET(WPDATA!$A$196,W$5,$H$1+SUMIF(Sets!$W$7:$W$16,$A17,Sets!$Y$7:$Y$16)-1)</f>
        <v>0</v>
      </c>
      <c r="X17" s="60">
        <f ca="1">OFFSET(WPDATA!$A$196,X$5,$H$1+SUMIF(Sets!$W$7:$W$16,$A17,Sets!$Y$7:$Y$16)-1)</f>
        <v>0</v>
      </c>
      <c r="Y17" s="60">
        <f ca="1">OFFSET(WPDATA!$A$196,Y$5,$H$1+SUMIF(Sets!$W$7:$W$16,$A17,Sets!$Y$7:$Y$16)-1)</f>
        <v>0</v>
      </c>
      <c r="Z17" s="60">
        <f ca="1">OFFSET(WPDATA!$A$196,Z$5,$H$1+SUMIF(Sets!$W$7:$W$16,$A17,Sets!$Y$7:$Y$16)-1)</f>
        <v>0</v>
      </c>
      <c r="AA17" s="60">
        <f ca="1">OFFSET(WPDATA!$A$196,AA$5,$H$1+SUMIF(Sets!$W$7:$W$16,$A17,Sets!$Y$7:$Y$16)-1)</f>
        <v>0</v>
      </c>
      <c r="AB17" s="60">
        <f ca="1">OFFSET(WPDATA!$A$196,AB$5,$H$1+SUMIF(Sets!$W$7:$W$16,$A17,Sets!$Y$7:$Y$16)-1)</f>
        <v>0</v>
      </c>
      <c r="AC17" s="60">
        <f ca="1">OFFSET(WPDATA!$A$196,AC$5,$H$1+SUMIF(Sets!$W$7:$W$16,$A17,Sets!$Y$7:$Y$16)-1)</f>
        <v>0</v>
      </c>
      <c r="AD17" s="60">
        <f ca="1">OFFSET(WPDATA!$A$196,AD$5,$H$1+SUMIF(Sets!$W$7:$W$16,$A17,Sets!$Y$7:$Y$16)-1)</f>
        <v>0</v>
      </c>
      <c r="AE17" s="60">
        <f ca="1">OFFSET(WPDATA!$A$196,AE$5,$H$1+SUMIF(Sets!$W$7:$W$16,$A17,Sets!$Y$7:$Y$16)-1)</f>
        <v>0</v>
      </c>
      <c r="AF17" s="60">
        <f ca="1">OFFSET(WPDATA!$A$196,AF$5,$H$1+SUMIF(Sets!$W$7:$W$16,$A17,Sets!$Y$7:$Y$16)-1)</f>
        <v>0</v>
      </c>
      <c r="AG17" s="60">
        <f ca="1">OFFSET(WPDATA!$A$196,AG$5,$H$1+SUMIF(Sets!$W$7:$W$16,$A17,Sets!$Y$7:$Y$16)-1)</f>
        <v>0</v>
      </c>
      <c r="AH17" s="60">
        <f ca="1">OFFSET(WPDATA!$A$196,AH$5,$H$1+SUMIF(Sets!$W$7:$W$16,$A17,Sets!$Y$7:$Y$16)-1)</f>
        <v>0</v>
      </c>
      <c r="AI17" s="60">
        <f ca="1">OFFSET(WPDATA!$A$196,AI$5,$H$1+SUMIF(Sets!$W$7:$W$16,$A17,Sets!$Y$7:$Y$16)-1)</f>
        <v>0</v>
      </c>
      <c r="AJ17" s="60">
        <f ca="1">OFFSET(WPDATA!$A$196,AJ$5,$H$1+SUMIF(Sets!$W$7:$W$16,$A17,Sets!$Y$7:$Y$16)-1)</f>
        <v>0</v>
      </c>
      <c r="AK17" s="60">
        <f ca="1">OFFSET(WPDATA!$A$196,AK$5,$H$1+SUMIF(Sets!$W$7:$W$16,$A17,Sets!$Y$7:$Y$16)-1)</f>
        <v>0</v>
      </c>
      <c r="AL17" s="60">
        <f ca="1">OFFSET(WPDATA!$A$196,AL$5,$H$1+SUMIF(Sets!$W$7:$W$16,$A17,Sets!$Y$7:$Y$16)-1)</f>
        <v>0</v>
      </c>
      <c r="AM17" s="60">
        <f ca="1">OFFSET(WPDATA!$A$196,AM$5,$H$1+SUMIF(Sets!$W$7:$W$16,$A17,Sets!$Y$7:$Y$16)-1)</f>
        <v>0</v>
      </c>
      <c r="AN17" s="60">
        <f ca="1">OFFSET(WPDATA!$A$196,AN$5,$H$1+SUMIF(Sets!$W$7:$W$16,$A17,Sets!$Y$7:$Y$16)-1)</f>
        <v>0</v>
      </c>
      <c r="AO17" s="60">
        <f ca="1">OFFSET(WPDATA!$A$196,AO$5,$H$1+SUMIF(Sets!$W$7:$W$16,$A17,Sets!$Y$7:$Y$16)-1)</f>
        <v>0</v>
      </c>
      <c r="AP17" s="60">
        <f ca="1">OFFSET(WPDATA!$A$196,AP$5,$H$1+SUMIF(Sets!$W$7:$W$16,$A17,Sets!$Y$7:$Y$16)-1)</f>
        <v>0</v>
      </c>
      <c r="AQ17" s="60">
        <f ca="1">OFFSET(WPDATA!$A$196,AQ$5,$H$1+SUMIF(Sets!$W$7:$W$16,$A17,Sets!$Y$7:$Y$16)-1)</f>
        <v>0</v>
      </c>
      <c r="AR17" s="60">
        <f ca="1">OFFSET(WPDATA!$A$196,AR$5,$H$1+SUMIF(Sets!$W$7:$W$16,$A17,Sets!$Y$7:$Y$16)-1)</f>
        <v>0</v>
      </c>
      <c r="AS17" s="60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4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5" customFormat="1" x14ac:dyDescent="0.25">
      <c r="A7" s="45">
        <v>2007</v>
      </c>
      <c r="B7" s="46">
        <v>75.5</v>
      </c>
      <c r="C7" s="46">
        <v>75.5</v>
      </c>
      <c r="D7" s="46">
        <v>75.5</v>
      </c>
      <c r="E7" s="46">
        <v>75.5</v>
      </c>
      <c r="G7" s="45">
        <v>2007</v>
      </c>
      <c r="H7" s="46">
        <f>H8</f>
        <v>5.3</v>
      </c>
      <c r="I7" s="46">
        <f>I8</f>
        <v>5.3</v>
      </c>
      <c r="J7" s="46">
        <f>J8</f>
        <v>5.3</v>
      </c>
      <c r="K7" s="46">
        <f>K8</f>
        <v>5.3</v>
      </c>
      <c r="M7" s="45">
        <v>2007</v>
      </c>
      <c r="N7" s="46">
        <f>N8</f>
        <v>100.54999999999998</v>
      </c>
      <c r="O7" s="46">
        <f>O8</f>
        <v>100.54999999999998</v>
      </c>
      <c r="P7" s="46">
        <f>P8</f>
        <v>100.54999999999998</v>
      </c>
      <c r="Q7" s="46">
        <f>Q8</f>
        <v>100.54999999999998</v>
      </c>
      <c r="S7" s="45">
        <v>2007</v>
      </c>
      <c r="T7" s="47">
        <v>1</v>
      </c>
      <c r="U7" s="47">
        <v>1</v>
      </c>
      <c r="V7" s="47">
        <v>1</v>
      </c>
      <c r="W7" s="47">
        <v>1</v>
      </c>
      <c r="Y7" s="48">
        <v>2007</v>
      </c>
      <c r="Z7" s="47">
        <v>0</v>
      </c>
      <c r="AA7" s="47">
        <v>0</v>
      </c>
      <c r="AB7" s="47">
        <v>0</v>
      </c>
    </row>
    <row r="8" spans="1:28" x14ac:dyDescent="0.25">
      <c r="A8" s="15">
        <v>2010</v>
      </c>
      <c r="B8" s="47">
        <v>75.5</v>
      </c>
      <c r="C8" s="47">
        <v>75.5</v>
      </c>
      <c r="D8" s="47">
        <v>75.5</v>
      </c>
      <c r="E8" s="47">
        <v>75.5</v>
      </c>
      <c r="G8" s="15">
        <v>2010</v>
      </c>
      <c r="H8" s="47">
        <v>5.3</v>
      </c>
      <c r="I8" s="47">
        <v>5.3</v>
      </c>
      <c r="J8" s="47">
        <v>5.3</v>
      </c>
      <c r="K8" s="47">
        <v>5.3</v>
      </c>
      <c r="M8" s="15">
        <v>2010</v>
      </c>
      <c r="N8" s="47">
        <v>100.54999999999998</v>
      </c>
      <c r="O8" s="47">
        <v>100.54999999999998</v>
      </c>
      <c r="P8" s="47">
        <v>100.54999999999998</v>
      </c>
      <c r="Q8" s="47">
        <v>100.54999999999998</v>
      </c>
      <c r="S8" s="15">
        <v>2010</v>
      </c>
      <c r="T8" s="47">
        <v>1</v>
      </c>
      <c r="U8" s="47">
        <v>1</v>
      </c>
      <c r="V8" s="47">
        <v>1</v>
      </c>
      <c r="W8" s="47">
        <v>1</v>
      </c>
      <c r="Y8" s="15">
        <v>2010</v>
      </c>
      <c r="Z8" s="47">
        <v>0</v>
      </c>
      <c r="AA8" s="47">
        <v>0</v>
      </c>
      <c r="AB8" s="47">
        <v>0</v>
      </c>
    </row>
    <row r="9" spans="1:28" x14ac:dyDescent="0.25">
      <c r="A9" s="15">
        <v>2015</v>
      </c>
      <c r="B9" s="47">
        <v>88.600985029258169</v>
      </c>
      <c r="C9" s="47">
        <v>88.078016028064269</v>
      </c>
      <c r="D9" s="47">
        <v>87.061648658254626</v>
      </c>
      <c r="E9" s="47">
        <v>81.56533863932431</v>
      </c>
      <c r="G9" s="15">
        <v>2015</v>
      </c>
      <c r="H9" s="47">
        <v>6.0213202751285078</v>
      </c>
      <c r="I9" s="47">
        <v>6.6572465289027676</v>
      </c>
      <c r="J9" s="47">
        <v>6.7063139187766252</v>
      </c>
      <c r="K9" s="47">
        <v>6.7050575872059914</v>
      </c>
      <c r="M9" s="15">
        <v>2015</v>
      </c>
      <c r="N9" s="47">
        <v>102.69450244200212</v>
      </c>
      <c r="O9" s="47">
        <v>98.162101902345881</v>
      </c>
      <c r="P9" s="47">
        <v>97.577752899953722</v>
      </c>
      <c r="Q9" s="47">
        <v>97.53033516222996</v>
      </c>
      <c r="S9" s="15">
        <v>2015</v>
      </c>
      <c r="T9" s="47">
        <v>1.0148416037615156</v>
      </c>
      <c r="U9" s="47">
        <v>1.0157359400693844</v>
      </c>
      <c r="V9" s="47">
        <v>1.0139101615538109</v>
      </c>
      <c r="W9" s="47">
        <v>1.0077572877522822</v>
      </c>
      <c r="Y9" s="15">
        <v>2015</v>
      </c>
      <c r="Z9" s="47">
        <v>8.3379942130419078</v>
      </c>
      <c r="AA9" s="47">
        <v>16.65286847048927</v>
      </c>
      <c r="AB9" s="47">
        <v>41.104099017909562</v>
      </c>
    </row>
    <row r="10" spans="1:28" x14ac:dyDescent="0.25">
      <c r="A10" s="15">
        <v>2020</v>
      </c>
      <c r="B10" s="47">
        <v>105.04658350257947</v>
      </c>
      <c r="C10" s="47">
        <v>102.98029465407866</v>
      </c>
      <c r="D10" s="47">
        <v>98.91694149768567</v>
      </c>
      <c r="E10" s="47">
        <v>85.150544393982386</v>
      </c>
      <c r="G10" s="15">
        <v>2020</v>
      </c>
      <c r="H10" s="47">
        <v>6.7166724712740358</v>
      </c>
      <c r="I10" s="47">
        <v>8.278786164058916</v>
      </c>
      <c r="J10" s="47">
        <v>8.10818085004931</v>
      </c>
      <c r="K10" s="47">
        <v>7.9746109546384831</v>
      </c>
      <c r="M10" s="15">
        <v>2020</v>
      </c>
      <c r="N10" s="47">
        <v>106.24614420594658</v>
      </c>
      <c r="O10" s="47">
        <v>96.888978891237215</v>
      </c>
      <c r="P10" s="47">
        <v>97.530525115249816</v>
      </c>
      <c r="Q10" s="47">
        <v>96.496270156745609</v>
      </c>
      <c r="S10" s="15">
        <v>2020</v>
      </c>
      <c r="T10" s="47">
        <v>1.0458566835686716</v>
      </c>
      <c r="U10" s="47">
        <v>1.0455383581013269</v>
      </c>
      <c r="V10" s="47">
        <v>1.0416761881526113</v>
      </c>
      <c r="W10" s="47">
        <v>1.0358164723282863</v>
      </c>
      <c r="Y10" s="15">
        <v>2020</v>
      </c>
      <c r="Z10" s="47">
        <v>9.809930803894412</v>
      </c>
      <c r="AA10" s="47">
        <v>17.787449232571007</v>
      </c>
      <c r="AB10" s="47">
        <v>46.140418305018756</v>
      </c>
    </row>
    <row r="11" spans="1:28" x14ac:dyDescent="0.25">
      <c r="A11" s="15">
        <v>2025</v>
      </c>
      <c r="B11" s="47">
        <v>122.25241024330582</v>
      </c>
      <c r="C11" s="47">
        <v>116.0664630997771</v>
      </c>
      <c r="D11" s="47">
        <v>108.02664689055472</v>
      </c>
      <c r="E11" s="47">
        <v>85.365685312813952</v>
      </c>
      <c r="G11" s="15">
        <v>2025</v>
      </c>
      <c r="H11" s="47">
        <v>7.613408042083603</v>
      </c>
      <c r="I11" s="47">
        <v>9.4813304693130238</v>
      </c>
      <c r="J11" s="47">
        <v>9.8107489762017597</v>
      </c>
      <c r="K11" s="47">
        <v>9.3742475963923937</v>
      </c>
      <c r="M11" s="15">
        <v>2025</v>
      </c>
      <c r="N11" s="47">
        <v>109.73960688455654</v>
      </c>
      <c r="O11" s="47">
        <v>99.735310207634228</v>
      </c>
      <c r="P11" s="47">
        <v>96.983389103072454</v>
      </c>
      <c r="Q11" s="47">
        <v>95.026027917479141</v>
      </c>
      <c r="S11" s="15">
        <v>2025</v>
      </c>
      <c r="T11" s="47">
        <v>1.0799490388267972</v>
      </c>
      <c r="U11" s="47">
        <v>1.0810223220468651</v>
      </c>
      <c r="V11" s="47">
        <v>1.0783805601456429</v>
      </c>
      <c r="W11" s="47">
        <v>1.0750736086679042</v>
      </c>
      <c r="Y11" s="15">
        <v>2025</v>
      </c>
      <c r="Z11" s="47">
        <v>10.645256175693033</v>
      </c>
      <c r="AA11" s="47">
        <v>21.573708471353871</v>
      </c>
      <c r="AB11" s="47">
        <v>56.230644600825784</v>
      </c>
    </row>
    <row r="12" spans="1:28" x14ac:dyDescent="0.25">
      <c r="A12" s="15">
        <v>2030</v>
      </c>
      <c r="B12" s="47">
        <v>133.70863876785472</v>
      </c>
      <c r="C12" s="47">
        <v>126.32819995962396</v>
      </c>
      <c r="D12" s="47">
        <v>117.72271524500573</v>
      </c>
      <c r="E12" s="47">
        <v>81.745835100231716</v>
      </c>
      <c r="G12" s="15">
        <v>2030</v>
      </c>
      <c r="H12" s="47">
        <v>8.7693262363996265</v>
      </c>
      <c r="I12" s="47">
        <v>10.280867884320683</v>
      </c>
      <c r="J12" s="47">
        <v>12.163602480674452</v>
      </c>
      <c r="K12" s="47">
        <v>10.74117702713302</v>
      </c>
      <c r="M12" s="15">
        <v>2030</v>
      </c>
      <c r="N12" s="47">
        <v>113.11945989087479</v>
      </c>
      <c r="O12" s="47">
        <v>104.36852412306</v>
      </c>
      <c r="P12" s="47">
        <v>97.156755010122765</v>
      </c>
      <c r="Q12" s="47">
        <v>95.579455397773003</v>
      </c>
      <c r="S12" s="15">
        <v>2030</v>
      </c>
      <c r="T12" s="47">
        <v>1.1078532953323141</v>
      </c>
      <c r="U12" s="47">
        <v>1.1081943208023888</v>
      </c>
      <c r="V12" s="47">
        <v>1.1112239251093941</v>
      </c>
      <c r="W12" s="47">
        <v>1.1151862003856383</v>
      </c>
      <c r="Y12" s="15">
        <v>2030</v>
      </c>
      <c r="Z12" s="47">
        <v>12.572190208326255</v>
      </c>
      <c r="AA12" s="47">
        <v>22.934738485672444</v>
      </c>
      <c r="AB12" s="47">
        <v>68.072250350226597</v>
      </c>
    </row>
    <row r="13" spans="1:28" x14ac:dyDescent="0.25">
      <c r="A13" s="15">
        <v>2035</v>
      </c>
      <c r="B13" s="47">
        <v>144.43137894160336</v>
      </c>
      <c r="C13" s="47">
        <v>140.21213518363561</v>
      </c>
      <c r="D13" s="47">
        <v>131.70831345316412</v>
      </c>
      <c r="E13" s="47">
        <v>81.239594115522621</v>
      </c>
      <c r="G13" s="15">
        <v>2035</v>
      </c>
      <c r="H13" s="47">
        <v>10.144868590483489</v>
      </c>
      <c r="I13" s="47">
        <v>11.802416233511826</v>
      </c>
      <c r="J13" s="47">
        <v>12.917753758735358</v>
      </c>
      <c r="K13" s="47">
        <v>11.016125655165675</v>
      </c>
      <c r="M13" s="15">
        <v>2035</v>
      </c>
      <c r="N13" s="47">
        <v>116.66175966455087</v>
      </c>
      <c r="O13" s="47">
        <v>109.1382869152596</v>
      </c>
      <c r="P13" s="47">
        <v>104.39341358939595</v>
      </c>
      <c r="Q13" s="47">
        <v>103.70604261887595</v>
      </c>
      <c r="S13" s="15">
        <v>2035</v>
      </c>
      <c r="T13" s="47">
        <v>1.1387459460337153</v>
      </c>
      <c r="U13" s="47">
        <v>1.1400064617245023</v>
      </c>
      <c r="V13" s="47">
        <v>1.1409321284365292</v>
      </c>
      <c r="W13" s="47">
        <v>1.1442940361876599</v>
      </c>
      <c r="Y13" s="15">
        <v>2035</v>
      </c>
      <c r="Z13" s="47">
        <v>10.594064514065581</v>
      </c>
      <c r="AA13" s="47">
        <v>20.86994858206614</v>
      </c>
      <c r="AB13" s="47">
        <v>76.097295220804384</v>
      </c>
    </row>
    <row r="14" spans="1:28" x14ac:dyDescent="0.25">
      <c r="A14" s="15">
        <v>2040</v>
      </c>
      <c r="B14" s="47">
        <v>150.82805951557202</v>
      </c>
      <c r="C14" s="47">
        <v>148.91977382833389</v>
      </c>
      <c r="D14" s="47">
        <v>133.51288612805456</v>
      </c>
      <c r="E14" s="47">
        <v>76.26865318027194</v>
      </c>
      <c r="G14" s="15">
        <v>2040</v>
      </c>
      <c r="H14" s="47">
        <v>11.759209131182832</v>
      </c>
      <c r="I14" s="47">
        <v>13.23196470733382</v>
      </c>
      <c r="J14" s="47">
        <v>13.477768526326072</v>
      </c>
      <c r="K14" s="47">
        <v>10.407500319240505</v>
      </c>
      <c r="M14" s="15">
        <v>2040</v>
      </c>
      <c r="N14" s="47">
        <v>120.29223787272012</v>
      </c>
      <c r="O14" s="47">
        <v>113.93868527837381</v>
      </c>
      <c r="P14" s="47">
        <v>108.82412175491223</v>
      </c>
      <c r="Q14" s="47">
        <v>111.93392582300294</v>
      </c>
      <c r="S14" s="15">
        <v>2040</v>
      </c>
      <c r="T14" s="47">
        <v>1.1683716640710498</v>
      </c>
      <c r="U14" s="47">
        <v>1.1705625014715786</v>
      </c>
      <c r="V14" s="47">
        <v>1.1728574497993676</v>
      </c>
      <c r="W14" s="47">
        <v>1.1941297957137751</v>
      </c>
      <c r="Y14" s="15">
        <v>2040</v>
      </c>
      <c r="Z14" s="47">
        <v>10.537601048708938</v>
      </c>
      <c r="AA14" s="47">
        <v>26.745282394629918</v>
      </c>
      <c r="AB14" s="47">
        <v>88.637067550272604</v>
      </c>
    </row>
    <row r="15" spans="1:28" x14ac:dyDescent="0.25">
      <c r="A15" s="15">
        <v>2045</v>
      </c>
      <c r="B15" s="47">
        <v>158.46411200961634</v>
      </c>
      <c r="C15" s="47">
        <v>158.8615880274543</v>
      </c>
      <c r="D15" s="47">
        <v>141.85642473261481</v>
      </c>
      <c r="E15" s="47">
        <v>72.212470529019512</v>
      </c>
      <c r="G15" s="15">
        <v>2045</v>
      </c>
      <c r="H15" s="47">
        <v>13.932269323845151</v>
      </c>
      <c r="I15" s="47">
        <v>15.148308775126823</v>
      </c>
      <c r="J15" s="47">
        <v>13.955315043740921</v>
      </c>
      <c r="K15" s="47">
        <v>10.404454863661599</v>
      </c>
      <c r="M15" s="15">
        <v>2045</v>
      </c>
      <c r="N15" s="47">
        <v>123.88503397274327</v>
      </c>
      <c r="O15" s="47">
        <v>118.50359253017123</v>
      </c>
      <c r="P15" s="47">
        <v>115.65748964720939</v>
      </c>
      <c r="Q15" s="47">
        <v>116.56525836943518</v>
      </c>
      <c r="S15" s="15">
        <v>2045</v>
      </c>
      <c r="T15" s="47">
        <v>1.1990046147243627</v>
      </c>
      <c r="U15" s="47">
        <v>1.2051580951494827</v>
      </c>
      <c r="V15" s="47">
        <v>1.2022481862688181</v>
      </c>
      <c r="W15" s="47">
        <v>1.2542214412220347</v>
      </c>
      <c r="Y15" s="15">
        <v>2045</v>
      </c>
      <c r="Z15" s="47">
        <v>10.211169899350617</v>
      </c>
      <c r="AA15" s="47">
        <v>28.782239002326843</v>
      </c>
      <c r="AB15" s="47">
        <v>99.12364222319998</v>
      </c>
    </row>
    <row r="16" spans="1:28" x14ac:dyDescent="0.25">
      <c r="A16" s="15">
        <v>2050</v>
      </c>
      <c r="B16" s="47">
        <v>165.74495975383283</v>
      </c>
      <c r="C16" s="47">
        <v>163.0671527785922</v>
      </c>
      <c r="D16" s="47">
        <v>142.42432798150421</v>
      </c>
      <c r="E16" s="47">
        <v>66.818376555047081</v>
      </c>
      <c r="G16" s="15">
        <v>2050</v>
      </c>
      <c r="H16" s="47">
        <v>16.685970907476712</v>
      </c>
      <c r="I16" s="47">
        <v>17.921595131972349</v>
      </c>
      <c r="J16" s="47">
        <v>15.273692638044066</v>
      </c>
      <c r="K16" s="47">
        <v>10.67669577365386</v>
      </c>
      <c r="M16" s="15">
        <v>2050</v>
      </c>
      <c r="N16" s="47">
        <v>128.02205985569043</v>
      </c>
      <c r="O16" s="47">
        <v>121.49214744577704</v>
      </c>
      <c r="P16" s="47">
        <v>119.32094637625998</v>
      </c>
      <c r="Q16" s="47">
        <v>120.79678217984264</v>
      </c>
      <c r="S16" s="15">
        <v>2050</v>
      </c>
      <c r="T16" s="47">
        <v>1.2345233782947942</v>
      </c>
      <c r="U16" s="47">
        <v>1.2437505878344894</v>
      </c>
      <c r="V16" s="47">
        <v>1.2481844014035273</v>
      </c>
      <c r="W16" s="47">
        <v>1.3018163079494103</v>
      </c>
      <c r="Y16" s="15">
        <v>2050</v>
      </c>
      <c r="Z16" s="47">
        <v>12.697591016184527</v>
      </c>
      <c r="AA16" s="47">
        <v>36.577422987390577</v>
      </c>
      <c r="AB16" s="47">
        <v>110.7236990954179</v>
      </c>
    </row>
    <row r="17" spans="1:28" x14ac:dyDescent="0.25">
      <c r="A17" s="15">
        <v>2055</v>
      </c>
      <c r="B17" s="47">
        <v>169.13021363882103</v>
      </c>
      <c r="C17" s="47">
        <v>164.75668985640286</v>
      </c>
      <c r="D17" s="47">
        <v>140.08189217608833</v>
      </c>
      <c r="E17" s="47">
        <v>62.304294963799023</v>
      </c>
      <c r="G17" s="15">
        <v>2055</v>
      </c>
      <c r="H17" s="47">
        <v>18.63248434809757</v>
      </c>
      <c r="I17" s="47">
        <v>20.612493046747016</v>
      </c>
      <c r="J17" s="47">
        <v>16.810581641319093</v>
      </c>
      <c r="K17" s="47">
        <v>11.27714201682481</v>
      </c>
      <c r="M17" s="15">
        <v>2055</v>
      </c>
      <c r="N17" s="47">
        <v>132.47873201289491</v>
      </c>
      <c r="O17" s="47">
        <v>123.59705195832191</v>
      </c>
      <c r="P17" s="47">
        <v>121.44489179011707</v>
      </c>
      <c r="Q17" s="47">
        <v>123.43625971560313</v>
      </c>
      <c r="S17" s="15">
        <v>2055</v>
      </c>
      <c r="T17" s="47">
        <v>1.2451838652392839</v>
      </c>
      <c r="U17" s="47">
        <v>1.2594329401011817</v>
      </c>
      <c r="V17" s="47">
        <v>1.2858674041575258</v>
      </c>
      <c r="W17" s="47">
        <v>1.3307436296147213</v>
      </c>
      <c r="Y17" s="15">
        <v>2055</v>
      </c>
      <c r="Z17" s="47">
        <v>14.586322471461422</v>
      </c>
      <c r="AA17" s="47">
        <v>43.309932887908431</v>
      </c>
      <c r="AB17" s="47">
        <v>116.65593509128071</v>
      </c>
    </row>
    <row r="18" spans="1:28" x14ac:dyDescent="0.25">
      <c r="A18" s="15">
        <v>2060</v>
      </c>
      <c r="B18" s="47">
        <v>171.24807975156506</v>
      </c>
      <c r="C18" s="47">
        <v>163.89144410203048</v>
      </c>
      <c r="D18" s="47">
        <v>136.40781755285659</v>
      </c>
      <c r="E18" s="47">
        <v>59.435688327152448</v>
      </c>
      <c r="G18" s="15">
        <v>2060</v>
      </c>
      <c r="H18" s="47">
        <v>18.948803559427418</v>
      </c>
      <c r="I18" s="47">
        <v>23.301686545248543</v>
      </c>
      <c r="J18" s="47">
        <v>19.426362575336192</v>
      </c>
      <c r="K18" s="47">
        <v>12.689306152037457</v>
      </c>
      <c r="M18" s="15">
        <v>2060</v>
      </c>
      <c r="N18" s="47">
        <v>138.73242437816288</v>
      </c>
      <c r="O18" s="47">
        <v>124.53740547845091</v>
      </c>
      <c r="P18" s="47">
        <v>122.71000449384796</v>
      </c>
      <c r="Q18" s="47">
        <v>125.25706591531518</v>
      </c>
      <c r="S18" s="15">
        <v>2060</v>
      </c>
      <c r="T18" s="47">
        <v>1.2482613337216386</v>
      </c>
      <c r="U18" s="47">
        <v>1.2806113384117548</v>
      </c>
      <c r="V18" s="47">
        <v>1.3040179524430939</v>
      </c>
      <c r="W18" s="47">
        <v>1.3401170358157928</v>
      </c>
      <c r="Y18" s="15">
        <v>2060</v>
      </c>
      <c r="Z18" s="47">
        <v>19.345592107163515</v>
      </c>
      <c r="AA18" s="47">
        <v>49.533536240856954</v>
      </c>
      <c r="AB18" s="47">
        <v>119.6324712291555</v>
      </c>
    </row>
    <row r="19" spans="1:28" x14ac:dyDescent="0.25">
      <c r="A19" s="15">
        <v>2065</v>
      </c>
      <c r="B19" s="47">
        <v>173.96400663338326</v>
      </c>
      <c r="C19" s="47">
        <v>163.27304577234071</v>
      </c>
      <c r="D19" s="47">
        <v>129.93566148119041</v>
      </c>
      <c r="E19" s="47">
        <v>57.099609760564199</v>
      </c>
      <c r="G19" s="15">
        <v>2065</v>
      </c>
      <c r="H19" s="47">
        <v>19.251994839938305</v>
      </c>
      <c r="I19" s="47">
        <v>24.357390795802413</v>
      </c>
      <c r="J19" s="47">
        <v>21.635856564478807</v>
      </c>
      <c r="K19" s="47">
        <v>14.647710733268307</v>
      </c>
      <c r="M19" s="15">
        <v>2065</v>
      </c>
      <c r="N19" s="47">
        <v>144.45632198315371</v>
      </c>
      <c r="O19" s="47">
        <v>126.91418151650389</v>
      </c>
      <c r="P19" s="47">
        <v>124.20375339528083</v>
      </c>
      <c r="Q19" s="47">
        <v>126.60869779947986</v>
      </c>
      <c r="S19" s="15">
        <v>2065</v>
      </c>
      <c r="T19" s="47">
        <v>1.2529155271373931</v>
      </c>
      <c r="U19" s="47">
        <v>1.3069758160367804</v>
      </c>
      <c r="V19" s="47">
        <v>1.3304581586103821</v>
      </c>
      <c r="W19" s="47">
        <v>1.3550043054068182</v>
      </c>
      <c r="Y19" s="15">
        <v>2065</v>
      </c>
      <c r="Z19" s="47">
        <v>23.009240246413679</v>
      </c>
      <c r="AA19" s="47">
        <v>58.729086297575783</v>
      </c>
      <c r="AB19" s="47">
        <v>125.24310276823621</v>
      </c>
    </row>
    <row r="20" spans="1:28" x14ac:dyDescent="0.25">
      <c r="A20" s="15">
        <v>2070</v>
      </c>
      <c r="B20" s="47">
        <v>178.16913402357443</v>
      </c>
      <c r="C20" s="47">
        <v>163.16257443248836</v>
      </c>
      <c r="D20" s="47">
        <v>126.46681501993126</v>
      </c>
      <c r="E20" s="47">
        <v>55.79759686971552</v>
      </c>
      <c r="G20" s="15">
        <v>2070</v>
      </c>
      <c r="H20" s="47">
        <v>19.556166928418754</v>
      </c>
      <c r="I20" s="47">
        <v>25.407422320894327</v>
      </c>
      <c r="J20" s="47">
        <v>23.744417873376591</v>
      </c>
      <c r="K20" s="47">
        <v>16.849912126873974</v>
      </c>
      <c r="M20" s="15">
        <v>2070</v>
      </c>
      <c r="N20" s="47">
        <v>149.83353832199307</v>
      </c>
      <c r="O20" s="47">
        <v>130.78954119089252</v>
      </c>
      <c r="P20" s="47">
        <v>126.40397437092429</v>
      </c>
      <c r="Q20" s="47">
        <v>127.85288143539671</v>
      </c>
      <c r="S20" s="15">
        <v>2070</v>
      </c>
      <c r="T20" s="47">
        <v>1.2552681784614972</v>
      </c>
      <c r="U20" s="47">
        <v>1.3277742760370548</v>
      </c>
      <c r="V20" s="47">
        <v>1.3516919706452102</v>
      </c>
      <c r="W20" s="47">
        <v>1.3715190386963321</v>
      </c>
      <c r="Y20" s="15">
        <v>2070</v>
      </c>
      <c r="Z20" s="47">
        <v>26.473878844370745</v>
      </c>
      <c r="AA20" s="47">
        <v>64.061503551674107</v>
      </c>
      <c r="AB20" s="47">
        <v>128.84899254253853</v>
      </c>
    </row>
    <row r="21" spans="1:28" x14ac:dyDescent="0.25">
      <c r="A21" s="15">
        <v>2075</v>
      </c>
      <c r="B21" s="47">
        <v>183.78898202370829</v>
      </c>
      <c r="C21" s="47">
        <v>163.49841439265575</v>
      </c>
      <c r="D21" s="47">
        <v>117.3148667636875</v>
      </c>
      <c r="E21" s="47">
        <v>55.180936283508508</v>
      </c>
      <c r="G21" s="15">
        <v>2075</v>
      </c>
      <c r="H21" s="47">
        <v>19.85140087364233</v>
      </c>
      <c r="I21" s="47">
        <v>26.419549289594379</v>
      </c>
      <c r="J21" s="47">
        <v>27.025782075453396</v>
      </c>
      <c r="K21" s="47">
        <v>19.426709023056112</v>
      </c>
      <c r="M21" s="15">
        <v>2075</v>
      </c>
      <c r="N21" s="47">
        <v>154.86305226183754</v>
      </c>
      <c r="O21" s="47">
        <v>133.05168690106919</v>
      </c>
      <c r="P21" s="47">
        <v>127.29744539758936</v>
      </c>
      <c r="Q21" s="47">
        <v>128.95935543301891</v>
      </c>
      <c r="S21" s="15">
        <v>2075</v>
      </c>
      <c r="T21" s="47">
        <v>1.2692453570890927</v>
      </c>
      <c r="U21" s="47">
        <v>1.3524576474500953</v>
      </c>
      <c r="V21" s="47">
        <v>1.384461247823598</v>
      </c>
      <c r="W21" s="47">
        <v>1.3902397681314278</v>
      </c>
      <c r="Y21" s="15">
        <v>2075</v>
      </c>
      <c r="Z21" s="47">
        <v>30.170620009593684</v>
      </c>
      <c r="AA21" s="47">
        <v>73.76849378307179</v>
      </c>
      <c r="AB21" s="47">
        <v>135.52640392997264</v>
      </c>
    </row>
    <row r="22" spans="1:28" x14ac:dyDescent="0.25">
      <c r="A22" s="15">
        <v>2080</v>
      </c>
      <c r="B22" s="47">
        <v>187.23180571412763</v>
      </c>
      <c r="C22" s="47">
        <v>163.01691051090677</v>
      </c>
      <c r="D22" s="47">
        <v>112.38951470877804</v>
      </c>
      <c r="E22" s="47">
        <v>53.87769714021811</v>
      </c>
      <c r="G22" s="15">
        <v>2080</v>
      </c>
      <c r="H22" s="47">
        <v>20.139054398905678</v>
      </c>
      <c r="I22" s="47">
        <v>27.782932766136888</v>
      </c>
      <c r="J22" s="47">
        <v>30.495399240409849</v>
      </c>
      <c r="K22" s="47">
        <v>22.609868446106098</v>
      </c>
      <c r="M22" s="15">
        <v>2080</v>
      </c>
      <c r="N22" s="47">
        <v>159.74875331904536</v>
      </c>
      <c r="O22" s="47">
        <v>134.75973377773474</v>
      </c>
      <c r="P22" s="47">
        <v>128.29106763015662</v>
      </c>
      <c r="Q22" s="47">
        <v>129.93320507258701</v>
      </c>
      <c r="S22" s="15">
        <v>2080</v>
      </c>
      <c r="T22" s="47">
        <v>1.2928716683954569</v>
      </c>
      <c r="U22" s="47">
        <v>1.3791363074603726</v>
      </c>
      <c r="V22" s="47">
        <v>1.4113005305871924</v>
      </c>
      <c r="W22" s="47">
        <v>1.4073923360691656</v>
      </c>
      <c r="Y22" s="15">
        <v>2080</v>
      </c>
      <c r="Z22" s="47">
        <v>35.404059157091261</v>
      </c>
      <c r="AA22" s="47">
        <v>80.556527646863827</v>
      </c>
      <c r="AB22" s="47">
        <v>140.15469248635657</v>
      </c>
    </row>
    <row r="23" spans="1:28" x14ac:dyDescent="0.25">
      <c r="A23" s="15">
        <v>2085</v>
      </c>
      <c r="B23" s="47">
        <v>189.95216902451671</v>
      </c>
      <c r="C23" s="47">
        <v>160.13843950266693</v>
      </c>
      <c r="D23" s="47">
        <v>106.47317945466939</v>
      </c>
      <c r="E23" s="47">
        <v>52.978690042449145</v>
      </c>
      <c r="G23" s="15">
        <v>2085</v>
      </c>
      <c r="H23" s="47">
        <v>20.429630259825959</v>
      </c>
      <c r="I23" s="47">
        <v>29.34068430147439</v>
      </c>
      <c r="J23" s="47">
        <v>34.585363835359274</v>
      </c>
      <c r="K23" s="47">
        <v>26.082020131268202</v>
      </c>
      <c r="M23" s="15">
        <v>2085</v>
      </c>
      <c r="N23" s="47">
        <v>164.48887166562869</v>
      </c>
      <c r="O23" s="47">
        <v>136.2261117861361</v>
      </c>
      <c r="P23" s="47">
        <v>129.39059227989904</v>
      </c>
      <c r="Q23" s="47">
        <v>130.80822254918206</v>
      </c>
      <c r="S23" s="15">
        <v>2085</v>
      </c>
      <c r="T23" s="47">
        <v>1.3099575155583694</v>
      </c>
      <c r="U23" s="47">
        <v>1.4029870815543615</v>
      </c>
      <c r="V23" s="47">
        <v>1.4295516798669006</v>
      </c>
      <c r="W23" s="47">
        <v>1.4180217899392815</v>
      </c>
      <c r="Y23" s="15">
        <v>2085</v>
      </c>
      <c r="Z23" s="47">
        <v>41.514219698733257</v>
      </c>
      <c r="AA23" s="47">
        <v>86.230482092990982</v>
      </c>
      <c r="AB23" s="47">
        <v>149.61547579060766</v>
      </c>
    </row>
    <row r="24" spans="1:28" x14ac:dyDescent="0.25">
      <c r="A24" s="15">
        <v>2090</v>
      </c>
      <c r="B24" s="47">
        <v>192.13766023509277</v>
      </c>
      <c r="C24" s="47">
        <v>155.84161549795431</v>
      </c>
      <c r="D24" s="47">
        <v>99.542725516806456</v>
      </c>
      <c r="E24" s="47">
        <v>54.851636702095696</v>
      </c>
      <c r="G24" s="15">
        <v>2090</v>
      </c>
      <c r="H24" s="47">
        <v>20.72214329336715</v>
      </c>
      <c r="I24" s="47">
        <v>31.024411773021061</v>
      </c>
      <c r="J24" s="47">
        <v>38.955600299478874</v>
      </c>
      <c r="K24" s="47">
        <v>30.344391740008838</v>
      </c>
      <c r="M24" s="15">
        <v>2090</v>
      </c>
      <c r="N24" s="47">
        <v>169.12794581802751</v>
      </c>
      <c r="O24" s="47">
        <v>137.82071315614232</v>
      </c>
      <c r="P24" s="47">
        <v>130.34269887497749</v>
      </c>
      <c r="Q24" s="47">
        <v>131.85201764530046</v>
      </c>
      <c r="S24" s="15">
        <v>2090</v>
      </c>
      <c r="T24" s="47">
        <v>1.3226437938627338</v>
      </c>
      <c r="U24" s="47">
        <v>1.415831476787299</v>
      </c>
      <c r="V24" s="47">
        <v>1.4430805209331732</v>
      </c>
      <c r="W24" s="47">
        <v>1.4204302491354657</v>
      </c>
      <c r="Y24" s="15">
        <v>2090</v>
      </c>
      <c r="Z24" s="47">
        <v>48.182080965758558</v>
      </c>
      <c r="AA24" s="47">
        <v>92.076642211419141</v>
      </c>
      <c r="AB24" s="47">
        <v>148.47870569364855</v>
      </c>
    </row>
    <row r="25" spans="1:28" x14ac:dyDescent="0.25">
      <c r="A25" s="15">
        <v>2095</v>
      </c>
      <c r="B25" s="47">
        <v>194.20335667112818</v>
      </c>
      <c r="C25" s="47">
        <v>150.03265538620283</v>
      </c>
      <c r="D25" s="47">
        <v>91.437509320191779</v>
      </c>
      <c r="E25" s="47">
        <v>56.087165764509088</v>
      </c>
      <c r="G25" s="15">
        <v>2095</v>
      </c>
      <c r="H25" s="47">
        <v>21.021515467865896</v>
      </c>
      <c r="I25" s="47">
        <v>32.590722819110397</v>
      </c>
      <c r="J25" s="47">
        <v>43.497875440980842</v>
      </c>
      <c r="K25" s="47">
        <v>35.254194277148621</v>
      </c>
      <c r="M25" s="15">
        <v>2095</v>
      </c>
      <c r="N25" s="47">
        <v>173.77140010471462</v>
      </c>
      <c r="O25" s="47">
        <v>139.34796604004956</v>
      </c>
      <c r="P25" s="47">
        <v>131.31810029993642</v>
      </c>
      <c r="Q25" s="47">
        <v>132.88154174183319</v>
      </c>
      <c r="S25" s="15">
        <v>2095</v>
      </c>
      <c r="T25" s="47">
        <v>1.3320538351397624</v>
      </c>
      <c r="U25" s="47">
        <v>1.4292143972971405</v>
      </c>
      <c r="V25" s="47">
        <v>1.4539031020253612</v>
      </c>
      <c r="W25" s="47">
        <v>1.4239363098801181</v>
      </c>
      <c r="Y25" s="15">
        <v>2095</v>
      </c>
      <c r="Z25" s="47">
        <v>54.360722593435682</v>
      </c>
      <c r="AA25" s="47">
        <v>100.18429751495866</v>
      </c>
      <c r="AB25" s="47">
        <v>147.96384282086385</v>
      </c>
    </row>
    <row r="26" spans="1:28" x14ac:dyDescent="0.25">
      <c r="A26" s="15">
        <v>2100</v>
      </c>
      <c r="B26" s="47">
        <v>196.55641239864278</v>
      </c>
      <c r="C26" s="47">
        <v>146.43857847779418</v>
      </c>
      <c r="D26" s="47">
        <v>86.591797706250958</v>
      </c>
      <c r="E26" s="47">
        <v>44.469594372277818</v>
      </c>
      <c r="G26" s="15">
        <v>2100</v>
      </c>
      <c r="H26" s="47">
        <v>21.355739550077111</v>
      </c>
      <c r="I26" s="47">
        <v>33.703949460908007</v>
      </c>
      <c r="J26" s="47">
        <v>44.992734037018458</v>
      </c>
      <c r="K26" s="47">
        <v>40.280318088082524</v>
      </c>
      <c r="M26" s="15">
        <v>2100</v>
      </c>
      <c r="N26" s="47">
        <v>178.82664701576806</v>
      </c>
      <c r="O26" s="47">
        <v>141.18458715086953</v>
      </c>
      <c r="P26" s="47">
        <v>133.43514965367743</v>
      </c>
      <c r="Q26" s="47">
        <v>133.62355254742758</v>
      </c>
      <c r="S26" s="15">
        <v>2100</v>
      </c>
      <c r="T26" s="47">
        <v>1.3382459196881593</v>
      </c>
      <c r="U26" s="47">
        <v>1.4362923729555237</v>
      </c>
      <c r="V26" s="47">
        <v>1.4566073525851742</v>
      </c>
      <c r="W26" s="47">
        <v>1.4448967551208785</v>
      </c>
      <c r="Y26" s="15">
        <v>2100</v>
      </c>
      <c r="Z26" s="47">
        <v>58.24078798884986</v>
      </c>
      <c r="AA26" s="47">
        <v>105.23984468377094</v>
      </c>
      <c r="AB26" s="47">
        <v>158.53252345975156</v>
      </c>
    </row>
    <row r="27" spans="1:28" x14ac:dyDescent="0.25">
      <c r="B27" s="47"/>
      <c r="C27" s="47"/>
      <c r="D27" s="47"/>
      <c r="E27" s="47"/>
      <c r="H27" s="47"/>
      <c r="I27" s="47"/>
      <c r="J27" s="47"/>
      <c r="K27" s="47"/>
      <c r="N27" s="47"/>
      <c r="O27" s="47"/>
      <c r="P27" s="47"/>
      <c r="Q27" s="47"/>
      <c r="T27" s="47"/>
      <c r="U27" s="47"/>
      <c r="V27" s="47"/>
      <c r="W27" s="47"/>
    </row>
    <row r="28" spans="1:28" x14ac:dyDescent="0.25">
      <c r="A28" s="47" t="s">
        <v>310</v>
      </c>
      <c r="B28" s="47">
        <f t="array" ref="B28:B30">MMULT($B$65:$I$67,B7:B14)</f>
        <v>49.032893796182577</v>
      </c>
      <c r="C28" s="47">
        <f t="array" ref="C28:C30">MMULT($B$65:$I$67,C7:C14)</f>
        <v>55.501194485773105</v>
      </c>
      <c r="D28" s="47">
        <f t="array" ref="D28:D30">MMULT($B$65:$I$67,D7:D14)</f>
        <v>57.586079994742761</v>
      </c>
      <c r="E28" s="47">
        <f t="array" ref="E28:E30">MMULT($B$65:$I$67,E7:E14)</f>
        <v>64.223842810257054</v>
      </c>
      <c r="H28" s="47">
        <f t="array" ref="H28:H30">MMULT($B$65:$I$67,H7:H14)</f>
        <v>5.0496029266384088</v>
      </c>
      <c r="I28" s="47">
        <f t="array" ref="I28:I30">MMULT($B$65:$I$67,I7:I14)</f>
        <v>3.4962038929436647</v>
      </c>
      <c r="J28" s="47">
        <f t="array" ref="J28:J30">MMULT($B$65:$I$67,J7:J14)</f>
        <v>2.6274896127372509</v>
      </c>
      <c r="K28" s="47">
        <f t="array" ref="K28:K30">MMULT($B$65:$I$67,K7:K14)</f>
        <v>2.0813887328448963</v>
      </c>
      <c r="N28" s="47">
        <f t="array" ref="N28:N30">MMULT($B$65:$I$67,N7:N14)</f>
        <v>97.232170981242419</v>
      </c>
      <c r="O28" s="47">
        <f t="array" ref="O28:O30">MMULT($B$65:$I$67,O7:O14)</f>
        <v>106.84825997264112</v>
      </c>
      <c r="P28" s="47">
        <f t="array" ref="P28:P30">MMULT($B$65:$I$67,P7:P14)</f>
        <v>108.83951928653337</v>
      </c>
      <c r="Q28" s="47">
        <f t="array" ref="Q28:Q30">MMULT($B$65:$I$67,Q7:Q14)</f>
        <v>112.5663544731058</v>
      </c>
      <c r="T28" s="47">
        <f t="array" ref="T28:T30">MMULT($B$65:$I$67,T7:T14)</f>
        <v>0.97141362317032054</v>
      </c>
      <c r="U28" s="47">
        <f t="array" ref="U28:U30">MMULT($B$65:$I$67,U7:U14)</f>
        <v>0.97187763198338684</v>
      </c>
      <c r="V28" s="47">
        <f t="array" ref="V28:V30">MMULT($B$65:$I$67,V7:V14)</f>
        <v>0.97445967844366255</v>
      </c>
      <c r="W28" s="47">
        <f t="array" ref="W28:W30">MMULT($B$65:$I$67,W7:W14)</f>
        <v>0.98717692353458408</v>
      </c>
      <c r="Z28" s="47">
        <f t="array" ref="Z28:Z30">MMULT($B$65:$I$67,Z7:Z14)</f>
        <v>-9.7292561136896474</v>
      </c>
      <c r="AA28" s="47">
        <f t="array" ref="AA28:AA30">MMULT($B$65:$I$67,AA7:AA14)</f>
        <v>-15.048825097484887</v>
      </c>
      <c r="AB28" s="47">
        <f t="array" ref="AB28:AB30">MMULT($B$65:$I$67,AB7:AB14)</f>
        <v>-34.718299334842015</v>
      </c>
    </row>
    <row r="29" spans="1:28" x14ac:dyDescent="0.25">
      <c r="A29" s="47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7" t="s">
        <v>312</v>
      </c>
      <c r="B30" s="49">
        <v>-1.2984140399091793E-2</v>
      </c>
      <c r="C30" s="49">
        <v>1.369014091756271E-3</v>
      </c>
      <c r="D30" s="49">
        <v>-3.9005515435903693E-3</v>
      </c>
      <c r="E30" s="49">
        <v>-3.4365935074312987E-2</v>
      </c>
      <c r="H30" s="49">
        <v>4.2839554785698425E-3</v>
      </c>
      <c r="I30" s="49">
        <v>8.0004278301805051E-4</v>
      </c>
      <c r="J30" s="49">
        <v>-5.2668879316384448E-4</v>
      </c>
      <c r="K30" s="49">
        <v>-4.5996950570707518E-3</v>
      </c>
      <c r="N30" s="49">
        <v>6.699607135163349E-3</v>
      </c>
      <c r="O30" s="49">
        <v>3.121560439331908E-2</v>
      </c>
      <c r="P30" s="49">
        <v>3.0705076708730406E-2</v>
      </c>
      <c r="Q30" s="49">
        <v>4.2152287081951789E-2</v>
      </c>
      <c r="T30" s="49">
        <v>6.0500867338802132E-5</v>
      </c>
      <c r="U30" s="49">
        <v>6.2879701347183514E-5</v>
      </c>
      <c r="V30" s="49">
        <v>7.4828886922553503E-5</v>
      </c>
      <c r="W30" s="49">
        <v>1.2891410309913984E-4</v>
      </c>
      <c r="Z30" s="49">
        <v>-2.3570581479919077E-2</v>
      </c>
      <c r="AA30" s="49">
        <v>-3.2334286755130177E-2</v>
      </c>
      <c r="AB30" s="49">
        <v>-5.0033515705335097E-2</v>
      </c>
    </row>
    <row r="32" spans="1:28" x14ac:dyDescent="0.25">
      <c r="O32" s="50"/>
      <c r="P32" s="50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1"/>
      <c r="P33" s="51"/>
      <c r="Q33" s="35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5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2"/>
      <c r="P35" s="52"/>
      <c r="Q35" s="35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2"/>
      <c r="P36" s="52"/>
      <c r="Q36" s="35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2"/>
      <c r="P37" s="52"/>
      <c r="Q37" s="35"/>
    </row>
    <row r="38" spans="2:17" x14ac:dyDescent="0.25">
      <c r="O38" s="52"/>
      <c r="P38" s="52"/>
      <c r="Q38" s="35"/>
    </row>
    <row r="39" spans="2:17" x14ac:dyDescent="0.25">
      <c r="B39" s="15" t="s">
        <v>7</v>
      </c>
      <c r="O39" s="52"/>
      <c r="P39" s="52"/>
      <c r="Q39" s="35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2"/>
      <c r="P40" s="52"/>
      <c r="Q40" s="35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2"/>
      <c r="P41" s="52"/>
      <c r="Q41" s="35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2"/>
      <c r="P42" s="52"/>
      <c r="Q42" s="35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2"/>
      <c r="P43" s="52"/>
      <c r="Q43" s="35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2"/>
      <c r="P44" s="52"/>
      <c r="Q44" s="35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2"/>
      <c r="P45" s="52"/>
      <c r="Q45" s="35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2"/>
      <c r="P46" s="52"/>
      <c r="Q46" s="35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2"/>
      <c r="P47" s="52"/>
      <c r="Q47" s="35"/>
    </row>
    <row r="48" spans="2:17" x14ac:dyDescent="0.25">
      <c r="O48" s="52"/>
      <c r="P48" s="52"/>
      <c r="Q48" s="35"/>
    </row>
    <row r="49" spans="2:17" x14ac:dyDescent="0.25">
      <c r="B49" s="15" t="s">
        <v>317</v>
      </c>
      <c r="O49" s="52"/>
      <c r="P49" s="52"/>
      <c r="Q49" s="35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3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5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5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7">
        <v>75.5</v>
      </c>
      <c r="C99" s="47">
        <v>75.5</v>
      </c>
      <c r="D99" s="47">
        <v>75.5</v>
      </c>
      <c r="E99" s="47">
        <v>75.5</v>
      </c>
      <c r="F99" s="47"/>
      <c r="G99" s="47"/>
      <c r="H99" s="47">
        <v>5.3</v>
      </c>
      <c r="I99" s="47">
        <v>5.3</v>
      </c>
      <c r="J99" s="47">
        <v>5.3</v>
      </c>
      <c r="K99" s="47">
        <v>5.3</v>
      </c>
      <c r="L99" s="47"/>
      <c r="M99" s="47"/>
      <c r="N99" s="47">
        <v>100.54999999999998</v>
      </c>
      <c r="O99" s="47">
        <v>100.54999999999998</v>
      </c>
      <c r="P99" s="47">
        <v>100.54999999999998</v>
      </c>
      <c r="Q99" s="47">
        <v>100.54999999999998</v>
      </c>
      <c r="R99" s="47"/>
      <c r="S99" s="47"/>
      <c r="T99" s="47">
        <v>1</v>
      </c>
      <c r="U99" s="47">
        <v>1</v>
      </c>
      <c r="V99" s="47">
        <v>1</v>
      </c>
      <c r="W99" s="47">
        <v>1</v>
      </c>
      <c r="X99" s="47"/>
      <c r="Y99" s="47"/>
      <c r="Z99" s="47">
        <v>0</v>
      </c>
      <c r="AA99" s="47">
        <v>0</v>
      </c>
      <c r="AB99" s="47">
        <v>0</v>
      </c>
    </row>
    <row r="100" spans="1:28" x14ac:dyDescent="0.25">
      <c r="A100" s="15">
        <v>2008</v>
      </c>
      <c r="B100" s="47">
        <v>75.5</v>
      </c>
      <c r="C100" s="47">
        <v>75.5</v>
      </c>
      <c r="D100" s="47">
        <v>75.5</v>
      </c>
      <c r="E100" s="47">
        <v>75.5</v>
      </c>
      <c r="F100" s="47"/>
      <c r="G100" s="47"/>
      <c r="H100" s="47">
        <v>5.3</v>
      </c>
      <c r="I100" s="47">
        <v>5.3</v>
      </c>
      <c r="J100" s="47">
        <v>5.3</v>
      </c>
      <c r="K100" s="47">
        <v>5.3</v>
      </c>
      <c r="L100" s="47"/>
      <c r="M100" s="47"/>
      <c r="N100" s="47">
        <v>100.54999999999998</v>
      </c>
      <c r="O100" s="47">
        <v>100.54999999999998</v>
      </c>
      <c r="P100" s="47">
        <v>100.54999999999998</v>
      </c>
      <c r="Q100" s="47">
        <v>100.54999999999998</v>
      </c>
      <c r="R100" s="47"/>
      <c r="S100" s="47"/>
      <c r="T100" s="47">
        <v>1</v>
      </c>
      <c r="U100" s="47">
        <v>1</v>
      </c>
      <c r="V100" s="47">
        <v>1</v>
      </c>
      <c r="W100" s="47">
        <v>1</v>
      </c>
      <c r="X100" s="47"/>
      <c r="Y100" s="47"/>
      <c r="Z100" s="47">
        <v>0</v>
      </c>
      <c r="AA100" s="47">
        <v>0</v>
      </c>
      <c r="AB100" s="47">
        <v>0</v>
      </c>
    </row>
    <row r="101" spans="1:28" x14ac:dyDescent="0.25">
      <c r="A101" s="15">
        <v>2009</v>
      </c>
      <c r="B101" s="47">
        <v>75.5</v>
      </c>
      <c r="C101" s="47">
        <v>75.5</v>
      </c>
      <c r="D101" s="47">
        <v>75.5</v>
      </c>
      <c r="E101" s="47">
        <v>75.5</v>
      </c>
      <c r="F101" s="47"/>
      <c r="G101" s="47"/>
      <c r="H101" s="47">
        <v>5.3</v>
      </c>
      <c r="I101" s="47">
        <v>5.3</v>
      </c>
      <c r="J101" s="47">
        <v>5.3</v>
      </c>
      <c r="K101" s="47">
        <v>5.3</v>
      </c>
      <c r="L101" s="47"/>
      <c r="M101" s="47"/>
      <c r="N101" s="47">
        <v>100.54999999999998</v>
      </c>
      <c r="O101" s="47">
        <v>100.54999999999998</v>
      </c>
      <c r="P101" s="47">
        <v>100.54999999999998</v>
      </c>
      <c r="Q101" s="47">
        <v>100.54999999999998</v>
      </c>
      <c r="R101" s="47"/>
      <c r="S101" s="47"/>
      <c r="T101" s="47">
        <v>1</v>
      </c>
      <c r="U101" s="47">
        <v>1</v>
      </c>
      <c r="V101" s="47">
        <v>1</v>
      </c>
      <c r="W101" s="47">
        <v>1</v>
      </c>
      <c r="X101" s="47"/>
      <c r="Y101" s="47"/>
      <c r="Z101" s="47">
        <v>0</v>
      </c>
      <c r="AA101" s="47">
        <v>0</v>
      </c>
      <c r="AB101" s="47">
        <v>0</v>
      </c>
    </row>
    <row r="102" spans="1:28" x14ac:dyDescent="0.25">
      <c r="A102" s="15">
        <v>2010</v>
      </c>
      <c r="B102" s="47">
        <v>75.5</v>
      </c>
      <c r="C102" s="47">
        <v>75.5</v>
      </c>
      <c r="D102" s="47">
        <v>75.5</v>
      </c>
      <c r="E102" s="47">
        <v>75.5</v>
      </c>
      <c r="F102" s="47"/>
      <c r="G102" s="47"/>
      <c r="H102" s="47">
        <v>5.3</v>
      </c>
      <c r="I102" s="47">
        <v>5.3</v>
      </c>
      <c r="J102" s="47">
        <v>5.3</v>
      </c>
      <c r="K102" s="47">
        <v>5.3</v>
      </c>
      <c r="L102" s="47"/>
      <c r="M102" s="47"/>
      <c r="N102" s="47">
        <v>100.54999999999998</v>
      </c>
      <c r="O102" s="47">
        <v>100.54999999999998</v>
      </c>
      <c r="P102" s="47">
        <v>100.54999999999998</v>
      </c>
      <c r="Q102" s="47">
        <v>100.54999999999998</v>
      </c>
      <c r="R102" s="47"/>
      <c r="S102" s="47"/>
      <c r="T102" s="47">
        <v>1</v>
      </c>
      <c r="U102" s="47">
        <v>1</v>
      </c>
      <c r="V102" s="47">
        <v>1</v>
      </c>
      <c r="W102" s="47">
        <v>1</v>
      </c>
      <c r="X102" s="47"/>
      <c r="Y102" s="47"/>
      <c r="Z102" s="47">
        <v>0</v>
      </c>
      <c r="AA102" s="47">
        <v>0</v>
      </c>
      <c r="AB102" s="47">
        <v>0</v>
      </c>
    </row>
    <row r="103" spans="1:28" x14ac:dyDescent="0.25">
      <c r="A103" s="15">
        <v>2011</v>
      </c>
      <c r="B103" s="47">
        <v>78.120197005851878</v>
      </c>
      <c r="C103" s="47">
        <v>78.015603205612933</v>
      </c>
      <c r="D103" s="47">
        <v>77.812329731650607</v>
      </c>
      <c r="E103" s="47">
        <v>76.713067727864654</v>
      </c>
      <c r="F103" s="47"/>
      <c r="G103" s="47"/>
      <c r="H103" s="47">
        <v>5.4442640550257124</v>
      </c>
      <c r="I103" s="47">
        <v>5.5714493057804475</v>
      </c>
      <c r="J103" s="47">
        <v>5.5812627837552782</v>
      </c>
      <c r="K103" s="47">
        <v>5.5810115174411976</v>
      </c>
      <c r="L103" s="47"/>
      <c r="M103" s="47"/>
      <c r="N103" s="47">
        <v>100.97890048840043</v>
      </c>
      <c r="O103" s="47">
        <v>100.07242038046923</v>
      </c>
      <c r="P103" s="47">
        <v>99.955550579990586</v>
      </c>
      <c r="Q103" s="47">
        <v>99.946067032445853</v>
      </c>
      <c r="R103" s="47"/>
      <c r="S103" s="47"/>
      <c r="T103" s="47">
        <v>1.002968320752303</v>
      </c>
      <c r="U103" s="47">
        <v>1.0031471880138776</v>
      </c>
      <c r="V103" s="47">
        <v>1.0027820323107619</v>
      </c>
      <c r="W103" s="47">
        <v>1.0015514575504563</v>
      </c>
      <c r="X103" s="47"/>
      <c r="Y103" s="47"/>
      <c r="Z103" s="47">
        <v>1.6675988426081858</v>
      </c>
      <c r="AA103" s="47">
        <v>3.3305736940974384</v>
      </c>
      <c r="AB103" s="47">
        <v>8.2208198035805253</v>
      </c>
    </row>
    <row r="104" spans="1:28" x14ac:dyDescent="0.25">
      <c r="A104" s="15">
        <v>2012</v>
      </c>
      <c r="B104" s="47">
        <v>80.740394011703756</v>
      </c>
      <c r="C104" s="47">
        <v>80.531206411225867</v>
      </c>
      <c r="D104" s="47">
        <v>80.124659463301214</v>
      </c>
      <c r="E104" s="47">
        <v>77.926135455729764</v>
      </c>
      <c r="F104" s="47"/>
      <c r="G104" s="47"/>
      <c r="H104" s="47">
        <v>5.5885281100514135</v>
      </c>
      <c r="I104" s="47">
        <v>5.8428986115610542</v>
      </c>
      <c r="J104" s="47">
        <v>5.8625255675106018</v>
      </c>
      <c r="K104" s="47">
        <v>5.862023034882327</v>
      </c>
      <c r="L104" s="47"/>
      <c r="M104" s="47"/>
      <c r="N104" s="47">
        <v>101.40780097680079</v>
      </c>
      <c r="O104" s="47">
        <v>99.594840760938382</v>
      </c>
      <c r="P104" s="47">
        <v>99.361101159981445</v>
      </c>
      <c r="Q104" s="47">
        <v>99.34213406489198</v>
      </c>
      <c r="R104" s="47"/>
      <c r="S104" s="47"/>
      <c r="T104" s="47">
        <v>1.005936641504606</v>
      </c>
      <c r="U104" s="47">
        <v>1.0062943760277543</v>
      </c>
      <c r="V104" s="47">
        <v>1.0055640646215238</v>
      </c>
      <c r="W104" s="47">
        <v>1.003102915100913</v>
      </c>
      <c r="X104" s="47"/>
      <c r="Y104" s="47"/>
      <c r="Z104" s="47">
        <v>3.3351976852163716</v>
      </c>
      <c r="AA104" s="47">
        <v>6.6611473881957863</v>
      </c>
      <c r="AB104" s="47">
        <v>16.441639607161051</v>
      </c>
    </row>
    <row r="105" spans="1:28" x14ac:dyDescent="0.25">
      <c r="A105" s="15">
        <v>2013</v>
      </c>
      <c r="B105" s="47">
        <v>83.360591017554725</v>
      </c>
      <c r="C105" s="47">
        <v>83.0468096168388</v>
      </c>
      <c r="D105" s="47">
        <v>82.43698919495273</v>
      </c>
      <c r="E105" s="47">
        <v>79.139203183594418</v>
      </c>
      <c r="F105" s="47"/>
      <c r="G105" s="47"/>
      <c r="H105" s="47">
        <v>5.7327921650771145</v>
      </c>
      <c r="I105" s="47">
        <v>6.1143479173415471</v>
      </c>
      <c r="J105" s="47">
        <v>6.1437883512659255</v>
      </c>
      <c r="K105" s="47">
        <v>6.1430345523235701</v>
      </c>
      <c r="L105" s="47"/>
      <c r="M105" s="47"/>
      <c r="N105" s="47">
        <v>101.83670146520126</v>
      </c>
      <c r="O105" s="47">
        <v>99.117261141407539</v>
      </c>
      <c r="P105" s="47">
        <v>98.766651739972076</v>
      </c>
      <c r="Q105" s="47">
        <v>98.738201097337878</v>
      </c>
      <c r="R105" s="47"/>
      <c r="S105" s="47"/>
      <c r="T105" s="47">
        <v>1.0089049622569091</v>
      </c>
      <c r="U105" s="47">
        <v>1.009441564041631</v>
      </c>
      <c r="V105" s="47">
        <v>1.0083460969322866</v>
      </c>
      <c r="W105" s="47">
        <v>1.0046543726513693</v>
      </c>
      <c r="X105" s="47"/>
      <c r="Y105" s="47"/>
      <c r="Z105" s="47">
        <v>5.0027965278250122</v>
      </c>
      <c r="AA105" s="47">
        <v>9.9917210822932248</v>
      </c>
      <c r="AB105" s="47">
        <v>24.662459410745214</v>
      </c>
    </row>
    <row r="106" spans="1:28" x14ac:dyDescent="0.25">
      <c r="A106" s="15">
        <v>2014</v>
      </c>
      <c r="B106" s="47">
        <v>85.980788023406603</v>
      </c>
      <c r="C106" s="47">
        <v>85.562412822451734</v>
      </c>
      <c r="D106" s="47">
        <v>84.749318926603337</v>
      </c>
      <c r="E106" s="47">
        <v>80.352270911459073</v>
      </c>
      <c r="F106" s="47"/>
      <c r="G106" s="47"/>
      <c r="H106" s="47">
        <v>5.8770562201028156</v>
      </c>
      <c r="I106" s="47">
        <v>6.3857972231221538</v>
      </c>
      <c r="J106" s="47">
        <v>6.4250511350212491</v>
      </c>
      <c r="K106" s="47">
        <v>6.4240460697646995</v>
      </c>
      <c r="L106" s="47"/>
      <c r="M106" s="47"/>
      <c r="N106" s="47">
        <v>102.26560195360173</v>
      </c>
      <c r="O106" s="47">
        <v>98.639681521876696</v>
      </c>
      <c r="P106" s="47">
        <v>98.172202319962935</v>
      </c>
      <c r="Q106" s="47">
        <v>98.134268129784004</v>
      </c>
      <c r="R106" s="47"/>
      <c r="S106" s="47"/>
      <c r="T106" s="47">
        <v>1.011873283009213</v>
      </c>
      <c r="U106" s="47">
        <v>1.0125887520555077</v>
      </c>
      <c r="V106" s="47">
        <v>1.0111281292430485</v>
      </c>
      <c r="W106" s="47">
        <v>1.0062058302018255</v>
      </c>
      <c r="X106" s="47"/>
      <c r="Y106" s="47"/>
      <c r="Z106" s="47">
        <v>6.670395370433198</v>
      </c>
      <c r="AA106" s="47">
        <v>13.322294776390663</v>
      </c>
      <c r="AB106" s="47">
        <v>32.883279214325739</v>
      </c>
    </row>
    <row r="107" spans="1:28" x14ac:dyDescent="0.25">
      <c r="A107" s="15">
        <v>2015</v>
      </c>
      <c r="B107" s="47">
        <v>88.600985029258482</v>
      </c>
      <c r="C107" s="47">
        <v>88.078016028064667</v>
      </c>
      <c r="D107" s="47">
        <v>87.061648658253944</v>
      </c>
      <c r="E107" s="47">
        <v>81.565338639324182</v>
      </c>
      <c r="F107" s="47"/>
      <c r="G107" s="47"/>
      <c r="H107" s="47">
        <v>6.0213202751285166</v>
      </c>
      <c r="I107" s="47">
        <v>6.6572465289026468</v>
      </c>
      <c r="J107" s="47">
        <v>6.7063139187765728</v>
      </c>
      <c r="K107" s="47">
        <v>6.7050575872059426</v>
      </c>
      <c r="L107" s="47"/>
      <c r="M107" s="47"/>
      <c r="N107" s="47">
        <v>102.69450244200209</v>
      </c>
      <c r="O107" s="47">
        <v>98.162101902345853</v>
      </c>
      <c r="P107" s="47">
        <v>97.577752899953566</v>
      </c>
      <c r="Q107" s="47">
        <v>97.530335162229903</v>
      </c>
      <c r="R107" s="47"/>
      <c r="S107" s="47"/>
      <c r="T107" s="47">
        <v>1.014841603761516</v>
      </c>
      <c r="U107" s="47">
        <v>1.0157359400693844</v>
      </c>
      <c r="V107" s="47">
        <v>1.0139101615538104</v>
      </c>
      <c r="W107" s="47">
        <v>1.0077572877522822</v>
      </c>
      <c r="X107" s="47"/>
      <c r="Y107" s="47"/>
      <c r="Z107" s="47">
        <v>8.3379942130418385</v>
      </c>
      <c r="AA107" s="47">
        <v>16.652868470489011</v>
      </c>
      <c r="AB107" s="47">
        <v>41.104099017906265</v>
      </c>
    </row>
    <row r="108" spans="1:28" x14ac:dyDescent="0.25">
      <c r="A108" s="15">
        <v>2016</v>
      </c>
      <c r="B108" s="47">
        <v>91.890104723922377</v>
      </c>
      <c r="C108" s="47">
        <v>91.05847175326744</v>
      </c>
      <c r="D108" s="47">
        <v>89.432707226140337</v>
      </c>
      <c r="E108" s="47">
        <v>82.282379790256073</v>
      </c>
      <c r="F108" s="47"/>
      <c r="G108" s="47"/>
      <c r="H108" s="47">
        <v>6.160390714357618</v>
      </c>
      <c r="I108" s="47">
        <v>6.9815544559340879</v>
      </c>
      <c r="J108" s="47">
        <v>6.9866873050310687</v>
      </c>
      <c r="K108" s="47">
        <v>6.9589682606925294</v>
      </c>
      <c r="L108" s="47"/>
      <c r="M108" s="47"/>
      <c r="N108" s="47">
        <v>103.404830794791</v>
      </c>
      <c r="O108" s="47">
        <v>97.907477300124128</v>
      </c>
      <c r="P108" s="47">
        <v>97.568307343012947</v>
      </c>
      <c r="Q108" s="47">
        <v>97.323522161133155</v>
      </c>
      <c r="R108" s="47"/>
      <c r="S108" s="47"/>
      <c r="T108" s="47">
        <v>1.0210446197229484</v>
      </c>
      <c r="U108" s="47">
        <v>1.021696423675774</v>
      </c>
      <c r="V108" s="47">
        <v>1.0194633668735715</v>
      </c>
      <c r="W108" s="47">
        <v>1.0133691246674825</v>
      </c>
      <c r="X108" s="47"/>
      <c r="Y108" s="47"/>
      <c r="Z108" s="47">
        <v>8.6323815312124452</v>
      </c>
      <c r="AA108" s="47">
        <v>16.879784622905618</v>
      </c>
      <c r="AB108" s="47">
        <v>42.111362875331224</v>
      </c>
    </row>
    <row r="109" spans="1:28" x14ac:dyDescent="0.25">
      <c r="A109" s="15">
        <v>2017</v>
      </c>
      <c r="B109" s="47">
        <v>95.179224418587182</v>
      </c>
      <c r="C109" s="47">
        <v>94.038927478470214</v>
      </c>
      <c r="D109" s="47">
        <v>91.803765794026731</v>
      </c>
      <c r="E109" s="47">
        <v>82.999420941187736</v>
      </c>
      <c r="F109" s="47"/>
      <c r="G109" s="47"/>
      <c r="H109" s="47">
        <v>6.2994611535867193</v>
      </c>
      <c r="I109" s="47">
        <v>7.3058623829653015</v>
      </c>
      <c r="J109" s="47">
        <v>7.2670606912856783</v>
      </c>
      <c r="K109" s="47">
        <v>7.2128789341790593</v>
      </c>
      <c r="L109" s="47"/>
      <c r="M109" s="47"/>
      <c r="N109" s="47">
        <v>104.11515914757979</v>
      </c>
      <c r="O109" s="47">
        <v>97.652852697902404</v>
      </c>
      <c r="P109" s="47">
        <v>97.558861786072157</v>
      </c>
      <c r="Q109" s="47">
        <v>97.116709160036294</v>
      </c>
      <c r="R109" s="47"/>
      <c r="S109" s="47"/>
      <c r="T109" s="47">
        <v>1.0272476356843789</v>
      </c>
      <c r="U109" s="47">
        <v>1.0276569072821626</v>
      </c>
      <c r="V109" s="47">
        <v>1.0250165721933318</v>
      </c>
      <c r="W109" s="47">
        <v>1.0189809615826846</v>
      </c>
      <c r="X109" s="47"/>
      <c r="Y109" s="47"/>
      <c r="Z109" s="47">
        <v>8.9267688493829382</v>
      </c>
      <c r="AA109" s="47">
        <v>17.10670077532194</v>
      </c>
      <c r="AB109" s="47">
        <v>43.118626732753</v>
      </c>
    </row>
    <row r="110" spans="1:28" x14ac:dyDescent="0.25">
      <c r="A110" s="15">
        <v>2018</v>
      </c>
      <c r="B110" s="47">
        <v>98.468344113251078</v>
      </c>
      <c r="C110" s="47">
        <v>97.019383203673897</v>
      </c>
      <c r="D110" s="47">
        <v>94.174824361913124</v>
      </c>
      <c r="E110" s="47">
        <v>83.716462092119173</v>
      </c>
      <c r="F110" s="47"/>
      <c r="G110" s="47"/>
      <c r="H110" s="47">
        <v>6.4385315928158207</v>
      </c>
      <c r="I110" s="47">
        <v>7.6301703099965152</v>
      </c>
      <c r="J110" s="47">
        <v>7.5474340775401743</v>
      </c>
      <c r="K110" s="47">
        <v>7.4667896076654756</v>
      </c>
      <c r="L110" s="47"/>
      <c r="M110" s="47"/>
      <c r="N110" s="47">
        <v>104.82548750036881</v>
      </c>
      <c r="O110" s="47">
        <v>97.398228095680679</v>
      </c>
      <c r="P110" s="47">
        <v>97.549416229131381</v>
      </c>
      <c r="Q110" s="47">
        <v>96.909896158939375</v>
      </c>
      <c r="R110" s="47"/>
      <c r="S110" s="47"/>
      <c r="T110" s="47">
        <v>1.0334506516458095</v>
      </c>
      <c r="U110" s="47">
        <v>1.0336173908885513</v>
      </c>
      <c r="V110" s="47">
        <v>1.030569777513092</v>
      </c>
      <c r="W110" s="47">
        <v>1.0245927984978849</v>
      </c>
      <c r="X110" s="47"/>
      <c r="Y110" s="47"/>
      <c r="Z110" s="47">
        <v>9.2211561675534313</v>
      </c>
      <c r="AA110" s="47">
        <v>17.333616927738319</v>
      </c>
      <c r="AB110" s="47">
        <v>44.125890590175004</v>
      </c>
    </row>
    <row r="111" spans="1:28" x14ac:dyDescent="0.25">
      <c r="A111" s="15">
        <v>2019</v>
      </c>
      <c r="B111" s="47">
        <v>101.75746380791497</v>
      </c>
      <c r="C111" s="47">
        <v>99.99983892887667</v>
      </c>
      <c r="D111" s="47">
        <v>96.545882929799518</v>
      </c>
      <c r="E111" s="47">
        <v>84.433503243050836</v>
      </c>
      <c r="F111" s="47"/>
      <c r="G111" s="47"/>
      <c r="H111" s="47">
        <v>6.577602032044922</v>
      </c>
      <c r="I111" s="47">
        <v>7.9544782370277289</v>
      </c>
      <c r="J111" s="47">
        <v>7.8278074637947839</v>
      </c>
      <c r="K111" s="47">
        <v>7.7207002811520056</v>
      </c>
      <c r="L111" s="47"/>
      <c r="M111" s="47"/>
      <c r="N111" s="47">
        <v>105.5358158531576</v>
      </c>
      <c r="O111" s="47">
        <v>97.143603493458954</v>
      </c>
      <c r="P111" s="47">
        <v>97.539970672190591</v>
      </c>
      <c r="Q111" s="47">
        <v>96.703083157842514</v>
      </c>
      <c r="R111" s="47"/>
      <c r="S111" s="47"/>
      <c r="T111" s="47">
        <v>1.0396536676072419</v>
      </c>
      <c r="U111" s="47">
        <v>1.03957787449494</v>
      </c>
      <c r="V111" s="47">
        <v>1.0361229828328522</v>
      </c>
      <c r="W111" s="47">
        <v>1.0302046354130852</v>
      </c>
      <c r="X111" s="47"/>
      <c r="Y111" s="47"/>
      <c r="Z111" s="47">
        <v>9.5155434857239243</v>
      </c>
      <c r="AA111" s="47">
        <v>17.560533080154642</v>
      </c>
      <c r="AB111" s="47">
        <v>45.13315444759678</v>
      </c>
    </row>
    <row r="112" spans="1:28" x14ac:dyDescent="0.25">
      <c r="A112" s="15">
        <v>2020</v>
      </c>
      <c r="B112" s="47">
        <v>105.04658350257978</v>
      </c>
      <c r="C112" s="47">
        <v>102.98029465407944</v>
      </c>
      <c r="D112" s="47">
        <v>98.916941497685912</v>
      </c>
      <c r="E112" s="47">
        <v>85.1505443939825</v>
      </c>
      <c r="F112" s="47"/>
      <c r="G112" s="47"/>
      <c r="H112" s="47">
        <v>6.7166724712740233</v>
      </c>
      <c r="I112" s="47">
        <v>8.2787861640589426</v>
      </c>
      <c r="J112" s="47">
        <v>8.1081808500492798</v>
      </c>
      <c r="K112" s="47">
        <v>7.9746109546385355</v>
      </c>
      <c r="L112" s="47"/>
      <c r="M112" s="47"/>
      <c r="N112" s="47">
        <v>106.24614420594662</v>
      </c>
      <c r="O112" s="47">
        <v>96.88897889123723</v>
      </c>
      <c r="P112" s="47">
        <v>97.530525115249816</v>
      </c>
      <c r="Q112" s="47">
        <v>96.496270156745652</v>
      </c>
      <c r="R112" s="47"/>
      <c r="S112" s="47"/>
      <c r="T112" s="47">
        <v>1.0458566835686725</v>
      </c>
      <c r="U112" s="47">
        <v>1.0455383581013287</v>
      </c>
      <c r="V112" s="47">
        <v>1.0416761881526124</v>
      </c>
      <c r="W112" s="47">
        <v>1.0358164723282872</v>
      </c>
      <c r="X112" s="47"/>
      <c r="Y112" s="47"/>
      <c r="Z112" s="47">
        <v>9.8099308038944173</v>
      </c>
      <c r="AA112" s="47">
        <v>17.787449232571021</v>
      </c>
      <c r="AB112" s="47">
        <v>46.140418305018557</v>
      </c>
    </row>
    <row r="113" spans="1:28" x14ac:dyDescent="0.25">
      <c r="A113" s="15">
        <v>2021</v>
      </c>
      <c r="B113" s="47">
        <v>108.48774885072544</v>
      </c>
      <c r="C113" s="47">
        <v>105.59752834321898</v>
      </c>
      <c r="D113" s="47">
        <v>100.73888257625913</v>
      </c>
      <c r="E113" s="47">
        <v>85.193572577748711</v>
      </c>
      <c r="F113" s="47"/>
      <c r="G113" s="47"/>
      <c r="H113" s="47">
        <v>6.8960195854359654</v>
      </c>
      <c r="I113" s="47">
        <v>8.5192950251097272</v>
      </c>
      <c r="J113" s="47">
        <v>8.4486944752798081</v>
      </c>
      <c r="K113" s="47">
        <v>8.2545382829893015</v>
      </c>
      <c r="L113" s="47"/>
      <c r="M113" s="47"/>
      <c r="N113" s="47">
        <v>106.9448367416685</v>
      </c>
      <c r="O113" s="47">
        <v>97.45824515451659</v>
      </c>
      <c r="P113" s="47">
        <v>97.421097912814332</v>
      </c>
      <c r="Q113" s="47">
        <v>96.202221708892239</v>
      </c>
      <c r="R113" s="47"/>
      <c r="S113" s="47"/>
      <c r="T113" s="47">
        <v>1.0526751546202977</v>
      </c>
      <c r="U113" s="47">
        <v>1.0526351508904348</v>
      </c>
      <c r="V113" s="47">
        <v>1.0490170625512185</v>
      </c>
      <c r="W113" s="47">
        <v>1.0436678995962101</v>
      </c>
      <c r="X113" s="47"/>
      <c r="Y113" s="47"/>
      <c r="Z113" s="47">
        <v>9.9769958782541721</v>
      </c>
      <c r="AA113" s="47">
        <v>18.544701080327513</v>
      </c>
      <c r="AB113" s="47">
        <v>48.158463564179783</v>
      </c>
    </row>
    <row r="114" spans="1:28" x14ac:dyDescent="0.25">
      <c r="A114" s="15">
        <v>2022</v>
      </c>
      <c r="B114" s="47">
        <v>111.92891419887019</v>
      </c>
      <c r="C114" s="47">
        <v>108.21476203235852</v>
      </c>
      <c r="D114" s="47">
        <v>102.5608236548328</v>
      </c>
      <c r="E114" s="47">
        <v>85.236600761515021</v>
      </c>
      <c r="F114" s="47"/>
      <c r="G114" s="47"/>
      <c r="H114" s="47">
        <v>7.0753666995978506</v>
      </c>
      <c r="I114" s="47">
        <v>8.7598038861605687</v>
      </c>
      <c r="J114" s="47">
        <v>8.7892081005103364</v>
      </c>
      <c r="K114" s="47">
        <v>8.5344656113400106</v>
      </c>
      <c r="L114" s="47"/>
      <c r="M114" s="47"/>
      <c r="N114" s="47">
        <v>107.6435292773906</v>
      </c>
      <c r="O114" s="47">
        <v>98.027511417795949</v>
      </c>
      <c r="P114" s="47">
        <v>97.311670710378877</v>
      </c>
      <c r="Q114" s="47">
        <v>95.908173261038996</v>
      </c>
      <c r="R114" s="47"/>
      <c r="S114" s="47"/>
      <c r="T114" s="47">
        <v>1.059493625671923</v>
      </c>
      <c r="U114" s="47">
        <v>1.0597319436795427</v>
      </c>
      <c r="V114" s="47">
        <v>1.0563579369498246</v>
      </c>
      <c r="W114" s="47">
        <v>1.0515193268641347</v>
      </c>
      <c r="X114" s="47"/>
      <c r="Y114" s="47"/>
      <c r="Z114" s="47">
        <v>10.14406095261387</v>
      </c>
      <c r="AA114" s="47">
        <v>19.30195292808412</v>
      </c>
      <c r="AB114" s="47">
        <v>50.176508823341464</v>
      </c>
    </row>
    <row r="115" spans="1:28" x14ac:dyDescent="0.25">
      <c r="A115" s="15">
        <v>2023</v>
      </c>
      <c r="B115" s="47">
        <v>115.37007954701585</v>
      </c>
      <c r="C115" s="47">
        <v>110.83199572149806</v>
      </c>
      <c r="D115" s="47">
        <v>104.38276473340693</v>
      </c>
      <c r="E115" s="47">
        <v>85.279628945281331</v>
      </c>
      <c r="F115" s="47"/>
      <c r="G115" s="47"/>
      <c r="H115" s="47">
        <v>7.2547138137597926</v>
      </c>
      <c r="I115" s="47">
        <v>9.0003127472114102</v>
      </c>
      <c r="J115" s="47">
        <v>9.129721725740751</v>
      </c>
      <c r="K115" s="47">
        <v>8.8143929396908334</v>
      </c>
      <c r="L115" s="47"/>
      <c r="M115" s="47"/>
      <c r="N115" s="47">
        <v>108.34222181311247</v>
      </c>
      <c r="O115" s="47">
        <v>98.596777681075309</v>
      </c>
      <c r="P115" s="47">
        <v>97.202243507943393</v>
      </c>
      <c r="Q115" s="47">
        <v>95.61412481318564</v>
      </c>
      <c r="R115" s="47"/>
      <c r="S115" s="47"/>
      <c r="T115" s="47">
        <v>1.0663120967235482</v>
      </c>
      <c r="U115" s="47">
        <v>1.0668287364686506</v>
      </c>
      <c r="V115" s="47">
        <v>1.0636988113484307</v>
      </c>
      <c r="W115" s="47">
        <v>1.0593707541320576</v>
      </c>
      <c r="X115" s="47"/>
      <c r="Y115" s="47"/>
      <c r="Z115" s="47">
        <v>10.311126026973568</v>
      </c>
      <c r="AA115" s="47">
        <v>20.059204775840726</v>
      </c>
      <c r="AB115" s="47">
        <v>52.194554082502691</v>
      </c>
    </row>
    <row r="116" spans="1:28" x14ac:dyDescent="0.25">
      <c r="A116" s="15">
        <v>2024</v>
      </c>
      <c r="B116" s="47">
        <v>118.8112448951606</v>
      </c>
      <c r="C116" s="47">
        <v>113.4492294106376</v>
      </c>
      <c r="D116" s="47">
        <v>106.2047058119806</v>
      </c>
      <c r="E116" s="47">
        <v>85.322657129047641</v>
      </c>
      <c r="F116" s="47"/>
      <c r="G116" s="47"/>
      <c r="H116" s="47">
        <v>7.4340609279216778</v>
      </c>
      <c r="I116" s="47">
        <v>9.2408216082621948</v>
      </c>
      <c r="J116" s="47">
        <v>9.4702353509712793</v>
      </c>
      <c r="K116" s="47">
        <v>9.0943202680416562</v>
      </c>
      <c r="L116" s="47"/>
      <c r="M116" s="47"/>
      <c r="N116" s="47">
        <v>109.04091434883458</v>
      </c>
      <c r="O116" s="47">
        <v>99.166043944354897</v>
      </c>
      <c r="P116" s="47">
        <v>97.09281630550791</v>
      </c>
      <c r="Q116" s="47">
        <v>95.320076365332397</v>
      </c>
      <c r="R116" s="47"/>
      <c r="S116" s="47"/>
      <c r="T116" s="47">
        <v>1.0731305677751735</v>
      </c>
      <c r="U116" s="47">
        <v>1.0739255292577585</v>
      </c>
      <c r="V116" s="47">
        <v>1.0710396857470368</v>
      </c>
      <c r="W116" s="47">
        <v>1.0672221813999805</v>
      </c>
      <c r="X116" s="47"/>
      <c r="Y116" s="47"/>
      <c r="Z116" s="47">
        <v>10.478191101333323</v>
      </c>
      <c r="AA116" s="47">
        <v>20.816456623597333</v>
      </c>
      <c r="AB116" s="47">
        <v>54.212599341664372</v>
      </c>
    </row>
    <row r="117" spans="1:28" x14ac:dyDescent="0.25">
      <c r="A117" s="15">
        <v>2025</v>
      </c>
      <c r="B117" s="47">
        <v>122.25241024330626</v>
      </c>
      <c r="C117" s="47">
        <v>116.06646309977714</v>
      </c>
      <c r="D117" s="47">
        <v>108.02664689055428</v>
      </c>
      <c r="E117" s="47">
        <v>85.365685312813952</v>
      </c>
      <c r="F117" s="47"/>
      <c r="G117" s="47"/>
      <c r="H117" s="47">
        <v>7.6134080420836199</v>
      </c>
      <c r="I117" s="47">
        <v>9.4813304693130362</v>
      </c>
      <c r="J117" s="47">
        <v>9.8107489762018076</v>
      </c>
      <c r="K117" s="47">
        <v>9.3742475963923653</v>
      </c>
      <c r="L117" s="47"/>
      <c r="M117" s="47"/>
      <c r="N117" s="47">
        <v>109.73960688455645</v>
      </c>
      <c r="O117" s="47">
        <v>99.735310207634257</v>
      </c>
      <c r="P117" s="47">
        <v>96.983389103072454</v>
      </c>
      <c r="Q117" s="47">
        <v>95.026027917479041</v>
      </c>
      <c r="R117" s="47"/>
      <c r="S117" s="47"/>
      <c r="T117" s="47">
        <v>1.0799490388267987</v>
      </c>
      <c r="U117" s="47">
        <v>1.0810223220468647</v>
      </c>
      <c r="V117" s="47">
        <v>1.0783805601456429</v>
      </c>
      <c r="W117" s="47">
        <v>1.0750736086679051</v>
      </c>
      <c r="X117" s="47"/>
      <c r="Y117" s="47"/>
      <c r="Z117" s="47">
        <v>10.645256175693021</v>
      </c>
      <c r="AA117" s="47">
        <v>21.573708471353712</v>
      </c>
      <c r="AB117" s="47">
        <v>56.230644600825599</v>
      </c>
    </row>
    <row r="118" spans="1:28" x14ac:dyDescent="0.25">
      <c r="A118" s="15">
        <v>2026</v>
      </c>
      <c r="B118" s="47">
        <v>124.54365594821593</v>
      </c>
      <c r="C118" s="47">
        <v>118.11881047174666</v>
      </c>
      <c r="D118" s="47">
        <v>109.96586056144497</v>
      </c>
      <c r="E118" s="47">
        <v>84.641715270297482</v>
      </c>
      <c r="F118" s="47"/>
      <c r="G118" s="47"/>
      <c r="H118" s="47">
        <v>7.8445916809467917</v>
      </c>
      <c r="I118" s="47">
        <v>9.6412379523145546</v>
      </c>
      <c r="J118" s="47">
        <v>10.281319677096235</v>
      </c>
      <c r="K118" s="47">
        <v>9.6476334825405274</v>
      </c>
      <c r="L118" s="47"/>
      <c r="M118" s="47"/>
      <c r="N118" s="47">
        <v>110.41557748582022</v>
      </c>
      <c r="O118" s="47">
        <v>100.66195299071933</v>
      </c>
      <c r="P118" s="47">
        <v>97.018062284482511</v>
      </c>
      <c r="Q118" s="47">
        <v>95.136713413537905</v>
      </c>
      <c r="R118" s="47"/>
      <c r="S118" s="47"/>
      <c r="T118" s="47">
        <v>1.0855298901279014</v>
      </c>
      <c r="U118" s="47">
        <v>1.0864567217979708</v>
      </c>
      <c r="V118" s="47">
        <v>1.0849492331383921</v>
      </c>
      <c r="W118" s="47">
        <v>1.0830961270114514</v>
      </c>
      <c r="X118" s="47"/>
      <c r="Y118" s="47"/>
      <c r="Z118" s="47">
        <v>11.030642982219661</v>
      </c>
      <c r="AA118" s="47">
        <v>21.845914474217579</v>
      </c>
      <c r="AB118" s="47">
        <v>58.598965750707066</v>
      </c>
    </row>
    <row r="119" spans="1:28" x14ac:dyDescent="0.25">
      <c r="A119" s="15">
        <v>2027</v>
      </c>
      <c r="B119" s="47">
        <v>126.8349016531256</v>
      </c>
      <c r="C119" s="47">
        <v>120.17115784371526</v>
      </c>
      <c r="D119" s="47">
        <v>111.90507423233521</v>
      </c>
      <c r="E119" s="47">
        <v>83.917745227781097</v>
      </c>
      <c r="F119" s="47"/>
      <c r="G119" s="47"/>
      <c r="H119" s="47">
        <v>8.0757753198100204</v>
      </c>
      <c r="I119" s="47">
        <v>9.801145435316073</v>
      </c>
      <c r="J119" s="47">
        <v>10.751890377990776</v>
      </c>
      <c r="K119" s="47">
        <v>9.9210193686886896</v>
      </c>
      <c r="L119" s="47"/>
      <c r="M119" s="47"/>
      <c r="N119" s="47">
        <v>111.09154808708377</v>
      </c>
      <c r="O119" s="47">
        <v>101.5885957738044</v>
      </c>
      <c r="P119" s="47">
        <v>97.052735465892582</v>
      </c>
      <c r="Q119" s="47">
        <v>95.247398909596683</v>
      </c>
      <c r="R119" s="47"/>
      <c r="S119" s="47"/>
      <c r="T119" s="47">
        <v>1.091110741429004</v>
      </c>
      <c r="U119" s="47">
        <v>1.0918911215490752</v>
      </c>
      <c r="V119" s="47">
        <v>1.0915179061311431</v>
      </c>
      <c r="W119" s="47">
        <v>1.0911186453549959</v>
      </c>
      <c r="X119" s="47"/>
      <c r="Y119" s="47"/>
      <c r="Z119" s="47">
        <v>11.4160297887463</v>
      </c>
      <c r="AA119" s="47">
        <v>22.11812047708122</v>
      </c>
      <c r="AB119" s="47">
        <v>60.967286900587169</v>
      </c>
    </row>
    <row r="120" spans="1:28" x14ac:dyDescent="0.25">
      <c r="A120" s="15">
        <v>2028</v>
      </c>
      <c r="B120" s="47">
        <v>129.12614735803618</v>
      </c>
      <c r="C120" s="47">
        <v>122.22350521568478</v>
      </c>
      <c r="D120" s="47">
        <v>113.84428790322545</v>
      </c>
      <c r="E120" s="47">
        <v>83.193775185264485</v>
      </c>
      <c r="F120" s="47"/>
      <c r="G120" s="47"/>
      <c r="H120" s="47">
        <v>8.3069589586731922</v>
      </c>
      <c r="I120" s="47">
        <v>9.9610529183175913</v>
      </c>
      <c r="J120" s="47">
        <v>11.222461078885317</v>
      </c>
      <c r="K120" s="47">
        <v>10.194405254836852</v>
      </c>
      <c r="L120" s="47"/>
      <c r="M120" s="47"/>
      <c r="N120" s="47">
        <v>111.76751868834731</v>
      </c>
      <c r="O120" s="47">
        <v>102.5152385568897</v>
      </c>
      <c r="P120" s="47">
        <v>97.087408647302638</v>
      </c>
      <c r="Q120" s="47">
        <v>95.358084405655461</v>
      </c>
      <c r="R120" s="47"/>
      <c r="S120" s="47"/>
      <c r="T120" s="47">
        <v>1.0966915927301084</v>
      </c>
      <c r="U120" s="47">
        <v>1.0973255213001796</v>
      </c>
      <c r="V120" s="47">
        <v>1.0980865791238923</v>
      </c>
      <c r="W120" s="47">
        <v>1.099141163698544</v>
      </c>
      <c r="X120" s="47"/>
      <c r="Y120" s="47"/>
      <c r="Z120" s="47">
        <v>11.80141659527294</v>
      </c>
      <c r="AA120" s="47">
        <v>22.390326479944974</v>
      </c>
      <c r="AB120" s="47">
        <v>63.335608050467272</v>
      </c>
    </row>
    <row r="121" spans="1:28" x14ac:dyDescent="0.25">
      <c r="A121" s="15">
        <v>2029</v>
      </c>
      <c r="B121" s="47">
        <v>131.41739306294585</v>
      </c>
      <c r="C121" s="47">
        <v>124.2758525876543</v>
      </c>
      <c r="D121" s="47">
        <v>115.78350157411569</v>
      </c>
      <c r="E121" s="47">
        <v>82.4698051427481</v>
      </c>
      <c r="F121" s="47"/>
      <c r="G121" s="47"/>
      <c r="H121" s="47">
        <v>8.5381425975364209</v>
      </c>
      <c r="I121" s="47">
        <v>10.12096040131911</v>
      </c>
      <c r="J121" s="47">
        <v>11.693031779779858</v>
      </c>
      <c r="K121" s="47">
        <v>10.4677911409849</v>
      </c>
      <c r="L121" s="47"/>
      <c r="M121" s="47"/>
      <c r="N121" s="47">
        <v>112.44348928961108</v>
      </c>
      <c r="O121" s="47">
        <v>103.44188133997477</v>
      </c>
      <c r="P121" s="47">
        <v>97.122081828712695</v>
      </c>
      <c r="Q121" s="47">
        <v>95.468769901714239</v>
      </c>
      <c r="R121" s="47"/>
      <c r="S121" s="47"/>
      <c r="T121" s="47">
        <v>1.1022724440312111</v>
      </c>
      <c r="U121" s="47">
        <v>1.102759921051284</v>
      </c>
      <c r="V121" s="47">
        <v>1.1046552521166433</v>
      </c>
      <c r="W121" s="47">
        <v>1.107163682042092</v>
      </c>
      <c r="X121" s="47"/>
      <c r="Y121" s="47"/>
      <c r="Z121" s="47">
        <v>12.18680340179958</v>
      </c>
      <c r="AA121" s="47">
        <v>22.662532482808729</v>
      </c>
      <c r="AB121" s="47">
        <v>65.703929200347375</v>
      </c>
    </row>
    <row r="122" spans="1:28" x14ac:dyDescent="0.25">
      <c r="A122" s="15">
        <v>2030</v>
      </c>
      <c r="B122" s="47">
        <v>133.70863876785552</v>
      </c>
      <c r="C122" s="47">
        <v>126.32819995962382</v>
      </c>
      <c r="D122" s="47">
        <v>117.72271524500547</v>
      </c>
      <c r="E122" s="47">
        <v>81.745835100231716</v>
      </c>
      <c r="F122" s="47"/>
      <c r="G122" s="47"/>
      <c r="H122" s="47">
        <v>8.7693262363996496</v>
      </c>
      <c r="I122" s="47">
        <v>10.280867884320685</v>
      </c>
      <c r="J122" s="47">
        <v>12.163602480674399</v>
      </c>
      <c r="K122" s="47">
        <v>10.741177027133062</v>
      </c>
      <c r="L122" s="47"/>
      <c r="M122" s="47"/>
      <c r="N122" s="47">
        <v>113.11945989087462</v>
      </c>
      <c r="O122" s="47">
        <v>104.36852412305984</v>
      </c>
      <c r="P122" s="47">
        <v>97.156755010122765</v>
      </c>
      <c r="Q122" s="47">
        <v>95.579455397773017</v>
      </c>
      <c r="R122" s="47"/>
      <c r="S122" s="47"/>
      <c r="T122" s="47">
        <v>1.1078532953323137</v>
      </c>
      <c r="U122" s="47">
        <v>1.1081943208023883</v>
      </c>
      <c r="V122" s="47">
        <v>1.1112239251093943</v>
      </c>
      <c r="W122" s="47">
        <v>1.1151862003856365</v>
      </c>
      <c r="X122" s="47"/>
      <c r="Y122" s="47"/>
      <c r="Z122" s="47">
        <v>12.572190208326219</v>
      </c>
      <c r="AA122" s="47">
        <v>22.934738485672369</v>
      </c>
      <c r="AB122" s="47">
        <v>68.072250350227478</v>
      </c>
    </row>
    <row r="123" spans="1:28" x14ac:dyDescent="0.25">
      <c r="A123" s="15">
        <v>2031</v>
      </c>
      <c r="B123" s="47">
        <v>135.8531868026048</v>
      </c>
      <c r="C123" s="47">
        <v>129.10498700442622</v>
      </c>
      <c r="D123" s="47">
        <v>120.51983488663791</v>
      </c>
      <c r="E123" s="47">
        <v>81.644586903289877</v>
      </c>
      <c r="F123" s="47"/>
      <c r="G123" s="47"/>
      <c r="H123" s="47">
        <v>9.0444347072163964</v>
      </c>
      <c r="I123" s="47">
        <v>10.585177554158804</v>
      </c>
      <c r="J123" s="47">
        <v>12.314432736286676</v>
      </c>
      <c r="K123" s="47">
        <v>10.796166752739552</v>
      </c>
      <c r="L123" s="47"/>
      <c r="M123" s="47"/>
      <c r="N123" s="47">
        <v>113.82791984561004</v>
      </c>
      <c r="O123" s="47">
        <v>105.32247668150012</v>
      </c>
      <c r="P123" s="47">
        <v>98.60408672597714</v>
      </c>
      <c r="Q123" s="47">
        <v>97.204772841993872</v>
      </c>
      <c r="R123" s="47"/>
      <c r="S123" s="47"/>
      <c r="T123" s="47">
        <v>1.1140318254725941</v>
      </c>
      <c r="U123" s="47">
        <v>1.1145567489868125</v>
      </c>
      <c r="V123" s="47">
        <v>1.1171655657748207</v>
      </c>
      <c r="W123" s="47">
        <v>1.1210077675460433</v>
      </c>
      <c r="X123" s="47"/>
      <c r="Y123" s="47"/>
      <c r="Z123" s="47">
        <v>12.176565069474123</v>
      </c>
      <c r="AA123" s="47">
        <v>22.521780504951266</v>
      </c>
      <c r="AB123" s="47">
        <v>69.677259324342231</v>
      </c>
    </row>
    <row r="124" spans="1:28" x14ac:dyDescent="0.25">
      <c r="A124" s="15">
        <v>2032</v>
      </c>
      <c r="B124" s="47">
        <v>137.99773483735407</v>
      </c>
      <c r="C124" s="47">
        <v>131.88177404922862</v>
      </c>
      <c r="D124" s="47">
        <v>123.31695452826898</v>
      </c>
      <c r="E124" s="47">
        <v>81.543338706348067</v>
      </c>
      <c r="F124" s="47"/>
      <c r="G124" s="47"/>
      <c r="H124" s="47">
        <v>9.3195431780330864</v>
      </c>
      <c r="I124" s="47">
        <v>10.889487223997094</v>
      </c>
      <c r="J124" s="47">
        <v>12.46526299189884</v>
      </c>
      <c r="K124" s="47">
        <v>10.851156478346084</v>
      </c>
      <c r="L124" s="47"/>
      <c r="M124" s="47"/>
      <c r="N124" s="47">
        <v>114.53637980034523</v>
      </c>
      <c r="O124" s="47">
        <v>106.27642923993994</v>
      </c>
      <c r="P124" s="47">
        <v>100.05141844183208</v>
      </c>
      <c r="Q124" s="47">
        <v>98.830090286214272</v>
      </c>
      <c r="R124" s="47"/>
      <c r="S124" s="47"/>
      <c r="T124" s="47">
        <v>1.1202103556128744</v>
      </c>
      <c r="U124" s="47">
        <v>1.1209191771712348</v>
      </c>
      <c r="V124" s="47">
        <v>1.123107206440249</v>
      </c>
      <c r="W124" s="47">
        <v>1.1268293347064482</v>
      </c>
      <c r="X124" s="47"/>
      <c r="Y124" s="47"/>
      <c r="Z124" s="47">
        <v>11.780939930621912</v>
      </c>
      <c r="AA124" s="47">
        <v>22.108822524229936</v>
      </c>
      <c r="AB124" s="47">
        <v>71.282268298457893</v>
      </c>
    </row>
    <row r="125" spans="1:28" x14ac:dyDescent="0.25">
      <c r="A125" s="15">
        <v>2033</v>
      </c>
      <c r="B125" s="47">
        <v>140.14228287210426</v>
      </c>
      <c r="C125" s="47">
        <v>134.65856109403103</v>
      </c>
      <c r="D125" s="47">
        <v>126.11407416990096</v>
      </c>
      <c r="E125" s="47">
        <v>81.442090509406228</v>
      </c>
      <c r="F125" s="47"/>
      <c r="G125" s="47"/>
      <c r="H125" s="47">
        <v>9.5946516488498901</v>
      </c>
      <c r="I125" s="47">
        <v>11.19379689383527</v>
      </c>
      <c r="J125" s="47">
        <v>12.616093247511003</v>
      </c>
      <c r="K125" s="47">
        <v>10.906146203952616</v>
      </c>
      <c r="L125" s="47"/>
      <c r="M125" s="47"/>
      <c r="N125" s="47">
        <v>115.24483975508042</v>
      </c>
      <c r="O125" s="47">
        <v>107.23038179837999</v>
      </c>
      <c r="P125" s="47">
        <v>101.49875015768657</v>
      </c>
      <c r="Q125" s="47">
        <v>100.45540773043513</v>
      </c>
      <c r="R125" s="47"/>
      <c r="S125" s="47"/>
      <c r="T125" s="47">
        <v>1.1263888857531548</v>
      </c>
      <c r="U125" s="47">
        <v>1.1272816053556571</v>
      </c>
      <c r="V125" s="47">
        <v>1.1290488471056754</v>
      </c>
      <c r="W125" s="47">
        <v>1.1326509018668514</v>
      </c>
      <c r="X125" s="47"/>
      <c r="Y125" s="47"/>
      <c r="Z125" s="47">
        <v>11.385314791769815</v>
      </c>
      <c r="AA125" s="47">
        <v>21.695864543508719</v>
      </c>
      <c r="AB125" s="47">
        <v>72.887277272573101</v>
      </c>
    </row>
    <row r="126" spans="1:28" x14ac:dyDescent="0.25">
      <c r="A126" s="15">
        <v>2034</v>
      </c>
      <c r="B126" s="47">
        <v>142.28683090685354</v>
      </c>
      <c r="C126" s="47">
        <v>137.43534813883343</v>
      </c>
      <c r="D126" s="47">
        <v>128.91119381153294</v>
      </c>
      <c r="E126" s="47">
        <v>81.340842312464417</v>
      </c>
      <c r="F126" s="47"/>
      <c r="G126" s="47"/>
      <c r="H126" s="47">
        <v>9.8697601196666938</v>
      </c>
      <c r="I126" s="47">
        <v>11.498106563673559</v>
      </c>
      <c r="J126" s="47">
        <v>12.766923503123223</v>
      </c>
      <c r="K126" s="47">
        <v>10.961135929559148</v>
      </c>
      <c r="L126" s="47"/>
      <c r="M126" s="47"/>
      <c r="N126" s="47">
        <v>115.95329970981561</v>
      </c>
      <c r="O126" s="47">
        <v>108.18433435681982</v>
      </c>
      <c r="P126" s="47">
        <v>102.94608187354106</v>
      </c>
      <c r="Q126" s="47">
        <v>102.08072517465553</v>
      </c>
      <c r="R126" s="47"/>
      <c r="S126" s="47"/>
      <c r="T126" s="47">
        <v>1.1325674158934351</v>
      </c>
      <c r="U126" s="47">
        <v>1.1336440335400795</v>
      </c>
      <c r="V126" s="47">
        <v>1.1349904877711019</v>
      </c>
      <c r="W126" s="47">
        <v>1.1384724690272563</v>
      </c>
      <c r="X126" s="47"/>
      <c r="Y126" s="47"/>
      <c r="Z126" s="47">
        <v>10.989689652917718</v>
      </c>
      <c r="AA126" s="47">
        <v>21.282906562787389</v>
      </c>
      <c r="AB126" s="47">
        <v>74.492286246688764</v>
      </c>
    </row>
    <row r="127" spans="1:28" x14ac:dyDescent="0.25">
      <c r="A127" s="15">
        <v>2035</v>
      </c>
      <c r="B127" s="47">
        <v>144.43137894160373</v>
      </c>
      <c r="C127" s="47">
        <v>140.21213518363584</v>
      </c>
      <c r="D127" s="47">
        <v>131.70831345316401</v>
      </c>
      <c r="E127" s="47">
        <v>81.239594115522607</v>
      </c>
      <c r="F127" s="47"/>
      <c r="G127" s="47"/>
      <c r="H127" s="47">
        <v>10.144868590483497</v>
      </c>
      <c r="I127" s="47">
        <v>11.802416233511735</v>
      </c>
      <c r="J127" s="47">
        <v>12.917753758735387</v>
      </c>
      <c r="K127" s="47">
        <v>11.016125655165681</v>
      </c>
      <c r="L127" s="47"/>
      <c r="M127" s="47"/>
      <c r="N127" s="47">
        <v>116.66175966455103</v>
      </c>
      <c r="O127" s="47">
        <v>109.13828691525964</v>
      </c>
      <c r="P127" s="47">
        <v>104.393413589396</v>
      </c>
      <c r="Q127" s="47">
        <v>103.70604261887638</v>
      </c>
      <c r="R127" s="47"/>
      <c r="S127" s="47"/>
      <c r="T127" s="47">
        <v>1.1387459460337155</v>
      </c>
      <c r="U127" s="47">
        <v>1.1400064617245018</v>
      </c>
      <c r="V127" s="47">
        <v>1.1409321284365301</v>
      </c>
      <c r="W127" s="47">
        <v>1.1442940361876612</v>
      </c>
      <c r="X127" s="47"/>
      <c r="Y127" s="47"/>
      <c r="Z127" s="47">
        <v>10.594064514065508</v>
      </c>
      <c r="AA127" s="47">
        <v>20.869948582066172</v>
      </c>
      <c r="AB127" s="47">
        <v>76.097295220804426</v>
      </c>
    </row>
    <row r="128" spans="1:28" x14ac:dyDescent="0.25">
      <c r="A128" s="15">
        <v>2036</v>
      </c>
      <c r="B128" s="47">
        <v>145.71071505639702</v>
      </c>
      <c r="C128" s="47">
        <v>141.95366291257551</v>
      </c>
      <c r="D128" s="47">
        <v>132.0692279881423</v>
      </c>
      <c r="E128" s="47">
        <v>80.245405928472564</v>
      </c>
      <c r="F128" s="47"/>
      <c r="G128" s="47"/>
      <c r="H128" s="47">
        <v>10.467736698623412</v>
      </c>
      <c r="I128" s="47">
        <v>12.088325928276276</v>
      </c>
      <c r="J128" s="47">
        <v>13.029756712253487</v>
      </c>
      <c r="K128" s="47">
        <v>10.89440058798067</v>
      </c>
      <c r="L128" s="47"/>
      <c r="M128" s="47"/>
      <c r="N128" s="47">
        <v>117.38785530618452</v>
      </c>
      <c r="O128" s="47">
        <v>110.09836658788254</v>
      </c>
      <c r="P128" s="47">
        <v>105.27955522249931</v>
      </c>
      <c r="Q128" s="47">
        <v>105.35161925970124</v>
      </c>
      <c r="R128" s="47"/>
      <c r="S128" s="47"/>
      <c r="T128" s="47">
        <v>1.1446710896411822</v>
      </c>
      <c r="U128" s="47">
        <v>1.1461176696739184</v>
      </c>
      <c r="V128" s="47">
        <v>1.1473171927090977</v>
      </c>
      <c r="W128" s="47">
        <v>1.1542611880928817</v>
      </c>
      <c r="X128" s="47"/>
      <c r="Y128" s="47"/>
      <c r="Z128" s="47">
        <v>10.582771820994253</v>
      </c>
      <c r="AA128" s="47">
        <v>22.045015344579042</v>
      </c>
      <c r="AB128" s="47">
        <v>78.605249686697789</v>
      </c>
    </row>
    <row r="129" spans="1:28" x14ac:dyDescent="0.25">
      <c r="A129" s="15">
        <v>2037</v>
      </c>
      <c r="B129" s="47">
        <v>146.99005117119077</v>
      </c>
      <c r="C129" s="47">
        <v>143.69519064151518</v>
      </c>
      <c r="D129" s="47">
        <v>132.43014252312037</v>
      </c>
      <c r="E129" s="47">
        <v>79.251217741422352</v>
      </c>
      <c r="F129" s="47"/>
      <c r="G129" s="47"/>
      <c r="H129" s="47">
        <v>10.790604806763213</v>
      </c>
      <c r="I129" s="47">
        <v>12.374235623040704</v>
      </c>
      <c r="J129" s="47">
        <v>13.141759665771644</v>
      </c>
      <c r="K129" s="47">
        <v>10.772675520795616</v>
      </c>
      <c r="L129" s="47"/>
      <c r="M129" s="47"/>
      <c r="N129" s="47">
        <v>118.11395094781847</v>
      </c>
      <c r="O129" s="47">
        <v>111.05844626050543</v>
      </c>
      <c r="P129" s="47">
        <v>106.16569685560239</v>
      </c>
      <c r="Q129" s="47">
        <v>106.99719590052655</v>
      </c>
      <c r="R129" s="47"/>
      <c r="S129" s="47"/>
      <c r="T129" s="47">
        <v>1.150596233248649</v>
      </c>
      <c r="U129" s="47">
        <v>1.1522288776233331</v>
      </c>
      <c r="V129" s="47">
        <v>1.1537022569816653</v>
      </c>
      <c r="W129" s="47">
        <v>1.1642283399981075</v>
      </c>
      <c r="X129" s="47"/>
      <c r="Y129" s="47"/>
      <c r="Z129" s="47">
        <v>10.571479127922924</v>
      </c>
      <c r="AA129" s="47">
        <v>23.220082107091912</v>
      </c>
      <c r="AB129" s="47">
        <v>81.113204152591607</v>
      </c>
    </row>
    <row r="130" spans="1:28" x14ac:dyDescent="0.25">
      <c r="A130" s="15">
        <v>2038</v>
      </c>
      <c r="B130" s="47">
        <v>148.26938728598452</v>
      </c>
      <c r="C130" s="47">
        <v>145.43671837045486</v>
      </c>
      <c r="D130" s="47">
        <v>132.79105705809843</v>
      </c>
      <c r="E130" s="47">
        <v>78.257029554372366</v>
      </c>
      <c r="F130" s="47"/>
      <c r="G130" s="47"/>
      <c r="H130" s="47">
        <v>11.113472914903127</v>
      </c>
      <c r="I130" s="47">
        <v>12.660145317805132</v>
      </c>
      <c r="J130" s="47">
        <v>13.253762619289773</v>
      </c>
      <c r="K130" s="47">
        <v>10.650950453610591</v>
      </c>
      <c r="L130" s="47"/>
      <c r="M130" s="47"/>
      <c r="N130" s="47">
        <v>118.84004658945219</v>
      </c>
      <c r="O130" s="47">
        <v>112.0185259331281</v>
      </c>
      <c r="P130" s="47">
        <v>107.0518384887057</v>
      </c>
      <c r="Q130" s="47">
        <v>108.64277254135186</v>
      </c>
      <c r="R130" s="47"/>
      <c r="S130" s="47"/>
      <c r="T130" s="47">
        <v>1.1565213768561158</v>
      </c>
      <c r="U130" s="47">
        <v>1.1583400855727479</v>
      </c>
      <c r="V130" s="47">
        <v>1.1600873212542346</v>
      </c>
      <c r="W130" s="47">
        <v>1.1741954919033297</v>
      </c>
      <c r="X130" s="47"/>
      <c r="Y130" s="47"/>
      <c r="Z130" s="47">
        <v>10.560186434851595</v>
      </c>
      <c r="AA130" s="47">
        <v>24.395148869604782</v>
      </c>
      <c r="AB130" s="47">
        <v>83.621158618485424</v>
      </c>
    </row>
    <row r="131" spans="1:28" x14ac:dyDescent="0.25">
      <c r="A131" s="15">
        <v>2039</v>
      </c>
      <c r="B131" s="47">
        <v>149.54872340077827</v>
      </c>
      <c r="C131" s="47">
        <v>147.17824609939453</v>
      </c>
      <c r="D131" s="47">
        <v>133.1519715930765</v>
      </c>
      <c r="E131" s="47">
        <v>77.262841367322153</v>
      </c>
      <c r="F131" s="47"/>
      <c r="G131" s="47"/>
      <c r="H131" s="47">
        <v>11.436341023043042</v>
      </c>
      <c r="I131" s="47">
        <v>12.946055012569445</v>
      </c>
      <c r="J131" s="47">
        <v>13.365765572807931</v>
      </c>
      <c r="K131" s="47">
        <v>10.529225386425566</v>
      </c>
      <c r="L131" s="47"/>
      <c r="M131" s="47"/>
      <c r="N131" s="47">
        <v>119.56614223108613</v>
      </c>
      <c r="O131" s="47">
        <v>112.978605605751</v>
      </c>
      <c r="P131" s="47">
        <v>107.93798012180901</v>
      </c>
      <c r="Q131" s="47">
        <v>110.28834918217717</v>
      </c>
      <c r="R131" s="47"/>
      <c r="S131" s="47"/>
      <c r="T131" s="47">
        <v>1.1624465204635825</v>
      </c>
      <c r="U131" s="47">
        <v>1.1644512935221645</v>
      </c>
      <c r="V131" s="47">
        <v>1.1664723855268022</v>
      </c>
      <c r="W131" s="47">
        <v>1.184162643808552</v>
      </c>
      <c r="X131" s="47"/>
      <c r="Y131" s="47"/>
      <c r="Z131" s="47">
        <v>10.548893741780265</v>
      </c>
      <c r="AA131" s="47">
        <v>25.570215632117197</v>
      </c>
      <c r="AB131" s="47">
        <v>86.129113084379242</v>
      </c>
    </row>
    <row r="132" spans="1:28" x14ac:dyDescent="0.25">
      <c r="A132" s="15">
        <v>2040</v>
      </c>
      <c r="B132" s="47">
        <v>150.82805951557202</v>
      </c>
      <c r="C132" s="47">
        <v>148.9197738283342</v>
      </c>
      <c r="D132" s="47">
        <v>133.51288612805456</v>
      </c>
      <c r="E132" s="47">
        <v>76.26865318027194</v>
      </c>
      <c r="F132" s="47"/>
      <c r="G132" s="47"/>
      <c r="H132" s="47">
        <v>11.759209131182843</v>
      </c>
      <c r="I132" s="47">
        <v>13.231964707333873</v>
      </c>
      <c r="J132" s="47">
        <v>13.477768526326059</v>
      </c>
      <c r="K132" s="47">
        <v>10.407500319240512</v>
      </c>
      <c r="L132" s="47"/>
      <c r="M132" s="47"/>
      <c r="N132" s="47">
        <v>120.29223787271985</v>
      </c>
      <c r="O132" s="47">
        <v>113.9386852783739</v>
      </c>
      <c r="P132" s="47">
        <v>108.82412175491231</v>
      </c>
      <c r="Q132" s="47">
        <v>111.93392582300248</v>
      </c>
      <c r="R132" s="47"/>
      <c r="S132" s="47"/>
      <c r="T132" s="47">
        <v>1.1683716640710493</v>
      </c>
      <c r="U132" s="47">
        <v>1.1705625014715793</v>
      </c>
      <c r="V132" s="47">
        <v>1.1728574497993698</v>
      </c>
      <c r="W132" s="47">
        <v>1.1941297957137742</v>
      </c>
      <c r="X132" s="47"/>
      <c r="Y132" s="47"/>
      <c r="Z132" s="47">
        <v>10.537601048708936</v>
      </c>
      <c r="AA132" s="47">
        <v>26.745282394630067</v>
      </c>
      <c r="AB132" s="47">
        <v>88.637067550273059</v>
      </c>
    </row>
    <row r="133" spans="1:28" x14ac:dyDescent="0.25">
      <c r="A133" s="15">
        <v>2041</v>
      </c>
      <c r="B133" s="47">
        <v>152.35527001438095</v>
      </c>
      <c r="C133" s="47">
        <v>150.90813666815802</v>
      </c>
      <c r="D133" s="47">
        <v>135.18159384896671</v>
      </c>
      <c r="E133" s="47">
        <v>75.457416650021514</v>
      </c>
      <c r="F133" s="47"/>
      <c r="G133" s="47"/>
      <c r="H133" s="47">
        <v>12.193821169715306</v>
      </c>
      <c r="I133" s="47">
        <v>13.615233520892502</v>
      </c>
      <c r="J133" s="47">
        <v>13.57327782980903</v>
      </c>
      <c r="K133" s="47">
        <v>10.406891228124724</v>
      </c>
      <c r="L133" s="47"/>
      <c r="M133" s="47"/>
      <c r="N133" s="47">
        <v>121.01079709272472</v>
      </c>
      <c r="O133" s="47">
        <v>114.85166672873356</v>
      </c>
      <c r="P133" s="47">
        <v>110.19079533337163</v>
      </c>
      <c r="Q133" s="47">
        <v>112.86019233228944</v>
      </c>
      <c r="R133" s="47"/>
      <c r="S133" s="47"/>
      <c r="T133" s="47">
        <v>1.1744982542017119</v>
      </c>
      <c r="U133" s="47">
        <v>1.1774816202071605</v>
      </c>
      <c r="V133" s="47">
        <v>1.178735597093258</v>
      </c>
      <c r="W133" s="47">
        <v>1.206148124815428</v>
      </c>
      <c r="X133" s="47"/>
      <c r="Y133" s="47"/>
      <c r="Z133" s="47">
        <v>10.472314818837305</v>
      </c>
      <c r="AA133" s="47">
        <v>27.152673716169261</v>
      </c>
      <c r="AB133" s="47">
        <v>90.734382484857633</v>
      </c>
    </row>
    <row r="134" spans="1:28" x14ac:dyDescent="0.25">
      <c r="A134" s="15">
        <v>2042</v>
      </c>
      <c r="B134" s="47">
        <v>153.88248051318988</v>
      </c>
      <c r="C134" s="47">
        <v>152.8964995079823</v>
      </c>
      <c r="D134" s="47">
        <v>136.85030156987841</v>
      </c>
      <c r="E134" s="47">
        <v>74.646180119771088</v>
      </c>
      <c r="F134" s="47"/>
      <c r="G134" s="47"/>
      <c r="H134" s="47">
        <v>12.62843320824777</v>
      </c>
      <c r="I134" s="47">
        <v>13.998502334451132</v>
      </c>
      <c r="J134" s="47">
        <v>13.668787133292</v>
      </c>
      <c r="K134" s="47">
        <v>10.406282137008942</v>
      </c>
      <c r="L134" s="47"/>
      <c r="M134" s="47"/>
      <c r="N134" s="47">
        <v>121.72935631272935</v>
      </c>
      <c r="O134" s="47">
        <v>115.764648179093</v>
      </c>
      <c r="P134" s="47">
        <v>111.55746891183071</v>
      </c>
      <c r="Q134" s="47">
        <v>113.78645884157595</v>
      </c>
      <c r="R134" s="47"/>
      <c r="S134" s="47"/>
      <c r="T134" s="47">
        <v>1.1806248443323746</v>
      </c>
      <c r="U134" s="47">
        <v>1.1844007389427418</v>
      </c>
      <c r="V134" s="47">
        <v>1.1846137443871481</v>
      </c>
      <c r="W134" s="47">
        <v>1.2181664539170782</v>
      </c>
      <c r="X134" s="47"/>
      <c r="Y134" s="47"/>
      <c r="Z134" s="47">
        <v>10.40702858896563</v>
      </c>
      <c r="AA134" s="47">
        <v>27.560065037708682</v>
      </c>
      <c r="AB134" s="47">
        <v>92.831697419443117</v>
      </c>
    </row>
    <row r="135" spans="1:28" x14ac:dyDescent="0.25">
      <c r="A135" s="15">
        <v>2043</v>
      </c>
      <c r="B135" s="47">
        <v>155.4096910119988</v>
      </c>
      <c r="C135" s="47">
        <v>154.88486234780612</v>
      </c>
      <c r="D135" s="47">
        <v>138.51900929079056</v>
      </c>
      <c r="E135" s="47">
        <v>73.834943589520435</v>
      </c>
      <c r="F135" s="47"/>
      <c r="G135" s="47"/>
      <c r="H135" s="47">
        <v>13.063045246780234</v>
      </c>
      <c r="I135" s="47">
        <v>14.381771148009648</v>
      </c>
      <c r="J135" s="47">
        <v>13.76429643677497</v>
      </c>
      <c r="K135" s="47">
        <v>10.405673045893161</v>
      </c>
      <c r="L135" s="47"/>
      <c r="M135" s="47"/>
      <c r="N135" s="47">
        <v>122.44791553273399</v>
      </c>
      <c r="O135" s="47">
        <v>116.67762962945244</v>
      </c>
      <c r="P135" s="47">
        <v>112.92414249029025</v>
      </c>
      <c r="Q135" s="47">
        <v>114.71272535086223</v>
      </c>
      <c r="R135" s="47"/>
      <c r="S135" s="47"/>
      <c r="T135" s="47">
        <v>1.1867514344630372</v>
      </c>
      <c r="U135" s="47">
        <v>1.1913198576783213</v>
      </c>
      <c r="V135" s="47">
        <v>1.1904918916810381</v>
      </c>
      <c r="W135" s="47">
        <v>1.230184783018732</v>
      </c>
      <c r="X135" s="47"/>
      <c r="Y135" s="47"/>
      <c r="Z135" s="47">
        <v>10.341742359093956</v>
      </c>
      <c r="AA135" s="47">
        <v>27.967456359248104</v>
      </c>
      <c r="AB135" s="47">
        <v>94.9290123540286</v>
      </c>
    </row>
    <row r="136" spans="1:28" x14ac:dyDescent="0.25">
      <c r="A136" s="15">
        <v>2044</v>
      </c>
      <c r="B136" s="47">
        <v>156.93690151080773</v>
      </c>
      <c r="C136" s="47">
        <v>156.8732251876304</v>
      </c>
      <c r="D136" s="47">
        <v>140.18771701170272</v>
      </c>
      <c r="E136" s="47">
        <v>73.023707059270009</v>
      </c>
      <c r="F136" s="47"/>
      <c r="G136" s="47"/>
      <c r="H136" s="47">
        <v>13.497657285312698</v>
      </c>
      <c r="I136" s="47">
        <v>14.765039961568277</v>
      </c>
      <c r="J136" s="47">
        <v>13.85980574025794</v>
      </c>
      <c r="K136" s="47">
        <v>10.405063954777379</v>
      </c>
      <c r="L136" s="47"/>
      <c r="M136" s="47"/>
      <c r="N136" s="47">
        <v>123.16647475273862</v>
      </c>
      <c r="O136" s="47">
        <v>117.59061107981188</v>
      </c>
      <c r="P136" s="47">
        <v>114.29081606874979</v>
      </c>
      <c r="Q136" s="47">
        <v>115.63899186014874</v>
      </c>
      <c r="R136" s="47"/>
      <c r="S136" s="47"/>
      <c r="T136" s="47">
        <v>1.1928780245936998</v>
      </c>
      <c r="U136" s="47">
        <v>1.1982389764139025</v>
      </c>
      <c r="V136" s="47">
        <v>1.1963700389749281</v>
      </c>
      <c r="W136" s="47">
        <v>1.2422031121203823</v>
      </c>
      <c r="X136" s="47"/>
      <c r="Y136" s="47"/>
      <c r="Z136" s="47">
        <v>10.276456129222311</v>
      </c>
      <c r="AA136" s="47">
        <v>28.374847680787411</v>
      </c>
      <c r="AB136" s="47">
        <v>97.026327288614084</v>
      </c>
    </row>
    <row r="137" spans="1:28" x14ac:dyDescent="0.25">
      <c r="A137" s="15">
        <v>2045</v>
      </c>
      <c r="B137" s="47">
        <v>158.4641120096162</v>
      </c>
      <c r="C137" s="47">
        <v>158.86158802745422</v>
      </c>
      <c r="D137" s="47">
        <v>141.85642473261487</v>
      </c>
      <c r="E137" s="47">
        <v>72.212470529019583</v>
      </c>
      <c r="F137" s="47"/>
      <c r="G137" s="47"/>
      <c r="H137" s="47">
        <v>13.932269323845162</v>
      </c>
      <c r="I137" s="47">
        <v>15.148308775126907</v>
      </c>
      <c r="J137" s="47">
        <v>13.95531504374091</v>
      </c>
      <c r="K137" s="47">
        <v>10.404454863661599</v>
      </c>
      <c r="L137" s="47"/>
      <c r="M137" s="47"/>
      <c r="N137" s="47">
        <v>123.88503397274326</v>
      </c>
      <c r="O137" s="47">
        <v>118.50359253017132</v>
      </c>
      <c r="P137" s="47">
        <v>115.65748964720933</v>
      </c>
      <c r="Q137" s="47">
        <v>116.56525836943524</v>
      </c>
      <c r="R137" s="47"/>
      <c r="S137" s="47"/>
      <c r="T137" s="47">
        <v>1.1990046147243625</v>
      </c>
      <c r="U137" s="47">
        <v>1.2051580951494838</v>
      </c>
      <c r="V137" s="47">
        <v>1.2022481862688181</v>
      </c>
      <c r="W137" s="47">
        <v>1.254221441222036</v>
      </c>
      <c r="X137" s="47"/>
      <c r="Y137" s="47"/>
      <c r="Z137" s="47">
        <v>10.211169899350637</v>
      </c>
      <c r="AA137" s="47">
        <v>28.782239002326833</v>
      </c>
      <c r="AB137" s="47">
        <v>99.123642223199568</v>
      </c>
    </row>
    <row r="138" spans="1:28" x14ac:dyDescent="0.25">
      <c r="A138" s="15">
        <v>2046</v>
      </c>
      <c r="B138" s="47">
        <v>159.92028155845946</v>
      </c>
      <c r="C138" s="47">
        <v>159.70270097768162</v>
      </c>
      <c r="D138" s="47">
        <v>141.97000538239271</v>
      </c>
      <c r="E138" s="47">
        <v>71.133651734224713</v>
      </c>
      <c r="F138" s="47"/>
      <c r="G138" s="47"/>
      <c r="H138" s="47">
        <v>14.483009640571254</v>
      </c>
      <c r="I138" s="47">
        <v>15.702966046495931</v>
      </c>
      <c r="J138" s="47">
        <v>14.218990562601562</v>
      </c>
      <c r="K138" s="47">
        <v>10.458903045660051</v>
      </c>
      <c r="L138" s="47"/>
      <c r="M138" s="47"/>
      <c r="N138" s="47">
        <v>124.71243914933279</v>
      </c>
      <c r="O138" s="47">
        <v>119.10130351329258</v>
      </c>
      <c r="P138" s="47">
        <v>116.39018099301938</v>
      </c>
      <c r="Q138" s="47">
        <v>117.41156313151691</v>
      </c>
      <c r="R138" s="47"/>
      <c r="S138" s="47"/>
      <c r="T138" s="47">
        <v>1.2061083674384481</v>
      </c>
      <c r="U138" s="47">
        <v>1.2128765936864827</v>
      </c>
      <c r="V138" s="47">
        <v>1.2114354292957614</v>
      </c>
      <c r="W138" s="47">
        <v>1.2637404145675113</v>
      </c>
      <c r="X138" s="47"/>
      <c r="Y138" s="47"/>
      <c r="Z138" s="47">
        <v>10.708454122717399</v>
      </c>
      <c r="AA138" s="47">
        <v>30.341275799339655</v>
      </c>
      <c r="AB138" s="47">
        <v>101.44365359764288</v>
      </c>
    </row>
    <row r="139" spans="1:28" x14ac:dyDescent="0.25">
      <c r="A139" s="15">
        <v>2047</v>
      </c>
      <c r="B139" s="47">
        <v>161.37645110730273</v>
      </c>
      <c r="C139" s="47">
        <v>160.54381392790924</v>
      </c>
      <c r="D139" s="47">
        <v>142.08358603217059</v>
      </c>
      <c r="E139" s="47">
        <v>70.054832939430526</v>
      </c>
      <c r="F139" s="47"/>
      <c r="G139" s="47"/>
      <c r="H139" s="47">
        <v>15.033749957297687</v>
      </c>
      <c r="I139" s="47">
        <v>16.257623317865182</v>
      </c>
      <c r="J139" s="47">
        <v>14.482666081462185</v>
      </c>
      <c r="K139" s="47">
        <v>10.513351227658504</v>
      </c>
      <c r="L139" s="47"/>
      <c r="M139" s="47"/>
      <c r="N139" s="47">
        <v>125.5398443259221</v>
      </c>
      <c r="O139" s="47">
        <v>119.69901449641361</v>
      </c>
      <c r="P139" s="47">
        <v>117.12287233882967</v>
      </c>
      <c r="Q139" s="47">
        <v>118.25786789359836</v>
      </c>
      <c r="R139" s="47"/>
      <c r="S139" s="47"/>
      <c r="T139" s="47">
        <v>1.2132121201525354</v>
      </c>
      <c r="U139" s="47">
        <v>1.2205950922234852</v>
      </c>
      <c r="V139" s="47">
        <v>1.2206226723227012</v>
      </c>
      <c r="W139" s="47">
        <v>1.2732593879129865</v>
      </c>
      <c r="X139" s="47"/>
      <c r="Y139" s="47"/>
      <c r="Z139" s="47">
        <v>11.205738346084104</v>
      </c>
      <c r="AA139" s="47">
        <v>31.900312596352705</v>
      </c>
      <c r="AB139" s="47">
        <v>103.7636649720871</v>
      </c>
    </row>
    <row r="140" spans="1:28" x14ac:dyDescent="0.25">
      <c r="A140" s="15">
        <v>2048</v>
      </c>
      <c r="B140" s="47">
        <v>162.83262065614599</v>
      </c>
      <c r="C140" s="47">
        <v>161.38492687813687</v>
      </c>
      <c r="D140" s="47">
        <v>142.19716668194846</v>
      </c>
      <c r="E140" s="47">
        <v>68.976014144635883</v>
      </c>
      <c r="F140" s="47"/>
      <c r="G140" s="47"/>
      <c r="H140" s="47">
        <v>15.584490274023892</v>
      </c>
      <c r="I140" s="47">
        <v>16.812280589234206</v>
      </c>
      <c r="J140" s="47">
        <v>14.746341600322808</v>
      </c>
      <c r="K140" s="47">
        <v>10.567799409656956</v>
      </c>
      <c r="L140" s="47"/>
      <c r="M140" s="47"/>
      <c r="N140" s="47">
        <v>126.36724950251164</v>
      </c>
      <c r="O140" s="47">
        <v>120.29672547953487</v>
      </c>
      <c r="P140" s="47">
        <v>117.85556368463972</v>
      </c>
      <c r="Q140" s="47">
        <v>119.1041726556798</v>
      </c>
      <c r="R140" s="47"/>
      <c r="S140" s="47"/>
      <c r="T140" s="47">
        <v>1.220315872866621</v>
      </c>
      <c r="U140" s="47">
        <v>1.2283135907604859</v>
      </c>
      <c r="V140" s="47">
        <v>1.2298099153496445</v>
      </c>
      <c r="W140" s="47">
        <v>1.2827783612584618</v>
      </c>
      <c r="X140" s="47"/>
      <c r="Y140" s="47"/>
      <c r="Z140" s="47">
        <v>11.703022569450923</v>
      </c>
      <c r="AA140" s="47">
        <v>33.459349393365301</v>
      </c>
      <c r="AB140" s="47">
        <v>106.08367634653041</v>
      </c>
    </row>
    <row r="141" spans="1:28" x14ac:dyDescent="0.25">
      <c r="A141" s="15">
        <v>2049</v>
      </c>
      <c r="B141" s="47">
        <v>164.28879020498925</v>
      </c>
      <c r="C141" s="47">
        <v>162.22603982836449</v>
      </c>
      <c r="D141" s="47">
        <v>142.31074733172633</v>
      </c>
      <c r="E141" s="47">
        <v>67.89719534984124</v>
      </c>
      <c r="F141" s="47"/>
      <c r="G141" s="47"/>
      <c r="H141" s="47">
        <v>16.135230590750098</v>
      </c>
      <c r="I141" s="47">
        <v>17.36693786060323</v>
      </c>
      <c r="J141" s="47">
        <v>15.010017119183431</v>
      </c>
      <c r="K141" s="47">
        <v>10.622247591655409</v>
      </c>
      <c r="L141" s="47"/>
      <c r="M141" s="47"/>
      <c r="N141" s="47">
        <v>127.19465467910118</v>
      </c>
      <c r="O141" s="47">
        <v>120.89443646265613</v>
      </c>
      <c r="P141" s="47">
        <v>118.58825503044977</v>
      </c>
      <c r="Q141" s="47">
        <v>119.95047741776125</v>
      </c>
      <c r="R141" s="47"/>
      <c r="S141" s="47"/>
      <c r="T141" s="47">
        <v>1.2274196255807066</v>
      </c>
      <c r="U141" s="47">
        <v>1.2360320892974865</v>
      </c>
      <c r="V141" s="47">
        <v>1.2389971583765877</v>
      </c>
      <c r="W141" s="47">
        <v>1.292297334603937</v>
      </c>
      <c r="X141" s="47"/>
      <c r="Y141" s="47"/>
      <c r="Z141" s="47">
        <v>12.200306792817742</v>
      </c>
      <c r="AA141" s="47">
        <v>35.018386190377896</v>
      </c>
      <c r="AB141" s="47">
        <v>108.40368772097372</v>
      </c>
    </row>
    <row r="142" spans="1:28" x14ac:dyDescent="0.25">
      <c r="A142" s="15">
        <v>2050</v>
      </c>
      <c r="B142" s="47">
        <v>165.74495975383252</v>
      </c>
      <c r="C142" s="47">
        <v>163.06715277859212</v>
      </c>
      <c r="D142" s="47">
        <v>142.42432798150421</v>
      </c>
      <c r="E142" s="47">
        <v>66.818376555047053</v>
      </c>
      <c r="F142" s="47"/>
      <c r="G142" s="47"/>
      <c r="H142" s="47">
        <v>16.685970907476531</v>
      </c>
      <c r="I142" s="47">
        <v>17.921595131972481</v>
      </c>
      <c r="J142" s="47">
        <v>15.273692638044054</v>
      </c>
      <c r="K142" s="47">
        <v>10.676695773653861</v>
      </c>
      <c r="L142" s="47"/>
      <c r="M142" s="47"/>
      <c r="N142" s="47">
        <v>128.02205985569049</v>
      </c>
      <c r="O142" s="47">
        <v>121.49214744577716</v>
      </c>
      <c r="P142" s="47">
        <v>119.32094637626005</v>
      </c>
      <c r="Q142" s="47">
        <v>120.79678217984269</v>
      </c>
      <c r="R142" s="47"/>
      <c r="S142" s="47"/>
      <c r="T142" s="47">
        <v>1.234523378294794</v>
      </c>
      <c r="U142" s="47">
        <v>1.243750587834489</v>
      </c>
      <c r="V142" s="47">
        <v>1.2481844014035275</v>
      </c>
      <c r="W142" s="47">
        <v>1.3018163079494123</v>
      </c>
      <c r="X142" s="47"/>
      <c r="Y142" s="47"/>
      <c r="Z142" s="47">
        <v>12.697591016184447</v>
      </c>
      <c r="AA142" s="47">
        <v>36.577422987390946</v>
      </c>
      <c r="AB142" s="47">
        <v>110.72369909541794</v>
      </c>
    </row>
    <row r="144" spans="1:28" x14ac:dyDescent="0.25">
      <c r="B144" s="54"/>
      <c r="C144" s="54"/>
      <c r="D144" s="54"/>
      <c r="E144" s="54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5">
        <v>0</v>
      </c>
      <c r="O197" s="55">
        <v>0</v>
      </c>
      <c r="P197" s="55">
        <v>0</v>
      </c>
      <c r="Q197" s="55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5">
        <f>(N149-N148)/N148</f>
        <v>0</v>
      </c>
      <c r="O198" s="55">
        <f>(O149-O148)/O148</f>
        <v>0</v>
      </c>
      <c r="P198" s="55">
        <f>(P149-P148)/P148</f>
        <v>0</v>
      </c>
      <c r="Q198" s="55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5">
        <f t="shared" ref="N199:Q214" si="25">(N150-N149)/N149</f>
        <v>0</v>
      </c>
      <c r="O199" s="55">
        <f t="shared" si="25"/>
        <v>0</v>
      </c>
      <c r="P199" s="55">
        <f t="shared" si="25"/>
        <v>0</v>
      </c>
      <c r="Q199" s="55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5">
        <f t="shared" si="25"/>
        <v>0</v>
      </c>
      <c r="O200" s="55">
        <f t="shared" si="25"/>
        <v>0</v>
      </c>
      <c r="P200" s="55">
        <f t="shared" si="25"/>
        <v>0</v>
      </c>
      <c r="Q200" s="55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5">
        <f t="shared" si="25"/>
        <v>4.2655443898602652E-3</v>
      </c>
      <c r="O201" s="55">
        <f t="shared" si="25"/>
        <v>-4.7496729938414362E-3</v>
      </c>
      <c r="P201" s="55">
        <f t="shared" si="25"/>
        <v>-5.9119783193376518E-3</v>
      </c>
      <c r="Q201" s="55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5">
        <f t="shared" si="25"/>
        <v>4.24742680229152E-3</v>
      </c>
      <c r="O202" s="55">
        <f t="shared" si="25"/>
        <v>-4.7723400484880564E-3</v>
      </c>
      <c r="P202" s="55">
        <f t="shared" si="25"/>
        <v>-5.9471376682920457E-3</v>
      </c>
      <c r="Q202" s="55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5">
        <f t="shared" si="25"/>
        <v>4.2294624700381003E-3</v>
      </c>
      <c r="O203" s="55">
        <f t="shared" si="25"/>
        <v>-4.7952244903649152E-3</v>
      </c>
      <c r="P203" s="55">
        <f t="shared" si="25"/>
        <v>-5.9827177141712085E-3</v>
      </c>
      <c r="Q203" s="55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5">
        <f t="shared" si="25"/>
        <v>4.21164945672393E-3</v>
      </c>
      <c r="O204" s="55">
        <f t="shared" si="25"/>
        <v>-4.818329461802686E-3</v>
      </c>
      <c r="P204" s="55">
        <f t="shared" si="25"/>
        <v>-6.0187260531436235E-3</v>
      </c>
      <c r="Q204" s="55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5">
        <f t="shared" si="25"/>
        <v>4.1939858584605404E-3</v>
      </c>
      <c r="O205" s="55">
        <f t="shared" si="25"/>
        <v>-4.8416581659879564E-3</v>
      </c>
      <c r="P205" s="55">
        <f t="shared" si="25"/>
        <v>-6.0551704653822183E-3</v>
      </c>
      <c r="Q205" s="55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5">
        <f t="shared" si="25"/>
        <v>6.9169072919952074E-3</v>
      </c>
      <c r="O206" s="55">
        <f t="shared" si="25"/>
        <v>-2.5939196215973345E-3</v>
      </c>
      <c r="P206" s="55">
        <f t="shared" si="25"/>
        <v>-9.6800312160402665E-5</v>
      </c>
      <c r="Q206" s="55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5">
        <f t="shared" si="25"/>
        <v>6.8693923420120812E-3</v>
      </c>
      <c r="O207" s="55">
        <f t="shared" si="25"/>
        <v>-2.6006655389679617E-3</v>
      </c>
      <c r="P207" s="55">
        <f t="shared" si="25"/>
        <v>-9.6809683369574647E-5</v>
      </c>
      <c r="Q207" s="55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5">
        <f t="shared" si="25"/>
        <v>6.8225257359703848E-3</v>
      </c>
      <c r="O208" s="55">
        <f t="shared" si="25"/>
        <v>-2.6074466355778068E-3</v>
      </c>
      <c r="P208" s="55">
        <f t="shared" si="25"/>
        <v>-9.6819056391768068E-5</v>
      </c>
      <c r="Q208" s="55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5">
        <f t="shared" si="25"/>
        <v>6.7762942937545905E-3</v>
      </c>
      <c r="O209" s="55">
        <f t="shared" si="25"/>
        <v>-2.6142631873302402E-3</v>
      </c>
      <c r="P209" s="55">
        <f t="shared" si="25"/>
        <v>-9.6828431229226009E-5</v>
      </c>
      <c r="Q209" s="55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5">
        <f t="shared" si="25"/>
        <v>6.7306851901099201E-3</v>
      </c>
      <c r="O210" s="55">
        <f t="shared" si="25"/>
        <v>-2.6211154730209863E-3</v>
      </c>
      <c r="P210" s="55">
        <f t="shared" si="25"/>
        <v>-9.6837807882018019E-5</v>
      </c>
      <c r="Q210" s="55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5">
        <f t="shared" si="25"/>
        <v>6.5761683959799999E-3</v>
      </c>
      <c r="O211" s="55">
        <f t="shared" si="25"/>
        <v>5.8754490943535593E-3</v>
      </c>
      <c r="P211" s="55">
        <f t="shared" si="25"/>
        <v>-1.1219790143257365E-3</v>
      </c>
      <c r="Q211" s="55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5">
        <f t="shared" si="25"/>
        <v>6.5332049401303554E-3</v>
      </c>
      <c r="O212" s="55">
        <f t="shared" si="25"/>
        <v>5.8411298333641186E-3</v>
      </c>
      <c r="P212" s="55">
        <f t="shared" si="25"/>
        <v>-1.1232392652091388E-3</v>
      </c>
      <c r="Q212" s="55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5">
        <f t="shared" si="25"/>
        <v>6.4907992186078647E-3</v>
      </c>
      <c r="O213" s="55">
        <f t="shared" si="25"/>
        <v>5.8072091706289717E-3</v>
      </c>
      <c r="P213" s="55">
        <f t="shared" si="25"/>
        <v>-1.1245023504031608E-3</v>
      </c>
      <c r="Q213" s="55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5">
        <f t="shared" si="25"/>
        <v>6.4489404410344245E-3</v>
      </c>
      <c r="O214" s="55">
        <f t="shared" si="25"/>
        <v>5.773680202013836E-3</v>
      </c>
      <c r="P214" s="55">
        <f t="shared" si="25"/>
        <v>-1.1257682794795596E-3</v>
      </c>
      <c r="Q214" s="55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5">
        <f t="shared" ref="N215:Q230" si="30">(N166-N165)/N165</f>
        <v>6.4076180935779842E-3</v>
      </c>
      <c r="O215" s="55">
        <f t="shared" si="30"/>
        <v>5.740536181909138E-3</v>
      </c>
      <c r="P215" s="55">
        <f t="shared" si="30"/>
        <v>-1.1270370620534726E-3</v>
      </c>
      <c r="Q215" s="55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5">
        <f t="shared" si="30"/>
        <v>6.159768751266558E-3</v>
      </c>
      <c r="O216" s="55">
        <f t="shared" si="30"/>
        <v>9.2910202129611718E-3</v>
      </c>
      <c r="P216" s="55">
        <f t="shared" si="30"/>
        <v>3.5751670188804448E-4</v>
      </c>
      <c r="Q216" s="55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5">
        <f t="shared" si="30"/>
        <v>6.1220582879291056E-3</v>
      </c>
      <c r="O217" s="55">
        <f t="shared" si="30"/>
        <v>9.2054918025532891E-3</v>
      </c>
      <c r="P217" s="55">
        <f t="shared" si="30"/>
        <v>3.5738892937695255E-4</v>
      </c>
      <c r="Q217" s="55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5">
        <f t="shared" si="30"/>
        <v>6.0848067463571227E-3</v>
      </c>
      <c r="O218" s="55">
        <f t="shared" si="30"/>
        <v>9.1215236909912914E-3</v>
      </c>
      <c r="P218" s="55">
        <f t="shared" si="30"/>
        <v>3.5726124816173405E-4</v>
      </c>
      <c r="Q218" s="55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5">
        <f t="shared" si="30"/>
        <v>6.0480057998661008E-3</v>
      </c>
      <c r="O219" s="55">
        <f t="shared" si="30"/>
        <v>9.039073567300349E-3</v>
      </c>
      <c r="P219" s="55">
        <f t="shared" si="30"/>
        <v>3.5713365814526451E-4</v>
      </c>
      <c r="Q219" s="55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5">
        <f t="shared" si="30"/>
        <v>6.0116473219939343E-3</v>
      </c>
      <c r="O220" s="55">
        <f t="shared" si="30"/>
        <v>8.9581006366226366E-3</v>
      </c>
      <c r="P220" s="55">
        <f t="shared" si="30"/>
        <v>3.5700615922975334E-4</v>
      </c>
      <c r="Q220" s="55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5">
        <f t="shared" si="30"/>
        <v>6.2629361510288771E-3</v>
      </c>
      <c r="O221" s="55">
        <f t="shared" si="30"/>
        <v>9.140232330156102E-3</v>
      </c>
      <c r="P221" s="55">
        <f t="shared" si="30"/>
        <v>1.4896871717294246E-2</v>
      </c>
      <c r="Q221" s="55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5">
        <f t="shared" si="30"/>
        <v>6.2239559125396521E-3</v>
      </c>
      <c r="O222" s="55">
        <f t="shared" si="30"/>
        <v>9.0574451769171501E-3</v>
      </c>
      <c r="P222" s="55">
        <f t="shared" si="30"/>
        <v>1.4678212272044135E-2</v>
      </c>
      <c r="Q222" s="55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5">
        <f t="shared" si="30"/>
        <v>6.1854578953006263E-3</v>
      </c>
      <c r="O223" s="55">
        <f t="shared" si="30"/>
        <v>8.9761442425423422E-3</v>
      </c>
      <c r="P223" s="55">
        <f t="shared" si="30"/>
        <v>1.4465879028950841E-2</v>
      </c>
      <c r="Q223" s="55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5">
        <f t="shared" si="30"/>
        <v>6.1474332060404901E-3</v>
      </c>
      <c r="O224" s="55">
        <f t="shared" si="30"/>
        <v>8.8962898615199803E-3</v>
      </c>
      <c r="P224" s="55">
        <f t="shared" si="30"/>
        <v>1.4259601360666488E-2</v>
      </c>
      <c r="Q224" s="55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5">
        <f t="shared" si="30"/>
        <v>6.1098731688396073E-3</v>
      </c>
      <c r="O225" s="55">
        <f t="shared" si="30"/>
        <v>8.8178437674112844E-3</v>
      </c>
      <c r="P225" s="55">
        <f t="shared" si="30"/>
        <v>1.4059123858961856E-2</v>
      </c>
      <c r="Q225" s="55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5">
        <f t="shared" si="30"/>
        <v>6.22393870726196E-3</v>
      </c>
      <c r="O226" s="55">
        <f t="shared" si="30"/>
        <v>8.7969098632484227E-3</v>
      </c>
      <c r="P226" s="55">
        <f t="shared" si="30"/>
        <v>8.4884822005025784E-3</v>
      </c>
      <c r="Q226" s="55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5">
        <f t="shared" si="30"/>
        <v>6.1854409022130226E-3</v>
      </c>
      <c r="O227" s="55">
        <f t="shared" si="30"/>
        <v>8.7201990581445461E-3</v>
      </c>
      <c r="P227" s="55">
        <f t="shared" si="30"/>
        <v>8.4170343542039738E-3</v>
      </c>
      <c r="Q227" s="55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5">
        <f t="shared" si="30"/>
        <v>6.14741642123627E-3</v>
      </c>
      <c r="O228" s="55">
        <f t="shared" si="30"/>
        <v>8.6448145544071407E-3</v>
      </c>
      <c r="P228" s="55">
        <f t="shared" si="30"/>
        <v>8.3467792267079375E-3</v>
      </c>
      <c r="Q228" s="55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5">
        <f t="shared" si="30"/>
        <v>6.1098565885147156E-3</v>
      </c>
      <c r="O229" s="55">
        <f t="shared" si="30"/>
        <v>8.5707222499611067E-3</v>
      </c>
      <c r="P229" s="55">
        <f t="shared" si="30"/>
        <v>8.2776871991486877E-3</v>
      </c>
      <c r="Q229" s="55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5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5">
        <f t="shared" si="30"/>
        <v>6.0727529389581333E-3</v>
      </c>
      <c r="O230" s="55">
        <f t="shared" si="30"/>
        <v>8.4978892019004753E-3</v>
      </c>
      <c r="P230" s="55">
        <f t="shared" si="30"/>
        <v>8.2097296253209051E-3</v>
      </c>
      <c r="Q230" s="55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5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5">
        <f t="shared" ref="N231:Q240" si="35">(N182-N181)/N181</f>
        <v>5.9734462731099542E-3</v>
      </c>
      <c r="O231" s="55">
        <f t="shared" si="35"/>
        <v>8.012918949600642E-3</v>
      </c>
      <c r="P231" s="55">
        <f t="shared" si="35"/>
        <v>1.2558553714196476E-2</v>
      </c>
      <c r="Q231" s="55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5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5">
        <f t="shared" si="35"/>
        <v>5.9379760919518127E-3</v>
      </c>
      <c r="O232" s="55">
        <f t="shared" si="35"/>
        <v>7.94922247420057E-3</v>
      </c>
      <c r="P232" s="55">
        <f t="shared" si="35"/>
        <v>1.2402792577404842E-2</v>
      </c>
      <c r="Q232" s="55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5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5">
        <f t="shared" si="35"/>
        <v>5.9029246664102598E-3</v>
      </c>
      <c r="O233" s="55">
        <f t="shared" si="35"/>
        <v>7.8865306872182624E-3</v>
      </c>
      <c r="P233" s="55">
        <f t="shared" si="35"/>
        <v>1.2250847852596005E-2</v>
      </c>
      <c r="Q233" s="55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5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5">
        <f t="shared" si="35"/>
        <v>5.8682846243514764E-3</v>
      </c>
      <c r="O234" s="55">
        <f t="shared" si="35"/>
        <v>7.8248200041337018E-3</v>
      </c>
      <c r="P234" s="55">
        <f t="shared" si="35"/>
        <v>1.2102580974454043E-2</v>
      </c>
      <c r="Q234" s="55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5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5">
        <f t="shared" si="35"/>
        <v>5.8340487656821068E-3</v>
      </c>
      <c r="O235" s="55">
        <f t="shared" si="35"/>
        <v>7.764067572875827E-3</v>
      </c>
      <c r="P235" s="55">
        <f t="shared" si="35"/>
        <v>1.1957860005457012E-2</v>
      </c>
      <c r="Q235" s="55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5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5">
        <f t="shared" si="35"/>
        <v>6.6788146239810083E-3</v>
      </c>
      <c r="O236" s="55">
        <f t="shared" si="35"/>
        <v>5.0438216290286473E-3</v>
      </c>
      <c r="P236" s="55">
        <f t="shared" si="35"/>
        <v>6.3350099335977668E-3</v>
      </c>
      <c r="Q236" s="55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5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5">
        <f t="shared" si="35"/>
        <v>6.6345040016300783E-3</v>
      </c>
      <c r="O237" s="55">
        <f t="shared" si="35"/>
        <v>5.0185091639599159E-3</v>
      </c>
      <c r="P237" s="55">
        <f t="shared" si="35"/>
        <v>6.2951302211156374E-3</v>
      </c>
      <c r="Q237" s="55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5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5">
        <f t="shared" si="35"/>
        <v>6.5907774621853255E-3</v>
      </c>
      <c r="O238" s="55">
        <f t="shared" si="35"/>
        <v>4.9934494919267845E-3</v>
      </c>
      <c r="P238" s="55">
        <f t="shared" si="35"/>
        <v>6.2557494636096226E-3</v>
      </c>
      <c r="Q238" s="55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5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5">
        <f t="shared" si="35"/>
        <v>6.5476235325759502E-3</v>
      </c>
      <c r="O239" s="55">
        <f t="shared" si="35"/>
        <v>4.9686388448117779E-3</v>
      </c>
      <c r="P239" s="55">
        <f t="shared" si="35"/>
        <v>6.2168583552881917E-3</v>
      </c>
      <c r="Q239" s="55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5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5">
        <f t="shared" si="35"/>
        <v>6.5050310382678833E-3</v>
      </c>
      <c r="O240" s="55">
        <f t="shared" si="35"/>
        <v>4.9440735290218326E-3</v>
      </c>
      <c r="P240" s="55">
        <f t="shared" si="35"/>
        <v>6.1784478203357092E-3</v>
      </c>
      <c r="Q240" s="55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6" bestFit="1" customWidth="1"/>
    <col min="2" max="3" width="8.28515625" style="76" bestFit="1" customWidth="1"/>
    <col min="4" max="4" width="9.42578125" style="76" bestFit="1" customWidth="1"/>
    <col min="5" max="9" width="8.28515625" style="76" bestFit="1" customWidth="1"/>
    <col min="10" max="10" width="8" style="76" bestFit="1" customWidth="1"/>
    <col min="11" max="11" width="8.28515625" style="76" bestFit="1" customWidth="1"/>
    <col min="12" max="12" width="7.28515625" style="76" bestFit="1" customWidth="1"/>
    <col min="13" max="17" width="8.28515625" style="76" bestFit="1" customWidth="1"/>
    <col min="18" max="18" width="7.28515625" style="76" bestFit="1" customWidth="1"/>
    <col min="19" max="20" width="8.28515625" style="76" bestFit="1" customWidth="1"/>
    <col min="21" max="28" width="7.28515625" style="76" bestFit="1" customWidth="1"/>
    <col min="29" max="29" width="7" style="76" bestFit="1" customWidth="1"/>
    <col min="30" max="30" width="8" style="76" bestFit="1" customWidth="1"/>
    <col min="31" max="31" width="9" style="76" bestFit="1" customWidth="1"/>
    <col min="32" max="34" width="9.28515625" style="76" bestFit="1" customWidth="1"/>
    <col min="35" max="35" width="8.28515625" style="76" bestFit="1" customWidth="1"/>
    <col min="36" max="38" width="6.85546875" style="76" bestFit="1" customWidth="1"/>
    <col min="39" max="39" width="7.28515625" style="76" bestFit="1" customWidth="1"/>
    <col min="40" max="40" width="6.85546875" style="76" bestFit="1" customWidth="1"/>
    <col min="41" max="45" width="3" style="76" bestFit="1" customWidth="1"/>
    <col min="46" max="61" width="9.28515625" style="76"/>
    <col min="62" max="62" width="9.5703125" style="76" bestFit="1" customWidth="1"/>
    <col min="63" max="16384" width="9.28515625" style="76"/>
  </cols>
  <sheetData>
    <row r="1" spans="1:69" x14ac:dyDescent="0.2">
      <c r="C1" s="78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</row>
    <row r="2" spans="1:69" x14ac:dyDescent="0.2">
      <c r="A2" s="20"/>
      <c r="C2" s="78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</row>
    <row r="3" spans="1:69" x14ac:dyDescent="0.2">
      <c r="C3" s="78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</row>
    <row r="4" spans="1:69" x14ac:dyDescent="0.2">
      <c r="C4" s="78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</row>
    <row r="5" spans="1:69" x14ac:dyDescent="0.2">
      <c r="C5" s="80"/>
    </row>
    <row r="7" spans="1:69" x14ac:dyDescent="0.2">
      <c r="B7" s="76">
        <v>2012</v>
      </c>
      <c r="C7" s="76">
        <f>B7+1</f>
        <v>2013</v>
      </c>
      <c r="D7" s="76">
        <f t="shared" ref="D7:AI7" si="0">C7+1</f>
        <v>2014</v>
      </c>
      <c r="E7" s="76">
        <f t="shared" si="0"/>
        <v>2015</v>
      </c>
      <c r="F7" s="76">
        <f t="shared" si="0"/>
        <v>2016</v>
      </c>
      <c r="G7" s="76">
        <f t="shared" si="0"/>
        <v>2017</v>
      </c>
      <c r="H7" s="76">
        <f t="shared" si="0"/>
        <v>2018</v>
      </c>
      <c r="I7" s="76">
        <f t="shared" si="0"/>
        <v>2019</v>
      </c>
      <c r="J7" s="76">
        <f t="shared" si="0"/>
        <v>2020</v>
      </c>
      <c r="K7" s="76">
        <f t="shared" si="0"/>
        <v>2021</v>
      </c>
      <c r="L7" s="76">
        <f t="shared" si="0"/>
        <v>2022</v>
      </c>
      <c r="M7" s="76">
        <f t="shared" si="0"/>
        <v>2023</v>
      </c>
      <c r="N7" s="76">
        <f t="shared" si="0"/>
        <v>2024</v>
      </c>
      <c r="O7" s="76">
        <f t="shared" si="0"/>
        <v>2025</v>
      </c>
      <c r="P7" s="76">
        <f t="shared" si="0"/>
        <v>2026</v>
      </c>
      <c r="Q7" s="76">
        <f t="shared" si="0"/>
        <v>2027</v>
      </c>
      <c r="R7" s="76">
        <f t="shared" si="0"/>
        <v>2028</v>
      </c>
      <c r="S7" s="76">
        <f t="shared" si="0"/>
        <v>2029</v>
      </c>
      <c r="T7" s="76">
        <f t="shared" si="0"/>
        <v>2030</v>
      </c>
      <c r="U7" s="76">
        <f t="shared" si="0"/>
        <v>2031</v>
      </c>
      <c r="V7" s="76">
        <f t="shared" si="0"/>
        <v>2032</v>
      </c>
      <c r="W7" s="76">
        <f t="shared" si="0"/>
        <v>2033</v>
      </c>
      <c r="X7" s="76">
        <f t="shared" si="0"/>
        <v>2034</v>
      </c>
      <c r="Y7" s="76">
        <f t="shared" si="0"/>
        <v>2035</v>
      </c>
      <c r="Z7" s="76">
        <f t="shared" si="0"/>
        <v>2036</v>
      </c>
      <c r="AA7" s="76">
        <f t="shared" si="0"/>
        <v>2037</v>
      </c>
      <c r="AB7" s="76">
        <f t="shared" si="0"/>
        <v>2038</v>
      </c>
      <c r="AC7" s="76">
        <f t="shared" si="0"/>
        <v>2039</v>
      </c>
      <c r="AD7" s="76">
        <f t="shared" si="0"/>
        <v>2040</v>
      </c>
      <c r="AE7" s="76">
        <f t="shared" si="0"/>
        <v>2041</v>
      </c>
      <c r="AF7" s="76">
        <f t="shared" si="0"/>
        <v>2042</v>
      </c>
      <c r="AG7" s="76">
        <f t="shared" si="0"/>
        <v>2043</v>
      </c>
      <c r="AH7" s="76">
        <f t="shared" si="0"/>
        <v>2044</v>
      </c>
      <c r="AI7" s="76">
        <f t="shared" si="0"/>
        <v>2045</v>
      </c>
      <c r="AJ7" s="76">
        <f>AI7+1</f>
        <v>2046</v>
      </c>
      <c r="AK7" s="76">
        <f>AJ7+1</f>
        <v>2047</v>
      </c>
      <c r="AL7" s="76">
        <f>AK7+1</f>
        <v>2048</v>
      </c>
      <c r="AM7" s="76">
        <f>AL7+1</f>
        <v>2049</v>
      </c>
      <c r="AN7" s="76">
        <f>AM7+1</f>
        <v>2050</v>
      </c>
      <c r="BA7" s="92"/>
      <c r="BB7" s="92" t="s">
        <v>90</v>
      </c>
      <c r="BC7" s="92"/>
      <c r="BD7" s="92"/>
      <c r="BE7" s="92"/>
      <c r="BF7" s="92"/>
      <c r="BG7" s="92"/>
      <c r="BH7" s="92"/>
      <c r="BI7" s="92"/>
      <c r="BJ7" s="92" t="s">
        <v>364</v>
      </c>
    </row>
    <row r="8" spans="1:69" x14ac:dyDescent="0.2">
      <c r="A8" s="81" t="s">
        <v>370</v>
      </c>
      <c r="B8" s="82">
        <f t="array" ref="B8:AN8">TRANSPOSE(BF9:BF47)</f>
        <v>0</v>
      </c>
      <c r="C8" s="82">
        <v>0</v>
      </c>
      <c r="D8" s="82">
        <v>0</v>
      </c>
      <c r="E8" s="82">
        <v>0</v>
      </c>
      <c r="F8" s="82">
        <v>0</v>
      </c>
      <c r="G8" s="82">
        <v>0</v>
      </c>
      <c r="H8" s="82">
        <v>0</v>
      </c>
      <c r="I8" s="82">
        <v>0</v>
      </c>
      <c r="J8" s="82">
        <v>0</v>
      </c>
      <c r="K8" s="82">
        <v>3.069779218360793</v>
      </c>
      <c r="L8" s="82">
        <v>3.069779218360793</v>
      </c>
      <c r="M8" s="82">
        <v>3.069779218360793</v>
      </c>
      <c r="N8" s="82">
        <v>3.069779218360793</v>
      </c>
      <c r="O8" s="82">
        <v>3.069779218360793</v>
      </c>
      <c r="P8" s="82">
        <v>3.0697792183608072</v>
      </c>
      <c r="Q8" s="82">
        <v>3.0697792183608072</v>
      </c>
      <c r="R8" s="82">
        <v>3.0697792183608072</v>
      </c>
      <c r="S8" s="82">
        <v>3.0697792183608072</v>
      </c>
      <c r="T8" s="82">
        <v>3.0697792183608072</v>
      </c>
      <c r="U8" s="82">
        <v>3.0697792183608001</v>
      </c>
      <c r="V8" s="82">
        <v>3.0697792183608001</v>
      </c>
      <c r="W8" s="82">
        <v>3.0697792183608001</v>
      </c>
      <c r="X8" s="82">
        <v>3.0697792183608037</v>
      </c>
      <c r="Y8" s="82">
        <v>3.0697792183608037</v>
      </c>
      <c r="Z8" s="82">
        <v>3.0697792183608019</v>
      </c>
      <c r="AA8" s="82">
        <v>3.0697792183608019</v>
      </c>
      <c r="AB8" s="82">
        <v>3.0697792183608037</v>
      </c>
      <c r="AC8" s="82">
        <v>3.0697792183608019</v>
      </c>
      <c r="AD8" s="82">
        <v>3.0697792183608028</v>
      </c>
      <c r="AE8" s="82">
        <v>3.0697792183608028</v>
      </c>
      <c r="AF8" s="82">
        <v>3.0697792183608028</v>
      </c>
      <c r="AG8" s="82">
        <v>3.0697792183608028</v>
      </c>
      <c r="AH8" s="82">
        <v>3.0697792183608028</v>
      </c>
      <c r="AI8" s="82">
        <v>3.0697792183608028</v>
      </c>
      <c r="AJ8" s="83">
        <v>3.0697792183608028</v>
      </c>
      <c r="AK8" s="83">
        <v>3.0697792183608028</v>
      </c>
      <c r="AL8" s="83">
        <v>3.0697792183608028</v>
      </c>
      <c r="AM8" s="83">
        <v>3.0697792183608028</v>
      </c>
      <c r="AN8" s="83">
        <v>3.0697792183608028</v>
      </c>
      <c r="AO8" s="84"/>
      <c r="AP8" s="84"/>
      <c r="AQ8" s="84"/>
      <c r="AR8" s="84"/>
      <c r="AS8" s="84"/>
      <c r="BA8" s="92"/>
      <c r="BB8" s="92" t="s">
        <v>365</v>
      </c>
      <c r="BC8" s="92">
        <v>7.75</v>
      </c>
      <c r="BD8" s="92" t="s">
        <v>366</v>
      </c>
      <c r="BE8" s="92" t="s">
        <v>367</v>
      </c>
      <c r="BF8" s="92"/>
      <c r="BG8" s="92"/>
      <c r="BH8" s="92"/>
      <c r="BJ8" s="76" t="s">
        <v>365</v>
      </c>
      <c r="BK8" s="92">
        <v>7.75</v>
      </c>
      <c r="BQ8" s="88"/>
    </row>
    <row r="9" spans="1:69" x14ac:dyDescent="0.2">
      <c r="A9" s="81" t="s">
        <v>371</v>
      </c>
      <c r="B9" s="82">
        <f t="array" ref="B9:AN9">TRANSPOSE(BG9:BG47)</f>
        <v>0</v>
      </c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6.1395584367216145</v>
      </c>
      <c r="L9" s="82">
        <v>6.1395584367216145</v>
      </c>
      <c r="M9" s="82">
        <v>6.1395584367216145</v>
      </c>
      <c r="N9" s="82">
        <v>6.1395584367216145</v>
      </c>
      <c r="O9" s="82">
        <v>6.1395584367216145</v>
      </c>
      <c r="P9" s="82">
        <v>6.1395584367216003</v>
      </c>
      <c r="Q9" s="82">
        <v>6.1395584367216003</v>
      </c>
      <c r="R9" s="82">
        <v>6.1395584367216003</v>
      </c>
      <c r="S9" s="82">
        <v>6.1395584367216003</v>
      </c>
      <c r="T9" s="82">
        <v>6.1395584367216003</v>
      </c>
      <c r="U9" s="82">
        <v>6.1395584367216074</v>
      </c>
      <c r="V9" s="82">
        <v>6.1395584367216074</v>
      </c>
      <c r="W9" s="82">
        <v>6.1395584367216074</v>
      </c>
      <c r="X9" s="82">
        <v>6.1395584367216074</v>
      </c>
      <c r="Y9" s="82">
        <v>6.1395584367216038</v>
      </c>
      <c r="Z9" s="82">
        <v>6.1395584367216056</v>
      </c>
      <c r="AA9" s="82">
        <v>6.1395584367216056</v>
      </c>
      <c r="AB9" s="82">
        <v>6.1395584367216056</v>
      </c>
      <c r="AC9" s="82">
        <v>6.1395584367216056</v>
      </c>
      <c r="AD9" s="82">
        <v>6.1395584367216056</v>
      </c>
      <c r="AE9" s="82">
        <v>6.1395584367216056</v>
      </c>
      <c r="AF9" s="82">
        <v>6.1395584367216056</v>
      </c>
      <c r="AG9" s="82">
        <v>6.1395584367216056</v>
      </c>
      <c r="AH9" s="82">
        <v>6.1395584367216056</v>
      </c>
      <c r="AI9" s="82">
        <v>6.1395584367216056</v>
      </c>
      <c r="AJ9" s="83">
        <v>6.1395584367216056</v>
      </c>
      <c r="AK9" s="83">
        <v>6.1395584367216056</v>
      </c>
      <c r="AL9" s="83">
        <v>6.1395584367216056</v>
      </c>
      <c r="AM9" s="83">
        <v>6.1395584367216056</v>
      </c>
      <c r="AN9" s="83">
        <v>6.1395584367216056</v>
      </c>
      <c r="AO9" s="84"/>
      <c r="AP9" s="84"/>
      <c r="AQ9" s="84"/>
      <c r="AR9" s="84"/>
      <c r="AS9" s="84"/>
      <c r="BA9" s="92">
        <v>2012</v>
      </c>
      <c r="BB9" s="85">
        <v>163.892</v>
      </c>
      <c r="BC9" s="93"/>
      <c r="BD9" s="93">
        <f>BB9</f>
        <v>163.892</v>
      </c>
      <c r="BE9" s="93">
        <f>BB9</f>
        <v>163.892</v>
      </c>
      <c r="BF9" s="94">
        <f>BD9-$BB9</f>
        <v>0</v>
      </c>
      <c r="BG9" s="94">
        <f>BE9-$BB9</f>
        <v>0</v>
      </c>
      <c r="BH9" s="95"/>
      <c r="BI9" s="92">
        <v>2012</v>
      </c>
      <c r="BJ9" s="96">
        <v>25.271930378333298</v>
      </c>
      <c r="BK9" s="88">
        <v>25.271930378333298</v>
      </c>
      <c r="BL9" s="101"/>
      <c r="BQ9" s="88"/>
    </row>
    <row r="10" spans="1:69" x14ac:dyDescent="0.2"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BA10" s="92">
        <v>2013</v>
      </c>
      <c r="BB10" s="85">
        <v>168.809</v>
      </c>
      <c r="BC10" s="93"/>
      <c r="BD10" s="93">
        <f t="shared" ref="BD10:BD17" si="1">BB10</f>
        <v>168.809</v>
      </c>
      <c r="BE10" s="93">
        <f t="shared" ref="BE10:BE17" si="2">BB10</f>
        <v>168.809</v>
      </c>
      <c r="BF10" s="94">
        <f t="shared" ref="BF10:BF46" si="3">BD10-$BB10</f>
        <v>0</v>
      </c>
      <c r="BG10" s="94">
        <f t="shared" ref="BG10:BG46" si="4">BE10-$BB10</f>
        <v>0</v>
      </c>
      <c r="BH10" s="95"/>
      <c r="BI10" s="92">
        <v>2013</v>
      </c>
      <c r="BJ10" s="96">
        <v>53.223472726112497</v>
      </c>
      <c r="BK10" s="88">
        <v>53.201341686601999</v>
      </c>
      <c r="BL10" s="101"/>
      <c r="BQ10" s="88"/>
    </row>
    <row r="11" spans="1:69" x14ac:dyDescent="0.2"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4"/>
      <c r="AP11" s="84"/>
      <c r="AQ11" s="84"/>
      <c r="AR11" s="84"/>
      <c r="AS11" s="84"/>
      <c r="BA11" s="92">
        <v>2014</v>
      </c>
      <c r="BB11" s="85">
        <v>173.87299999999999</v>
      </c>
      <c r="BC11" s="93"/>
      <c r="BD11" s="93">
        <f t="shared" si="1"/>
        <v>173.87299999999999</v>
      </c>
      <c r="BE11" s="93">
        <f t="shared" si="2"/>
        <v>173.87299999999999</v>
      </c>
      <c r="BF11" s="94">
        <f t="shared" si="3"/>
        <v>0</v>
      </c>
      <c r="BG11" s="94">
        <f t="shared" si="4"/>
        <v>0</v>
      </c>
      <c r="BH11" s="95"/>
      <c r="BI11" s="92">
        <v>2014</v>
      </c>
      <c r="BJ11" s="96">
        <v>47.354702552307998</v>
      </c>
      <c r="BK11" s="88">
        <v>47.369976330848999</v>
      </c>
      <c r="BL11" s="101"/>
      <c r="BQ11" s="88"/>
    </row>
    <row r="12" spans="1:69" x14ac:dyDescent="0.2"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BA12" s="92">
        <v>2015</v>
      </c>
      <c r="BB12" s="85">
        <v>179.089</v>
      </c>
      <c r="BC12" s="93"/>
      <c r="BD12" s="93">
        <f t="shared" si="1"/>
        <v>179.089</v>
      </c>
      <c r="BE12" s="93">
        <f t="shared" si="2"/>
        <v>179.089</v>
      </c>
      <c r="BF12" s="94">
        <f t="shared" si="3"/>
        <v>0</v>
      </c>
      <c r="BG12" s="94">
        <f t="shared" si="4"/>
        <v>0</v>
      </c>
      <c r="BH12" s="95"/>
      <c r="BI12" s="92">
        <v>2015</v>
      </c>
      <c r="BJ12" s="96">
        <v>63.375280881785798</v>
      </c>
      <c r="BK12" s="88">
        <v>63.382528798265703</v>
      </c>
      <c r="BL12" s="101"/>
      <c r="BQ12" s="88"/>
    </row>
    <row r="13" spans="1:69" x14ac:dyDescent="0.2"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BA13" s="92">
        <v>2016</v>
      </c>
      <c r="BB13" s="85">
        <v>184.46199999999999</v>
      </c>
      <c r="BC13" s="93"/>
      <c r="BD13" s="93">
        <f t="shared" si="1"/>
        <v>184.46199999999999</v>
      </c>
      <c r="BE13" s="93">
        <f t="shared" si="2"/>
        <v>184.46199999999999</v>
      </c>
      <c r="BF13" s="94">
        <f t="shared" si="3"/>
        <v>0</v>
      </c>
      <c r="BG13" s="94">
        <f t="shared" si="4"/>
        <v>0</v>
      </c>
      <c r="BH13" s="95"/>
      <c r="BI13" s="92">
        <v>2016</v>
      </c>
      <c r="BJ13" s="96">
        <v>66.827942673889495</v>
      </c>
      <c r="BK13" s="88">
        <v>66.891686713642898</v>
      </c>
      <c r="BL13" s="101"/>
      <c r="BQ13" s="88"/>
    </row>
    <row r="14" spans="1:69" x14ac:dyDescent="0.2"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BA14" s="92">
        <v>2017</v>
      </c>
      <c r="BB14" s="85">
        <v>189.99600000000001</v>
      </c>
      <c r="BC14" s="93"/>
      <c r="BD14" s="93">
        <f t="shared" si="1"/>
        <v>189.99600000000001</v>
      </c>
      <c r="BE14" s="93">
        <f t="shared" si="2"/>
        <v>189.99600000000001</v>
      </c>
      <c r="BF14" s="94">
        <f t="shared" si="3"/>
        <v>0</v>
      </c>
      <c r="BG14" s="94">
        <f t="shared" si="4"/>
        <v>0</v>
      </c>
      <c r="BH14" s="95"/>
      <c r="BI14" s="92">
        <v>2017</v>
      </c>
      <c r="BJ14" s="96">
        <v>63.720040999233703</v>
      </c>
      <c r="BK14" s="88">
        <v>63.735140890763297</v>
      </c>
      <c r="BL14" s="101"/>
      <c r="BQ14" s="88"/>
    </row>
    <row r="15" spans="1:69" x14ac:dyDescent="0.2"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BA15" s="92">
        <v>2018</v>
      </c>
      <c r="BB15" s="85">
        <v>192.846</v>
      </c>
      <c r="BC15" s="93"/>
      <c r="BD15" s="93">
        <f t="shared" si="1"/>
        <v>192.846</v>
      </c>
      <c r="BE15" s="93">
        <f t="shared" si="2"/>
        <v>192.846</v>
      </c>
      <c r="BF15" s="94">
        <f t="shared" si="3"/>
        <v>0</v>
      </c>
      <c r="BG15" s="94">
        <f t="shared" si="4"/>
        <v>0</v>
      </c>
      <c r="BH15" s="95"/>
      <c r="BI15" s="92">
        <v>2018</v>
      </c>
      <c r="BJ15" s="96">
        <v>66.344640295329299</v>
      </c>
      <c r="BK15" s="88">
        <v>66.265839245533996</v>
      </c>
      <c r="BL15" s="101"/>
      <c r="BQ15" s="88"/>
    </row>
    <row r="16" spans="1:69" x14ac:dyDescent="0.2"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BA16" s="92">
        <v>2019</v>
      </c>
      <c r="BB16" s="85">
        <v>192.846</v>
      </c>
      <c r="BC16" s="93"/>
      <c r="BD16" s="93">
        <f t="shared" si="1"/>
        <v>192.846</v>
      </c>
      <c r="BE16" s="93">
        <f t="shared" si="2"/>
        <v>192.846</v>
      </c>
      <c r="BF16" s="94">
        <f t="shared" si="3"/>
        <v>0</v>
      </c>
      <c r="BG16" s="94">
        <f t="shared" si="4"/>
        <v>0</v>
      </c>
      <c r="BH16" s="95"/>
      <c r="BI16" s="92">
        <v>2019</v>
      </c>
      <c r="BJ16" s="96">
        <v>57.655342734250098</v>
      </c>
      <c r="BK16" s="88">
        <v>57.2233379134572</v>
      </c>
      <c r="BL16" s="101"/>
      <c r="BQ16" s="88"/>
    </row>
    <row r="17" spans="2:69" x14ac:dyDescent="0.2"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BA17" s="92">
        <v>2020</v>
      </c>
      <c r="BB17" s="85">
        <v>189.953</v>
      </c>
      <c r="BC17" s="93"/>
      <c r="BD17" s="93">
        <f t="shared" si="1"/>
        <v>189.953</v>
      </c>
      <c r="BE17" s="93">
        <f t="shared" si="2"/>
        <v>189.953</v>
      </c>
      <c r="BF17" s="94">
        <f t="shared" si="3"/>
        <v>0</v>
      </c>
      <c r="BG17" s="94">
        <f t="shared" si="4"/>
        <v>0</v>
      </c>
      <c r="BH17" s="95"/>
      <c r="BI17" s="92">
        <v>2020</v>
      </c>
      <c r="BJ17" s="96">
        <v>69.636466675047103</v>
      </c>
      <c r="BK17" s="88">
        <v>72.189907540463807</v>
      </c>
      <c r="BL17" s="87">
        <f>$BL$47/29</f>
        <v>6.1395584367216056</v>
      </c>
      <c r="BQ17" s="88"/>
    </row>
    <row r="18" spans="2:69" x14ac:dyDescent="0.2"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BA18" s="92">
        <v>2021</v>
      </c>
      <c r="BB18" s="85">
        <v>184.255</v>
      </c>
      <c r="BC18" s="93"/>
      <c r="BD18" s="93">
        <f>BB18+BL18*0.5</f>
        <v>187.32477921836079</v>
      </c>
      <c r="BE18" s="93">
        <f>BB18+BL18</f>
        <v>190.39455843672161</v>
      </c>
      <c r="BF18" s="94">
        <f t="shared" si="3"/>
        <v>3.069779218360793</v>
      </c>
      <c r="BG18" s="94">
        <f t="shared" si="4"/>
        <v>6.1395584367216145</v>
      </c>
      <c r="BH18" s="95"/>
      <c r="BI18" s="92">
        <v>2021</v>
      </c>
      <c r="BJ18" s="96">
        <v>59.904673429759697</v>
      </c>
      <c r="BK18" s="88">
        <v>87.128416624831701</v>
      </c>
      <c r="BL18" s="87">
        <f t="shared" ref="BL18:BL46" si="5">$BL$47/29</f>
        <v>6.1395584367216056</v>
      </c>
      <c r="BN18" s="88"/>
      <c r="BO18" s="88"/>
      <c r="BQ18" s="88"/>
    </row>
    <row r="19" spans="2:69" x14ac:dyDescent="0.2"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BA19" s="92">
        <v>2022</v>
      </c>
      <c r="BB19" s="85">
        <v>175.96299999999999</v>
      </c>
      <c r="BC19" s="93"/>
      <c r="BD19" s="93">
        <f t="shared" ref="BD19:BD46" si="6">BB19+BL19*0.5</f>
        <v>179.03277921836079</v>
      </c>
      <c r="BE19" s="93">
        <f t="shared" ref="BE19:BE46" si="7">BB19+BL19</f>
        <v>182.10255843672161</v>
      </c>
      <c r="BF19" s="94">
        <f t="shared" si="3"/>
        <v>3.069779218360793</v>
      </c>
      <c r="BG19" s="94">
        <f t="shared" si="4"/>
        <v>6.1395584367216145</v>
      </c>
      <c r="BH19" s="95"/>
      <c r="BI19" s="92">
        <v>2022</v>
      </c>
      <c r="BJ19" s="96">
        <v>90.122561556110696</v>
      </c>
      <c r="BK19" s="88">
        <v>89.960289682312293</v>
      </c>
      <c r="BL19" s="87">
        <f t="shared" si="5"/>
        <v>6.1395584367216056</v>
      </c>
      <c r="BN19" s="88"/>
      <c r="BQ19" s="88"/>
    </row>
    <row r="20" spans="2:69" x14ac:dyDescent="0.2"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BA20" s="92">
        <v>2023</v>
      </c>
      <c r="BB20" s="85">
        <v>165.405</v>
      </c>
      <c r="BC20" s="93"/>
      <c r="BD20" s="93">
        <f t="shared" si="6"/>
        <v>168.47477921836079</v>
      </c>
      <c r="BE20" s="93">
        <f t="shared" si="7"/>
        <v>171.54455843672162</v>
      </c>
      <c r="BF20" s="94">
        <f t="shared" si="3"/>
        <v>3.069779218360793</v>
      </c>
      <c r="BG20" s="94">
        <f t="shared" si="4"/>
        <v>6.1395584367216145</v>
      </c>
      <c r="BH20" s="95"/>
      <c r="BI20" s="92">
        <v>2023</v>
      </c>
      <c r="BJ20" s="96">
        <v>70.843780039579599</v>
      </c>
      <c r="BK20" s="88">
        <v>101.86779238199099</v>
      </c>
      <c r="BL20" s="87">
        <f t="shared" si="5"/>
        <v>6.1395584367216056</v>
      </c>
      <c r="BN20" s="88"/>
      <c r="BQ20" s="88"/>
    </row>
    <row r="21" spans="2:69" x14ac:dyDescent="0.2"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BA21" s="92">
        <v>2024</v>
      </c>
      <c r="BB21" s="85">
        <v>153</v>
      </c>
      <c r="BC21" s="93"/>
      <c r="BD21" s="93">
        <f t="shared" si="6"/>
        <v>156.06977921836079</v>
      </c>
      <c r="BE21" s="93">
        <f t="shared" si="7"/>
        <v>159.13955843672161</v>
      </c>
      <c r="BF21" s="94">
        <f t="shared" si="3"/>
        <v>3.069779218360793</v>
      </c>
      <c r="BG21" s="94">
        <f t="shared" si="4"/>
        <v>6.1395584367216145</v>
      </c>
      <c r="BH21" s="95"/>
      <c r="BI21" s="92">
        <v>2024</v>
      </c>
      <c r="BJ21" s="96">
        <v>54.152553226745098</v>
      </c>
      <c r="BK21" s="88">
        <v>82.075394308569301</v>
      </c>
      <c r="BL21" s="87">
        <f t="shared" si="5"/>
        <v>6.1395584367216056</v>
      </c>
      <c r="BN21" s="88"/>
      <c r="BQ21" s="88"/>
    </row>
    <row r="22" spans="2:69" x14ac:dyDescent="0.2"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BA22" s="92">
        <v>2025</v>
      </c>
      <c r="BB22" s="85">
        <v>139.22999999999999</v>
      </c>
      <c r="BC22" s="93"/>
      <c r="BD22" s="93">
        <f t="shared" si="6"/>
        <v>142.29977921836078</v>
      </c>
      <c r="BE22" s="93">
        <f t="shared" si="7"/>
        <v>145.3695584367216</v>
      </c>
      <c r="BF22" s="94">
        <f t="shared" si="3"/>
        <v>3.069779218360793</v>
      </c>
      <c r="BG22" s="94">
        <f t="shared" si="4"/>
        <v>6.1395584367216145</v>
      </c>
      <c r="BH22" s="95"/>
      <c r="BK22" s="88">
        <v>27.9262013293257</v>
      </c>
      <c r="BL22" s="87">
        <f t="shared" si="5"/>
        <v>6.1395584367216056</v>
      </c>
      <c r="BN22" s="88"/>
      <c r="BQ22" s="88"/>
    </row>
    <row r="23" spans="2:69" x14ac:dyDescent="0.2"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BA23" s="92">
        <v>2026</v>
      </c>
      <c r="BB23" s="85">
        <v>124.611</v>
      </c>
      <c r="BC23" s="93"/>
      <c r="BD23" s="93">
        <f t="shared" si="6"/>
        <v>127.68077921836081</v>
      </c>
      <c r="BE23" s="93">
        <f t="shared" si="7"/>
        <v>130.7505584367216</v>
      </c>
      <c r="BF23" s="94">
        <f t="shared" si="3"/>
        <v>3.0697792183608072</v>
      </c>
      <c r="BG23" s="94">
        <f t="shared" si="4"/>
        <v>6.1395584367216003</v>
      </c>
      <c r="BH23" s="95"/>
      <c r="BI23" s="92">
        <v>2026</v>
      </c>
      <c r="BJ23" s="96">
        <v>37.022762187747603</v>
      </c>
      <c r="BK23" s="88">
        <v>38.387764492053201</v>
      </c>
      <c r="BL23" s="87">
        <f t="shared" si="5"/>
        <v>6.1395584367216056</v>
      </c>
      <c r="BN23" s="88"/>
      <c r="BQ23" s="88"/>
    </row>
    <row r="24" spans="2:69" x14ac:dyDescent="0.2"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BA24" s="92">
        <v>2027</v>
      </c>
      <c r="BB24" s="85">
        <v>109.657</v>
      </c>
      <c r="BC24" s="93"/>
      <c r="BD24" s="93">
        <f t="shared" si="6"/>
        <v>112.7267792183608</v>
      </c>
      <c r="BE24" s="93">
        <f t="shared" si="7"/>
        <v>115.7965584367216</v>
      </c>
      <c r="BF24" s="94">
        <f t="shared" si="3"/>
        <v>3.0697792183608072</v>
      </c>
      <c r="BG24" s="94">
        <f t="shared" si="4"/>
        <v>6.1395584367216003</v>
      </c>
      <c r="BH24" s="95"/>
      <c r="BI24" s="92">
        <v>2027</v>
      </c>
      <c r="BJ24" s="96">
        <v>43.621189606416898</v>
      </c>
      <c r="BK24" s="88">
        <v>43.285787999999997</v>
      </c>
      <c r="BL24" s="87">
        <f t="shared" si="5"/>
        <v>6.1395584367216056</v>
      </c>
      <c r="BN24" s="88"/>
      <c r="BQ24" s="88"/>
    </row>
    <row r="25" spans="2:69" x14ac:dyDescent="0.2"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BA25" s="92">
        <v>2028</v>
      </c>
      <c r="BB25" s="85">
        <v>94.853999999999999</v>
      </c>
      <c r="BC25" s="93"/>
      <c r="BD25" s="93">
        <f t="shared" si="6"/>
        <v>97.923779218360806</v>
      </c>
      <c r="BE25" s="93">
        <f t="shared" si="7"/>
        <v>100.9935584367216</v>
      </c>
      <c r="BF25" s="94">
        <f t="shared" si="3"/>
        <v>3.0697792183608072</v>
      </c>
      <c r="BG25" s="94">
        <f t="shared" si="4"/>
        <v>6.1395584367216003</v>
      </c>
      <c r="BH25" s="95"/>
      <c r="BI25" s="92">
        <v>2028</v>
      </c>
      <c r="BJ25" s="96">
        <v>55.578873326992799</v>
      </c>
      <c r="BK25" s="88">
        <v>49.460597446877102</v>
      </c>
      <c r="BL25" s="87">
        <f t="shared" si="5"/>
        <v>6.1395584367216056</v>
      </c>
      <c r="BN25" s="88"/>
      <c r="BQ25" s="88"/>
    </row>
    <row r="26" spans="2:69" x14ac:dyDescent="0.2"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BA26" s="92">
        <v>2029</v>
      </c>
      <c r="BB26" s="85">
        <v>80.626000000000005</v>
      </c>
      <c r="BC26" s="93"/>
      <c r="BD26" s="93">
        <f t="shared" si="6"/>
        <v>83.695779218360812</v>
      </c>
      <c r="BE26" s="93">
        <f t="shared" si="7"/>
        <v>86.765558436721605</v>
      </c>
      <c r="BF26" s="94">
        <f t="shared" si="3"/>
        <v>3.0697792183608072</v>
      </c>
      <c r="BG26" s="94">
        <f t="shared" si="4"/>
        <v>6.1395584367216003</v>
      </c>
      <c r="BH26" s="95"/>
      <c r="BI26" s="92">
        <v>2029</v>
      </c>
      <c r="BJ26" s="96">
        <v>57.9128864835873</v>
      </c>
      <c r="BK26" s="88">
        <v>79.365580919062594</v>
      </c>
      <c r="BL26" s="87">
        <f t="shared" si="5"/>
        <v>6.1395584367216056</v>
      </c>
      <c r="BN26" s="88"/>
      <c r="BQ26" s="88"/>
    </row>
    <row r="27" spans="2:69" x14ac:dyDescent="0.2"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BA27" s="92">
        <v>2030</v>
      </c>
      <c r="BB27" s="85">
        <v>67.322000000000003</v>
      </c>
      <c r="BC27" s="93"/>
      <c r="BD27" s="93">
        <f t="shared" si="6"/>
        <v>70.39177921836081</v>
      </c>
      <c r="BE27" s="93">
        <f t="shared" si="7"/>
        <v>73.461558436721603</v>
      </c>
      <c r="BF27" s="94">
        <f t="shared" si="3"/>
        <v>3.0697792183608072</v>
      </c>
      <c r="BG27" s="94">
        <f t="shared" si="4"/>
        <v>6.1395584367216003</v>
      </c>
      <c r="BH27" s="95"/>
      <c r="BI27" s="92">
        <v>2030</v>
      </c>
      <c r="BJ27" s="96">
        <v>47.396988757039402</v>
      </c>
      <c r="BK27" s="88">
        <v>63.023730764531301</v>
      </c>
      <c r="BL27" s="87">
        <f t="shared" si="5"/>
        <v>6.1395584367216056</v>
      </c>
      <c r="BN27" s="88"/>
      <c r="BQ27" s="88"/>
    </row>
    <row r="28" spans="2:69" x14ac:dyDescent="0.2"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BA28" s="92">
        <v>2031</v>
      </c>
      <c r="BB28" s="85">
        <v>55.204000000000001</v>
      </c>
      <c r="BC28" s="93"/>
      <c r="BD28" s="93">
        <f t="shared" si="6"/>
        <v>58.273779218360801</v>
      </c>
      <c r="BE28" s="93">
        <f t="shared" si="7"/>
        <v>61.343558436721608</v>
      </c>
      <c r="BF28" s="94">
        <f t="shared" si="3"/>
        <v>3.0697792183608001</v>
      </c>
      <c r="BG28" s="94">
        <f t="shared" si="4"/>
        <v>6.1395584367216074</v>
      </c>
      <c r="BH28" s="95"/>
      <c r="BI28" s="92">
        <v>2031</v>
      </c>
      <c r="BJ28" s="96">
        <v>48.156708111136801</v>
      </c>
      <c r="BK28" s="88">
        <v>46.615348532676698</v>
      </c>
      <c r="BL28" s="87">
        <f t="shared" si="5"/>
        <v>6.1395584367216056</v>
      </c>
      <c r="BN28" s="88"/>
      <c r="BO28" s="88"/>
      <c r="BQ28" s="88"/>
    </row>
    <row r="29" spans="2:69" ht="13.5" thickBot="1" x14ac:dyDescent="0.25"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BA29" s="92">
        <v>2032</v>
      </c>
      <c r="BB29" s="85">
        <v>44.44</v>
      </c>
      <c r="BC29" s="93"/>
      <c r="BD29" s="93">
        <f t="shared" si="6"/>
        <v>47.509779218360798</v>
      </c>
      <c r="BE29" s="93">
        <f t="shared" si="7"/>
        <v>50.579558436721605</v>
      </c>
      <c r="BF29" s="94">
        <f t="shared" si="3"/>
        <v>3.0697792183608001</v>
      </c>
      <c r="BG29" s="94">
        <f t="shared" si="4"/>
        <v>6.1395584367216074</v>
      </c>
      <c r="BH29" s="95"/>
      <c r="BI29" s="92">
        <v>2032</v>
      </c>
      <c r="BJ29" s="96">
        <v>72.149870876260707</v>
      </c>
      <c r="BK29" s="88">
        <v>59.6173684612111</v>
      </c>
      <c r="BL29" s="87">
        <f t="shared" si="5"/>
        <v>6.1395584367216056</v>
      </c>
      <c r="BN29" s="88"/>
      <c r="BQ29" s="88"/>
    </row>
    <row r="30" spans="2:69" ht="13.5" thickBot="1" x14ac:dyDescent="0.25"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BA30" s="92">
        <v>2033</v>
      </c>
      <c r="BB30" s="85">
        <v>35.106999999999999</v>
      </c>
      <c r="BC30" s="93"/>
      <c r="BD30" s="93">
        <f t="shared" si="6"/>
        <v>38.176779218360799</v>
      </c>
      <c r="BE30" s="93">
        <f t="shared" si="7"/>
        <v>41.246558436721607</v>
      </c>
      <c r="BF30" s="94">
        <f t="shared" si="3"/>
        <v>3.0697792183608001</v>
      </c>
      <c r="BG30" s="94">
        <f t="shared" si="4"/>
        <v>6.1395584367216074</v>
      </c>
      <c r="BH30" s="95"/>
      <c r="BI30" s="97">
        <v>2033</v>
      </c>
      <c r="BJ30" s="98">
        <v>120.058785315891</v>
      </c>
      <c r="BK30" s="88">
        <v>38.141658962833702</v>
      </c>
      <c r="BL30" s="87">
        <f t="shared" si="5"/>
        <v>6.1395584367216056</v>
      </c>
      <c r="BN30" s="88"/>
      <c r="BQ30" s="88"/>
    </row>
    <row r="31" spans="2:69" ht="13.5" thickBot="1" x14ac:dyDescent="0.25"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BA31" s="92">
        <v>2034</v>
      </c>
      <c r="BB31" s="85">
        <v>27.207999999999998</v>
      </c>
      <c r="BC31" s="93"/>
      <c r="BD31" s="93">
        <f t="shared" si="6"/>
        <v>30.277779218360802</v>
      </c>
      <c r="BE31" s="93">
        <f t="shared" si="7"/>
        <v>33.347558436721606</v>
      </c>
      <c r="BF31" s="94">
        <f t="shared" si="3"/>
        <v>3.0697792183608037</v>
      </c>
      <c r="BG31" s="94">
        <f t="shared" si="4"/>
        <v>6.1395584367216074</v>
      </c>
      <c r="BH31" s="95"/>
      <c r="BI31" s="99">
        <v>2034</v>
      </c>
      <c r="BJ31" s="100">
        <v>14.407313283129501</v>
      </c>
      <c r="BK31" s="88">
        <v>30.396316049598401</v>
      </c>
      <c r="BL31" s="87">
        <f t="shared" si="5"/>
        <v>6.1395584367216056</v>
      </c>
      <c r="BN31" s="88"/>
      <c r="BQ31" s="88"/>
    </row>
    <row r="32" spans="2:69" ht="13.5" thickBot="1" x14ac:dyDescent="0.25"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BA32" s="92">
        <v>2035</v>
      </c>
      <c r="BB32" s="85">
        <v>20.678000000000001</v>
      </c>
      <c r="BC32" s="93"/>
      <c r="BD32" s="93">
        <f t="shared" si="6"/>
        <v>23.747779218360805</v>
      </c>
      <c r="BE32" s="93">
        <f t="shared" si="7"/>
        <v>26.817558436721605</v>
      </c>
      <c r="BF32" s="94">
        <f t="shared" si="3"/>
        <v>3.0697792183608037</v>
      </c>
      <c r="BG32" s="94">
        <f t="shared" si="4"/>
        <v>6.1395584367216038</v>
      </c>
      <c r="BH32" s="95"/>
      <c r="BI32" s="97">
        <v>2035</v>
      </c>
      <c r="BJ32" s="98">
        <v>14.17020163648</v>
      </c>
      <c r="BK32" s="88">
        <v>30.087362110816901</v>
      </c>
      <c r="BL32" s="87">
        <f t="shared" si="5"/>
        <v>6.1395584367216056</v>
      </c>
      <c r="BN32" s="88"/>
      <c r="BQ32" s="88"/>
    </row>
    <row r="33" spans="2:69" ht="13.5" thickBot="1" x14ac:dyDescent="0.25"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BA33" s="92">
        <v>2036</v>
      </c>
      <c r="BB33" s="85">
        <v>15.404999999999999</v>
      </c>
      <c r="BC33" s="93"/>
      <c r="BD33" s="93">
        <f t="shared" si="6"/>
        <v>18.474779218360801</v>
      </c>
      <c r="BE33" s="93">
        <f t="shared" si="7"/>
        <v>21.544558436721605</v>
      </c>
      <c r="BF33" s="94">
        <f t="shared" si="3"/>
        <v>3.0697792183608019</v>
      </c>
      <c r="BG33" s="94">
        <f t="shared" si="4"/>
        <v>6.1395584367216056</v>
      </c>
      <c r="BH33" s="95"/>
      <c r="BI33" s="99">
        <v>2036</v>
      </c>
      <c r="BJ33" s="96">
        <v>13.931662510698199</v>
      </c>
      <c r="BK33" s="88">
        <v>29.777251638147899</v>
      </c>
      <c r="BL33" s="87">
        <f t="shared" si="5"/>
        <v>6.1395584367216056</v>
      </c>
      <c r="BN33" s="88"/>
      <c r="BQ33" s="88"/>
    </row>
    <row r="34" spans="2:69" x14ac:dyDescent="0.2"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BA34" s="92">
        <v>2037</v>
      </c>
      <c r="BB34" s="85">
        <v>11.246</v>
      </c>
      <c r="BC34" s="93"/>
      <c r="BD34" s="93">
        <f t="shared" si="6"/>
        <v>14.315779218360802</v>
      </c>
      <c r="BE34" s="93">
        <f t="shared" si="7"/>
        <v>17.385558436721606</v>
      </c>
      <c r="BF34" s="94">
        <f t="shared" si="3"/>
        <v>3.0697792183608019</v>
      </c>
      <c r="BG34" s="94">
        <f t="shared" si="4"/>
        <v>6.1395584367216056</v>
      </c>
      <c r="BH34" s="95"/>
      <c r="BI34" s="92">
        <v>2037</v>
      </c>
      <c r="BJ34" s="96">
        <v>59.275159486286199</v>
      </c>
      <c r="BK34" s="88">
        <v>53.2815026365245</v>
      </c>
      <c r="BL34" s="87">
        <f t="shared" si="5"/>
        <v>6.1395584367216056</v>
      </c>
      <c r="BN34" s="88"/>
      <c r="BQ34" s="88"/>
    </row>
    <row r="35" spans="2:69" x14ac:dyDescent="0.2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BA35" s="92">
        <v>2038</v>
      </c>
      <c r="BB35" s="85">
        <v>8.0410000000000004</v>
      </c>
      <c r="BC35" s="93"/>
      <c r="BD35" s="93">
        <f t="shared" si="6"/>
        <v>11.110779218360804</v>
      </c>
      <c r="BE35" s="93">
        <f t="shared" si="7"/>
        <v>14.180558436721606</v>
      </c>
      <c r="BF35" s="94">
        <f t="shared" si="3"/>
        <v>3.0697792183608037</v>
      </c>
      <c r="BG35" s="94">
        <f t="shared" si="4"/>
        <v>6.1395584367216056</v>
      </c>
      <c r="BH35" s="95"/>
      <c r="BI35" s="92">
        <v>2038</v>
      </c>
      <c r="BJ35" s="96">
        <v>58.464706246902097</v>
      </c>
      <c r="BK35" s="88">
        <v>52.652408015450703</v>
      </c>
      <c r="BL35" s="87">
        <f t="shared" si="5"/>
        <v>6.1395584367216056</v>
      </c>
      <c r="BN35" s="88"/>
      <c r="BQ35" s="88"/>
    </row>
    <row r="36" spans="2:69" x14ac:dyDescent="0.2"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BA36" s="92">
        <v>2039</v>
      </c>
      <c r="BB36" s="85">
        <v>5.6289999999999996</v>
      </c>
      <c r="BC36" s="93"/>
      <c r="BD36" s="93">
        <f t="shared" si="6"/>
        <v>8.6987792183608015</v>
      </c>
      <c r="BE36" s="93">
        <f t="shared" si="7"/>
        <v>11.768558436721605</v>
      </c>
      <c r="BF36" s="94">
        <f t="shared" si="3"/>
        <v>3.0697792183608019</v>
      </c>
      <c r="BG36" s="94">
        <f t="shared" si="4"/>
        <v>6.1395584367216056</v>
      </c>
      <c r="BH36" s="95"/>
      <c r="BI36" s="92">
        <v>2039</v>
      </c>
      <c r="BJ36" s="96">
        <v>57.653245416057302</v>
      </c>
      <c r="BK36" s="88">
        <v>52.023838624604998</v>
      </c>
      <c r="BL36" s="87">
        <f t="shared" si="5"/>
        <v>6.1395584367216056</v>
      </c>
      <c r="BN36" s="88"/>
      <c r="BQ36" s="88"/>
    </row>
    <row r="37" spans="2:69" x14ac:dyDescent="0.2"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BA37" s="92">
        <v>2040</v>
      </c>
      <c r="BB37" s="85">
        <v>3.8559999999999999</v>
      </c>
      <c r="BC37" s="93"/>
      <c r="BD37" s="93">
        <f t="shared" si="6"/>
        <v>6.9257792183608027</v>
      </c>
      <c r="BE37" s="93">
        <f t="shared" si="7"/>
        <v>9.9955584367216055</v>
      </c>
      <c r="BF37" s="94">
        <f t="shared" si="3"/>
        <v>3.0697792183608028</v>
      </c>
      <c r="BG37" s="94">
        <f t="shared" si="4"/>
        <v>6.1395584367216056</v>
      </c>
      <c r="BH37" s="95"/>
      <c r="BI37" s="92">
        <v>2040</v>
      </c>
      <c r="BJ37" s="96">
        <v>57.318388284511201</v>
      </c>
      <c r="BK37" s="88">
        <v>51.716675055470901</v>
      </c>
      <c r="BL37" s="87">
        <f t="shared" si="5"/>
        <v>6.1395584367216056</v>
      </c>
      <c r="BN37" s="88"/>
      <c r="BQ37" s="88"/>
    </row>
    <row r="38" spans="2:69" x14ac:dyDescent="0.2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BA38" s="92">
        <v>2041</v>
      </c>
      <c r="BB38" s="85">
        <v>2.5830000000000002</v>
      </c>
      <c r="BC38" s="93"/>
      <c r="BD38" s="93">
        <f t="shared" si="6"/>
        <v>5.652779218360803</v>
      </c>
      <c r="BE38" s="93">
        <f t="shared" si="7"/>
        <v>8.7225584367216058</v>
      </c>
      <c r="BF38" s="94">
        <f t="shared" si="3"/>
        <v>3.0697792183608028</v>
      </c>
      <c r="BG38" s="94">
        <f t="shared" si="4"/>
        <v>6.1395584367216056</v>
      </c>
      <c r="BH38" s="95"/>
      <c r="BI38" s="92">
        <v>2041</v>
      </c>
      <c r="BJ38" s="96">
        <v>57.323757888470297</v>
      </c>
      <c r="BK38" s="88">
        <v>51.748922958438797</v>
      </c>
      <c r="BL38" s="87">
        <f t="shared" si="5"/>
        <v>6.1395584367216056</v>
      </c>
      <c r="BN38" s="88"/>
      <c r="BO38" s="88"/>
      <c r="BQ38" s="88"/>
    </row>
    <row r="39" spans="2:69" x14ac:dyDescent="0.2"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BA39" s="92">
        <v>2042</v>
      </c>
      <c r="BB39" s="85">
        <v>1.6919999999999999</v>
      </c>
      <c r="BC39" s="93"/>
      <c r="BD39" s="93">
        <f t="shared" si="6"/>
        <v>4.761779218360803</v>
      </c>
      <c r="BE39" s="93">
        <f t="shared" si="7"/>
        <v>7.8315584367216058</v>
      </c>
      <c r="BF39" s="94">
        <f t="shared" si="3"/>
        <v>3.0697792183608028</v>
      </c>
      <c r="BG39" s="94">
        <f t="shared" si="4"/>
        <v>6.1395584367216056</v>
      </c>
      <c r="BH39" s="95"/>
      <c r="BI39" s="92">
        <v>2042</v>
      </c>
      <c r="BJ39" s="96">
        <v>49.411136295568397</v>
      </c>
      <c r="BK39" s="88">
        <v>69.353111187670805</v>
      </c>
      <c r="BL39" s="87">
        <f t="shared" si="5"/>
        <v>6.1395584367216056</v>
      </c>
      <c r="BN39" s="88"/>
      <c r="BQ39" s="88"/>
    </row>
    <row r="40" spans="2:69" x14ac:dyDescent="0.2"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BA40" s="92">
        <v>2043</v>
      </c>
      <c r="BB40" s="85">
        <v>1.083</v>
      </c>
      <c r="BC40" s="93"/>
      <c r="BD40" s="93">
        <f t="shared" si="6"/>
        <v>4.152779218360803</v>
      </c>
      <c r="BE40" s="93">
        <f t="shared" si="7"/>
        <v>7.2225584367216058</v>
      </c>
      <c r="BF40" s="94">
        <f t="shared" si="3"/>
        <v>3.0697792183608028</v>
      </c>
      <c r="BG40" s="94">
        <f t="shared" si="4"/>
        <v>6.1395584367216056</v>
      </c>
      <c r="BH40" s="95"/>
      <c r="BI40" s="92">
        <v>2043</v>
      </c>
      <c r="BJ40" s="96">
        <v>49.112211814807601</v>
      </c>
      <c r="BK40" s="88">
        <v>68.929494137767705</v>
      </c>
      <c r="BL40" s="87">
        <f t="shared" si="5"/>
        <v>6.1395584367216056</v>
      </c>
      <c r="BN40" s="88"/>
      <c r="BQ40" s="88"/>
    </row>
    <row r="41" spans="2:69" x14ac:dyDescent="0.2"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BA41" s="92">
        <v>2044</v>
      </c>
      <c r="BB41" s="85">
        <v>0.67700000000000005</v>
      </c>
      <c r="BC41" s="93"/>
      <c r="BD41" s="93">
        <f t="shared" si="6"/>
        <v>3.7467792183608029</v>
      </c>
      <c r="BE41" s="93">
        <f t="shared" si="7"/>
        <v>6.8165584367216052</v>
      </c>
      <c r="BF41" s="94">
        <f t="shared" si="3"/>
        <v>3.0697792183608028</v>
      </c>
      <c r="BG41" s="94">
        <f t="shared" si="4"/>
        <v>6.1395584367216056</v>
      </c>
      <c r="BH41" s="95"/>
      <c r="BI41" s="76">
        <v>2044</v>
      </c>
      <c r="BJ41" s="88">
        <v>48.813287334046898</v>
      </c>
      <c r="BK41" s="88">
        <v>68.505877087864604</v>
      </c>
      <c r="BL41" s="87">
        <f t="shared" si="5"/>
        <v>6.1395584367216056</v>
      </c>
      <c r="BN41" s="88"/>
      <c r="BQ41" s="88"/>
    </row>
    <row r="42" spans="2:69" x14ac:dyDescent="0.2"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BA42" s="92">
        <v>2045</v>
      </c>
      <c r="BB42" s="85">
        <v>0.41299999999999998</v>
      </c>
      <c r="BC42" s="93"/>
      <c r="BD42" s="93">
        <f t="shared" si="6"/>
        <v>3.4827792183608026</v>
      </c>
      <c r="BE42" s="93">
        <f t="shared" si="7"/>
        <v>6.5525584367216059</v>
      </c>
      <c r="BF42" s="94">
        <f t="shared" si="3"/>
        <v>3.0697792183608028</v>
      </c>
      <c r="BG42" s="94">
        <f t="shared" si="4"/>
        <v>6.1395584367216056</v>
      </c>
      <c r="BH42" s="95"/>
      <c r="BI42" s="76">
        <v>2045</v>
      </c>
      <c r="BJ42" s="88">
        <v>48.522294701477797</v>
      </c>
      <c r="BK42" s="88">
        <v>68.094005687756194</v>
      </c>
      <c r="BL42" s="87">
        <f t="shared" si="5"/>
        <v>6.1395584367216056</v>
      </c>
      <c r="BN42" s="88"/>
      <c r="BQ42" s="88"/>
    </row>
    <row r="43" spans="2:69" x14ac:dyDescent="0.2"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BA43" s="92">
        <v>2046</v>
      </c>
      <c r="BB43" s="85">
        <v>0.246</v>
      </c>
      <c r="BC43" s="93"/>
      <c r="BD43" s="93">
        <f t="shared" si="6"/>
        <v>3.3157792183608028</v>
      </c>
      <c r="BE43" s="93">
        <f t="shared" si="7"/>
        <v>6.3855584367216061</v>
      </c>
      <c r="BF43" s="94">
        <f t="shared" si="3"/>
        <v>3.0697792183608028</v>
      </c>
      <c r="BG43" s="94">
        <f t="shared" si="4"/>
        <v>6.1395584367216056</v>
      </c>
      <c r="BH43" s="95"/>
      <c r="BI43" s="76">
        <v>2046</v>
      </c>
      <c r="BJ43" s="88">
        <v>48.485164295316899</v>
      </c>
      <c r="BK43" s="88">
        <v>67.940512227358894</v>
      </c>
      <c r="BL43" s="87">
        <f t="shared" si="5"/>
        <v>6.1395584367216056</v>
      </c>
      <c r="BN43" s="88"/>
      <c r="BQ43" s="88"/>
    </row>
    <row r="44" spans="2:69" x14ac:dyDescent="0.2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BA44" s="92">
        <v>2047</v>
      </c>
      <c r="BB44" s="85">
        <v>0.14199999999999999</v>
      </c>
      <c r="BC44" s="93"/>
      <c r="BD44" s="93">
        <f t="shared" si="6"/>
        <v>3.2117792183608027</v>
      </c>
      <c r="BE44" s="93">
        <f t="shared" si="7"/>
        <v>6.281558436721606</v>
      </c>
      <c r="BF44" s="94">
        <f t="shared" si="3"/>
        <v>3.0697792183608028</v>
      </c>
      <c r="BG44" s="94">
        <f t="shared" si="4"/>
        <v>6.1395584367216056</v>
      </c>
      <c r="BH44" s="95"/>
      <c r="BI44" s="76">
        <v>2047</v>
      </c>
      <c r="BJ44" s="88">
        <v>35.375486988655503</v>
      </c>
      <c r="BK44" s="88">
        <v>38.039585445839599</v>
      </c>
      <c r="BL44" s="87">
        <f t="shared" si="5"/>
        <v>6.1395584367216056</v>
      </c>
      <c r="BN44" s="88"/>
      <c r="BQ44" s="88"/>
    </row>
    <row r="45" spans="2:69" x14ac:dyDescent="0.2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BA45" s="92">
        <v>2048</v>
      </c>
      <c r="BB45" s="85">
        <v>0.08</v>
      </c>
      <c r="BC45" s="93"/>
      <c r="BD45" s="93">
        <f t="shared" si="6"/>
        <v>3.1497792183608029</v>
      </c>
      <c r="BE45" s="93">
        <f t="shared" si="7"/>
        <v>6.2195584367216057</v>
      </c>
      <c r="BF45" s="94">
        <f t="shared" si="3"/>
        <v>3.0697792183608028</v>
      </c>
      <c r="BG45" s="94">
        <f t="shared" si="4"/>
        <v>6.1395584367216056</v>
      </c>
      <c r="BH45" s="95"/>
      <c r="BI45" s="76">
        <v>2048</v>
      </c>
      <c r="BJ45" s="88">
        <v>35.1718581953685</v>
      </c>
      <c r="BK45" s="88">
        <v>37.819993874262899</v>
      </c>
      <c r="BL45" s="87">
        <f t="shared" si="5"/>
        <v>6.1395584367216056</v>
      </c>
      <c r="BN45" s="88"/>
      <c r="BQ45" s="88"/>
    </row>
    <row r="46" spans="2:69" x14ac:dyDescent="0.2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BA46" s="76">
        <v>2049</v>
      </c>
      <c r="BB46" s="85">
        <v>4.3999999999999997E-2</v>
      </c>
      <c r="BD46" s="93">
        <f t="shared" si="6"/>
        <v>3.1137792183608028</v>
      </c>
      <c r="BE46" s="93">
        <f t="shared" si="7"/>
        <v>6.1835584367216052</v>
      </c>
      <c r="BF46" s="94">
        <f t="shared" si="3"/>
        <v>3.0697792183608028</v>
      </c>
      <c r="BG46" s="94">
        <f t="shared" si="4"/>
        <v>6.1395584367216056</v>
      </c>
      <c r="BH46" s="95"/>
      <c r="BI46" s="76">
        <v>2049</v>
      </c>
      <c r="BJ46" s="88">
        <v>34.374140440168098</v>
      </c>
      <c r="BK46" s="88">
        <v>37.002612890873003</v>
      </c>
      <c r="BL46" s="87">
        <f t="shared" si="5"/>
        <v>6.1395584367216056</v>
      </c>
      <c r="BN46" s="88"/>
    </row>
    <row r="47" spans="2:69" x14ac:dyDescent="0.2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BB47" s="85"/>
      <c r="BD47" s="93"/>
      <c r="BE47" s="93"/>
      <c r="BF47" s="94">
        <f>BF46</f>
        <v>3.0697792183608028</v>
      </c>
      <c r="BG47" s="94">
        <f>BG46</f>
        <v>6.1395584367216056</v>
      </c>
      <c r="BJ47" s="88">
        <f>SUM(BJ17:BJ46)</f>
        <v>1508.3681144102593</v>
      </c>
      <c r="BK47" s="88">
        <f>SUM(BK17:BK46)</f>
        <v>1686.4153090751859</v>
      </c>
      <c r="BL47" s="89">
        <f>BK47-BJ47</f>
        <v>178.04719466492656</v>
      </c>
      <c r="BN47" s="88"/>
    </row>
    <row r="48" spans="2:69" x14ac:dyDescent="0.2"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84"/>
      <c r="AP48" s="84"/>
      <c r="AQ48" s="84"/>
      <c r="AR48" s="84"/>
      <c r="AS48" s="84"/>
    </row>
    <row r="49" spans="2:45" x14ac:dyDescent="0.2"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84"/>
      <c r="AP49" s="84"/>
      <c r="AQ49" s="84"/>
      <c r="AR49" s="84"/>
      <c r="AS49" s="84"/>
    </row>
    <row r="50" spans="2:45" x14ac:dyDescent="0.2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84"/>
      <c r="AP50" s="84"/>
      <c r="AQ50" s="84"/>
      <c r="AR50" s="84"/>
      <c r="AS50" s="84"/>
    </row>
    <row r="51" spans="2:45" x14ac:dyDescent="0.2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84"/>
      <c r="AP51" s="84"/>
      <c r="AQ51" s="84"/>
      <c r="AR51" s="84"/>
      <c r="AS51" s="84"/>
    </row>
    <row r="52" spans="2:45" x14ac:dyDescent="0.2"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84"/>
      <c r="AP52" s="84"/>
      <c r="AQ52" s="84"/>
      <c r="AR52" s="84"/>
      <c r="AS52" s="84"/>
    </row>
    <row r="53" spans="2:45" x14ac:dyDescent="0.2"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84"/>
      <c r="AP53" s="84"/>
      <c r="AQ53" s="84"/>
      <c r="AR53" s="84"/>
      <c r="AS53" s="84"/>
    </row>
    <row r="54" spans="2:45" x14ac:dyDescent="0.2"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84"/>
      <c r="AP54" s="84"/>
      <c r="AQ54" s="84"/>
      <c r="AR54" s="84"/>
      <c r="AS54" s="84"/>
    </row>
    <row r="55" spans="2:45" x14ac:dyDescent="0.2"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84"/>
      <c r="AP55" s="84"/>
      <c r="AQ55" s="84"/>
      <c r="AR55" s="84"/>
      <c r="AS55" s="84"/>
    </row>
    <row r="56" spans="2:45" x14ac:dyDescent="0.2"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84"/>
      <c r="AP56" s="84"/>
      <c r="AQ56" s="84"/>
      <c r="AR56" s="84"/>
      <c r="AS56" s="84"/>
    </row>
    <row r="57" spans="2:45" x14ac:dyDescent="0.2"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84"/>
      <c r="AP57" s="84"/>
      <c r="AQ57" s="84"/>
      <c r="AR57" s="84"/>
      <c r="AS57" s="84"/>
    </row>
    <row r="58" spans="2:45" x14ac:dyDescent="0.2"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84"/>
      <c r="AP58" s="84"/>
      <c r="AQ58" s="84"/>
      <c r="AR58" s="84"/>
      <c r="AS58" s="84"/>
    </row>
    <row r="59" spans="2:45" x14ac:dyDescent="0.2"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84"/>
      <c r="AP59" s="84"/>
      <c r="AQ59" s="84"/>
      <c r="AR59" s="84"/>
      <c r="AS59" s="84"/>
    </row>
    <row r="60" spans="2:45" x14ac:dyDescent="0.2"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84"/>
      <c r="AP60" s="84"/>
      <c r="AQ60" s="84"/>
      <c r="AR60" s="84"/>
      <c r="AS60" s="84"/>
    </row>
    <row r="61" spans="2:45" x14ac:dyDescent="0.2"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84"/>
      <c r="AP61" s="84"/>
      <c r="AQ61" s="84"/>
      <c r="AR61" s="84"/>
      <c r="AS61" s="84"/>
    </row>
    <row r="62" spans="2:45" x14ac:dyDescent="0.2"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84"/>
      <c r="AP62" s="84"/>
      <c r="AQ62" s="84"/>
      <c r="AR62" s="84"/>
      <c r="AS62" s="84"/>
    </row>
    <row r="63" spans="2:45" x14ac:dyDescent="0.2"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84"/>
      <c r="AP63" s="84"/>
      <c r="AQ63" s="84"/>
      <c r="AR63" s="84"/>
      <c r="AS63" s="84"/>
    </row>
    <row r="64" spans="2:45" x14ac:dyDescent="0.2"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84"/>
      <c r="AP64" s="84"/>
      <c r="AQ64" s="84"/>
      <c r="AR64" s="84"/>
      <c r="AS64" s="84"/>
    </row>
    <row r="65" spans="2:45" x14ac:dyDescent="0.2"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84"/>
      <c r="AP65" s="84"/>
      <c r="AQ65" s="84"/>
      <c r="AR65" s="84"/>
      <c r="AS65" s="84"/>
    </row>
    <row r="66" spans="2:45" x14ac:dyDescent="0.2"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84"/>
      <c r="AP66" s="84"/>
      <c r="AQ66" s="84"/>
      <c r="AR66" s="84"/>
      <c r="AS66" s="84"/>
    </row>
    <row r="67" spans="2:45" x14ac:dyDescent="0.2"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84"/>
      <c r="AP67" s="84"/>
      <c r="AQ67" s="84"/>
      <c r="AR67" s="84"/>
      <c r="AS67" s="84"/>
    </row>
    <row r="68" spans="2:45" x14ac:dyDescent="0.2"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84"/>
      <c r="AP68" s="84"/>
      <c r="AQ68" s="84"/>
      <c r="AR68" s="84"/>
      <c r="AS68" s="84"/>
    </row>
    <row r="69" spans="2:45" x14ac:dyDescent="0.2"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84"/>
      <c r="AP69" s="84"/>
      <c r="AQ69" s="84"/>
      <c r="AR69" s="84"/>
      <c r="AS69" s="84"/>
    </row>
    <row r="70" spans="2:45" x14ac:dyDescent="0.2"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84"/>
      <c r="AP70" s="84"/>
      <c r="AQ70" s="84"/>
      <c r="AR70" s="84"/>
      <c r="AS70" s="84"/>
    </row>
    <row r="71" spans="2:45" x14ac:dyDescent="0.2"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84"/>
      <c r="AP71" s="84"/>
      <c r="AQ71" s="84"/>
      <c r="AR71" s="84"/>
      <c r="AS71" s="84"/>
    </row>
    <row r="72" spans="2:45" x14ac:dyDescent="0.2"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84"/>
      <c r="AP72" s="84"/>
      <c r="AQ72" s="84"/>
      <c r="AR72" s="84"/>
      <c r="AS72" s="84"/>
    </row>
    <row r="73" spans="2:45" x14ac:dyDescent="0.2"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84"/>
      <c r="AP73" s="84"/>
      <c r="AQ73" s="84"/>
      <c r="AR73" s="84"/>
      <c r="AS73" s="84"/>
    </row>
    <row r="74" spans="2:45" x14ac:dyDescent="0.2"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84"/>
      <c r="AP74" s="84"/>
      <c r="AQ74" s="84"/>
      <c r="AR74" s="84"/>
      <c r="AS74" s="84"/>
    </row>
    <row r="75" spans="2:45" x14ac:dyDescent="0.2"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84"/>
      <c r="AP75" s="84"/>
      <c r="AQ75" s="84"/>
      <c r="AR75" s="84"/>
      <c r="AS75" s="84"/>
    </row>
    <row r="76" spans="2:45" x14ac:dyDescent="0.2"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84"/>
      <c r="AP76" s="84"/>
      <c r="AQ76" s="84"/>
      <c r="AR76" s="84"/>
      <c r="AS76" s="84"/>
    </row>
    <row r="77" spans="2:45" x14ac:dyDescent="0.2"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84"/>
      <c r="AP77" s="84"/>
      <c r="AQ77" s="84"/>
      <c r="AR77" s="84"/>
      <c r="AS77" s="84"/>
    </row>
    <row r="78" spans="2:45" x14ac:dyDescent="0.2"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</row>
    <row r="79" spans="2:45" x14ac:dyDescent="0.2"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</row>
    <row r="80" spans="2:45" x14ac:dyDescent="0.2"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</row>
    <row r="81" spans="2:35" x14ac:dyDescent="0.2"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</row>
    <row r="82" spans="2:35" x14ac:dyDescent="0.2"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</row>
    <row r="83" spans="2:35" x14ac:dyDescent="0.2"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</row>
    <row r="84" spans="2:35" x14ac:dyDescent="0.2"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spans="2:35" x14ac:dyDescent="0.2"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</row>
    <row r="86" spans="2:35" x14ac:dyDescent="0.2"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</row>
    <row r="87" spans="2:35" x14ac:dyDescent="0.2"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</row>
    <row r="88" spans="2:35" x14ac:dyDescent="0.2"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</row>
    <row r="89" spans="2:35" x14ac:dyDescent="0.2"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spans="2:35" x14ac:dyDescent="0.2"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</row>
    <row r="91" spans="2:35" x14ac:dyDescent="0.2"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</row>
    <row r="92" spans="2:35" x14ac:dyDescent="0.2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</row>
    <row r="93" spans="2:35" x14ac:dyDescent="0.2"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</row>
    <row r="94" spans="2:35" x14ac:dyDescent="0.2"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</row>
    <row r="95" spans="2:35" x14ac:dyDescent="0.2"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</row>
    <row r="96" spans="2:35" x14ac:dyDescent="0.2"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</row>
    <row r="97" spans="2:35" x14ac:dyDescent="0.2"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</row>
    <row r="98" spans="2:35" x14ac:dyDescent="0.2"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</row>
    <row r="99" spans="2:35" x14ac:dyDescent="0.2"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</row>
    <row r="100" spans="2:35" x14ac:dyDescent="0.2"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</row>
    <row r="101" spans="2:35" x14ac:dyDescent="0.2"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</row>
    <row r="102" spans="2:35" x14ac:dyDescent="0.2"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</row>
    <row r="103" spans="2:35" x14ac:dyDescent="0.2"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</row>
    <row r="104" spans="2:35" x14ac:dyDescent="0.2"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</row>
    <row r="105" spans="2:35" x14ac:dyDescent="0.2"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</row>
    <row r="106" spans="2:35" x14ac:dyDescent="0.2"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</row>
    <row r="107" spans="2:35" x14ac:dyDescent="0.2"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</row>
    <row r="108" spans="2:35" x14ac:dyDescent="0.2"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</row>
    <row r="109" spans="2:35" x14ac:dyDescent="0.2"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</row>
    <row r="110" spans="2:35" x14ac:dyDescent="0.2"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</row>
    <row r="111" spans="2:35" x14ac:dyDescent="0.2"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</row>
    <row r="112" spans="2:35" x14ac:dyDescent="0.2"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</row>
    <row r="113" spans="2:35" x14ac:dyDescent="0.2"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</row>
    <row r="114" spans="2:35" x14ac:dyDescent="0.2"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</row>
    <row r="115" spans="2:35" x14ac:dyDescent="0.2"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</row>
    <row r="116" spans="2:35" x14ac:dyDescent="0.2"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</row>
    <row r="117" spans="2:35" x14ac:dyDescent="0.2"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</row>
    <row r="118" spans="2:35" x14ac:dyDescent="0.2"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</row>
    <row r="119" spans="2:35" x14ac:dyDescent="0.2"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</row>
    <row r="120" spans="2:35" x14ac:dyDescent="0.2"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</row>
    <row r="121" spans="2:35" x14ac:dyDescent="0.2"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</row>
    <row r="122" spans="2:35" x14ac:dyDescent="0.2"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</row>
    <row r="123" spans="2:35" x14ac:dyDescent="0.2"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</row>
    <row r="124" spans="2:35" x14ac:dyDescent="0.2"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</row>
    <row r="125" spans="2:35" x14ac:dyDescent="0.2"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</row>
    <row r="126" spans="2:35" x14ac:dyDescent="0.2"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</row>
    <row r="127" spans="2:35" x14ac:dyDescent="0.2"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</row>
    <row r="128" spans="2:35" x14ac:dyDescent="0.2"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</row>
    <row r="129" spans="2:35" x14ac:dyDescent="0.2"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</row>
    <row r="130" spans="2:35" x14ac:dyDescent="0.2"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</row>
    <row r="131" spans="2:35" x14ac:dyDescent="0.2"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</row>
    <row r="132" spans="2:35" x14ac:dyDescent="0.2"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</row>
    <row r="133" spans="2:35" x14ac:dyDescent="0.2"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</row>
    <row r="134" spans="2:35" x14ac:dyDescent="0.2"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</row>
    <row r="135" spans="2:35" x14ac:dyDescent="0.2"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</row>
    <row r="136" spans="2:35" x14ac:dyDescent="0.2"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</row>
    <row r="137" spans="2:35" x14ac:dyDescent="0.2"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</row>
    <row r="138" spans="2:35" x14ac:dyDescent="0.2"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</row>
    <row r="139" spans="2:35" x14ac:dyDescent="0.2"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</row>
    <row r="140" spans="2:35" x14ac:dyDescent="0.2"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</row>
    <row r="141" spans="2:35" x14ac:dyDescent="0.2"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</row>
    <row r="142" spans="2:35" x14ac:dyDescent="0.2"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</row>
    <row r="143" spans="2:35" x14ac:dyDescent="0.2"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</row>
    <row r="144" spans="2:35" x14ac:dyDescent="0.2"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</row>
    <row r="145" spans="2:35" x14ac:dyDescent="0.2"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</row>
    <row r="146" spans="2:35" x14ac:dyDescent="0.2"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</row>
    <row r="147" spans="2:35" x14ac:dyDescent="0.2"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</row>
    <row r="148" spans="2:35" x14ac:dyDescent="0.2"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</row>
    <row r="149" spans="2:35" x14ac:dyDescent="0.2"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</row>
    <row r="150" spans="2:35" x14ac:dyDescent="0.2"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</row>
    <row r="151" spans="2:35" x14ac:dyDescent="0.2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</row>
    <row r="152" spans="2:35" x14ac:dyDescent="0.2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</row>
    <row r="153" spans="2:35" x14ac:dyDescent="0.2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</row>
    <row r="154" spans="2:35" x14ac:dyDescent="0.2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</row>
    <row r="155" spans="2:35" x14ac:dyDescent="0.2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</row>
    <row r="156" spans="2:35" x14ac:dyDescent="0.2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2021-09-14T11:45:41Z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