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2.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C08B801F-388E-4577-860E-49DA7E3882F9}" xr6:coauthVersionLast="47" xr6:coauthVersionMax="47" xr10:uidLastSave="{00000000-0000-0000-0000-000000000000}"/>
  <bookViews>
    <workbookView xWindow="570" yWindow="915" windowWidth="22080" windowHeight="12690" firstSheet="6" activeTab="8"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8" i="55" l="1"/>
  <c r="B48" i="55"/>
  <c r="B97" i="55"/>
  <c r="B118" i="55" s="1"/>
  <c r="F165" i="15" l="1"/>
  <c r="E165" i="15"/>
  <c r="K29" i="55"/>
  <c r="L29" i="55"/>
  <c r="M29" i="55"/>
  <c r="N29" i="55"/>
  <c r="O29" i="55"/>
  <c r="J29" i="55"/>
  <c r="F136" i="47" l="1"/>
  <c r="F137" i="47"/>
  <c r="C46" i="55"/>
  <c r="B46" i="55"/>
  <c r="O31" i="55"/>
  <c r="J31" i="55"/>
  <c r="K31" i="55" s="1"/>
  <c r="L31" i="55" s="1"/>
  <c r="M31" i="55" s="1"/>
  <c r="N31" i="55" s="1"/>
  <c r="K30" i="55" l="1"/>
  <c r="L30" i="55"/>
  <c r="M30" i="55"/>
  <c r="N30" i="55"/>
  <c r="O30" i="55"/>
  <c r="J30" i="55"/>
  <c r="D31" i="55"/>
  <c r="B14" i="44" l="1"/>
  <c r="B15" i="44" s="1"/>
  <c r="B16" i="44" s="1"/>
  <c r="B17" i="44" s="1"/>
  <c r="AG50" i="44"/>
  <c r="AF50" i="44"/>
  <c r="AE50" i="44"/>
  <c r="AD50" i="44"/>
  <c r="AC50" i="44"/>
  <c r="AB50" i="44"/>
  <c r="AA50" i="44"/>
  <c r="Z50" i="44"/>
  <c r="Y50" i="44"/>
  <c r="X50" i="44"/>
  <c r="W50" i="44"/>
  <c r="V50" i="44"/>
  <c r="U50" i="44"/>
  <c r="T50" i="44"/>
  <c r="S50" i="44"/>
  <c r="R50" i="44"/>
  <c r="Q50" i="44"/>
  <c r="P50" i="44"/>
  <c r="O50" i="44"/>
  <c r="N50" i="44"/>
  <c r="M50" i="44"/>
  <c r="L50" i="44"/>
  <c r="K50" i="44"/>
  <c r="J50" i="44"/>
  <c r="I50" i="44"/>
  <c r="H50" i="44"/>
  <c r="G50" i="44"/>
  <c r="F50" i="44"/>
  <c r="E50" i="44"/>
  <c r="D50" i="44"/>
  <c r="L14" i="44" l="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D13" i="55" l="1"/>
  <c r="A31" i="55" s="1"/>
  <c r="G11" i="55" l="1"/>
  <c r="D11" i="55"/>
  <c r="A29" i="55" s="1"/>
  <c r="O41" i="55" l="1"/>
  <c r="N41" i="55"/>
  <c r="M41" i="55"/>
  <c r="L41" i="55"/>
  <c r="K41" i="55"/>
  <c r="J41" i="55"/>
  <c r="O40" i="55"/>
  <c r="N40" i="55"/>
  <c r="M40" i="55"/>
  <c r="L40" i="55"/>
  <c r="K40" i="55"/>
  <c r="J40"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A80" i="55"/>
  <c r="A79" i="55"/>
  <c r="A78" i="55"/>
  <c r="D260" i="55"/>
  <c r="J260" i="55" s="1"/>
  <c r="D259" i="55"/>
  <c r="D258" i="55"/>
  <c r="J258" i="55" s="1"/>
  <c r="D257" i="55"/>
  <c r="J257" i="55" s="1"/>
  <c r="D256" i="55"/>
  <c r="J256" i="55" s="1"/>
  <c r="D255" i="55"/>
  <c r="J255" i="55" s="1"/>
  <c r="D254" i="55"/>
  <c r="J254" i="55" s="1"/>
  <c r="D253" i="55"/>
  <c r="J253" i="55" s="1"/>
  <c r="D252" i="55"/>
  <c r="J252" i="55" s="1"/>
  <c r="D251" i="55"/>
  <c r="J251" i="55" s="1"/>
  <c r="D250" i="55"/>
  <c r="J250" i="55" s="1"/>
  <c r="D249" i="55"/>
  <c r="D248" i="55"/>
  <c r="J248" i="55" s="1"/>
  <c r="D247" i="55"/>
  <c r="D246" i="55"/>
  <c r="D245" i="55"/>
  <c r="J245" i="55" s="1"/>
  <c r="D244" i="55"/>
  <c r="J244" i="55" s="1"/>
  <c r="D243" i="55"/>
  <c r="J243" i="55" s="1"/>
  <c r="D242" i="55"/>
  <c r="J242" i="55" s="1"/>
  <c r="D241" i="55"/>
  <c r="D240" i="55"/>
  <c r="D239" i="55"/>
  <c r="J239" i="55" s="1"/>
  <c r="D238" i="55"/>
  <c r="J238" i="55" s="1"/>
  <c r="D237" i="55"/>
  <c r="J237"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20" i="55"/>
  <c r="J220" i="55" s="1"/>
  <c r="D219" i="55"/>
  <c r="J219" i="55" s="1"/>
  <c r="D218" i="55"/>
  <c r="J218" i="55" s="1"/>
  <c r="D216" i="55"/>
  <c r="J216" i="55" s="1"/>
  <c r="D215" i="55"/>
  <c r="J215" i="55" s="1"/>
  <c r="D214" i="55"/>
  <c r="J214" i="55" s="1"/>
  <c r="D213" i="55"/>
  <c r="J213" i="55" s="1"/>
  <c r="D212" i="55"/>
  <c r="J212" i="55" s="1"/>
  <c r="D211" i="55"/>
  <c r="J211" i="55" s="1"/>
  <c r="D210" i="55"/>
  <c r="J210" i="55" s="1"/>
  <c r="D209" i="55"/>
  <c r="D208" i="55"/>
  <c r="J208" i="55" s="1"/>
  <c r="D207" i="55"/>
  <c r="D206" i="55"/>
  <c r="J206" i="55" s="1"/>
  <c r="D205" i="55"/>
  <c r="J205" i="55" s="1"/>
  <c r="D204" i="55"/>
  <c r="J204" i="55" s="1"/>
  <c r="D203" i="55"/>
  <c r="D202" i="55"/>
  <c r="D201" i="55"/>
  <c r="J201" i="55" s="1"/>
  <c r="D200" i="55"/>
  <c r="J200" i="55" s="1"/>
  <c r="D199" i="55"/>
  <c r="J199"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2" i="55"/>
  <c r="J182" i="55" s="1"/>
  <c r="D181" i="55"/>
  <c r="J181" i="55" s="1"/>
  <c r="D180" i="55"/>
  <c r="J180" i="55" s="1"/>
  <c r="D178" i="55"/>
  <c r="J178" i="55" s="1"/>
  <c r="D177" i="55"/>
  <c r="J177" i="55" s="1"/>
  <c r="D176" i="55"/>
  <c r="J176" i="55" s="1"/>
  <c r="D175" i="55"/>
  <c r="J175" i="55" s="1"/>
  <c r="D174" i="55"/>
  <c r="J174" i="55" s="1"/>
  <c r="D173" i="55"/>
  <c r="J173" i="55" s="1"/>
  <c r="D172" i="55"/>
  <c r="J172" i="55" s="1"/>
  <c r="D171" i="55"/>
  <c r="D170" i="55"/>
  <c r="J170" i="55" s="1"/>
  <c r="D169" i="55"/>
  <c r="J169" i="55" s="1"/>
  <c r="D168" i="55"/>
  <c r="J168" i="55" s="1"/>
  <c r="D167" i="55"/>
  <c r="D166" i="55"/>
  <c r="J166" i="55" s="1"/>
  <c r="D165" i="55"/>
  <c r="D164" i="55"/>
  <c r="D163" i="55"/>
  <c r="J163" i="55" s="1"/>
  <c r="D162" i="55"/>
  <c r="D161" i="55"/>
  <c r="D159" i="55"/>
  <c r="J159" i="55" s="1"/>
  <c r="D158" i="55"/>
  <c r="J158" i="55" s="1"/>
  <c r="D157" i="55"/>
  <c r="D156" i="55"/>
  <c r="J156" i="55" s="1"/>
  <c r="D155" i="55"/>
  <c r="J155" i="55" s="1"/>
  <c r="D154" i="55"/>
  <c r="J154" i="55" s="1"/>
  <c r="D153" i="55"/>
  <c r="J153" i="55" s="1"/>
  <c r="D152" i="55"/>
  <c r="J152" i="55" s="1"/>
  <c r="D151" i="55"/>
  <c r="J151" i="55" s="1"/>
  <c r="D150" i="55"/>
  <c r="J150" i="55" s="1"/>
  <c r="D149" i="55"/>
  <c r="J149" i="55" s="1"/>
  <c r="D148" i="55"/>
  <c r="J148" i="55" s="1"/>
  <c r="D147" i="55"/>
  <c r="J147" i="55" s="1"/>
  <c r="D146" i="55"/>
  <c r="D145" i="55"/>
  <c r="D144" i="55"/>
  <c r="D143" i="55"/>
  <c r="J143" i="55" s="1"/>
  <c r="D142" i="55"/>
  <c r="D141" i="55"/>
  <c r="J141" i="55" s="1"/>
  <c r="D140" i="55"/>
  <c r="J140"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1" i="55"/>
  <c r="J121" i="55" s="1"/>
  <c r="D120" i="55"/>
  <c r="J120" i="55" s="1"/>
  <c r="D119" i="55"/>
  <c r="J119"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100" i="55"/>
  <c r="J100" i="55" s="1"/>
  <c r="D99" i="55"/>
  <c r="J99" i="55" s="1"/>
  <c r="D98" i="55"/>
  <c r="J98" i="55" s="1"/>
  <c r="D96" i="55"/>
  <c r="J96" i="55" s="1"/>
  <c r="D95" i="55"/>
  <c r="J95" i="55" s="1"/>
  <c r="D94" i="55"/>
  <c r="D93" i="55"/>
  <c r="J93" i="55" s="1"/>
  <c r="D92" i="55"/>
  <c r="J92" i="55" s="1"/>
  <c r="D91" i="55"/>
  <c r="J91" i="55" s="1"/>
  <c r="D90" i="55"/>
  <c r="J90" i="55" s="1"/>
  <c r="D89" i="55"/>
  <c r="J89" i="55" s="1"/>
  <c r="D88" i="55"/>
  <c r="J88" i="55" s="1"/>
  <c r="D87" i="55"/>
  <c r="J87" i="55" s="1"/>
  <c r="D86" i="55"/>
  <c r="J86" i="55" s="1"/>
  <c r="D85" i="55"/>
  <c r="J85" i="55" s="1"/>
  <c r="D84" i="55"/>
  <c r="D83" i="55"/>
  <c r="D82" i="55"/>
  <c r="D81" i="55"/>
  <c r="J81" i="55" s="1"/>
  <c r="D80" i="55"/>
  <c r="J80" i="55" s="1"/>
  <c r="D79" i="55"/>
  <c r="J79" i="55" s="1"/>
  <c r="D78" i="55"/>
  <c r="J78" i="55" s="1"/>
  <c r="D77" i="55"/>
  <c r="J82" i="55" l="1"/>
  <c r="J157" i="55"/>
  <c r="J83" i="55"/>
  <c r="J164" i="55"/>
  <c r="J202" i="55"/>
  <c r="J240" i="55"/>
  <c r="J165" i="55"/>
  <c r="J203" i="55"/>
  <c r="J241" i="55"/>
  <c r="J94" i="55"/>
  <c r="J246" i="55"/>
  <c r="J171" i="55"/>
  <c r="J209" i="55"/>
  <c r="J247" i="55"/>
  <c r="J145" i="55"/>
  <c r="J146" i="55"/>
  <c r="J259" i="55"/>
  <c r="J77" i="55"/>
  <c r="J144" i="55"/>
  <c r="J207" i="55"/>
  <c r="J84" i="55"/>
  <c r="J161" i="55"/>
  <c r="J249" i="55"/>
  <c r="J162" i="55"/>
  <c r="J142" i="55"/>
  <c r="J167" i="55"/>
  <c r="K35" i="55" l="1"/>
  <c r="L35" i="55"/>
  <c r="M35" i="55"/>
  <c r="N35" i="55"/>
  <c r="O35" i="55"/>
  <c r="K36" i="55"/>
  <c r="L36" i="55"/>
  <c r="M36" i="55"/>
  <c r="N36" i="55"/>
  <c r="O36" i="55"/>
  <c r="K37" i="55"/>
  <c r="L37" i="55"/>
  <c r="M37" i="55"/>
  <c r="N37" i="55"/>
  <c r="O37" i="55"/>
  <c r="K38" i="55"/>
  <c r="L38" i="55"/>
  <c r="M38" i="55"/>
  <c r="N38" i="55"/>
  <c r="O38" i="55"/>
  <c r="J38" i="55"/>
  <c r="J37" i="55"/>
  <c r="J36" i="55"/>
  <c r="J35" i="55"/>
  <c r="K32" i="55" l="1"/>
  <c r="L32" i="55"/>
  <c r="M32" i="55"/>
  <c r="N32" i="55"/>
  <c r="O32" i="55"/>
  <c r="P32" i="55"/>
  <c r="Q32" i="55"/>
  <c r="R32" i="55"/>
  <c r="J32" i="55"/>
  <c r="D28" i="55" l="1"/>
  <c r="A77" i="55" l="1"/>
  <c r="D24" i="55"/>
  <c r="C24" i="55"/>
  <c r="B24" i="55"/>
  <c r="D22" i="55"/>
  <c r="C22" i="55"/>
  <c r="B22" i="55"/>
  <c r="D21" i="55"/>
  <c r="C21" i="55"/>
  <c r="B21" i="55"/>
  <c r="D17" i="55"/>
  <c r="C17" i="55"/>
  <c r="B17" i="55"/>
  <c r="D16" i="55"/>
  <c r="C16" i="55"/>
  <c r="B16" i="55"/>
  <c r="D15" i="55"/>
  <c r="C15" i="55"/>
  <c r="B15" i="55"/>
  <c r="D14" i="55"/>
  <c r="C14" i="55"/>
  <c r="B14" i="55"/>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0" i="55" l="1"/>
  <c r="U60" i="55"/>
  <c r="V60" i="55"/>
  <c r="W60" i="55"/>
  <c r="X60" i="55"/>
  <c r="Y60" i="55"/>
  <c r="Z60" i="55"/>
  <c r="AA60" i="55"/>
  <c r="T60" i="55"/>
  <c r="AC60" i="55" l="1"/>
  <c r="D64" i="44" l="1"/>
  <c r="E64" i="44"/>
  <c r="F64" i="44"/>
  <c r="G64" i="44"/>
  <c r="H64" i="44"/>
  <c r="I64" i="44"/>
  <c r="J64" i="44"/>
  <c r="K64" i="44"/>
  <c r="D65" i="44"/>
  <c r="D68" i="44" s="1"/>
  <c r="E65" i="44"/>
  <c r="E68" i="44" s="1"/>
  <c r="F65" i="44"/>
  <c r="F68" i="44" s="1"/>
  <c r="G65" i="44"/>
  <c r="G68" i="44" s="1"/>
  <c r="H65" i="44"/>
  <c r="H68" i="44" s="1"/>
  <c r="I65" i="44"/>
  <c r="I68" i="44" s="1"/>
  <c r="J65" i="44"/>
  <c r="J68" i="44" s="1"/>
  <c r="K65" i="44"/>
  <c r="K77" i="44" s="1"/>
  <c r="D66" i="44"/>
  <c r="D69" i="44" s="1"/>
  <c r="E66" i="44"/>
  <c r="E69" i="44" s="1"/>
  <c r="F66" i="44"/>
  <c r="F69" i="44" s="1"/>
  <c r="G66" i="44"/>
  <c r="G69" i="44" s="1"/>
  <c r="H66" i="44"/>
  <c r="H69" i="44" s="1"/>
  <c r="I66" i="44"/>
  <c r="I69" i="44" s="1"/>
  <c r="J66" i="44"/>
  <c r="J69" i="44" s="1"/>
  <c r="K66" i="44"/>
  <c r="K78" i="44" s="1"/>
  <c r="D67" i="44"/>
  <c r="D70" i="44" s="1"/>
  <c r="E67" i="44"/>
  <c r="E70" i="44" s="1"/>
  <c r="F67" i="44"/>
  <c r="F70" i="44" s="1"/>
  <c r="G67" i="44"/>
  <c r="G70" i="44" s="1"/>
  <c r="H67" i="44"/>
  <c r="H70" i="44" s="1"/>
  <c r="I67" i="44"/>
  <c r="I70" i="44" s="1"/>
  <c r="J67" i="44"/>
  <c r="J70" i="44" s="1"/>
  <c r="K67" i="44"/>
  <c r="K70" i="44" s="1"/>
  <c r="D71" i="44"/>
  <c r="D72" i="44" s="1"/>
  <c r="E71" i="44"/>
  <c r="F71" i="44"/>
  <c r="G71" i="44"/>
  <c r="H71" i="44"/>
  <c r="I71" i="44"/>
  <c r="J71" i="44"/>
  <c r="K71" i="44"/>
  <c r="M65" i="44"/>
  <c r="N65" i="44"/>
  <c r="O65" i="44"/>
  <c r="P65" i="44"/>
  <c r="Q65" i="44"/>
  <c r="R65" i="44"/>
  <c r="S65" i="44"/>
  <c r="T65" i="44"/>
  <c r="U65" i="44"/>
  <c r="V65" i="44"/>
  <c r="W65" i="44"/>
  <c r="X65" i="44"/>
  <c r="Y65" i="44"/>
  <c r="Z65" i="44"/>
  <c r="AA65" i="44"/>
  <c r="AB65" i="44"/>
  <c r="AC65" i="44"/>
  <c r="AD65" i="44"/>
  <c r="AE65" i="44"/>
  <c r="AF65" i="44"/>
  <c r="AG65" i="44"/>
  <c r="M66" i="44"/>
  <c r="N66" i="44"/>
  <c r="O66" i="44"/>
  <c r="P66" i="44"/>
  <c r="Q66" i="44"/>
  <c r="R66" i="44"/>
  <c r="S66" i="44"/>
  <c r="T66" i="44"/>
  <c r="U66" i="44"/>
  <c r="V66" i="44"/>
  <c r="W66" i="44"/>
  <c r="X66" i="44"/>
  <c r="Y66" i="44"/>
  <c r="Z66" i="44"/>
  <c r="AA66" i="44"/>
  <c r="AB66" i="44"/>
  <c r="AC66" i="44"/>
  <c r="AD66" i="44"/>
  <c r="AE66" i="44"/>
  <c r="AF66" i="44"/>
  <c r="AG66" i="44"/>
  <c r="M67" i="44"/>
  <c r="N67" i="44"/>
  <c r="O67" i="44"/>
  <c r="P67" i="44"/>
  <c r="Q67" i="44"/>
  <c r="R67" i="44"/>
  <c r="S67" i="44"/>
  <c r="T67" i="44"/>
  <c r="U67" i="44"/>
  <c r="V67" i="44"/>
  <c r="W67" i="44"/>
  <c r="X67" i="44"/>
  <c r="Y67" i="44"/>
  <c r="Z67" i="44"/>
  <c r="AA67" i="44"/>
  <c r="AB67" i="44"/>
  <c r="AC67" i="44"/>
  <c r="AD67" i="44"/>
  <c r="AE67" i="44"/>
  <c r="AF67" i="44"/>
  <c r="AG67" i="44"/>
  <c r="M71" i="44"/>
  <c r="N71" i="44"/>
  <c r="O71" i="44"/>
  <c r="P71" i="44"/>
  <c r="Q71" i="44"/>
  <c r="R71" i="44"/>
  <c r="S71" i="44"/>
  <c r="T71" i="44"/>
  <c r="U71" i="44"/>
  <c r="V71" i="44"/>
  <c r="W71" i="44"/>
  <c r="X71" i="44"/>
  <c r="Y71" i="44"/>
  <c r="Z71" i="44"/>
  <c r="AA71" i="44"/>
  <c r="AB71" i="44"/>
  <c r="AC71" i="44"/>
  <c r="AD71" i="44"/>
  <c r="AE71" i="44"/>
  <c r="AF71" i="44"/>
  <c r="AG71" i="44"/>
  <c r="L71" i="44"/>
  <c r="L66" i="44"/>
  <c r="L67" i="44"/>
  <c r="L65"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AG64" i="44"/>
  <c r="AF64" i="44"/>
  <c r="AE64" i="44"/>
  <c r="AD64" i="44"/>
  <c r="AC64" i="44"/>
  <c r="AB64" i="44"/>
  <c r="AA64" i="44"/>
  <c r="Z64" i="44"/>
  <c r="Y64" i="44"/>
  <c r="X64" i="44"/>
  <c r="W64" i="44"/>
  <c r="V64" i="44"/>
  <c r="U64" i="44"/>
  <c r="T64" i="44"/>
  <c r="S64" i="44"/>
  <c r="R64" i="44"/>
  <c r="Q64" i="44"/>
  <c r="P64" i="44"/>
  <c r="O64" i="44"/>
  <c r="N64" i="44"/>
  <c r="M64" i="44"/>
  <c r="L64"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O44" i="44"/>
  <c r="AO45" i="44" s="1"/>
  <c r="AO46" i="44" s="1"/>
  <c r="AO47" i="44" s="1"/>
  <c r="AO48" i="44" s="1"/>
  <c r="AO49" i="44" s="1"/>
  <c r="AG44" i="44"/>
  <c r="AF44" i="44"/>
  <c r="AE44" i="44"/>
  <c r="AD44" i="44"/>
  <c r="AC44" i="44"/>
  <c r="AB44" i="44"/>
  <c r="AA44" i="44"/>
  <c r="Z44" i="44"/>
  <c r="Y44" i="44"/>
  <c r="X44" i="44"/>
  <c r="W44" i="44"/>
  <c r="V44" i="44"/>
  <c r="U44" i="44"/>
  <c r="T44" i="44"/>
  <c r="S44" i="44"/>
  <c r="R44" i="44"/>
  <c r="Q44" i="44"/>
  <c r="P44" i="44"/>
  <c r="O44" i="44"/>
  <c r="N44" i="44"/>
  <c r="M44" i="44"/>
  <c r="L44" i="44"/>
  <c r="B44" i="44"/>
  <c r="B45" i="44" s="1"/>
  <c r="B46" i="44" s="1"/>
  <c r="B47" i="44" s="1"/>
  <c r="B48" i="44" s="1"/>
  <c r="B49" i="44" s="1"/>
  <c r="B50" i="44" s="1"/>
  <c r="B51" i="44" s="1"/>
  <c r="B52" i="44" s="1"/>
  <c r="AG43" i="44"/>
  <c r="AF43" i="44"/>
  <c r="AE43" i="44"/>
  <c r="AD43" i="44"/>
  <c r="AC43" i="44"/>
  <c r="AB43" i="44"/>
  <c r="AA43" i="44"/>
  <c r="Z43" i="44"/>
  <c r="Y43" i="44"/>
  <c r="X43" i="44"/>
  <c r="W43" i="44"/>
  <c r="V43" i="44"/>
  <c r="U43" i="44"/>
  <c r="T43" i="44"/>
  <c r="S43" i="44"/>
  <c r="R43" i="44"/>
  <c r="Q43" i="44"/>
  <c r="P43" i="44"/>
  <c r="O43" i="44"/>
  <c r="N43" i="44"/>
  <c r="M43" i="44"/>
  <c r="L43" i="44"/>
  <c r="D42" i="44"/>
  <c r="E42" i="44" s="1"/>
  <c r="F42" i="44" s="1"/>
  <c r="G42" i="44" s="1"/>
  <c r="H42" i="44" s="1"/>
  <c r="I42" i="44" s="1"/>
  <c r="J42" i="44" s="1"/>
  <c r="K42" i="44" s="1"/>
  <c r="L42" i="44" s="1"/>
  <c r="M42" i="44" s="1"/>
  <c r="N42" i="44" s="1"/>
  <c r="O42" i="44" s="1"/>
  <c r="P42" i="44" s="1"/>
  <c r="Q42" i="44" s="1"/>
  <c r="R42" i="44" s="1"/>
  <c r="S42" i="44" s="1"/>
  <c r="T42" i="44" s="1"/>
  <c r="U42" i="44" s="1"/>
  <c r="V42" i="44" s="1"/>
  <c r="W42" i="44" s="1"/>
  <c r="X42" i="44" s="1"/>
  <c r="Y42" i="44" s="1"/>
  <c r="Z42" i="44" s="1"/>
  <c r="AA42" i="44" s="1"/>
  <c r="AB42" i="44" s="1"/>
  <c r="AC42" i="44" s="1"/>
  <c r="AD42" i="44" s="1"/>
  <c r="AE42" i="44" s="1"/>
  <c r="AF42" i="44" s="1"/>
  <c r="AG42" i="44" s="1"/>
  <c r="L28" i="44"/>
  <c r="AO51" i="44" l="1"/>
  <c r="AO52" i="44" s="1"/>
  <c r="AO53" i="44" s="1"/>
  <c r="AO54" i="44" s="1"/>
  <c r="AO55" i="44" s="1"/>
  <c r="AO56" i="44" s="1"/>
  <c r="AO57" i="44" s="1"/>
  <c r="AO58" i="44" s="1"/>
  <c r="AO59" i="44" s="1"/>
  <c r="AO50" i="44"/>
  <c r="B53" i="44"/>
  <c r="B54" i="44" s="1"/>
  <c r="B55" i="44" s="1"/>
  <c r="B56" i="44" s="1"/>
  <c r="B57" i="44" s="1"/>
  <c r="B58" i="44" s="1"/>
  <c r="B59" i="44" s="1"/>
  <c r="B60" i="44" s="1"/>
  <c r="B61" i="44" s="1"/>
  <c r="B62" i="44" s="1"/>
  <c r="B63" i="44" s="1"/>
  <c r="B64" i="44" s="1"/>
  <c r="B65" i="44" s="1"/>
  <c r="B66" i="44" s="1"/>
  <c r="B67" i="44" s="1"/>
  <c r="B68" i="44" s="1"/>
  <c r="B69" i="44" s="1"/>
  <c r="B70" i="44" s="1"/>
  <c r="B71" i="44" s="1"/>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2"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V72" i="44"/>
  <c r="L35" i="44"/>
  <c r="L36"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A72" i="44"/>
  <c r="AD76" i="44"/>
  <c r="R76" i="44"/>
  <c r="AA75" i="44"/>
  <c r="Z72" i="44"/>
  <c r="N72"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W76" i="44"/>
  <c r="AF75" i="44"/>
  <c r="T75" i="44"/>
  <c r="AC74" i="44"/>
  <c r="Q74" i="44"/>
  <c r="Y72" i="44"/>
  <c r="L68"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E62" i="44"/>
  <c r="K68" i="44"/>
  <c r="O75" i="44"/>
  <c r="X74" i="44"/>
  <c r="K72" i="44"/>
  <c r="S62" i="44"/>
  <c r="U62" i="44"/>
  <c r="AG62" i="44"/>
  <c r="L62" i="44"/>
  <c r="X62" i="44"/>
  <c r="AC72" i="44"/>
  <c r="Q72" i="44"/>
  <c r="Z76" i="44"/>
  <c r="N76" i="44"/>
  <c r="W75" i="44"/>
  <c r="AF74" i="44"/>
  <c r="T74" i="44"/>
  <c r="X76" i="44"/>
  <c r="AG75" i="44"/>
  <c r="U75" i="44"/>
  <c r="AD74" i="44"/>
  <c r="R74" i="44"/>
  <c r="AB76" i="44"/>
  <c r="P76" i="44"/>
  <c r="Y75" i="44"/>
  <c r="M75" i="44"/>
  <c r="V74" i="44"/>
  <c r="H62" i="44"/>
  <c r="F72" i="44"/>
  <c r="L74" i="44"/>
  <c r="L77" i="44" s="1"/>
  <c r="AG76" i="44"/>
  <c r="U76" i="44"/>
  <c r="AD75" i="44"/>
  <c r="R75" i="44"/>
  <c r="AA74" i="44"/>
  <c r="O74" i="44"/>
  <c r="K69" i="44"/>
  <c r="AE76" i="44"/>
  <c r="S76" i="44"/>
  <c r="AB75" i="44"/>
  <c r="P75" i="44"/>
  <c r="Y74" i="44"/>
  <c r="M74" i="44"/>
  <c r="K62" i="44"/>
  <c r="J62" i="44"/>
  <c r="AC76" i="44"/>
  <c r="Q76" i="44"/>
  <c r="Z75" i="44"/>
  <c r="N75" i="44"/>
  <c r="W74" i="44"/>
  <c r="J72" i="44"/>
  <c r="I62" i="44"/>
  <c r="AE72" i="44"/>
  <c r="S72" i="44"/>
  <c r="AA76" i="44"/>
  <c r="O76" i="44"/>
  <c r="X75" i="44"/>
  <c r="AG74" i="44"/>
  <c r="U74" i="44"/>
  <c r="H72" i="44"/>
  <c r="G62" i="44"/>
  <c r="F62" i="44"/>
  <c r="K79" i="44"/>
  <c r="K31" i="44" s="1"/>
  <c r="K34" i="44" s="1"/>
  <c r="E62" i="44"/>
  <c r="D62" i="44"/>
  <c r="V76" i="44"/>
  <c r="AE75" i="44"/>
  <c r="S75" i="44"/>
  <c r="AB74" i="44"/>
  <c r="P74" i="44"/>
  <c r="L69" i="44"/>
  <c r="W72" i="44"/>
  <c r="AF76" i="44"/>
  <c r="T76" i="44"/>
  <c r="AC75" i="44"/>
  <c r="Q75" i="44"/>
  <c r="Z74" i="44"/>
  <c r="N74" i="44"/>
  <c r="W62" i="44"/>
  <c r="L70" i="44"/>
  <c r="I72" i="44"/>
  <c r="Y76" i="44"/>
  <c r="M76" i="44"/>
  <c r="V75" i="44"/>
  <c r="AE74" i="44"/>
  <c r="S74" i="44"/>
  <c r="G72" i="44"/>
  <c r="Y62" i="44"/>
  <c r="O62" i="44"/>
  <c r="AA62" i="44"/>
  <c r="AG72" i="44"/>
  <c r="U72" i="44"/>
  <c r="E72" i="44"/>
  <c r="L76" i="44"/>
  <c r="Z62" i="44"/>
  <c r="P62" i="44"/>
  <c r="AB62" i="44"/>
  <c r="L75" i="44"/>
  <c r="L78" i="44" s="1"/>
  <c r="N62" i="44"/>
  <c r="Q62" i="44"/>
  <c r="AC62" i="44"/>
  <c r="X72"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2" i="44"/>
  <c r="R62" i="44"/>
  <c r="T62" i="44"/>
  <c r="AF62" i="44"/>
  <c r="O72" i="44"/>
  <c r="M62" i="44"/>
  <c r="V62" i="44"/>
  <c r="R72" i="44"/>
  <c r="AF72" i="44"/>
  <c r="AD72" i="44"/>
  <c r="T72" i="44"/>
  <c r="M72" i="44"/>
  <c r="P72" i="44"/>
  <c r="AB72" i="44"/>
  <c r="F44" i="29" a="1"/>
  <c r="F44" i="29" s="1"/>
  <c r="M35" i="44" l="1"/>
  <c r="N35" i="44" s="1"/>
  <c r="AE63" i="44"/>
  <c r="N63" i="44"/>
  <c r="AF63" i="44"/>
  <c r="T63" i="44"/>
  <c r="S63" i="44"/>
  <c r="M77" i="44"/>
  <c r="N77" i="44" s="1"/>
  <c r="V63" i="44"/>
  <c r="L26" i="44"/>
  <c r="L27" i="44" s="1"/>
  <c r="X63" i="44"/>
  <c r="U63" i="44"/>
  <c r="L79" i="44"/>
  <c r="L29" i="44" s="1"/>
  <c r="L32" i="44" s="1"/>
  <c r="M63" i="44"/>
  <c r="L63" i="44"/>
  <c r="O63" i="44"/>
  <c r="AA63" i="44"/>
  <c r="Y63" i="44"/>
  <c r="AD63" i="44"/>
  <c r="R63" i="44"/>
  <c r="Z63" i="44"/>
  <c r="M78" i="44"/>
  <c r="W63" i="44"/>
  <c r="Q63" i="44"/>
  <c r="AC63" i="44"/>
  <c r="AG63" i="44"/>
  <c r="AB63" i="44"/>
  <c r="P63" i="44"/>
  <c r="E78" i="60"/>
  <c r="M36" i="44" l="1"/>
  <c r="M79" i="44"/>
  <c r="N79" i="44" s="1"/>
  <c r="L31" i="44"/>
  <c r="L34" i="44" s="1"/>
  <c r="L30" i="44"/>
  <c r="L33" i="44" s="1"/>
  <c r="N36" i="44"/>
  <c r="O35" i="44"/>
  <c r="O77" i="44"/>
  <c r="N78"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0" i="44" l="1"/>
  <c r="M31" i="44"/>
  <c r="M29" i="44"/>
  <c r="O78" i="44"/>
  <c r="N30" i="44"/>
  <c r="N29" i="44"/>
  <c r="P77" i="44"/>
  <c r="O79" i="44"/>
  <c r="N31" i="44"/>
  <c r="O36" i="44"/>
  <c r="P35" i="44"/>
  <c r="L57" i="58"/>
  <c r="H69" i="58" s="1"/>
  <c r="P79" i="44" l="1"/>
  <c r="O31" i="44"/>
  <c r="Q35" i="44"/>
  <c r="P36" i="44"/>
  <c r="O29" i="44"/>
  <c r="Q77" i="44"/>
  <c r="P78" i="44"/>
  <c r="O30" i="44"/>
  <c r="E43" i="57"/>
  <c r="O43" i="57" s="1"/>
  <c r="P43" i="57" s="1"/>
  <c r="Q78" i="44" l="1"/>
  <c r="P30" i="44"/>
  <c r="P29" i="44"/>
  <c r="R77" i="44"/>
  <c r="R35" i="44"/>
  <c r="Q36" i="44"/>
  <c r="Q79" i="44"/>
  <c r="P31" i="44"/>
  <c r="P134" i="57"/>
  <c r="R79" i="44" l="1"/>
  <c r="Q31" i="44"/>
  <c r="S35" i="44"/>
  <c r="R36" i="44"/>
  <c r="Q29" i="44"/>
  <c r="S77" i="44"/>
  <c r="R78" i="44"/>
  <c r="Q30" i="44"/>
  <c r="S78" i="44" l="1"/>
  <c r="R30" i="44"/>
  <c r="T35" i="44"/>
  <c r="S36" i="44"/>
  <c r="R29" i="44"/>
  <c r="T77" i="44"/>
  <c r="S79" i="44"/>
  <c r="R31"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9" i="44" l="1"/>
  <c r="S31" i="44"/>
  <c r="S29" i="44"/>
  <c r="U77" i="44"/>
  <c r="U35" i="44"/>
  <c r="T36" i="44"/>
  <c r="T78" i="44"/>
  <c r="S30"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8" i="44" l="1"/>
  <c r="T30" i="44"/>
  <c r="V35" i="44"/>
  <c r="U36" i="44"/>
  <c r="T29" i="44"/>
  <c r="AA75" i="60"/>
  <c r="T75" i="60"/>
  <c r="U75" i="60"/>
  <c r="Y75" i="60"/>
  <c r="V75" i="60"/>
  <c r="W75" i="60"/>
  <c r="S75" i="60"/>
  <c r="X75" i="60"/>
  <c r="Z75" i="60"/>
  <c r="V77" i="44"/>
  <c r="U79" i="44"/>
  <c r="T31"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9" i="44" l="1"/>
  <c r="V79" i="44"/>
  <c r="U31" i="44"/>
  <c r="W77" i="44"/>
  <c r="V36" i="44"/>
  <c r="W35"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8" i="44"/>
  <c r="U30"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5" i="44" l="1"/>
  <c r="W36" i="44"/>
  <c r="W79" i="44"/>
  <c r="V31" i="44"/>
  <c r="W78" i="44"/>
  <c r="V30" i="44"/>
  <c r="V29" i="44"/>
  <c r="X77" i="44"/>
  <c r="AM30" i="60"/>
  <c r="N73" i="60"/>
  <c r="N80" i="60" s="1"/>
  <c r="O97" i="60"/>
  <c r="W29" i="44" l="1"/>
  <c r="Y35" i="44"/>
  <c r="X36" i="44"/>
  <c r="Y77" i="44"/>
  <c r="X78" i="44"/>
  <c r="W30" i="44"/>
  <c r="X79" i="44"/>
  <c r="W31" i="44"/>
  <c r="P97" i="60"/>
  <c r="O73" i="60"/>
  <c r="O80" i="60" s="1"/>
  <c r="X29" i="44" l="1"/>
  <c r="Z77" i="44"/>
  <c r="Y79" i="44"/>
  <c r="X31" i="44"/>
  <c r="Y78" i="44"/>
  <c r="X30" i="44"/>
  <c r="Y36" i="44"/>
  <c r="Z35" i="44"/>
  <c r="P73" i="60"/>
  <c r="P80" i="60" s="1"/>
  <c r="Q97" i="60"/>
  <c r="Y29" i="44" l="1"/>
  <c r="Z79" i="44"/>
  <c r="Y31" i="44"/>
  <c r="Z36" i="44"/>
  <c r="AA35" i="44"/>
  <c r="Z78" i="44"/>
  <c r="Y30" i="44"/>
  <c r="AA77" i="44"/>
  <c r="Q73" i="60"/>
  <c r="Q80" i="60" s="1"/>
  <c r="R97" i="60"/>
  <c r="Z29" i="44" l="1"/>
  <c r="AA78" i="44"/>
  <c r="Z30" i="44"/>
  <c r="AB35" i="44"/>
  <c r="AA36" i="44"/>
  <c r="AB77" i="44"/>
  <c r="AA79" i="44"/>
  <c r="Z31" i="44"/>
  <c r="R73" i="60"/>
  <c r="R80" i="60" s="1"/>
  <c r="S97" i="60"/>
  <c r="AA29" i="44" l="1"/>
  <c r="AC77" i="44"/>
  <c r="AC35" i="44"/>
  <c r="AB36" i="44"/>
  <c r="AB79" i="44"/>
  <c r="AA31" i="44"/>
  <c r="AB78" i="44"/>
  <c r="AA30" i="44"/>
  <c r="S73" i="60"/>
  <c r="S80" i="60" s="1"/>
  <c r="T97" i="60"/>
  <c r="AB29" i="44" l="1"/>
  <c r="AC79" i="44"/>
  <c r="AB31" i="44"/>
  <c r="AC78" i="44"/>
  <c r="AB30" i="44"/>
  <c r="AC36" i="44"/>
  <c r="AD35" i="44"/>
  <c r="AD77" i="44"/>
  <c r="T73" i="60"/>
  <c r="T80" i="60" s="1"/>
  <c r="U97" i="60"/>
  <c r="AC29" i="44" l="1"/>
  <c r="AD36" i="44"/>
  <c r="AE35" i="44"/>
  <c r="AE77" i="44"/>
  <c r="AD78" i="44"/>
  <c r="AC30" i="44"/>
  <c r="AD79" i="44"/>
  <c r="AC31" i="44"/>
  <c r="U73" i="60"/>
  <c r="U80" i="60" s="1"/>
  <c r="V97" i="60"/>
  <c r="AE79" i="44" l="1"/>
  <c r="AD31" i="44"/>
  <c r="AE78" i="44"/>
  <c r="AD30" i="44"/>
  <c r="AE36" i="44"/>
  <c r="AF35" i="44"/>
  <c r="AD29" i="44"/>
  <c r="AF77" i="44"/>
  <c r="V73" i="60"/>
  <c r="V80" i="60" s="1"/>
  <c r="W97" i="60"/>
  <c r="AE29" i="44" l="1"/>
  <c r="AG77" i="44"/>
  <c r="AF36" i="44"/>
  <c r="AG35" i="44"/>
  <c r="AG36" i="44" s="1"/>
  <c r="AF78" i="44"/>
  <c r="AE30" i="44"/>
  <c r="AF79" i="44"/>
  <c r="AE31" i="44"/>
  <c r="W73" i="60"/>
  <c r="W80" i="60" s="1"/>
  <c r="X97" i="60"/>
  <c r="AF29" i="44" l="1"/>
  <c r="AG79" i="44"/>
  <c r="AF31" i="44"/>
  <c r="AG78" i="44"/>
  <c r="AF30" i="44"/>
  <c r="X73" i="60"/>
  <c r="X80" i="60" s="1"/>
  <c r="Y97" i="60"/>
  <c r="AG30" i="44" l="1"/>
  <c r="AG29" i="44"/>
  <c r="AG31"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8" i="44" l="1"/>
  <c r="N28" i="44"/>
  <c r="O28" i="44"/>
  <c r="P28" i="44"/>
  <c r="Q28" i="44"/>
  <c r="R28" i="44"/>
  <c r="S28" i="44"/>
  <c r="T28" i="44"/>
  <c r="U28" i="44"/>
  <c r="V28" i="44"/>
  <c r="W28" i="44"/>
  <c r="X28" i="44"/>
  <c r="Y28" i="44"/>
  <c r="Z28" i="44"/>
  <c r="AA28" i="44"/>
  <c r="AB28" i="44"/>
  <c r="AC28" i="44"/>
  <c r="AD28" i="44"/>
  <c r="AE28" i="44"/>
  <c r="AF28" i="44"/>
  <c r="AG28"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0" i="44" l="1"/>
  <c r="V68" i="44"/>
  <c r="V69" i="44"/>
  <c r="V33" i="44"/>
  <c r="AC23" i="60" s="1" a="1"/>
  <c r="AC23" i="60" s="1"/>
  <c r="AC35" i="60" s="1"/>
  <c r="V34" i="44"/>
  <c r="V32" i="44"/>
  <c r="X69" i="44"/>
  <c r="X68" i="44"/>
  <c r="X70" i="44"/>
  <c r="X32" i="44"/>
  <c r="AE22" i="60" s="1" a="1"/>
  <c r="AE22" i="60" s="1"/>
  <c r="X33" i="44"/>
  <c r="AE23" i="60" s="1" a="1"/>
  <c r="AE23" i="60" s="1"/>
  <c r="X34" i="44"/>
  <c r="AG68" i="44"/>
  <c r="AG69" i="44"/>
  <c r="AG70" i="44"/>
  <c r="AG32" i="44"/>
  <c r="AG33" i="44"/>
  <c r="AG34" i="44"/>
  <c r="U68" i="44"/>
  <c r="U69" i="44"/>
  <c r="U70" i="44"/>
  <c r="U32" i="44"/>
  <c r="U33" i="44"/>
  <c r="U34" i="44"/>
  <c r="AF68" i="44"/>
  <c r="AF69" i="44"/>
  <c r="AF70" i="44"/>
  <c r="AF32" i="44"/>
  <c r="AM22" i="60" s="1" a="1"/>
  <c r="AM22" i="60" s="1"/>
  <c r="AF34" i="44"/>
  <c r="AM24" i="60" s="1" a="1"/>
  <c r="AM24" i="60" s="1"/>
  <c r="AF33" i="44"/>
  <c r="T68" i="44"/>
  <c r="T70" i="44"/>
  <c r="T69" i="44"/>
  <c r="T34" i="44"/>
  <c r="AA24" i="60" s="1" a="1"/>
  <c r="AA24" i="60" s="1"/>
  <c r="T32" i="44"/>
  <c r="AA22" i="60" s="1" a="1"/>
  <c r="AA22" i="60" s="1"/>
  <c r="T33" i="44"/>
  <c r="AA23" i="60" s="1" a="1"/>
  <c r="AA23" i="60" s="1"/>
  <c r="AA35" i="60" s="1"/>
  <c r="AE70" i="44"/>
  <c r="AE69" i="44"/>
  <c r="AE68" i="44"/>
  <c r="AE32" i="44"/>
  <c r="AE34" i="44"/>
  <c r="AE33" i="44"/>
  <c r="AL23" i="60" s="1" a="1"/>
  <c r="AL23" i="60" s="1"/>
  <c r="H23" i="60" s="1"/>
  <c r="H35" i="60" s="1"/>
  <c r="H38" i="60" s="1"/>
  <c r="S69" i="44"/>
  <c r="S70" i="44"/>
  <c r="S68" i="44"/>
  <c r="S33" i="44"/>
  <c r="Z23" i="60" s="1" a="1"/>
  <c r="Z23" i="60" s="1"/>
  <c r="S34" i="44"/>
  <c r="Z24" i="60" s="1" a="1"/>
  <c r="Z24" i="60" s="1"/>
  <c r="S32" i="44"/>
  <c r="Z22" i="60" s="1" a="1"/>
  <c r="Z22" i="60" s="1"/>
  <c r="AD68" i="44"/>
  <c r="AD69" i="44"/>
  <c r="AD70" i="44"/>
  <c r="AD33" i="44"/>
  <c r="AK23" i="60" s="1" a="1"/>
  <c r="AK23" i="60" s="1"/>
  <c r="AK35" i="60" s="1"/>
  <c r="AD32" i="44"/>
  <c r="AK22" i="60" s="1" a="1"/>
  <c r="AK22" i="60" s="1"/>
  <c r="AD34" i="44"/>
  <c r="AK24" i="60" s="1" a="1"/>
  <c r="AK24" i="60" s="1"/>
  <c r="R69" i="44"/>
  <c r="R68" i="44"/>
  <c r="R70" i="44"/>
  <c r="R34" i="44"/>
  <c r="Y24" i="60" s="1" a="1"/>
  <c r="Y24" i="60" s="1"/>
  <c r="R33" i="44"/>
  <c r="R32" i="44"/>
  <c r="Y22" i="60" s="1" a="1"/>
  <c r="Y22" i="60" s="1"/>
  <c r="Y34" i="60" s="1"/>
  <c r="Y37" i="60" s="1"/>
  <c r="AC69" i="44"/>
  <c r="AC70" i="44"/>
  <c r="AC68" i="44"/>
  <c r="AC32" i="44"/>
  <c r="AC33" i="44"/>
  <c r="AC34" i="44"/>
  <c r="Q69" i="44"/>
  <c r="Q70" i="44"/>
  <c r="Q68" i="44"/>
  <c r="Q33" i="44"/>
  <c r="X23" i="60" s="1" a="1"/>
  <c r="X23" i="60" s="1"/>
  <c r="Q32" i="44"/>
  <c r="X22" i="60" s="1" a="1"/>
  <c r="X22" i="60" s="1"/>
  <c r="X34" i="60" s="1"/>
  <c r="X37" i="60" s="1"/>
  <c r="Q34" i="44"/>
  <c r="W69" i="44"/>
  <c r="W70" i="44"/>
  <c r="W68" i="44"/>
  <c r="W32" i="44"/>
  <c r="AD22" i="60" s="1" a="1"/>
  <c r="AD22" i="60" s="1"/>
  <c r="AD34" i="60" s="1"/>
  <c r="AD37" i="60" s="1"/>
  <c r="W34" i="44"/>
  <c r="W33" i="44"/>
  <c r="AD23" i="60" s="1" a="1"/>
  <c r="AD23" i="60" s="1"/>
  <c r="AD35" i="60" s="1"/>
  <c r="AB68" i="44"/>
  <c r="AB69" i="44"/>
  <c r="AB70" i="44"/>
  <c r="AB32" i="44"/>
  <c r="AI22" i="60" s="1" a="1"/>
  <c r="AI22" i="60" s="1"/>
  <c r="AB34" i="44"/>
  <c r="AB33" i="44"/>
  <c r="AI23" i="60" s="1" a="1"/>
  <c r="AI23" i="60" s="1"/>
  <c r="P68" i="44"/>
  <c r="P69" i="44"/>
  <c r="P70" i="44"/>
  <c r="P34" i="44"/>
  <c r="W24" i="60" s="1" a="1"/>
  <c r="W24" i="60" s="1"/>
  <c r="W36" i="60" s="1"/>
  <c r="P33" i="44"/>
  <c r="W23" i="60" s="1" a="1"/>
  <c r="W23" i="60" s="1"/>
  <c r="P32" i="44"/>
  <c r="W22" i="60" s="1" a="1"/>
  <c r="W22" i="60" s="1"/>
  <c r="AA68" i="44"/>
  <c r="AA70" i="44"/>
  <c r="AA69" i="44"/>
  <c r="AA32" i="44"/>
  <c r="AH22" i="60" s="1" a="1"/>
  <c r="AH22" i="60" s="1"/>
  <c r="AA33" i="44"/>
  <c r="AH23" i="60" s="1" a="1"/>
  <c r="AH23" i="60" s="1"/>
  <c r="AH35" i="60" s="1"/>
  <c r="AH38" i="60" s="1"/>
  <c r="AA34" i="44"/>
  <c r="AH24" i="60" s="1" a="1"/>
  <c r="AH24" i="60" s="1"/>
  <c r="O70" i="44"/>
  <c r="O68" i="44"/>
  <c r="O69" i="44"/>
  <c r="O33" i="44"/>
  <c r="V23" i="60" s="1" a="1"/>
  <c r="V23" i="60" s="1"/>
  <c r="O32" i="44"/>
  <c r="V22" i="60" s="1" a="1"/>
  <c r="V22" i="60" s="1"/>
  <c r="O34" i="44"/>
  <c r="V24" i="60" s="1" a="1"/>
  <c r="V24" i="60" s="1"/>
  <c r="Z68" i="44"/>
  <c r="Z70" i="44"/>
  <c r="Z69" i="44"/>
  <c r="Z32" i="44"/>
  <c r="AG22" i="60" s="1" a="1"/>
  <c r="AG22" i="60" s="1"/>
  <c r="Z34" i="44"/>
  <c r="Z33" i="44"/>
  <c r="AG23" i="60" s="1" a="1"/>
  <c r="AG23" i="60" s="1"/>
  <c r="N70" i="44"/>
  <c r="N68" i="44"/>
  <c r="N69" i="44"/>
  <c r="N32" i="44"/>
  <c r="U22" i="60" s="1" a="1"/>
  <c r="U22" i="60" s="1"/>
  <c r="N34" i="44"/>
  <c r="U24" i="60" s="1" a="1"/>
  <c r="U24" i="60" s="1"/>
  <c r="N33" i="44"/>
  <c r="U23" i="60" s="1" a="1"/>
  <c r="U23" i="60" s="1"/>
  <c r="Y68" i="44"/>
  <c r="Y69" i="44"/>
  <c r="Y70" i="44"/>
  <c r="Y32" i="44"/>
  <c r="AF22" i="60" s="1" a="1"/>
  <c r="AF22" i="60" s="1"/>
  <c r="Y33" i="44"/>
  <c r="AF23" i="60" s="1" a="1"/>
  <c r="AF23" i="60" s="1"/>
  <c r="AF35" i="60" s="1"/>
  <c r="Y34" i="44"/>
  <c r="AF24" i="60" s="1" a="1"/>
  <c r="AF24" i="60" s="1"/>
  <c r="M68" i="44"/>
  <c r="M69" i="44"/>
  <c r="M70" i="44"/>
  <c r="M32" i="44"/>
  <c r="T22" i="60" s="1" a="1"/>
  <c r="T22" i="60" s="1"/>
  <c r="M33" i="44"/>
  <c r="T23" i="60" s="1" a="1"/>
  <c r="T23" i="60" s="1"/>
  <c r="T35" i="60" s="1"/>
  <c r="M34"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6" i="44"/>
  <c r="AF26"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J11" i="55" s="1" a="1"/>
  <c r="J11" i="55" s="1"/>
  <c r="G72" i="56" l="1"/>
  <c r="O143" i="57"/>
  <c r="X143" i="57" s="1"/>
  <c r="F143" i="57" s="1"/>
  <c r="B76" i="56"/>
  <c r="J176" i="56" s="1"/>
  <c r="F92" i="56"/>
  <c r="F43" i="56" s="1"/>
  <c r="H92" i="56"/>
  <c r="B77" i="56"/>
  <c r="J177" i="56" s="1"/>
  <c r="H93" i="56"/>
  <c r="F93" i="56"/>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H100" i="56"/>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G69"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7" i="44"/>
  <c r="C3" i="57"/>
  <c r="E87" i="57"/>
  <c r="E90" i="57" s="1"/>
  <c r="G70" i="56"/>
  <c r="G71" i="56"/>
  <c r="P16"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O144" i="57" l="1"/>
  <c r="X144" i="57" s="1"/>
  <c r="F144" i="57" s="1"/>
  <c r="F58" i="56"/>
  <c r="K185" i="56" s="1"/>
  <c r="F53" i="56"/>
  <c r="K180" i="56" s="1"/>
  <c r="G94" i="56"/>
  <c r="F78" i="56"/>
  <c r="F57" i="56"/>
  <c r="K184" i="56" s="1"/>
  <c r="G92" i="56"/>
  <c r="G43" i="56" s="1"/>
  <c r="F52" i="56"/>
  <c r="G97" i="56"/>
  <c r="G81" i="56" s="1"/>
  <c r="G93" i="56"/>
  <c r="G77" i="56" s="1"/>
  <c r="F46" i="56"/>
  <c r="K177" i="56" s="1"/>
  <c r="F54" i="56"/>
  <c r="K181" i="56" s="1"/>
  <c r="F81" i="56"/>
  <c r="F83" i="56"/>
  <c r="F76" i="56"/>
  <c r="F51" i="56"/>
  <c r="K178" i="56" s="1"/>
  <c r="G98" i="56"/>
  <c r="F55" i="56"/>
  <c r="K182" i="56" s="1"/>
  <c r="G100" i="56"/>
  <c r="G84" i="56" s="1"/>
  <c r="G99" i="56"/>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G76" i="56" l="1"/>
  <c r="P144" i="57"/>
  <c r="Q144" i="57" s="1"/>
  <c r="F89" i="56"/>
  <c r="F48" i="56"/>
  <c r="F39" i="56" s="1"/>
  <c r="P39" i="56" s="1"/>
  <c r="Q39" i="56" s="1"/>
  <c r="F60" i="56"/>
  <c r="F31" i="56" s="1"/>
  <c r="G31" i="56" s="1"/>
  <c r="P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P28" i="56" s="1"/>
  <c r="M14" i="56"/>
  <c r="L14" i="56"/>
  <c r="M218" i="57"/>
  <c r="Q198" i="57"/>
  <c r="O214" i="57"/>
  <c r="R197" i="57" s="1"/>
  <c r="N217" i="57"/>
  <c r="R17" i="56"/>
  <c r="U17" i="56"/>
  <c r="M17" i="56" s="1"/>
  <c r="V17" i="56"/>
  <c r="AD17" i="56"/>
  <c r="T17" i="56"/>
  <c r="L17" i="56" s="1"/>
  <c r="P17" i="56"/>
  <c r="AC17" i="56"/>
  <c r="X17" i="56"/>
  <c r="AB17" i="56"/>
  <c r="Z17" i="56"/>
  <c r="G18" i="56"/>
  <c r="F19" i="56"/>
  <c r="P199" i="57"/>
  <c r="N231" i="57"/>
  <c r="F35" i="56"/>
  <c r="G35" i="56" s="1"/>
  <c r="P35" i="56" s="1"/>
  <c r="P110" i="56"/>
  <c r="N259" i="57"/>
  <c r="P249" i="57"/>
  <c r="O232" i="57"/>
  <c r="O228" i="57"/>
  <c r="P250" i="57"/>
  <c r="O229" i="57"/>
  <c r="O230" i="57"/>
  <c r="P251" i="57"/>
  <c r="F29" i="56"/>
  <c r="G29" i="56" s="1"/>
  <c r="P29" i="56" s="1"/>
  <c r="Q109" i="56"/>
  <c r="Q108" i="56"/>
  <c r="R106" i="56"/>
  <c r="Q107" i="56"/>
  <c r="O252" i="57"/>
  <c r="F40" i="56"/>
  <c r="T138" i="57"/>
  <c r="K138" i="57" s="1"/>
  <c r="Y144" i="57" l="1"/>
  <c r="G144" i="57" s="1"/>
  <c r="H27" i="57"/>
  <c r="F32" i="56"/>
  <c r="G32" i="56" s="1"/>
  <c r="P32" i="56" s="1"/>
  <c r="Q32" i="56" s="1"/>
  <c r="F30" i="56"/>
  <c r="G30" i="56" s="1"/>
  <c r="P30" i="56" s="1"/>
  <c r="Q30" i="56" s="1"/>
  <c r="X39" i="56"/>
  <c r="F34" i="56"/>
  <c r="G34" i="56" s="1"/>
  <c r="P34" i="56" s="1"/>
  <c r="F33" i="56"/>
  <c r="G33" i="56" s="1"/>
  <c r="P33" i="56" s="1"/>
  <c r="X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X32" i="56"/>
  <c r="AB41" i="57"/>
  <c r="AC41" i="57" s="1"/>
  <c r="AD41" i="57" s="1"/>
  <c r="Y63" i="56"/>
  <c r="R63" i="56"/>
  <c r="Y70" i="56"/>
  <c r="R70" i="56"/>
  <c r="AA41" i="57"/>
  <c r="I41" i="57" s="1"/>
  <c r="Y64" i="56"/>
  <c r="R64" i="56"/>
  <c r="Q29" i="56"/>
  <c r="X29" i="56"/>
  <c r="Q82" i="57"/>
  <c r="Z67" i="56"/>
  <c r="AB67" i="56" s="1"/>
  <c r="S67" i="56"/>
  <c r="AA67" i="56" s="1"/>
  <c r="T67" i="56"/>
  <c r="Q34" i="56"/>
  <c r="X34" i="56"/>
  <c r="Q33" i="56"/>
  <c r="Z25" i="57"/>
  <c r="Z54" i="57" s="1"/>
  <c r="R72" i="56"/>
  <c r="Y72" i="56"/>
  <c r="R68" i="56"/>
  <c r="Y68" i="56"/>
  <c r="R71" i="56"/>
  <c r="Y71" i="56"/>
  <c r="Z26" i="57"/>
  <c r="Z55" i="57" s="1"/>
  <c r="AA30" i="57"/>
  <c r="I30" i="57" s="1"/>
  <c r="AB30" i="57"/>
  <c r="J30" i="57" s="1"/>
  <c r="Y69" i="56"/>
  <c r="R69" i="56"/>
  <c r="R66" i="56"/>
  <c r="Y66" i="56"/>
  <c r="X35"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O259" i="57"/>
  <c r="Q250" i="57"/>
  <c r="Q251" i="57"/>
  <c r="P230" i="57"/>
  <c r="Q249" i="57"/>
  <c r="P232" i="57"/>
  <c r="P228" i="57"/>
  <c r="P229" i="57"/>
  <c r="U138" i="57"/>
  <c r="L138" i="57" s="1"/>
  <c r="P252" i="57"/>
  <c r="O231" i="57"/>
  <c r="H33" i="56"/>
  <c r="I33" i="56" s="1"/>
  <c r="Q110" i="56"/>
  <c r="H35" i="56"/>
  <c r="I35" i="56" s="1"/>
  <c r="S106" i="56"/>
  <c r="R109" i="56"/>
  <c r="R107" i="56"/>
  <c r="R108" i="56"/>
  <c r="H32" i="56"/>
  <c r="I32" i="56" s="1"/>
  <c r="H31" i="56"/>
  <c r="I31" i="56" s="1"/>
  <c r="H29" i="56"/>
  <c r="I29" i="56" s="1"/>
  <c r="H30" i="56"/>
  <c r="I30" i="56" s="1"/>
  <c r="H34" i="56" l="1"/>
  <c r="I34" i="56" s="1"/>
  <c r="X30" i="56"/>
  <c r="G36" i="56"/>
  <c r="X36" i="56" s="1"/>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66" i="56" l="1"/>
  <c r="P3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AB32" i="56" s="1"/>
  <c r="AC32" i="56" s="1"/>
  <c r="AD32" i="56" s="1"/>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T33" i="56"/>
  <c r="U28" i="56" l="1"/>
  <c r="N71" i="56"/>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5" i="55"/>
  <c r="AO75" i="55"/>
  <c r="AN75" i="55"/>
  <c r="AM75" i="55"/>
  <c r="AL75" i="55"/>
  <c r="AK75" i="55"/>
  <c r="AJ75" i="55"/>
  <c r="AI75" i="55"/>
  <c r="AH75" i="55"/>
  <c r="AG75" i="55"/>
  <c r="AF75" i="55"/>
  <c r="AE75" i="55"/>
  <c r="AD75" i="55"/>
  <c r="AC75" i="55"/>
  <c r="AB75" i="55"/>
  <c r="AA75" i="55"/>
  <c r="Z75" i="55"/>
  <c r="Y75" i="55"/>
  <c r="X75" i="55"/>
  <c r="W75" i="55"/>
  <c r="V75" i="55"/>
  <c r="U75" i="55"/>
  <c r="T75" i="55"/>
  <c r="S75" i="55"/>
  <c r="R75" i="55"/>
  <c r="Q75" i="55"/>
  <c r="P75" i="55"/>
  <c r="O75" i="55"/>
  <c r="N75" i="55"/>
  <c r="M75" i="55"/>
  <c r="L75" i="55"/>
  <c r="K75" i="55"/>
  <c r="J75" i="55"/>
  <c r="P73" i="55"/>
  <c r="G45" i="55"/>
  <c r="D42" i="55"/>
  <c r="D41" i="55"/>
  <c r="D40" i="55"/>
  <c r="D39" i="55"/>
  <c r="D38" i="55"/>
  <c r="D37" i="55"/>
  <c r="D36" i="55"/>
  <c r="D35" i="55"/>
  <c r="D34" i="55"/>
  <c r="D33" i="55"/>
  <c r="D32" i="55"/>
  <c r="D30" i="55"/>
  <c r="E136" i="47" s="1"/>
  <c r="A42" i="55"/>
  <c r="C59" i="55"/>
  <c r="D23" i="55"/>
  <c r="A41" i="55" s="1"/>
  <c r="A39" i="55"/>
  <c r="D18" i="55"/>
  <c r="A36" i="55" s="1"/>
  <c r="C18" i="55"/>
  <c r="A34" i="55"/>
  <c r="C51" i="55"/>
  <c r="A33" i="55"/>
  <c r="C50" i="55"/>
  <c r="A32" i="55"/>
  <c r="C49" i="55"/>
  <c r="A30" i="55"/>
  <c r="C47" i="55"/>
  <c r="A28" i="55"/>
  <c r="C45"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4" i="55" a="1"/>
  <c r="H136" i="47" l="1"/>
  <c r="I136" i="47"/>
  <c r="G136" i="47"/>
  <c r="L136" i="47"/>
  <c r="J136" i="47"/>
  <c r="K136" i="47"/>
  <c r="P74" i="55"/>
  <c r="X6" i="55"/>
  <c r="X7" i="55" s="1"/>
  <c r="AJ6" i="55"/>
  <c r="AJ7" i="55" s="1"/>
  <c r="Y6" i="55"/>
  <c r="Y7" i="55" s="1"/>
  <c r="L6" i="55"/>
  <c r="L7" i="55" s="1"/>
  <c r="M6" i="55"/>
  <c r="M7" i="55" s="1"/>
  <c r="AH6" i="55"/>
  <c r="AH7" i="55" s="1"/>
  <c r="AK6" i="55"/>
  <c r="AK7" i="55" s="1"/>
  <c r="D97" i="55"/>
  <c r="B50" i="55"/>
  <c r="B49" i="55"/>
  <c r="B23" i="55"/>
  <c r="B58" i="55" s="1"/>
  <c r="D76" i="55"/>
  <c r="B59" i="55"/>
  <c r="B51" i="55"/>
  <c r="B57" i="55"/>
  <c r="D19" i="55"/>
  <c r="A37" i="55" s="1"/>
  <c r="B47" i="55"/>
  <c r="A35" i="55"/>
  <c r="J6" i="55"/>
  <c r="J7" i="55" s="1"/>
  <c r="C57" i="55"/>
  <c r="C23" i="55"/>
  <c r="C58" i="55" s="1"/>
  <c r="AG7" i="55"/>
  <c r="C19" i="55"/>
  <c r="C53" i="55"/>
  <c r="V6" i="55"/>
  <c r="V7" i="55" s="1"/>
  <c r="B56" i="55"/>
  <c r="K6" i="55"/>
  <c r="K7" i="55" s="1"/>
  <c r="W6" i="55"/>
  <c r="W7" i="55" s="1"/>
  <c r="AI6" i="55"/>
  <c r="AI7" i="55" s="1"/>
  <c r="C56" i="55"/>
  <c r="C76" i="55"/>
  <c r="A40" i="55"/>
  <c r="N6" i="55"/>
  <c r="N7" i="55" s="1"/>
  <c r="Z6" i="55"/>
  <c r="Z7" i="55" s="1"/>
  <c r="AL6" i="55"/>
  <c r="AL7" i="55" s="1"/>
  <c r="B52" i="55"/>
  <c r="O6" i="55"/>
  <c r="O7" i="55" s="1"/>
  <c r="AA6" i="55"/>
  <c r="AA7" i="55" s="1"/>
  <c r="AM6" i="55"/>
  <c r="AM7" i="55" s="1"/>
  <c r="B45" i="55"/>
  <c r="C52" i="55"/>
  <c r="P6" i="55"/>
  <c r="P7" i="55" s="1"/>
  <c r="AB6" i="55"/>
  <c r="AB7" i="55" s="1"/>
  <c r="AN6" i="55"/>
  <c r="AN7" i="55" s="1"/>
  <c r="Q6" i="55"/>
  <c r="Q7" i="55" s="1"/>
  <c r="AC6" i="55"/>
  <c r="AC7" i="55" s="1"/>
  <c r="AO6" i="55"/>
  <c r="AO7" i="55" s="1"/>
  <c r="R6" i="55"/>
  <c r="R7" i="55" s="1"/>
  <c r="AD6" i="55"/>
  <c r="AD7" i="55" s="1"/>
  <c r="AP6" i="55"/>
  <c r="AP7" i="55" s="1"/>
  <c r="S6" i="55"/>
  <c r="S7" i="55" s="1"/>
  <c r="AE6" i="55"/>
  <c r="AE7" i="55" s="1"/>
  <c r="B18" i="55"/>
  <c r="T6" i="55"/>
  <c r="T7" i="55" s="1"/>
  <c r="AF6" i="55"/>
  <c r="AF7" i="55" s="1"/>
  <c r="U6" i="55"/>
  <c r="U7" i="55" s="1"/>
  <c r="C97" i="55"/>
  <c r="R46" i="55" l="1" a="1"/>
  <c r="R46" i="55" s="1"/>
  <c r="R48" i="55" a="1"/>
  <c r="R48"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6" i="55" a="1"/>
  <c r="AN46" i="55" s="1"/>
  <c r="AN48" i="55" a="1"/>
  <c r="AN48" i="55" s="1"/>
  <c r="AO48" i="55" s="1" a="1"/>
  <c r="AO48" i="55" s="1"/>
  <c r="AP48" i="55" s="1" a="1"/>
  <c r="AP48" i="55" s="1"/>
  <c r="AB46" i="55" a="1"/>
  <c r="AB46" i="55" s="1"/>
  <c r="AC46" i="55" s="1"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B48" i="55" a="1"/>
  <c r="AB48" i="55" s="1"/>
  <c r="J46" i="55" a="1"/>
  <c r="J46" i="55" s="1"/>
  <c r="J48" i="55" a="1"/>
  <c r="J48" i="55" s="1"/>
  <c r="K48" i="55" s="1" a="1"/>
  <c r="K48" i="55" s="1"/>
  <c r="L48" i="55" s="1" a="1"/>
  <c r="L48" i="55" s="1"/>
  <c r="M48" i="55" s="1" a="1"/>
  <c r="M48" i="55" s="1"/>
  <c r="N48" i="55" s="1" a="1"/>
  <c r="N48" i="55" s="1"/>
  <c r="O48" i="55" s="1" a="1"/>
  <c r="O48" i="55" s="1"/>
  <c r="P48" i="55" s="1" a="1"/>
  <c r="P48" i="55" s="1"/>
  <c r="Q48" i="55" s="1" a="1"/>
  <c r="Q48" i="55" s="1"/>
  <c r="AO46" i="55" a="1"/>
  <c r="AO46" i="55" s="1"/>
  <c r="AP46" i="55" s="1" a="1"/>
  <c r="AP46" i="55" s="1"/>
  <c r="T46" i="55"/>
  <c r="U46" i="55" s="1"/>
  <c r="V46" i="55" s="1"/>
  <c r="W46" i="55" s="1"/>
  <c r="AA46" i="55"/>
  <c r="Y46" i="55"/>
  <c r="K46" i="55" a="1"/>
  <c r="K46" i="55" s="1"/>
  <c r="L46" i="55" s="1" a="1"/>
  <c r="L46" i="55" s="1"/>
  <c r="M46" i="55" s="1" a="1"/>
  <c r="M46" i="55" s="1"/>
  <c r="N46" i="55" s="1" a="1"/>
  <c r="N46" i="55" s="1"/>
  <c r="O46" i="55" s="1" a="1"/>
  <c r="O46" i="55" s="1"/>
  <c r="P46" i="55" s="1" a="1"/>
  <c r="P46" i="55" s="1"/>
  <c r="Q46" i="55" s="1" a="1"/>
  <c r="Q46" i="55" s="1"/>
  <c r="R59" i="55" a="1"/>
  <c r="R59" i="55" s="1"/>
  <c r="S59" i="55" s="1" a="1"/>
  <c r="S59" i="55" s="1"/>
  <c r="R54" i="55" a="1"/>
  <c r="R54" i="55" s="1"/>
  <c r="S54" i="55" s="1" a="1"/>
  <c r="S54" i="55" s="1"/>
  <c r="R49" i="55" a="1"/>
  <c r="R49" i="55" s="1"/>
  <c r="R57" i="55" a="1"/>
  <c r="R57" i="55" s="1"/>
  <c r="R52" i="55" a="1"/>
  <c r="R52" i="55" s="1"/>
  <c r="R56" i="55" a="1"/>
  <c r="R56" i="55" s="1"/>
  <c r="R55" i="55" a="1"/>
  <c r="R55" i="55" s="1"/>
  <c r="R58" i="55" a="1"/>
  <c r="R58" i="55" s="1"/>
  <c r="R50" i="55" a="1"/>
  <c r="R50" i="55" s="1"/>
  <c r="R47" i="55" a="1"/>
  <c r="R47" i="55" s="1"/>
  <c r="R51" i="55" a="1"/>
  <c r="R51" i="55" s="1"/>
  <c r="R53" i="55" a="1"/>
  <c r="R53" i="55" s="1"/>
  <c r="S53" i="55" s="1" a="1"/>
  <c r="S53" i="55" s="1"/>
  <c r="R45" i="55" a="1"/>
  <c r="R45" i="55" s="1"/>
  <c r="AN59" i="55" a="1"/>
  <c r="AN59" i="55" s="1"/>
  <c r="AO59" i="55" s="1" a="1"/>
  <c r="AO59" i="55" s="1"/>
  <c r="AP59" i="55" s="1" a="1"/>
  <c r="AP59" i="55" s="1"/>
  <c r="AN57" i="55" a="1"/>
  <c r="AN57" i="55" s="1"/>
  <c r="AO57" i="55" s="1" a="1"/>
  <c r="AO57" i="55" s="1"/>
  <c r="AP57" i="55" s="1" a="1"/>
  <c r="AP57" i="55" s="1"/>
  <c r="AN55" i="55" a="1"/>
  <c r="AN55" i="55" s="1"/>
  <c r="AO55" i="55" s="1" a="1"/>
  <c r="AO55" i="55" s="1"/>
  <c r="AP55" i="55" s="1" a="1"/>
  <c r="AP55"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58" i="55" a="1"/>
  <c r="AN58" i="55" s="1"/>
  <c r="AO58" i="55" s="1" a="1"/>
  <c r="AO58" i="55" s="1"/>
  <c r="AP58" i="55" s="1" a="1"/>
  <c r="AP58" i="55" s="1"/>
  <c r="AN45" i="55" a="1"/>
  <c r="AN45" i="55" s="1"/>
  <c r="AO45" i="55" s="1" a="1"/>
  <c r="AO45" i="55" s="1"/>
  <c r="AP45" i="55" s="1" a="1"/>
  <c r="AP45" i="55" s="1"/>
  <c r="AN56" i="55" a="1"/>
  <c r="AN56" i="55" s="1"/>
  <c r="AO56" i="55" s="1" a="1"/>
  <c r="AO56" i="55" s="1"/>
  <c r="AP56" i="55" s="1" a="1"/>
  <c r="AP56" i="55" s="1"/>
  <c r="AN50" i="55" a="1"/>
  <c r="AN50" i="55" s="1"/>
  <c r="AO50" i="55" s="1" a="1"/>
  <c r="AO50" i="55" s="1"/>
  <c r="AP50" i="55" s="1" a="1"/>
  <c r="AP50" i="55" s="1"/>
  <c r="AN52" i="55" a="1"/>
  <c r="AN52" i="55" s="1"/>
  <c r="AO52" i="55" s="1" a="1"/>
  <c r="AO52" i="55" s="1"/>
  <c r="AP52" i="55" s="1" a="1"/>
  <c r="AP52" i="55" s="1"/>
  <c r="AN54" i="55" a="1"/>
  <c r="AN54" i="55" s="1"/>
  <c r="AO54" i="55" s="1" a="1"/>
  <c r="AO54" i="55" s="1"/>
  <c r="AP54" i="55" s="1" a="1"/>
  <c r="AP54" i="55" s="1"/>
  <c r="AN47" i="55" a="1"/>
  <c r="AN47" i="55" s="1"/>
  <c r="AO47" i="55" s="1" a="1"/>
  <c r="AO47" i="55" s="1"/>
  <c r="AP47" i="55" s="1" a="1"/>
  <c r="AP47" i="55" s="1"/>
  <c r="AB59" i="55" a="1"/>
  <c r="AB59" i="55" s="1"/>
  <c r="AB57" i="55" a="1"/>
  <c r="AB57" i="55" s="1"/>
  <c r="AB55" i="55" a="1"/>
  <c r="AB55" i="55" s="1"/>
  <c r="AB53" i="55" a="1"/>
  <c r="AB53" i="55" s="1"/>
  <c r="AB51" i="55" a="1"/>
  <c r="AB51" i="55" s="1"/>
  <c r="AB49" i="55" a="1"/>
  <c r="AB49" i="55" s="1"/>
  <c r="AB47" i="55" a="1"/>
  <c r="AB47" i="55" s="1"/>
  <c r="AB54" i="55" a="1"/>
  <c r="AB54" i="55" s="1"/>
  <c r="AB52" i="55" a="1"/>
  <c r="AB52" i="55" s="1"/>
  <c r="AB56" i="55" a="1"/>
  <c r="AB56" i="55" s="1"/>
  <c r="AB58" i="55" a="1"/>
  <c r="AB58" i="55" s="1"/>
  <c r="AB50" i="55" a="1"/>
  <c r="AB50" i="55" s="1"/>
  <c r="AB45" i="55" a="1"/>
  <c r="AB45" i="55" s="1"/>
  <c r="S58" i="55" a="1"/>
  <c r="S58" i="55" s="1"/>
  <c r="S52" i="55" a="1"/>
  <c r="S52" i="55" s="1"/>
  <c r="S49" i="55" a="1"/>
  <c r="S49" i="55" s="1"/>
  <c r="S57" i="55" a="1"/>
  <c r="S57" i="55" s="1"/>
  <c r="S55" i="55" a="1"/>
  <c r="S55" i="55" s="1"/>
  <c r="J59" i="55" a="1"/>
  <c r="J59" i="55" s="1"/>
  <c r="K59" i="55" s="1" a="1"/>
  <c r="K59" i="55" s="1"/>
  <c r="L59" i="55" s="1" a="1"/>
  <c r="L59" i="55" s="1"/>
  <c r="M59" i="55" s="1" a="1"/>
  <c r="M59" i="55" s="1"/>
  <c r="N59" i="55" s="1" a="1"/>
  <c r="N59" i="55" s="1"/>
  <c r="O59" i="55" s="1" a="1"/>
  <c r="O59" i="55" s="1"/>
  <c r="P59" i="55" s="1" a="1"/>
  <c r="P59" i="55" s="1"/>
  <c r="Q59" i="55" s="1" a="1"/>
  <c r="Q59" i="55" s="1"/>
  <c r="J57" i="55" a="1"/>
  <c r="J57" i="55" s="1"/>
  <c r="K57" i="55" s="1" a="1"/>
  <c r="K57" i="55" s="1"/>
  <c r="L57" i="55" s="1" a="1"/>
  <c r="L57" i="55" s="1"/>
  <c r="M57" i="55" s="1" a="1"/>
  <c r="M57" i="55" s="1"/>
  <c r="N57" i="55" s="1" a="1"/>
  <c r="N57" i="55" s="1"/>
  <c r="O57" i="55" s="1" a="1"/>
  <c r="O57" i="55" s="1"/>
  <c r="P57" i="55" s="1" a="1"/>
  <c r="P57" i="55" s="1"/>
  <c r="Q57" i="55" s="1" a="1"/>
  <c r="Q57" i="55" s="1"/>
  <c r="J55" i="55" a="1"/>
  <c r="J55" i="55" s="1"/>
  <c r="K55" i="55" s="1" a="1"/>
  <c r="K55" i="55" s="1"/>
  <c r="L55" i="55" s="1" a="1"/>
  <c r="L55" i="55" s="1"/>
  <c r="M55" i="55" s="1" a="1"/>
  <c r="M55" i="55" s="1"/>
  <c r="N55" i="55" s="1" a="1"/>
  <c r="N55" i="55" s="1"/>
  <c r="O55" i="55" s="1" a="1"/>
  <c r="O55" i="55" s="1"/>
  <c r="P55" i="55" s="1" a="1"/>
  <c r="P55" i="55" s="1"/>
  <c r="Q55" i="55" s="1" a="1"/>
  <c r="Q55"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58" i="55" a="1"/>
  <c r="J58" i="55" s="1"/>
  <c r="K58" i="55" s="1" a="1"/>
  <c r="K58" i="55" s="1"/>
  <c r="L58" i="55" s="1" a="1"/>
  <c r="L58" i="55" s="1"/>
  <c r="M58" i="55" s="1" a="1"/>
  <c r="M58" i="55" s="1"/>
  <c r="N58" i="55" s="1" a="1"/>
  <c r="N58" i="55" s="1"/>
  <c r="O58" i="55" s="1" a="1"/>
  <c r="O58" i="55" s="1"/>
  <c r="P58" i="55" s="1" a="1"/>
  <c r="P58" i="55" s="1"/>
  <c r="Q58" i="55" s="1" a="1"/>
  <c r="Q58" i="55" s="1"/>
  <c r="J54" i="55" a="1"/>
  <c r="J54" i="55" s="1"/>
  <c r="K54" i="55" s="1" a="1"/>
  <c r="K54" i="55" s="1"/>
  <c r="L54" i="55" s="1" a="1"/>
  <c r="L54" i="55" s="1"/>
  <c r="M54" i="55" s="1" a="1"/>
  <c r="M54" i="55" s="1"/>
  <c r="N54" i="55" s="1" a="1"/>
  <c r="N54" i="55" s="1"/>
  <c r="O54" i="55" s="1" a="1"/>
  <c r="O54" i="55" s="1"/>
  <c r="P54" i="55" s="1" a="1"/>
  <c r="P54" i="55" s="1"/>
  <c r="Q54" i="55" s="1" a="1"/>
  <c r="Q54" i="55" s="1"/>
  <c r="J45" i="55" a="1"/>
  <c r="J45" i="55" s="1"/>
  <c r="K45" i="55" s="1" a="1"/>
  <c r="K45" i="55" s="1"/>
  <c r="L45" i="55" s="1" a="1"/>
  <c r="L45" i="55" s="1"/>
  <c r="M45" i="55" s="1" a="1"/>
  <c r="M45" i="55" s="1"/>
  <c r="N45" i="55" s="1" a="1"/>
  <c r="N45" i="55" s="1"/>
  <c r="O45" i="55" s="1" a="1"/>
  <c r="O45" i="55" s="1"/>
  <c r="P45" i="55" s="1" a="1"/>
  <c r="P45" i="55" s="1"/>
  <c r="Q45" i="55" s="1" a="1"/>
  <c r="Q45" i="55" s="1"/>
  <c r="J47" i="55" a="1"/>
  <c r="J47" i="55" s="1"/>
  <c r="K47" i="55" s="1" a="1"/>
  <c r="K47" i="55" s="1"/>
  <c r="L47" i="55" s="1" a="1"/>
  <c r="L47" i="55" s="1"/>
  <c r="M47" i="55" s="1" a="1"/>
  <c r="M47" i="55" s="1"/>
  <c r="N47" i="55" s="1" a="1"/>
  <c r="N47" i="55" s="1"/>
  <c r="O47" i="55" s="1" a="1"/>
  <c r="O47" i="55" s="1"/>
  <c r="P47" i="55" s="1" a="1"/>
  <c r="P47" i="55" s="1"/>
  <c r="Q47" i="55" s="1" a="1"/>
  <c r="Q47" i="55" s="1"/>
  <c r="J56" i="55" a="1"/>
  <c r="J56" i="55" s="1"/>
  <c r="K56" i="55" s="1" a="1"/>
  <c r="K56" i="55" s="1"/>
  <c r="L56" i="55" s="1" a="1"/>
  <c r="L56" i="55" s="1"/>
  <c r="M56" i="55" s="1" a="1"/>
  <c r="M56" i="55" s="1"/>
  <c r="N56" i="55" s="1" a="1"/>
  <c r="N56" i="55" s="1"/>
  <c r="O56" i="55" s="1" a="1"/>
  <c r="O56" i="55" s="1"/>
  <c r="P56" i="55" s="1" a="1"/>
  <c r="P56" i="55" s="1"/>
  <c r="Q56" i="55" s="1" a="1"/>
  <c r="Q56" i="55" s="1"/>
  <c r="J50" i="55" a="1"/>
  <c r="J50" i="55" s="1"/>
  <c r="K50" i="55" s="1" a="1"/>
  <c r="K50" i="55" s="1"/>
  <c r="L50" i="55" s="1" a="1"/>
  <c r="L50" i="55" s="1"/>
  <c r="M50" i="55" s="1" a="1"/>
  <c r="M50" i="55" s="1"/>
  <c r="N50" i="55" s="1" a="1"/>
  <c r="N50" i="55" s="1"/>
  <c r="O50" i="55" s="1" a="1"/>
  <c r="O50" i="55" s="1"/>
  <c r="P50" i="55" s="1" a="1"/>
  <c r="P50" i="55" s="1"/>
  <c r="Q50" i="55" s="1" a="1"/>
  <c r="Q50" i="55" s="1"/>
  <c r="J52" i="55" a="1"/>
  <c r="J52" i="55" s="1"/>
  <c r="K52" i="55" s="1" a="1"/>
  <c r="K52" i="55" s="1"/>
  <c r="L52" i="55" s="1" a="1"/>
  <c r="L52" i="55" s="1"/>
  <c r="M52" i="55" s="1" a="1"/>
  <c r="M52" i="55" s="1"/>
  <c r="N52" i="55" s="1" a="1"/>
  <c r="N52" i="55" s="1"/>
  <c r="O52" i="55" s="1" a="1"/>
  <c r="O52" i="55" s="1"/>
  <c r="P52" i="55" s="1" a="1"/>
  <c r="P52" i="55" s="1"/>
  <c r="Q52" i="55" s="1" a="1"/>
  <c r="Q52" i="55" s="1"/>
  <c r="D20" i="55"/>
  <c r="A38" i="55" s="1"/>
  <c r="D118" i="55"/>
  <c r="B139" i="55"/>
  <c r="C118" i="55"/>
  <c r="C54" i="55"/>
  <c r="C20" i="55"/>
  <c r="B19" i="55"/>
  <c r="B53" i="55"/>
  <c r="Z46" i="55" l="1"/>
  <c r="AA48" i="55"/>
  <c r="T48" i="55"/>
  <c r="U48" i="55" s="1"/>
  <c r="V48" i="55" s="1"/>
  <c r="W48" i="55" s="1"/>
  <c r="Z48" i="55"/>
  <c r="X48" i="55"/>
  <c r="Y48" i="55"/>
  <c r="X46" i="55"/>
  <c r="C55" i="55"/>
  <c r="T56" i="55"/>
  <c r="U56" i="55" s="1"/>
  <c r="V56" i="55" s="1"/>
  <c r="W56" i="55" s="1"/>
  <c r="X56" i="55" s="1"/>
  <c r="Y56" i="55" s="1"/>
  <c r="Z56" i="55" s="1"/>
  <c r="AA56" i="55" s="1"/>
  <c r="T47" i="55"/>
  <c r="U47" i="55" s="1"/>
  <c r="V47" i="55" s="1"/>
  <c r="W47" i="55" s="1"/>
  <c r="X47" i="55" s="1"/>
  <c r="Y47" i="55" s="1"/>
  <c r="Z47" i="55" s="1"/>
  <c r="AA47" i="55" s="1"/>
  <c r="T54" i="55"/>
  <c r="U54" i="55" s="1"/>
  <c r="V54" i="55" s="1"/>
  <c r="W54" i="55" s="1"/>
  <c r="X54" i="55" s="1"/>
  <c r="Y54" i="55" s="1"/>
  <c r="Z54" i="55" s="1"/>
  <c r="AA54" i="55" s="1"/>
  <c r="T49" i="55"/>
  <c r="U49" i="55" s="1"/>
  <c r="V49" i="55" s="1"/>
  <c r="W49" i="55" s="1"/>
  <c r="X49" i="55" s="1"/>
  <c r="Y49" i="55" s="1"/>
  <c r="Z49" i="55" s="1"/>
  <c r="AA49" i="55" s="1"/>
  <c r="X52" i="55"/>
  <c r="Y52" i="55"/>
  <c r="Z52" i="55" s="1"/>
  <c r="AA52" i="55" s="1"/>
  <c r="T52" i="55"/>
  <c r="U52" i="55" s="1"/>
  <c r="V52" i="55" s="1"/>
  <c r="W52" i="55" s="1"/>
  <c r="T51" i="55"/>
  <c r="U51" i="55" s="1"/>
  <c r="V51" i="55" s="1"/>
  <c r="W51" i="55" s="1"/>
  <c r="X51" i="55"/>
  <c r="Y51" i="55" s="1"/>
  <c r="Z51" i="55" s="1"/>
  <c r="AA51" i="55" s="1"/>
  <c r="T53" i="55"/>
  <c r="U53" i="55" s="1"/>
  <c r="V53" i="55" s="1"/>
  <c r="W53" i="55" s="1"/>
  <c r="X53" i="55" s="1"/>
  <c r="Y53" i="55" s="1"/>
  <c r="Z53" i="55" s="1"/>
  <c r="AA53" i="55" s="1"/>
  <c r="T55" i="55"/>
  <c r="U55" i="55" s="1"/>
  <c r="V55" i="55" s="1"/>
  <c r="W55" i="55" s="1"/>
  <c r="X55" i="55" s="1"/>
  <c r="Y55" i="55" s="1"/>
  <c r="Z55" i="55" s="1"/>
  <c r="AA55" i="55" s="1"/>
  <c r="T57" i="55"/>
  <c r="U57" i="55" s="1"/>
  <c r="V57" i="55" s="1"/>
  <c r="W57" i="55" s="1"/>
  <c r="X57" i="55"/>
  <c r="Y57" i="55" s="1"/>
  <c r="Z57" i="55" s="1"/>
  <c r="AA57" i="55" s="1"/>
  <c r="T59" i="55"/>
  <c r="U59" i="55" s="1"/>
  <c r="V59" i="55" s="1"/>
  <c r="W59" i="55" s="1"/>
  <c r="X59" i="55" s="1"/>
  <c r="Y59" i="55" s="1"/>
  <c r="Z59" i="55" s="1"/>
  <c r="AA59" i="55" s="1"/>
  <c r="T50" i="55"/>
  <c r="U50" i="55" s="1"/>
  <c r="V50" i="55" s="1"/>
  <c r="W50" i="55" s="1"/>
  <c r="X50" i="55"/>
  <c r="Y50" i="55" s="1"/>
  <c r="Z50" i="55" s="1"/>
  <c r="AA50" i="55" s="1"/>
  <c r="T58" i="55"/>
  <c r="U58" i="55" s="1"/>
  <c r="V58" i="55" s="1"/>
  <c r="W58" i="55" s="1"/>
  <c r="X58" i="55" s="1"/>
  <c r="Y58" i="55" s="1"/>
  <c r="Z58" i="55" s="1"/>
  <c r="AA58" i="55" s="1"/>
  <c r="T45" i="55"/>
  <c r="U45" i="55" s="1"/>
  <c r="V45" i="55" s="1"/>
  <c r="W45" i="55" s="1"/>
  <c r="X45" i="55" s="1"/>
  <c r="Y45" i="55" s="1"/>
  <c r="Z45" i="55" s="1"/>
  <c r="AA45"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B20" i="55"/>
  <c r="B54" i="55"/>
  <c r="C139" i="55"/>
  <c r="B160" i="55"/>
  <c r="D139" i="55"/>
  <c r="C160" i="55" l="1"/>
  <c r="B179" i="55"/>
  <c r="B198" i="55" s="1"/>
  <c r="D160" i="55"/>
  <c r="B55" i="55"/>
  <c r="B217" i="55" l="1"/>
  <c r="C198" i="55"/>
  <c r="D198" i="55"/>
  <c r="C179" i="55"/>
  <c r="D179" i="55"/>
  <c r="B236" i="55" l="1"/>
  <c r="C217" i="55"/>
  <c r="D217" i="55"/>
  <c r="B86" i="47"/>
  <c r="B85" i="47"/>
  <c r="B84" i="47"/>
  <c r="C236" i="55" l="1"/>
  <c r="D236" i="55"/>
  <c r="E137" i="47" s="1"/>
  <c r="E41" i="29"/>
  <c r="L137" i="47" l="1"/>
  <c r="H137" i="47"/>
  <c r="G137" i="47"/>
  <c r="I137" i="47"/>
  <c r="J137" i="47"/>
  <c r="K137"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E108" i="47"/>
  <c r="D38" i="52"/>
  <c r="H49" i="52"/>
  <c r="P50" i="52"/>
  <c r="E38" i="29"/>
  <c r="J38" i="29" s="1"/>
  <c r="M38" i="29" s="1"/>
  <c r="N38" i="29" s="1"/>
  <c r="O38" i="29" s="1"/>
  <c r="P38" i="29" s="1"/>
  <c r="Q38" i="29" s="1"/>
  <c r="R38" i="29" s="1"/>
  <c r="J41" i="29"/>
  <c r="Q52" i="52" l="1"/>
  <c r="L36" i="52"/>
  <c r="H37" i="52"/>
  <c r="P38" i="52"/>
  <c r="L39" i="52"/>
  <c r="H40" i="52"/>
  <c r="D41" i="52"/>
  <c r="P41" i="52"/>
  <c r="L42" i="52"/>
  <c r="H43" i="52"/>
  <c r="D44" i="52"/>
  <c r="P44" i="52"/>
  <c r="H46" i="52"/>
  <c r="D47" i="52"/>
  <c r="P47" i="52"/>
  <c r="L48" i="52"/>
  <c r="D50" i="52"/>
  <c r="L51" i="52"/>
  <c r="H52" i="52"/>
  <c r="AO15" i="44"/>
  <c r="AO16" i="44" s="1"/>
  <c r="AO17" i="44" s="1"/>
  <c r="AO18" i="44" s="1"/>
  <c r="AO19" i="44" s="1"/>
  <c r="AO20" i="44" s="1"/>
  <c r="AO21" i="44" s="1"/>
  <c r="AO22" i="44" s="1"/>
  <c r="AO23" i="44" s="1"/>
  <c r="AO14" i="44"/>
  <c r="B18" i="44"/>
  <c r="B19" i="44" s="1"/>
  <c r="B20" i="44" s="1"/>
  <c r="B21" i="44" s="1"/>
  <c r="B22" i="44" s="1"/>
  <c r="B23" i="44" s="1"/>
  <c r="B24" i="44" s="1"/>
  <c r="B25" i="44" s="1"/>
  <c r="B26" i="44" s="1"/>
  <c r="B27" i="44" s="1"/>
  <c r="B28" i="44" s="1"/>
  <c r="B29" i="44" s="1"/>
  <c r="B30" i="44" s="1"/>
  <c r="B31" i="44" s="1"/>
  <c r="B32" i="44" s="1"/>
  <c r="B33" i="44" s="1"/>
  <c r="B34" i="44" s="1"/>
  <c r="B35" i="44" s="1"/>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6" i="44"/>
  <c r="K9" i="55"/>
  <c r="K11" i="55" s="1" a="1"/>
  <c r="K11" i="55" s="1"/>
  <c r="G3" i="56"/>
  <c r="L9" i="55"/>
  <c r="L11" i="55" s="1" a="1"/>
  <c r="L11" i="55" s="1"/>
  <c r="M9" i="55"/>
  <c r="M11" i="55" s="1" a="1"/>
  <c r="M11" i="55" s="1"/>
  <c r="F11" i="57"/>
  <c r="E45" i="52"/>
  <c r="Q45" i="52"/>
  <c r="I50" i="52"/>
  <c r="E51" i="52"/>
  <c r="D7" i="56"/>
  <c r="D9" i="56"/>
  <c r="D8" i="56"/>
  <c r="G17" i="55"/>
  <c r="G21" i="55"/>
  <c r="G10" i="55"/>
  <c r="G24" i="55"/>
  <c r="G16" i="55"/>
  <c r="G15" i="55"/>
  <c r="G22" i="55"/>
  <c r="G14" i="55"/>
  <c r="G23" i="55"/>
  <c r="G18" i="55"/>
  <c r="G19" i="55"/>
  <c r="G20"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G13" i="55" l="1"/>
  <c r="G12" i="55"/>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7" i="55" a="1"/>
  <c r="M17" i="55" s="1"/>
  <c r="L17" i="55" a="1"/>
  <c r="L17" i="55" s="1"/>
  <c r="K17" i="55" a="1"/>
  <c r="K17" i="55" s="1"/>
  <c r="J17" i="55" a="1"/>
  <c r="J17" i="55" s="1"/>
  <c r="J20" i="55" a="1"/>
  <c r="J20" i="55" s="1"/>
  <c r="L20" i="55" a="1"/>
  <c r="L20" i="55" s="1"/>
  <c r="M20" i="55" a="1"/>
  <c r="M20" i="55" s="1"/>
  <c r="K20" i="55" a="1"/>
  <c r="K20" i="55" s="1"/>
  <c r="M19" i="55" a="1"/>
  <c r="M19" i="55" s="1"/>
  <c r="L19" i="55" a="1"/>
  <c r="L19" i="55" s="1"/>
  <c r="K19" i="55" a="1"/>
  <c r="K19" i="55" s="1"/>
  <c r="J19" i="55" a="1"/>
  <c r="J19" i="55" s="1"/>
  <c r="L21" i="55" a="1"/>
  <c r="L21" i="55" s="1"/>
  <c r="K21" i="55" a="1"/>
  <c r="K21" i="55" s="1"/>
  <c r="J21" i="55" a="1"/>
  <c r="J21" i="55" s="1"/>
  <c r="M21" i="55" a="1"/>
  <c r="M21" i="55" s="1"/>
  <c r="L18" i="55" a="1"/>
  <c r="L18" i="55" s="1"/>
  <c r="K18" i="55" a="1"/>
  <c r="K18" i="55" s="1"/>
  <c r="M18" i="55" a="1"/>
  <c r="M18" i="55" s="1"/>
  <c r="J18" i="55" a="1"/>
  <c r="J18" i="55" s="1"/>
  <c r="J23" i="55" a="1"/>
  <c r="J23" i="55" s="1"/>
  <c r="L23" i="55" a="1"/>
  <c r="L23" i="55" s="1"/>
  <c r="M23" i="55" a="1"/>
  <c r="M23" i="55" s="1"/>
  <c r="K23" i="55" a="1"/>
  <c r="K23" i="55" s="1"/>
  <c r="M14" i="55" a="1"/>
  <c r="M14" i="55" s="1"/>
  <c r="K14" i="55" a="1"/>
  <c r="K14" i="55" s="1"/>
  <c r="J14" i="55" a="1"/>
  <c r="J14" i="55" s="1"/>
  <c r="L14" i="55" a="1"/>
  <c r="L14" i="55" s="1"/>
  <c r="K22" i="55" a="1"/>
  <c r="K22" i="55" s="1"/>
  <c r="J22" i="55" a="1"/>
  <c r="J22" i="55" s="1"/>
  <c r="M22" i="55" a="1"/>
  <c r="M22" i="55" s="1"/>
  <c r="L22" i="55" a="1"/>
  <c r="L22" i="55" s="1"/>
  <c r="L15" i="55" a="1"/>
  <c r="L15" i="55" s="1"/>
  <c r="K15" i="55" a="1"/>
  <c r="K15" i="55" s="1"/>
  <c r="J15" i="55" a="1"/>
  <c r="J15" i="55" s="1"/>
  <c r="M15" i="55" a="1"/>
  <c r="M15" i="55" s="1"/>
  <c r="J16" i="55" a="1"/>
  <c r="J16" i="55" s="1"/>
  <c r="L16" i="55" a="1"/>
  <c r="L16" i="55" s="1"/>
  <c r="M16" i="55" a="1"/>
  <c r="M16" i="55" s="1"/>
  <c r="K16" i="55" a="1"/>
  <c r="K16" i="55" s="1"/>
  <c r="M24" i="55" a="1"/>
  <c r="M24" i="55" s="1"/>
  <c r="K24" i="55" a="1"/>
  <c r="K24" i="55" s="1"/>
  <c r="L24" i="55" a="1"/>
  <c r="L24" i="55" s="1"/>
  <c r="J24" i="55" a="1"/>
  <c r="J24" i="55" s="1"/>
  <c r="J236"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6" i="44"/>
  <c r="N9" i="55"/>
  <c r="N11" i="55" s="1" a="1"/>
  <c r="N11" i="55" s="1"/>
  <c r="E36" i="44"/>
  <c r="F36"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G35" i="47"/>
  <c r="G38" i="47"/>
  <c r="G36" i="47"/>
  <c r="G32" i="47"/>
  <c r="G39" i="47"/>
  <c r="G34" i="47"/>
  <c r="G33" i="47"/>
  <c r="G40" i="47"/>
  <c r="G41" i="47"/>
  <c r="G31" i="47"/>
  <c r="K53" i="52"/>
  <c r="G85" i="47"/>
  <c r="G53" i="52"/>
  <c r="J53" i="29"/>
  <c r="G84" i="47" s="1"/>
  <c r="S53" i="52"/>
  <c r="O53" i="52"/>
  <c r="G6" i="47"/>
  <c r="G8" i="47"/>
  <c r="G9" i="47"/>
  <c r="G7" i="47"/>
  <c r="L12" i="55" l="1" a="1"/>
  <c r="L12" i="55" s="1"/>
  <c r="M12" i="55" a="1"/>
  <c r="M12" i="55" s="1"/>
  <c r="N12" i="55" a="1"/>
  <c r="N12" i="55" s="1"/>
  <c r="K12" i="55" a="1"/>
  <c r="K12" i="55" s="1"/>
  <c r="J12" i="55" a="1"/>
  <c r="J12" i="55" s="1"/>
  <c r="J13" i="55" a="1"/>
  <c r="J13" i="55" s="1"/>
  <c r="K13" i="55" a="1"/>
  <c r="K13" i="55" s="1"/>
  <c r="L13" i="55" a="1"/>
  <c r="L13" i="55" s="1"/>
  <c r="M13" i="55" a="1"/>
  <c r="M13" i="55" s="1"/>
  <c r="N13" i="55" a="1"/>
  <c r="N13" i="55" s="1"/>
  <c r="N20" i="55" a="1"/>
  <c r="N20" i="55" s="1"/>
  <c r="N10" i="55" a="1"/>
  <c r="N10" i="55" s="1"/>
  <c r="N22" i="55" a="1"/>
  <c r="N22" i="55" s="1"/>
  <c r="N21" i="55" a="1"/>
  <c r="N21" i="55" s="1"/>
  <c r="N16" i="55" a="1"/>
  <c r="N16" i="55" s="1"/>
  <c r="N15" i="55" a="1"/>
  <c r="N15" i="55" s="1"/>
  <c r="N19" i="55" a="1"/>
  <c r="N19" i="55" s="1"/>
  <c r="N14" i="55" a="1"/>
  <c r="N14" i="55" s="1"/>
  <c r="N23" i="55" a="1"/>
  <c r="N23" i="55" s="1"/>
  <c r="N18" i="55" a="1"/>
  <c r="N18" i="55" s="1"/>
  <c r="N17" i="55" a="1"/>
  <c r="N17" i="55" s="1"/>
  <c r="N24" i="55" a="1"/>
  <c r="N24"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6"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O12" i="55" l="1" a="1"/>
  <c r="O12" i="55" s="1"/>
  <c r="O13" i="55" a="1"/>
  <c r="O13" i="55" s="1"/>
  <c r="H7" i="56" a="1"/>
  <c r="H7" i="56" s="1"/>
  <c r="H8" i="56" a="1"/>
  <c r="H8" i="56" s="1"/>
  <c r="H9" i="56" a="1"/>
  <c r="H9" i="56" s="1"/>
  <c r="O17" i="55" a="1"/>
  <c r="O17" i="55" s="1"/>
  <c r="O18" i="55" a="1"/>
  <c r="O18" i="55" s="1"/>
  <c r="O21" i="55" a="1"/>
  <c r="O21" i="55" s="1"/>
  <c r="O23" i="55" a="1"/>
  <c r="O23" i="55" s="1"/>
  <c r="O10" i="55" a="1"/>
  <c r="O10" i="55" s="1"/>
  <c r="O19" i="55" a="1"/>
  <c r="O19" i="55" s="1"/>
  <c r="O16" i="55" a="1"/>
  <c r="O16" i="55" s="1"/>
  <c r="O20" i="55" a="1"/>
  <c r="O20" i="55" s="1"/>
  <c r="O15" i="55" a="1"/>
  <c r="O15" i="55" s="1"/>
  <c r="O24" i="55" a="1"/>
  <c r="O24" i="55" s="1"/>
  <c r="O14" i="55" a="1"/>
  <c r="O14" i="55" s="1"/>
  <c r="O22" i="55" a="1"/>
  <c r="O22"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6" i="44"/>
  <c r="P9" i="55"/>
  <c r="I104" i="56"/>
  <c r="G19" i="47"/>
  <c r="M41" i="29"/>
  <c r="Q83" i="47"/>
  <c r="Z83" i="47"/>
  <c r="P11" i="55" l="1" a="1"/>
  <c r="P11" i="55" s="1"/>
  <c r="P29" i="55" s="1"/>
  <c r="P12" i="55" a="1"/>
  <c r="P12" i="55" s="1"/>
  <c r="P13" i="55" a="1"/>
  <c r="P13" i="55" s="1"/>
  <c r="P31" i="55" s="1"/>
  <c r="M136" i="47" s="1"/>
  <c r="P15" i="55" a="1"/>
  <c r="P15" i="55" s="1"/>
  <c r="P20" i="55" a="1"/>
  <c r="P20" i="55" s="1"/>
  <c r="P16" i="55" a="1"/>
  <c r="P16" i="55" s="1"/>
  <c r="P14" i="55" a="1"/>
  <c r="P14" i="55" s="1"/>
  <c r="P22" i="55" a="1"/>
  <c r="P22" i="55" s="1"/>
  <c r="P10" i="55" a="1"/>
  <c r="P10" i="55" s="1"/>
  <c r="P17" i="55" a="1"/>
  <c r="P17" i="55" s="1"/>
  <c r="P23" i="55" a="1"/>
  <c r="P23" i="55" s="1"/>
  <c r="P21" i="55" a="1"/>
  <c r="P21" i="55" s="1"/>
  <c r="P24" i="55" a="1"/>
  <c r="P24" i="55" s="1"/>
  <c r="P18" i="55" a="1"/>
  <c r="P18" i="55" s="1"/>
  <c r="P19" i="55" a="1"/>
  <c r="P19" i="55" s="1"/>
  <c r="S88" i="56"/>
  <c r="AA88" i="56" s="1"/>
  <c r="S123" i="56" a="1"/>
  <c r="S123" i="56" s="1"/>
  <c r="T123" i="56" a="1"/>
  <c r="T123" i="56" s="1"/>
  <c r="P56" i="29" a="1"/>
  <c r="P56" i="29" s="1"/>
  <c r="Q56" i="29" s="1" a="1"/>
  <c r="Q56" i="29" s="1"/>
  <c r="K23" i="29"/>
  <c r="L23"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6" i="44"/>
  <c r="E81" i="57"/>
  <c r="E108" i="57"/>
  <c r="E55" i="57"/>
  <c r="E97" i="57"/>
  <c r="E56" i="57"/>
  <c r="E109" i="57"/>
  <c r="E101" i="57"/>
  <c r="E86" i="57"/>
  <c r="E93" i="57"/>
  <c r="E16" i="57"/>
  <c r="E54" i="57"/>
  <c r="E107" i="57"/>
  <c r="E75" i="57"/>
  <c r="K42" i="55"/>
  <c r="K39" i="55"/>
  <c r="K33" i="55"/>
  <c r="G14" i="47"/>
  <c r="G18" i="47"/>
  <c r="G16" i="47"/>
  <c r="G15" i="47"/>
  <c r="G10" i="47"/>
  <c r="G13" i="47"/>
  <c r="G20" i="47"/>
  <c r="G17" i="47"/>
  <c r="G11" i="47"/>
  <c r="G12" i="47"/>
  <c r="K41" i="29"/>
  <c r="K22" i="29"/>
  <c r="K21" i="29"/>
  <c r="L83" i="47"/>
  <c r="AA83" i="47"/>
  <c r="M83" i="47"/>
  <c r="M137" i="47" l="1"/>
  <c r="P43" i="56"/>
  <c r="P76" i="56" s="1"/>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6"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2" i="55"/>
  <c r="M42" i="55" s="1"/>
  <c r="N42" i="55" s="1"/>
  <c r="K28" i="55"/>
  <c r="L39" i="55"/>
  <c r="M39" i="55" s="1"/>
  <c r="N39" i="55" s="1"/>
  <c r="O39" i="55" s="1"/>
  <c r="H60" i="56"/>
  <c r="I60" i="56" s="1"/>
  <c r="I55" i="56" s="1"/>
  <c r="H48" i="56"/>
  <c r="K34" i="55"/>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42" i="55"/>
  <c r="D254" i="57"/>
  <c r="J261" i="57" s="1"/>
  <c r="L34" i="55"/>
  <c r="M34" i="55" s="1"/>
  <c r="N34" i="55" s="1"/>
  <c r="O34" i="55" s="1"/>
  <c r="D253" i="57"/>
  <c r="J260" i="57" s="1"/>
  <c r="E129" i="57"/>
  <c r="E155" i="57" s="1"/>
  <c r="E128" i="57"/>
  <c r="E156" i="57" s="1"/>
  <c r="E193" i="57" s="1"/>
  <c r="W193" i="57" s="1"/>
  <c r="E59" i="57"/>
  <c r="E60" i="57" s="1"/>
  <c r="E127" i="57"/>
  <c r="E154" i="57" s="1"/>
  <c r="J233" i="57"/>
  <c r="L22" i="29"/>
  <c r="M22" i="29" s="1"/>
  <c r="L28" i="55"/>
  <c r="M28" i="55" s="1"/>
  <c r="N28" i="55" s="1"/>
  <c r="O28" i="55" s="1"/>
  <c r="L33" i="55"/>
  <c r="M33" i="55" s="1"/>
  <c r="N33" i="55" s="1"/>
  <c r="O33" i="55" s="1"/>
  <c r="P33" i="55" s="1"/>
  <c r="J235" i="57"/>
  <c r="H51" i="56"/>
  <c r="H59" i="56"/>
  <c r="H56" i="56"/>
  <c r="H55" i="56"/>
  <c r="I98" i="56" s="1"/>
  <c r="H58" i="56"/>
  <c r="H57" i="56"/>
  <c r="H54" i="56"/>
  <c r="H53" i="56"/>
  <c r="H52" i="56"/>
  <c r="P41" i="55"/>
  <c r="P36" i="55"/>
  <c r="P37" i="55"/>
  <c r="P38" i="55"/>
  <c r="P39" i="55"/>
  <c r="G132"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P83" i="56"/>
  <c r="P99" i="56" s="1"/>
  <c r="X99" i="56" s="1"/>
  <c r="X80" i="56"/>
  <c r="R31" i="58"/>
  <c r="R34" i="58" s="1"/>
  <c r="R35" i="58" s="1"/>
  <c r="R36" i="58" s="1"/>
  <c r="R41" i="58" s="1"/>
  <c r="P41" i="58"/>
  <c r="S14" i="58"/>
  <c r="S23" i="58"/>
  <c r="R24" i="58"/>
  <c r="P30" i="55"/>
  <c r="M135" i="47" s="1"/>
  <c r="J108" i="47"/>
  <c r="BH201" i="57"/>
  <c r="BE220" i="57"/>
  <c r="BE221" i="57"/>
  <c r="BH202" i="57"/>
  <c r="E112" i="57"/>
  <c r="E186" i="57"/>
  <c r="P34" i="55"/>
  <c r="E153" i="57"/>
  <c r="E165" i="57" s="1"/>
  <c r="E168" i="57"/>
  <c r="J240" i="57" s="1"/>
  <c r="D257" i="57"/>
  <c r="J264" i="57" s="1"/>
  <c r="P42" i="55"/>
  <c r="D256" i="57"/>
  <c r="J263" i="57" s="1"/>
  <c r="P28" i="55"/>
  <c r="E191" i="57"/>
  <c r="W191" i="57" s="1"/>
  <c r="E166" i="57"/>
  <c r="E192" i="57"/>
  <c r="W192" i="57" s="1"/>
  <c r="E167" i="57"/>
  <c r="BH207" i="57"/>
  <c r="BI207" i="57" s="1"/>
  <c r="BE226" i="57"/>
  <c r="BF226" i="57" s="1"/>
  <c r="D258" i="57"/>
  <c r="J265" i="57" s="1"/>
  <c r="P35" i="55"/>
  <c r="H86" i="56"/>
  <c r="AP78" i="56" s="1"/>
  <c r="H102" i="56"/>
  <c r="M131" i="47"/>
  <c r="M130" i="47"/>
  <c r="M127" i="47"/>
  <c r="G21" i="57"/>
  <c r="M134" i="47"/>
  <c r="P40" i="55"/>
  <c r="M128" i="47"/>
  <c r="M25" i="35"/>
  <c r="N25" i="35" s="1"/>
  <c r="K108" i="47"/>
  <c r="I8" i="47"/>
  <c r="M23" i="35"/>
  <c r="M26" i="35"/>
  <c r="I7" i="47"/>
  <c r="M22" i="35"/>
  <c r="I5" i="47"/>
  <c r="M24" i="35"/>
  <c r="I9" i="47"/>
  <c r="AC83" i="47"/>
  <c r="U83" i="47"/>
  <c r="AP80" i="56" l="1"/>
  <c r="AP81" i="56" s="1"/>
  <c r="S117" i="56" a="1"/>
  <c r="S117" i="56" s="1"/>
  <c r="I56" i="57"/>
  <c r="Y43" i="56"/>
  <c r="Y76" i="56" s="1"/>
  <c r="Y49" i="57"/>
  <c r="Y57" i="57"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6" i="44"/>
  <c r="M27" i="44" s="1"/>
  <c r="J238" i="57"/>
  <c r="J237" i="57"/>
  <c r="E169" i="57"/>
  <c r="E176" i="57" s="1"/>
  <c r="BE224" i="57"/>
  <c r="BF224" i="57" s="1"/>
  <c r="BH205" i="57"/>
  <c r="BI205" i="57" s="1"/>
  <c r="J239" i="57"/>
  <c r="BE225" i="57"/>
  <c r="BF225" i="57" s="1"/>
  <c r="BH206" i="57"/>
  <c r="BI206" i="57" s="1"/>
  <c r="M129" i="47"/>
  <c r="M133" i="47"/>
  <c r="N127" i="47"/>
  <c r="I108" i="47"/>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6" i="44"/>
  <c r="N27"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6" i="44"/>
  <c r="O27"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6" i="44"/>
  <c r="P27"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6" i="44"/>
  <c r="Q27"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6" i="44"/>
  <c r="R27"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6" i="44"/>
  <c r="S27" i="44" s="1"/>
  <c r="P9" i="47"/>
  <c r="T24" i="35"/>
  <c r="T26" i="35"/>
  <c r="P7" i="47"/>
  <c r="T23" i="35"/>
  <c r="P8" i="47"/>
  <c r="T22" i="35"/>
  <c r="P5" i="47"/>
  <c r="U25" i="35"/>
  <c r="Q6" i="47"/>
  <c r="Y41" i="58" l="1"/>
  <c r="Z168" i="58"/>
  <c r="Z169" i="58"/>
  <c r="Z36" i="58"/>
  <c r="Z41" i="58" s="1"/>
  <c r="AA31" i="58"/>
  <c r="AA34" i="58" s="1"/>
  <c r="AA35" i="58" s="1"/>
  <c r="AA36" i="58" s="1"/>
  <c r="AA24" i="58"/>
  <c r="AB23" i="58"/>
  <c r="T26" i="44"/>
  <c r="T27" i="44" s="1"/>
  <c r="U23" i="35"/>
  <c r="Q8" i="47"/>
  <c r="Q9" i="47"/>
  <c r="U24" i="35"/>
  <c r="V25" i="35"/>
  <c r="R6" i="47"/>
  <c r="U22" i="35"/>
  <c r="Q5" i="47"/>
  <c r="U26" i="35"/>
  <c r="Q7" i="47"/>
  <c r="AA41" i="58" l="1"/>
  <c r="AB24" i="58"/>
  <c r="AB31" i="58"/>
  <c r="AB34" i="58" s="1"/>
  <c r="AA168" i="58"/>
  <c r="AA169" i="58"/>
  <c r="AC23" i="58"/>
  <c r="U26" i="44"/>
  <c r="U27"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6" i="44"/>
  <c r="V27"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6" i="44"/>
  <c r="W27"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6" i="44"/>
  <c r="X27"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6" i="44"/>
  <c r="Y27" i="44" s="1"/>
  <c r="AG23" i="58"/>
  <c r="Q108" i="47"/>
  <c r="Z23" i="35"/>
  <c r="V8" i="47"/>
  <c r="V5" i="47"/>
  <c r="Z22" i="35"/>
  <c r="V7" i="47"/>
  <c r="Z26" i="35"/>
  <c r="Z24" i="35"/>
  <c r="V9" i="47"/>
  <c r="W6" i="47"/>
  <c r="AA25" i="35"/>
  <c r="AG24" i="58" l="1"/>
  <c r="AE168" i="58"/>
  <c r="AE169" i="58"/>
  <c r="AE36" i="58"/>
  <c r="AE41" i="58" s="1"/>
  <c r="AF35" i="58"/>
  <c r="AG31" i="58"/>
  <c r="AG34" i="58" s="1"/>
  <c r="AH23" i="58"/>
  <c r="Z26" i="44"/>
  <c r="Z27" i="44" s="1"/>
  <c r="R108" i="47"/>
  <c r="AA24" i="35"/>
  <c r="W9" i="47"/>
  <c r="AA22" i="35"/>
  <c r="W5" i="47"/>
  <c r="AA23" i="35"/>
  <c r="W8" i="47"/>
  <c r="AB25" i="35"/>
  <c r="X6" i="47"/>
  <c r="AA26" i="35"/>
  <c r="W7" i="47"/>
  <c r="AH24" i="58" l="1"/>
  <c r="AF169" i="58"/>
  <c r="AF168" i="58"/>
  <c r="AF36" i="58"/>
  <c r="AF41" i="58" s="1"/>
  <c r="AG35" i="58"/>
  <c r="AH31" i="58"/>
  <c r="AH34" i="58" s="1"/>
  <c r="AA26" i="44"/>
  <c r="AA27" i="44" s="1"/>
  <c r="AI23" i="58"/>
  <c r="S108" i="47"/>
  <c r="AB23" i="35"/>
  <c r="X8" i="47"/>
  <c r="AB26" i="35"/>
  <c r="X7" i="47"/>
  <c r="AC25" i="35"/>
  <c r="Y6" i="47"/>
  <c r="AB22" i="35"/>
  <c r="X5" i="47"/>
  <c r="X9" i="47"/>
  <c r="AB24" i="35"/>
  <c r="AI24" i="58" l="1"/>
  <c r="AH35" i="58"/>
  <c r="AG169" i="58"/>
  <c r="AG168" i="58"/>
  <c r="AG36" i="58"/>
  <c r="AG41" i="58" s="1"/>
  <c r="AI31" i="58"/>
  <c r="AI34" i="58" s="1"/>
  <c r="AJ23" i="58"/>
  <c r="AB26" i="44"/>
  <c r="AB27" i="44" s="1"/>
  <c r="T108" i="47"/>
  <c r="Y9" i="47"/>
  <c r="AC24" i="35"/>
  <c r="AC26" i="35"/>
  <c r="Y7" i="47"/>
  <c r="AD25" i="35"/>
  <c r="Z6" i="47"/>
  <c r="Y5" i="47"/>
  <c r="AC22" i="35"/>
  <c r="AC23" i="35"/>
  <c r="Y8" i="47"/>
  <c r="AH169" i="58" l="1"/>
  <c r="AH168" i="58"/>
  <c r="AH36" i="58"/>
  <c r="AH41" i="58" s="1"/>
  <c r="AI35" i="58"/>
  <c r="AJ31" i="58"/>
  <c r="AJ34" i="58" s="1"/>
  <c r="AJ24" i="58"/>
  <c r="AC26" i="44"/>
  <c r="AC27" i="44" s="1"/>
  <c r="AK23" i="58"/>
  <c r="U108" i="47"/>
  <c r="AD26" i="35"/>
  <c r="Z7" i="47"/>
  <c r="AD23" i="35"/>
  <c r="Z8" i="47"/>
  <c r="AE25" i="35"/>
  <c r="AA6" i="47"/>
  <c r="Z5" i="47"/>
  <c r="AD22" i="35"/>
  <c r="AD24" i="35"/>
  <c r="Z9" i="47"/>
  <c r="AJ35" i="58" l="1"/>
  <c r="AI169" i="58"/>
  <c r="AI168" i="58"/>
  <c r="AI36" i="58"/>
  <c r="AI41" i="58" s="1"/>
  <c r="AK31" i="58"/>
  <c r="AK34" i="58" s="1"/>
  <c r="AK24" i="58"/>
  <c r="AD26" i="44"/>
  <c r="AD27"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AE23" i="35"/>
  <c r="AA8" i="47"/>
  <c r="AE26" i="35"/>
  <c r="AA7" i="47"/>
  <c r="AF25" i="35"/>
  <c r="AB6" i="47"/>
  <c r="AE24" i="35"/>
  <c r="AA9" i="47"/>
  <c r="AE22" i="35"/>
  <c r="AA5" i="47"/>
  <c r="AB11" i="55" l="1" a="1"/>
  <c r="AB11" i="55" s="1"/>
  <c r="AB13" i="55" a="1"/>
  <c r="AB13" i="55" s="1"/>
  <c r="AB12" i="55" a="1"/>
  <c r="AB12" i="55" s="1"/>
  <c r="AK11" i="55" a="1"/>
  <c r="AK11" i="55" s="1"/>
  <c r="AK12" i="55" a="1"/>
  <c r="AK12" i="55" s="1"/>
  <c r="AK13" i="55" a="1"/>
  <c r="AK13" i="55" s="1"/>
  <c r="AN11" i="55" a="1"/>
  <c r="AN11" i="55" s="1"/>
  <c r="AN12" i="55" a="1"/>
  <c r="AN12" i="55" s="1"/>
  <c r="AN13" i="55" a="1"/>
  <c r="AN13" i="55" s="1"/>
  <c r="X11" i="55" a="1"/>
  <c r="X11" i="55" s="1"/>
  <c r="X12" i="55" a="1"/>
  <c r="X12" i="55" s="1"/>
  <c r="X13" i="55" a="1"/>
  <c r="X13" i="55" s="1"/>
  <c r="Z11" i="55" a="1"/>
  <c r="Z11" i="55" s="1"/>
  <c r="Z12" i="55" a="1"/>
  <c r="Z12" i="55" s="1"/>
  <c r="Z13" i="55" a="1"/>
  <c r="Z13" i="55" s="1"/>
  <c r="W11" i="55" a="1"/>
  <c r="W11" i="55" s="1"/>
  <c r="W12" i="55" a="1"/>
  <c r="W12" i="55" s="1"/>
  <c r="W13" i="55" a="1"/>
  <c r="W13" i="55" s="1"/>
  <c r="Q11" i="55" a="1"/>
  <c r="Q11" i="55" s="1"/>
  <c r="Q29" i="55" s="1"/>
  <c r="Q13" i="55" a="1"/>
  <c r="Q13" i="55" s="1"/>
  <c r="Q31" i="55" s="1"/>
  <c r="N136" i="47" s="1"/>
  <c r="Q12" i="55" a="1"/>
  <c r="Q12" i="55" s="1"/>
  <c r="AH11" i="55" a="1"/>
  <c r="AH11" i="55" s="1"/>
  <c r="AH13" i="55" a="1"/>
  <c r="AH13" i="55" s="1"/>
  <c r="AH12" i="55" a="1"/>
  <c r="AH12" i="55" s="1"/>
  <c r="AA11" i="55" a="1"/>
  <c r="AA11" i="55" s="1"/>
  <c r="AA12" i="55" a="1"/>
  <c r="AA12" i="55" s="1"/>
  <c r="AA13" i="55" a="1"/>
  <c r="AA13" i="55" s="1"/>
  <c r="AI11" i="55" a="1"/>
  <c r="AI11" i="55" s="1"/>
  <c r="AI13" i="55" a="1"/>
  <c r="AI13" i="55" s="1"/>
  <c r="AI12" i="55" a="1"/>
  <c r="AI12" i="55" s="1"/>
  <c r="AE11" i="55" a="1"/>
  <c r="AE11" i="55" s="1"/>
  <c r="AE12" i="55" a="1"/>
  <c r="AE12" i="55" s="1"/>
  <c r="AE13" i="55" a="1"/>
  <c r="AE13" i="55" s="1"/>
  <c r="V11" i="55" a="1"/>
  <c r="V11" i="55" s="1"/>
  <c r="V12" i="55" a="1"/>
  <c r="V12" i="55" s="1"/>
  <c r="V13" i="55" a="1"/>
  <c r="V13" i="55" s="1"/>
  <c r="AD11" i="55" a="1"/>
  <c r="AD11" i="55" s="1"/>
  <c r="AD12" i="55" a="1"/>
  <c r="AD12" i="55" s="1"/>
  <c r="AD13" i="55" a="1"/>
  <c r="AD13" i="55" s="1"/>
  <c r="Y11" i="55" a="1"/>
  <c r="Y11" i="55" s="1"/>
  <c r="Y13" i="55" a="1"/>
  <c r="Y13" i="55" s="1"/>
  <c r="Y12" i="55" a="1"/>
  <c r="Y12" i="55" s="1"/>
  <c r="R11" i="55" a="1"/>
  <c r="R11" i="55" s="1"/>
  <c r="R12" i="55" a="1"/>
  <c r="R12" i="55" s="1"/>
  <c r="R13" i="55" a="1"/>
  <c r="R13" i="55" s="1"/>
  <c r="T11" i="55" a="1"/>
  <c r="T11" i="55" s="1"/>
  <c r="T12" i="55" a="1"/>
  <c r="T12" i="55" s="1"/>
  <c r="T13" i="55" a="1"/>
  <c r="T13" i="55" s="1"/>
  <c r="S11" i="55" a="1"/>
  <c r="S11" i="55" s="1"/>
  <c r="S12" i="55" a="1"/>
  <c r="S12" i="55" s="1"/>
  <c r="S13" i="55" a="1"/>
  <c r="S13" i="55" s="1"/>
  <c r="AG11" i="55" a="1"/>
  <c r="AG11" i="55" s="1"/>
  <c r="AG13" i="55" a="1"/>
  <c r="AG13" i="55" s="1"/>
  <c r="AG12" i="55" a="1"/>
  <c r="AG12" i="55" s="1"/>
  <c r="AC11" i="55" a="1"/>
  <c r="AC11" i="55" s="1"/>
  <c r="AC13" i="55" a="1"/>
  <c r="AC13" i="55" s="1"/>
  <c r="AC12" i="55" a="1"/>
  <c r="AC12" i="55" s="1"/>
  <c r="AJ11" i="55" a="1"/>
  <c r="AJ11" i="55" s="1"/>
  <c r="AJ13" i="55" a="1"/>
  <c r="AJ13" i="55" s="1"/>
  <c r="AJ12" i="55" a="1"/>
  <c r="AJ12" i="55" s="1"/>
  <c r="AF11" i="55" a="1"/>
  <c r="AF11" i="55" s="1"/>
  <c r="AF12" i="55" a="1"/>
  <c r="AF12" i="55" s="1"/>
  <c r="AF13" i="55" a="1"/>
  <c r="AF13" i="55" s="1"/>
  <c r="AL11" i="55" a="1"/>
  <c r="AL11" i="55" s="1"/>
  <c r="AL12" i="55" a="1"/>
  <c r="AL12" i="55" s="1"/>
  <c r="AL13" i="55" a="1"/>
  <c r="AL13" i="55" s="1"/>
  <c r="U11" i="55" a="1"/>
  <c r="U11" i="55" s="1"/>
  <c r="U12" i="55" a="1"/>
  <c r="U12" i="55" s="1"/>
  <c r="U13" i="55" a="1"/>
  <c r="U13" i="55" s="1"/>
  <c r="AM11" i="55" a="1"/>
  <c r="AM11" i="55" s="1"/>
  <c r="AM13" i="55" a="1"/>
  <c r="AM13" i="55" s="1"/>
  <c r="AM12" i="55" a="1"/>
  <c r="AM12" i="55" s="1"/>
  <c r="AN20" i="55" a="1"/>
  <c r="AN20" i="55" s="1"/>
  <c r="AN19" i="55" a="1"/>
  <c r="AN19" i="55" s="1"/>
  <c r="AN16" i="55" a="1"/>
  <c r="AN16" i="55" s="1"/>
  <c r="AN23" i="55" a="1"/>
  <c r="AN23" i="55" s="1"/>
  <c r="AN14" i="55" a="1"/>
  <c r="AN14" i="55" s="1"/>
  <c r="AN24" i="55" a="1"/>
  <c r="AN24" i="55" s="1"/>
  <c r="AN10" i="55" a="1"/>
  <c r="AN10" i="55" s="1"/>
  <c r="AN21" i="55" a="1"/>
  <c r="AN21" i="55" s="1"/>
  <c r="AN18" i="55" a="1"/>
  <c r="AN18" i="55" s="1"/>
  <c r="AN17" i="55" a="1"/>
  <c r="AN17" i="55" s="1"/>
  <c r="AN15" i="55" a="1"/>
  <c r="AN15" i="55" s="1"/>
  <c r="AN22" i="55" a="1"/>
  <c r="AN22" i="55" s="1"/>
  <c r="AI17" i="55" a="1"/>
  <c r="AI17" i="55" s="1"/>
  <c r="AI22" i="55" a="1"/>
  <c r="AI22" i="55" s="1"/>
  <c r="AI18" i="55" a="1"/>
  <c r="AI18" i="55" s="1"/>
  <c r="AI24" i="55" a="1"/>
  <c r="AI24" i="55" s="1"/>
  <c r="AI10" i="55" a="1"/>
  <c r="AI10" i="55" s="1"/>
  <c r="AI21" i="55" a="1"/>
  <c r="AI21" i="55" s="1"/>
  <c r="AI14" i="55" a="1"/>
  <c r="AI14" i="55" s="1"/>
  <c r="AI23" i="55" a="1"/>
  <c r="AI23" i="55" s="1"/>
  <c r="AI19" i="55" a="1"/>
  <c r="AI19" i="55" s="1"/>
  <c r="AI15" i="55" a="1"/>
  <c r="AI15" i="55" s="1"/>
  <c r="AI20" i="55" a="1"/>
  <c r="AI20" i="55" s="1"/>
  <c r="AI16" i="55" a="1"/>
  <c r="AI16" i="55" s="1"/>
  <c r="AF17" i="55" a="1"/>
  <c r="AF17" i="55" s="1"/>
  <c r="AF19" i="55" a="1"/>
  <c r="AF19" i="55" s="1"/>
  <c r="AF22" i="55" a="1"/>
  <c r="AF22" i="55" s="1"/>
  <c r="AF10" i="55" a="1"/>
  <c r="AF10" i="55" s="1"/>
  <c r="AF20" i="55" a="1"/>
  <c r="AF20" i="55" s="1"/>
  <c r="AF21" i="55" a="1"/>
  <c r="AF21" i="55" s="1"/>
  <c r="AF18" i="55" a="1"/>
  <c r="AF18" i="55" s="1"/>
  <c r="AF23" i="55" a="1"/>
  <c r="AF23" i="55" s="1"/>
  <c r="AF15" i="55" a="1"/>
  <c r="AF15" i="55" s="1"/>
  <c r="AF24" i="55" a="1"/>
  <c r="AF24" i="55" s="1"/>
  <c r="AF16" i="55" a="1"/>
  <c r="AF16" i="55" s="1"/>
  <c r="AF14" i="55" a="1"/>
  <c r="AF14" i="55" s="1"/>
  <c r="Z23" i="55" a="1"/>
  <c r="Z23" i="55" s="1"/>
  <c r="Z19" i="55" a="1"/>
  <c r="Z19" i="55" s="1"/>
  <c r="Z20" i="55" a="1"/>
  <c r="Z20" i="55" s="1"/>
  <c r="Z22" i="55" a="1"/>
  <c r="Z22" i="55" s="1"/>
  <c r="Z18" i="55" a="1"/>
  <c r="Z18" i="55" s="1"/>
  <c r="Z14" i="55" a="1"/>
  <c r="Z14" i="55" s="1"/>
  <c r="Z16" i="55" a="1"/>
  <c r="Z16" i="55" s="1"/>
  <c r="Z10" i="55" a="1"/>
  <c r="Z10" i="55" s="1"/>
  <c r="Z21" i="55" a="1"/>
  <c r="Z21" i="55" s="1"/>
  <c r="Z24" i="55" a="1"/>
  <c r="Z24" i="55" s="1"/>
  <c r="Z17" i="55" a="1"/>
  <c r="Z17" i="55" s="1"/>
  <c r="Z15" i="55" a="1"/>
  <c r="Z15" i="55" s="1"/>
  <c r="S23" i="55" a="1"/>
  <c r="S23" i="55" s="1"/>
  <c r="S10" i="55" a="1"/>
  <c r="S10" i="55" s="1"/>
  <c r="S22" i="55" a="1"/>
  <c r="S22" i="55" s="1"/>
  <c r="S16" i="55" a="1"/>
  <c r="S16" i="55" s="1"/>
  <c r="S21" i="55" a="1"/>
  <c r="S21" i="55" s="1"/>
  <c r="S19" i="55" a="1"/>
  <c r="S19" i="55" s="1"/>
  <c r="S14" i="55" a="1"/>
  <c r="S14" i="55" s="1"/>
  <c r="S17" i="55" a="1"/>
  <c r="S17" i="55" s="1"/>
  <c r="S20" i="55" a="1"/>
  <c r="S20" i="55" s="1"/>
  <c r="S18" i="55" a="1"/>
  <c r="S18" i="55" s="1"/>
  <c r="S24" i="55" a="1"/>
  <c r="S24" i="55" s="1"/>
  <c r="S15" i="55" a="1"/>
  <c r="S15" i="55" s="1"/>
  <c r="R24" i="55" a="1"/>
  <c r="R24" i="55" s="1"/>
  <c r="R17" i="55" a="1"/>
  <c r="R17" i="55" s="1"/>
  <c r="R18" i="55" a="1"/>
  <c r="R18" i="55" s="1"/>
  <c r="R21" i="55" a="1"/>
  <c r="R21" i="55" s="1"/>
  <c r="R23" i="55" a="1"/>
  <c r="R23" i="55" s="1"/>
  <c r="R20" i="55" a="1"/>
  <c r="R20" i="55" s="1"/>
  <c r="R10" i="55" a="1"/>
  <c r="R10" i="55" s="1"/>
  <c r="R15" i="55" a="1"/>
  <c r="R15" i="55" s="1"/>
  <c r="R16" i="55" a="1"/>
  <c r="R16" i="55" s="1"/>
  <c r="R19" i="55" a="1"/>
  <c r="R19" i="55" s="1"/>
  <c r="R22" i="55" a="1"/>
  <c r="R22" i="55" s="1"/>
  <c r="R14" i="55" a="1"/>
  <c r="R14" i="55" s="1"/>
  <c r="AG10" i="55" a="1"/>
  <c r="AG10" i="55" s="1"/>
  <c r="AG24" i="55" a="1"/>
  <c r="AG24" i="55" s="1"/>
  <c r="AG19" i="55" a="1"/>
  <c r="AG19" i="55" s="1"/>
  <c r="AG21" i="55" a="1"/>
  <c r="AG21" i="55" s="1"/>
  <c r="AG18" i="55" a="1"/>
  <c r="AG18" i="55" s="1"/>
  <c r="AG15" i="55" a="1"/>
  <c r="AG15" i="55" s="1"/>
  <c r="AG23" i="55" a="1"/>
  <c r="AG23" i="55" s="1"/>
  <c r="AG14" i="55" a="1"/>
  <c r="AG14" i="55" s="1"/>
  <c r="AG20" i="55" a="1"/>
  <c r="AG20" i="55" s="1"/>
  <c r="AG16" i="55" a="1"/>
  <c r="AG16" i="55" s="1"/>
  <c r="AG22" i="55" a="1"/>
  <c r="AG22" i="55" s="1"/>
  <c r="AG17" i="55" a="1"/>
  <c r="AG17" i="55" s="1"/>
  <c r="AE18" i="55" a="1"/>
  <c r="AE18" i="55" s="1"/>
  <c r="AE23" i="55" a="1"/>
  <c r="AE23" i="55" s="1"/>
  <c r="AE22" i="55" a="1"/>
  <c r="AE22" i="55" s="1"/>
  <c r="AE16" i="55" a="1"/>
  <c r="AE16" i="55" s="1"/>
  <c r="AE20" i="55" a="1"/>
  <c r="AE20" i="55" s="1"/>
  <c r="AE19" i="55" a="1"/>
  <c r="AE19" i="55" s="1"/>
  <c r="AE15" i="55" a="1"/>
  <c r="AE15" i="55" s="1"/>
  <c r="AE17" i="55" a="1"/>
  <c r="AE17" i="55" s="1"/>
  <c r="AE10" i="55" a="1"/>
  <c r="AE10" i="55" s="1"/>
  <c r="AE24" i="55" a="1"/>
  <c r="AE24" i="55" s="1"/>
  <c r="AE21" i="55" a="1"/>
  <c r="AE21" i="55" s="1"/>
  <c r="AE14" i="55" a="1"/>
  <c r="AE14" i="55" s="1"/>
  <c r="AD23" i="55" a="1"/>
  <c r="AD23" i="55" s="1"/>
  <c r="AD16" i="55" a="1"/>
  <c r="AD16" i="55" s="1"/>
  <c r="AD21" i="55" a="1"/>
  <c r="AD21" i="55" s="1"/>
  <c r="AD14" i="55" a="1"/>
  <c r="AD14" i="55" s="1"/>
  <c r="AD10" i="55" a="1"/>
  <c r="AD10" i="55" s="1"/>
  <c r="AD15" i="55" a="1"/>
  <c r="AD15" i="55" s="1"/>
  <c r="AD19" i="55" a="1"/>
  <c r="AD19" i="55" s="1"/>
  <c r="AD20" i="55" a="1"/>
  <c r="AD20" i="55" s="1"/>
  <c r="AD17" i="55" a="1"/>
  <c r="AD17" i="55" s="1"/>
  <c r="AD18" i="55" a="1"/>
  <c r="AD18" i="55" s="1"/>
  <c r="AD22" i="55" a="1"/>
  <c r="AD22" i="55" s="1"/>
  <c r="AD24" i="55" a="1"/>
  <c r="AD24" i="55" s="1"/>
  <c r="Q14" i="55" a="1"/>
  <c r="Q14" i="55" s="1"/>
  <c r="Q22" i="55" a="1"/>
  <c r="Q22" i="55" s="1"/>
  <c r="Q10" i="55" a="1"/>
  <c r="Q10" i="55" s="1"/>
  <c r="Q17" i="55" a="1"/>
  <c r="Q17" i="55" s="1"/>
  <c r="Q19" i="55" a="1"/>
  <c r="Q19" i="55" s="1"/>
  <c r="Q37" i="55" s="1"/>
  <c r="Q24" i="55" a="1"/>
  <c r="Q24" i="55" s="1"/>
  <c r="Q21" i="55" a="1"/>
  <c r="Q21" i="55" s="1"/>
  <c r="Q18" i="55" a="1"/>
  <c r="Q18" i="55" s="1"/>
  <c r="Q36" i="55" s="1"/>
  <c r="Q23" i="55" a="1"/>
  <c r="Q23" i="55" s="1"/>
  <c r="Q41" i="55" s="1"/>
  <c r="Q20" i="55" a="1"/>
  <c r="Q20" i="55" s="1"/>
  <c r="Q38" i="55" s="1"/>
  <c r="Q15" i="55" a="1"/>
  <c r="Q15" i="55" s="1"/>
  <c r="Q16" i="55" a="1"/>
  <c r="Q16" i="55" s="1"/>
  <c r="AL14" i="55" a="1"/>
  <c r="AL14" i="55" s="1"/>
  <c r="AL21" i="55" a="1"/>
  <c r="AL21" i="55" s="1"/>
  <c r="AL15" i="55" a="1"/>
  <c r="AL15" i="55" s="1"/>
  <c r="AL17" i="55" a="1"/>
  <c r="AL17" i="55" s="1"/>
  <c r="AL18" i="55" a="1"/>
  <c r="AL18" i="55" s="1"/>
  <c r="AL22" i="55" a="1"/>
  <c r="AL22" i="55" s="1"/>
  <c r="AL20" i="55" a="1"/>
  <c r="AL20" i="55" s="1"/>
  <c r="AL10" i="55" a="1"/>
  <c r="AL10" i="55" s="1"/>
  <c r="AL23" i="55" a="1"/>
  <c r="AL23" i="55" s="1"/>
  <c r="AL19" i="55" a="1"/>
  <c r="AL19" i="55" s="1"/>
  <c r="AL24" i="55" a="1"/>
  <c r="AL24" i="55" s="1"/>
  <c r="AL16" i="55" a="1"/>
  <c r="AL16" i="55" s="1"/>
  <c r="Y22" i="55" a="1"/>
  <c r="Y22" i="55" s="1"/>
  <c r="Y16" i="55" a="1"/>
  <c r="Y16" i="55" s="1"/>
  <c r="Y17" i="55" a="1"/>
  <c r="Y17" i="55" s="1"/>
  <c r="Y21" i="55" a="1"/>
  <c r="Y21" i="55" s="1"/>
  <c r="Y15" i="55" a="1"/>
  <c r="Y15" i="55" s="1"/>
  <c r="Y14" i="55" a="1"/>
  <c r="Y14" i="55" s="1"/>
  <c r="Y19" i="55" a="1"/>
  <c r="Y19" i="55" s="1"/>
  <c r="Y20" i="55" a="1"/>
  <c r="Y20" i="55" s="1"/>
  <c r="Y23" i="55" a="1"/>
  <c r="Y23" i="55" s="1"/>
  <c r="Y10" i="55" a="1"/>
  <c r="Y10" i="55" s="1"/>
  <c r="Y18" i="55" a="1"/>
  <c r="Y18" i="55" s="1"/>
  <c r="Y24" i="55" a="1"/>
  <c r="Y24" i="55" s="1"/>
  <c r="AA14" i="55" a="1"/>
  <c r="AA14" i="55" s="1"/>
  <c r="AA18" i="55" a="1"/>
  <c r="AA18" i="55" s="1"/>
  <c r="AA16" i="55" a="1"/>
  <c r="AA16" i="55" s="1"/>
  <c r="AA21" i="55" a="1"/>
  <c r="AA21" i="55" s="1"/>
  <c r="AA10" i="55" a="1"/>
  <c r="AA10" i="55" s="1"/>
  <c r="AA17" i="55" a="1"/>
  <c r="AA17" i="55" s="1"/>
  <c r="AA20" i="55" a="1"/>
  <c r="AA20" i="55" s="1"/>
  <c r="AA22" i="55" a="1"/>
  <c r="AA22" i="55" s="1"/>
  <c r="AA24" i="55" a="1"/>
  <c r="AA24" i="55" s="1"/>
  <c r="AA15" i="55" a="1"/>
  <c r="AA15" i="55" s="1"/>
  <c r="AA19" i="55" a="1"/>
  <c r="AA19" i="55" s="1"/>
  <c r="AA23" i="55" a="1"/>
  <c r="AA23" i="55" s="1"/>
  <c r="M15" i="57" a="1"/>
  <c r="M15" i="57" s="1"/>
  <c r="M13" i="57" a="1"/>
  <c r="M13" i="57" s="1"/>
  <c r="M14" i="57" a="1"/>
  <c r="M14" i="57" s="1"/>
  <c r="AJ18" i="55" a="1"/>
  <c r="AJ18" i="55" s="1"/>
  <c r="AJ10" i="55" a="1"/>
  <c r="AJ10" i="55" s="1"/>
  <c r="AJ20" i="55" a="1"/>
  <c r="AJ20" i="55" s="1"/>
  <c r="AJ19" i="55" a="1"/>
  <c r="AJ19" i="55" s="1"/>
  <c r="AJ23" i="55" a="1"/>
  <c r="AJ23" i="55" s="1"/>
  <c r="AJ14" i="55" a="1"/>
  <c r="AJ14" i="55" s="1"/>
  <c r="AJ24" i="55" a="1"/>
  <c r="AJ24" i="55" s="1"/>
  <c r="AJ17" i="55" a="1"/>
  <c r="AJ17" i="55" s="1"/>
  <c r="AJ21" i="55" a="1"/>
  <c r="AJ21" i="55" s="1"/>
  <c r="AJ15" i="55" a="1"/>
  <c r="AJ15" i="55" s="1"/>
  <c r="AJ16" i="55" a="1"/>
  <c r="AJ16" i="55" s="1"/>
  <c r="AJ22" i="55" a="1"/>
  <c r="AJ22"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9" i="55" a="1"/>
  <c r="U19" i="55" s="1"/>
  <c r="U14" i="55" a="1"/>
  <c r="U14" i="55" s="1"/>
  <c r="U20" i="55" a="1"/>
  <c r="U20" i="55" s="1"/>
  <c r="U22" i="55" a="1"/>
  <c r="U22" i="55" s="1"/>
  <c r="U16" i="55" a="1"/>
  <c r="U16" i="55" s="1"/>
  <c r="U24" i="55" a="1"/>
  <c r="U24" i="55" s="1"/>
  <c r="U17" i="55" a="1"/>
  <c r="U17" i="55" s="1"/>
  <c r="U23" i="55" a="1"/>
  <c r="U23" i="55" s="1"/>
  <c r="U18" i="55" a="1"/>
  <c r="U18" i="55" s="1"/>
  <c r="U15" i="55" a="1"/>
  <c r="U15" i="55" s="1"/>
  <c r="U21" i="55" a="1"/>
  <c r="U21" i="55" s="1"/>
  <c r="AM18" i="55" a="1"/>
  <c r="AM18" i="55" s="1"/>
  <c r="AM20" i="55" a="1"/>
  <c r="AM20" i="55" s="1"/>
  <c r="AM22" i="55" a="1"/>
  <c r="AM22" i="55" s="1"/>
  <c r="AM19" i="55" a="1"/>
  <c r="AM19" i="55" s="1"/>
  <c r="AM23" i="55" a="1"/>
  <c r="AM23" i="55" s="1"/>
  <c r="AM21" i="55" a="1"/>
  <c r="AM21" i="55" s="1"/>
  <c r="AM24" i="55" a="1"/>
  <c r="AM24" i="55" s="1"/>
  <c r="AM10" i="55" a="1"/>
  <c r="AM10" i="55" s="1"/>
  <c r="AM17" i="55" a="1"/>
  <c r="AM17" i="55" s="1"/>
  <c r="AM14" i="55" a="1"/>
  <c r="AM14" i="55" s="1"/>
  <c r="AM15" i="55" a="1"/>
  <c r="AM15" i="55" s="1"/>
  <c r="AM16" i="55" a="1"/>
  <c r="AM16" i="55" s="1"/>
  <c r="K15" i="57" a="1"/>
  <c r="K15" i="57" s="1"/>
  <c r="K14" i="57" a="1"/>
  <c r="K14" i="57" s="1"/>
  <c r="K13" i="57" a="1"/>
  <c r="K13" i="57" s="1"/>
  <c r="T22" i="55" a="1"/>
  <c r="T22" i="55" s="1"/>
  <c r="T15" i="55" a="1"/>
  <c r="T15" i="55" s="1"/>
  <c r="T16" i="55" a="1"/>
  <c r="T16" i="55" s="1"/>
  <c r="T10" i="55" a="1"/>
  <c r="T10" i="55" s="1"/>
  <c r="T19" i="55" a="1"/>
  <c r="T19" i="55" s="1"/>
  <c r="T18" i="55" a="1"/>
  <c r="T18" i="55" s="1"/>
  <c r="T14" i="55" a="1"/>
  <c r="T14" i="55" s="1"/>
  <c r="T17" i="55" a="1"/>
  <c r="T17" i="55" s="1"/>
  <c r="T20" i="55" a="1"/>
  <c r="T20" i="55" s="1"/>
  <c r="T24" i="55" a="1"/>
  <c r="T24" i="55" s="1"/>
  <c r="T21" i="55" a="1"/>
  <c r="T21" i="55" s="1"/>
  <c r="T23" i="55" a="1"/>
  <c r="T23" i="55" s="1"/>
  <c r="AH19" i="55" a="1"/>
  <c r="AH19" i="55" s="1"/>
  <c r="AH14" i="55" a="1"/>
  <c r="AH14" i="55" s="1"/>
  <c r="AH24" i="55" a="1"/>
  <c r="AH24" i="55" s="1"/>
  <c r="AH15" i="55" a="1"/>
  <c r="AH15" i="55" s="1"/>
  <c r="AH20" i="55" a="1"/>
  <c r="AH20" i="55" s="1"/>
  <c r="AH23" i="55" a="1"/>
  <c r="AH23" i="55" s="1"/>
  <c r="AH22" i="55" a="1"/>
  <c r="AH22" i="55" s="1"/>
  <c r="AH18" i="55" a="1"/>
  <c r="AH18" i="55" s="1"/>
  <c r="AH17" i="55" a="1"/>
  <c r="AH17" i="55" s="1"/>
  <c r="AH21" i="55" a="1"/>
  <c r="AH21" i="55" s="1"/>
  <c r="AH10" i="55" a="1"/>
  <c r="AH10" i="55" s="1"/>
  <c r="AH16" i="55" a="1"/>
  <c r="AH16" i="55" s="1"/>
  <c r="X19" i="55" a="1"/>
  <c r="X19" i="55" s="1"/>
  <c r="X18" i="55" a="1"/>
  <c r="X18" i="55" s="1"/>
  <c r="X15" i="55" a="1"/>
  <c r="X15" i="55" s="1"/>
  <c r="X16" i="55" a="1"/>
  <c r="X16" i="55" s="1"/>
  <c r="X10" i="55" a="1"/>
  <c r="X10" i="55" s="1"/>
  <c r="X14" i="55" a="1"/>
  <c r="X14" i="55" s="1"/>
  <c r="X22" i="55" a="1"/>
  <c r="X22" i="55" s="1"/>
  <c r="X21" i="55" a="1"/>
  <c r="X21" i="55" s="1"/>
  <c r="X24" i="55" a="1"/>
  <c r="X24" i="55" s="1"/>
  <c r="X17" i="55" a="1"/>
  <c r="X17" i="55" s="1"/>
  <c r="X20" i="55" a="1"/>
  <c r="X20" i="55" s="1"/>
  <c r="X23" i="55" a="1"/>
  <c r="X23" i="55" s="1"/>
  <c r="L14" i="57" a="1"/>
  <c r="L14" i="57" s="1"/>
  <c r="L13" i="57" a="1"/>
  <c r="L13" i="57" s="1"/>
  <c r="L15" i="57" a="1"/>
  <c r="L15" i="57" s="1"/>
  <c r="AC17" i="55" a="1"/>
  <c r="AC17" i="55" s="1"/>
  <c r="AC19" i="55" a="1"/>
  <c r="AC19" i="55" s="1"/>
  <c r="AC16" i="55" a="1"/>
  <c r="AC16" i="55" s="1"/>
  <c r="AC24" i="55" a="1"/>
  <c r="AC24" i="55" s="1"/>
  <c r="AC18" i="55" a="1"/>
  <c r="AC18" i="55" s="1"/>
  <c r="AC10" i="55" a="1"/>
  <c r="AC10" i="55" s="1"/>
  <c r="AC23" i="55" a="1"/>
  <c r="AC23" i="55" s="1"/>
  <c r="AC14" i="55" a="1"/>
  <c r="AC14" i="55" s="1"/>
  <c r="AC21" i="55" a="1"/>
  <c r="AC21" i="55" s="1"/>
  <c r="AC20" i="55" a="1"/>
  <c r="AC20" i="55" s="1"/>
  <c r="AC22" i="55" a="1"/>
  <c r="AC22" i="55" s="1"/>
  <c r="AC15" i="55" a="1"/>
  <c r="AC15" i="55" s="1"/>
  <c r="AB18" i="55" a="1"/>
  <c r="AB18" i="55" s="1"/>
  <c r="AB14" i="55" a="1"/>
  <c r="AB14" i="55" s="1"/>
  <c r="AB22" i="55" a="1"/>
  <c r="AB22" i="55" s="1"/>
  <c r="AB24" i="55" a="1"/>
  <c r="AB24" i="55" s="1"/>
  <c r="AB17" i="55" a="1"/>
  <c r="AB17" i="55" s="1"/>
  <c r="AB20" i="55" a="1"/>
  <c r="AB20" i="55" s="1"/>
  <c r="AB16" i="55" a="1"/>
  <c r="AB16" i="55" s="1"/>
  <c r="AB10" i="55" a="1"/>
  <c r="AB10" i="55" s="1"/>
  <c r="AB76" i="55" s="1"/>
  <c r="AB19" i="55" a="1"/>
  <c r="AB19" i="55" s="1"/>
  <c r="AB21" i="55" a="1"/>
  <c r="AB21" i="55" s="1"/>
  <c r="AB15" i="55" a="1"/>
  <c r="AB15" i="55" s="1"/>
  <c r="AB23" i="55" a="1"/>
  <c r="AB23" i="55" s="1"/>
  <c r="W21" i="55" a="1"/>
  <c r="W21" i="55" s="1"/>
  <c r="W17" i="55" a="1"/>
  <c r="W17" i="55" s="1"/>
  <c r="W20" i="55" a="1"/>
  <c r="W20" i="55" s="1"/>
  <c r="W19" i="55" a="1"/>
  <c r="W19" i="55" s="1"/>
  <c r="W10" i="55" a="1"/>
  <c r="W10" i="55" s="1"/>
  <c r="W14" i="55" a="1"/>
  <c r="W14" i="55" s="1"/>
  <c r="W15" i="55" a="1"/>
  <c r="W15" i="55" s="1"/>
  <c r="W18" i="55" a="1"/>
  <c r="W18" i="55" s="1"/>
  <c r="W16" i="55" a="1"/>
  <c r="W16" i="55" s="1"/>
  <c r="W23" i="55" a="1"/>
  <c r="W23" i="55" s="1"/>
  <c r="W24" i="55" a="1"/>
  <c r="W24" i="55" s="1"/>
  <c r="W22" i="55" a="1"/>
  <c r="W22" i="55" s="1"/>
  <c r="V22" i="55" a="1"/>
  <c r="V22" i="55" s="1"/>
  <c r="V24" i="55" a="1"/>
  <c r="V24" i="55" s="1"/>
  <c r="V18" i="55" a="1"/>
  <c r="V18" i="55" s="1"/>
  <c r="V16" i="55" a="1"/>
  <c r="V16" i="55" s="1"/>
  <c r="V21" i="55" a="1"/>
  <c r="V21" i="55" s="1"/>
  <c r="V15" i="55" a="1"/>
  <c r="V15" i="55" s="1"/>
  <c r="V10" i="55" a="1"/>
  <c r="V10" i="55" s="1"/>
  <c r="V17" i="55" a="1"/>
  <c r="V17" i="55" s="1"/>
  <c r="V23" i="55" a="1"/>
  <c r="V23" i="55" s="1"/>
  <c r="V14" i="55" a="1"/>
  <c r="V14" i="55" s="1"/>
  <c r="V19" i="55" a="1"/>
  <c r="V19" i="55" s="1"/>
  <c r="V20" i="55" a="1"/>
  <c r="V20" i="55" s="1"/>
  <c r="AK23" i="55" a="1"/>
  <c r="AK23" i="55" s="1"/>
  <c r="AK10" i="55" a="1"/>
  <c r="AK10" i="55" s="1"/>
  <c r="AK20" i="55" a="1"/>
  <c r="AK20" i="55" s="1"/>
  <c r="AK16" i="55" a="1"/>
  <c r="AK16" i="55" s="1"/>
  <c r="AK14" i="55" a="1"/>
  <c r="AK14" i="55" s="1"/>
  <c r="AK15" i="55" a="1"/>
  <c r="AK15" i="55" s="1"/>
  <c r="AK17" i="55" a="1"/>
  <c r="AK17" i="55" s="1"/>
  <c r="AK21" i="55" a="1"/>
  <c r="AK21" i="55" s="1"/>
  <c r="AK18" i="55" a="1"/>
  <c r="AK18" i="55" s="1"/>
  <c r="AK22" i="55" a="1"/>
  <c r="AK22" i="55" s="1"/>
  <c r="AK24" i="55" a="1"/>
  <c r="AK24" i="55" s="1"/>
  <c r="AK19" i="55" a="1"/>
  <c r="AK19" i="55" s="1"/>
  <c r="R33" i="29" a="1"/>
  <c r="R33" i="29" s="1"/>
  <c r="R5" i="29" a="1"/>
  <c r="R5" i="29" s="1"/>
  <c r="Q33" i="29" a="1"/>
  <c r="Q33" i="29" s="1"/>
  <c r="Q41" i="29" s="1"/>
  <c r="Q5" i="29" a="1"/>
  <c r="Q5" i="29" s="1"/>
  <c r="AK35" i="58"/>
  <c r="AJ169" i="58"/>
  <c r="AJ168" i="58"/>
  <c r="AJ36" i="58"/>
  <c r="AJ41" i="58" s="1"/>
  <c r="AL23" i="58"/>
  <c r="AL24" i="58" s="1"/>
  <c r="AM10" i="58"/>
  <c r="AE26" i="44"/>
  <c r="AO9" i="55"/>
  <c r="AP9" i="55" s="1"/>
  <c r="R9" i="56"/>
  <c r="Z9" i="56" s="1"/>
  <c r="W108" i="47"/>
  <c r="AB5" i="47"/>
  <c r="AF22" i="35"/>
  <c r="AG25" i="35"/>
  <c r="AC6" i="47"/>
  <c r="AB8" i="47"/>
  <c r="AF23" i="35"/>
  <c r="AB7" i="47"/>
  <c r="AF26" i="35"/>
  <c r="AF24" i="35"/>
  <c r="AB9" i="47"/>
  <c r="N137" i="47" l="1"/>
  <c r="R31" i="55"/>
  <c r="R29" i="55"/>
  <c r="AO13" i="55"/>
  <c r="AP13" i="55"/>
  <c r="AO12" i="55"/>
  <c r="AP12" i="55"/>
  <c r="AO11" i="55"/>
  <c r="AP11" i="55"/>
  <c r="S32" i="55"/>
  <c r="T32" i="55" s="1"/>
  <c r="U32" i="55" s="1"/>
  <c r="V32" i="55" s="1"/>
  <c r="W32" i="55" s="1"/>
  <c r="X32" i="55" s="1"/>
  <c r="Y32" i="55" s="1"/>
  <c r="Z32" i="55" s="1"/>
  <c r="AA32" i="55" s="1"/>
  <c r="AB32" i="55" s="1"/>
  <c r="AC32"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19" i="55"/>
  <c r="X108" i="47"/>
  <c r="Y108" i="47"/>
  <c r="AP23" i="55"/>
  <c r="AP17" i="55"/>
  <c r="AO17" i="55"/>
  <c r="R8" i="56"/>
  <c r="Z8" i="56" s="1"/>
  <c r="J104" i="56"/>
  <c r="R41" i="55"/>
  <c r="N134" i="47"/>
  <c r="R7" i="56"/>
  <c r="R60" i="56" s="1"/>
  <c r="J60" i="56"/>
  <c r="L60" i="56" s="1"/>
  <c r="J43" i="56"/>
  <c r="J48" i="56"/>
  <c r="Q30" i="55"/>
  <c r="M16" i="57"/>
  <c r="AP22" i="55"/>
  <c r="Q40" i="55"/>
  <c r="AP20" i="55"/>
  <c r="AO20" i="55"/>
  <c r="R36" i="55"/>
  <c r="N131" i="47"/>
  <c r="V7" i="56"/>
  <c r="AO18" i="55"/>
  <c r="AP18" i="55"/>
  <c r="Q35" i="55"/>
  <c r="U7" i="56"/>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T7" i="56"/>
  <c r="AP19" i="55"/>
  <c r="AO14" i="55"/>
  <c r="AP14" i="55"/>
  <c r="U32" i="57"/>
  <c r="L32" i="57" s="1"/>
  <c r="R37" i="55"/>
  <c r="N130" i="47"/>
  <c r="AP15" i="55"/>
  <c r="AO15" i="55"/>
  <c r="Q33" i="55"/>
  <c r="R33" i="55" s="1"/>
  <c r="S33" i="55" s="1"/>
  <c r="T33" i="55" s="1"/>
  <c r="U33" i="55" s="1"/>
  <c r="V33" i="55" s="1"/>
  <c r="W33" i="55" s="1"/>
  <c r="X33" i="55" s="1"/>
  <c r="Y33" i="55" s="1"/>
  <c r="Z33" i="55" s="1"/>
  <c r="AA33" i="55" s="1"/>
  <c r="AB33" i="55" s="1"/>
  <c r="AC33" i="55" s="1"/>
  <c r="AD33" i="55" s="1"/>
  <c r="AE33" i="55" s="1"/>
  <c r="AF33" i="55" s="1"/>
  <c r="AG33" i="55" s="1"/>
  <c r="AH33" i="55" s="1"/>
  <c r="AI33" i="55" s="1"/>
  <c r="AJ33" i="55" s="1"/>
  <c r="AK33" i="55" s="1"/>
  <c r="AL33" i="55" s="1"/>
  <c r="AM33" i="55" s="1"/>
  <c r="AN33" i="55" s="1"/>
  <c r="AO16" i="55"/>
  <c r="AP16" i="55"/>
  <c r="Q23" i="29"/>
  <c r="Q22" i="29"/>
  <c r="Q21" i="29"/>
  <c r="R38" i="55"/>
  <c r="N128" i="47"/>
  <c r="AO21" i="55"/>
  <c r="AP21" i="55"/>
  <c r="Q28" i="55"/>
  <c r="R28" i="55" s="1"/>
  <c r="S28" i="55" s="1"/>
  <c r="T28" i="55" s="1"/>
  <c r="U28" i="55" s="1"/>
  <c r="V28" i="55" s="1"/>
  <c r="W28" i="55" s="1"/>
  <c r="X28" i="55" s="1"/>
  <c r="Y28" i="55" s="1"/>
  <c r="Z28" i="55" s="1"/>
  <c r="AA28" i="55" s="1"/>
  <c r="AB28" i="55" s="1"/>
  <c r="AC28" i="55" s="1"/>
  <c r="AD28" i="55" s="1"/>
  <c r="AE28" i="55" s="1"/>
  <c r="AF28" i="55" s="1"/>
  <c r="AG28" i="55" s="1"/>
  <c r="AH28" i="55" s="1"/>
  <c r="AI28" i="55" s="1"/>
  <c r="AJ28" i="55" s="1"/>
  <c r="AK28" i="55" s="1"/>
  <c r="AL28" i="55" s="1"/>
  <c r="AM28" i="55" s="1"/>
  <c r="AN28" i="55" s="1"/>
  <c r="R41" i="29"/>
  <c r="AO22" i="55"/>
  <c r="AE27" i="44"/>
  <c r="AF27" i="44"/>
  <c r="AP24" i="55"/>
  <c r="AO24" i="55"/>
  <c r="Q39" i="55"/>
  <c r="R39" i="55" s="1"/>
  <c r="S39" i="55" s="1"/>
  <c r="T39" i="55" s="1"/>
  <c r="U39" i="55" s="1"/>
  <c r="V39" i="55" s="1"/>
  <c r="W39" i="55" s="1"/>
  <c r="X39" i="55" s="1"/>
  <c r="Y39" i="55" s="1"/>
  <c r="Z39" i="55" s="1"/>
  <c r="AA39" i="55" s="1"/>
  <c r="AB39" i="55" s="1"/>
  <c r="AC39" i="55" s="1"/>
  <c r="AD39" i="55" s="1"/>
  <c r="AE39" i="55" s="1"/>
  <c r="AF39" i="55" s="1"/>
  <c r="AG39" i="55" s="1"/>
  <c r="AH39" i="55" s="1"/>
  <c r="AI39" i="55" s="1"/>
  <c r="AJ39" i="55" s="1"/>
  <c r="AK39" i="55" s="1"/>
  <c r="AL39" i="55" s="1"/>
  <c r="AM39" i="55" s="1"/>
  <c r="AN39" i="55" s="1"/>
  <c r="Q42" i="55"/>
  <c r="R42" i="55" s="1"/>
  <c r="S42" i="55" s="1"/>
  <c r="T42" i="55" s="1"/>
  <c r="U42" i="55" s="1"/>
  <c r="V42" i="55" s="1"/>
  <c r="W42" i="55" s="1"/>
  <c r="X42" i="55" s="1"/>
  <c r="Y42" i="55" s="1"/>
  <c r="Z42" i="55" s="1"/>
  <c r="AA42" i="55" s="1"/>
  <c r="AB42" i="55" s="1"/>
  <c r="AC42" i="55" s="1"/>
  <c r="AD42" i="55" s="1"/>
  <c r="AE42" i="55" s="1"/>
  <c r="AF42" i="55" s="1"/>
  <c r="AG42" i="55" s="1"/>
  <c r="AH42" i="55" s="1"/>
  <c r="AI42" i="55" s="1"/>
  <c r="AJ42" i="55" s="1"/>
  <c r="AK42" i="55" s="1"/>
  <c r="AL42" i="55" s="1"/>
  <c r="AM42" i="55" s="1"/>
  <c r="AN42" i="55" s="1"/>
  <c r="AO23" i="55"/>
  <c r="AP10" i="55"/>
  <c r="AO10" i="55"/>
  <c r="L16" i="57"/>
  <c r="AC8" i="47"/>
  <c r="AG23" i="35"/>
  <c r="AC9" i="47"/>
  <c r="AG24" i="35"/>
  <c r="AH25" i="35"/>
  <c r="AD6" i="47"/>
  <c r="AG26" i="35"/>
  <c r="AC7" i="47"/>
  <c r="AG22" i="35"/>
  <c r="AC5" i="47"/>
  <c r="O137" i="47" l="1"/>
  <c r="S31" i="55"/>
  <c r="P136" i="47" s="1"/>
  <c r="O136" i="47"/>
  <c r="S29"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9" i="55"/>
  <c r="AP39" i="55" s="1"/>
  <c r="P149" i="56"/>
  <c r="M99" i="47" s="1"/>
  <c r="AO33" i="55"/>
  <c r="AP33" i="55" s="1"/>
  <c r="AO42" i="55"/>
  <c r="AP42" i="55" s="1"/>
  <c r="AO28" i="55"/>
  <c r="AP28" i="55" s="1"/>
  <c r="AB7" i="56"/>
  <c r="AD93" i="57"/>
  <c r="AD75" i="57"/>
  <c r="AC75" i="57"/>
  <c r="AC93" i="57"/>
  <c r="S38" i="55"/>
  <c r="O128" i="47"/>
  <c r="R21" i="29"/>
  <c r="R22" i="29"/>
  <c r="R23" i="29"/>
  <c r="AO34" i="55"/>
  <c r="AP34" i="55" s="1"/>
  <c r="Z7" i="56"/>
  <c r="AD7" i="56"/>
  <c r="AC7" i="56"/>
  <c r="R35" i="55"/>
  <c r="N129" i="47"/>
  <c r="S37" i="55"/>
  <c r="O130" i="47"/>
  <c r="S36" i="55"/>
  <c r="O131" i="47"/>
  <c r="AE93" i="57"/>
  <c r="AE75" i="57"/>
  <c r="L48" i="56"/>
  <c r="S41" i="55"/>
  <c r="O134" i="47"/>
  <c r="J88" i="56"/>
  <c r="L104" i="56"/>
  <c r="P127" i="47"/>
  <c r="R30" i="55"/>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AO30" i="55" s="1"/>
  <c r="AP30" i="55" s="1"/>
  <c r="N135" i="47"/>
  <c r="J92" i="56"/>
  <c r="L43" i="56"/>
  <c r="L51" i="56"/>
  <c r="L52" i="56"/>
  <c r="L55" i="56"/>
  <c r="L56" i="56"/>
  <c r="L54" i="56"/>
  <c r="L58" i="56"/>
  <c r="L53" i="56"/>
  <c r="L57" i="56"/>
  <c r="L59" i="56"/>
  <c r="M60" i="56"/>
  <c r="R40" i="55"/>
  <c r="N133" i="47"/>
  <c r="J54" i="56"/>
  <c r="J52" i="56"/>
  <c r="J55" i="56"/>
  <c r="J59" i="56"/>
  <c r="J51" i="56"/>
  <c r="J53" i="56"/>
  <c r="J57" i="56"/>
  <c r="J56" i="56"/>
  <c r="J58" i="56"/>
  <c r="AH26" i="35"/>
  <c r="AD7" i="47"/>
  <c r="AH23" i="35"/>
  <c r="AD8" i="47"/>
  <c r="AI25" i="35"/>
  <c r="AE6" i="47"/>
  <c r="AD5" i="47"/>
  <c r="AH22" i="35"/>
  <c r="AH24" i="35"/>
  <c r="AD9" i="47"/>
  <c r="T31" i="55" l="1"/>
  <c r="U31" i="55" s="1"/>
  <c r="T29" i="55"/>
  <c r="P137" i="47"/>
  <c r="L75" i="57"/>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S35" i="55"/>
  <c r="O129" i="47"/>
  <c r="R59" i="56"/>
  <c r="R57" i="56"/>
  <c r="R56" i="56"/>
  <c r="R51" i="56"/>
  <c r="R53" i="56"/>
  <c r="R55" i="56"/>
  <c r="R52" i="56"/>
  <c r="R54" i="56"/>
  <c r="R58" i="56"/>
  <c r="S40" i="55"/>
  <c r="O133" i="47"/>
  <c r="M51" i="56"/>
  <c r="M57" i="56"/>
  <c r="M52" i="56"/>
  <c r="M55" i="56"/>
  <c r="M58" i="56"/>
  <c r="M53" i="56"/>
  <c r="M56" i="56"/>
  <c r="M54" i="56"/>
  <c r="M59" i="56"/>
  <c r="N60" i="56"/>
  <c r="Q127" i="47"/>
  <c r="P130" i="47"/>
  <c r="T37" i="55"/>
  <c r="L102" i="56"/>
  <c r="L86" i="56"/>
  <c r="AR78" i="56" s="1"/>
  <c r="T36" i="55"/>
  <c r="P131" i="47"/>
  <c r="R57" i="57"/>
  <c r="J102" i="56"/>
  <c r="U121" i="56" s="1" a="1"/>
  <c r="U121" i="56" s="1"/>
  <c r="J86" i="56"/>
  <c r="AQ78" i="56" s="1"/>
  <c r="L88" i="56"/>
  <c r="M104" i="56"/>
  <c r="T38" i="55"/>
  <c r="P128" i="47"/>
  <c r="L92" i="56"/>
  <c r="M43" i="56"/>
  <c r="O135" i="47"/>
  <c r="T41" i="55"/>
  <c r="P134" i="47"/>
  <c r="AJ25" i="35"/>
  <c r="AF6" i="47"/>
  <c r="AE8" i="47"/>
  <c r="AI23" i="35"/>
  <c r="AE5" i="47"/>
  <c r="AI22" i="35"/>
  <c r="AI24" i="35"/>
  <c r="AE9" i="47"/>
  <c r="AE7" i="47"/>
  <c r="AI26" i="35"/>
  <c r="Q136" i="47" l="1"/>
  <c r="V31" i="55"/>
  <c r="R136" i="47"/>
  <c r="U29" i="55"/>
  <c r="Q137" i="47"/>
  <c r="L94" i="56"/>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T35" i="55"/>
  <c r="P129" i="47"/>
  <c r="N48" i="56"/>
  <c r="N51" i="56"/>
  <c r="N59" i="56"/>
  <c r="N52" i="56"/>
  <c r="N53" i="56"/>
  <c r="N56" i="56"/>
  <c r="N58" i="56"/>
  <c r="N54" i="56"/>
  <c r="N57" i="56"/>
  <c r="N55" i="56"/>
  <c r="T40" i="55"/>
  <c r="P133" i="47"/>
  <c r="P135" i="47"/>
  <c r="M92" i="56"/>
  <c r="N43" i="56"/>
  <c r="U36" i="55"/>
  <c r="Q131" i="47"/>
  <c r="U37"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8" i="55"/>
  <c r="Q128" i="47"/>
  <c r="AB60" i="56"/>
  <c r="U41" i="55"/>
  <c r="Q134" i="47"/>
  <c r="AB43" i="56"/>
  <c r="AB76" i="56" s="1"/>
  <c r="AB92" i="56" s="1"/>
  <c r="AF7" i="47"/>
  <c r="AJ26" i="35"/>
  <c r="AJ24" i="35"/>
  <c r="AF9" i="47"/>
  <c r="AK25" i="35"/>
  <c r="AG6" i="47"/>
  <c r="AJ22" i="35"/>
  <c r="AF5" i="47"/>
  <c r="AF8" i="47"/>
  <c r="AJ23" i="35"/>
  <c r="V29" i="55" l="1"/>
  <c r="R137" i="47"/>
  <c r="W31" i="55"/>
  <c r="S136"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5" i="55"/>
  <c r="AC43" i="56"/>
  <c r="U40" i="55"/>
  <c r="Q133" i="47"/>
  <c r="N88" i="56"/>
  <c r="R131" i="47"/>
  <c r="V36" i="55"/>
  <c r="Q135" i="47"/>
  <c r="V41" i="55"/>
  <c r="R134" i="47"/>
  <c r="V37" i="55"/>
  <c r="R130" i="47"/>
  <c r="S127" i="47"/>
  <c r="N92" i="56"/>
  <c r="R128" i="47"/>
  <c r="V38"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1" i="55" l="1"/>
  <c r="T136" i="47"/>
  <c r="W29" i="55"/>
  <c r="S137"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D108" i="47"/>
  <c r="AL77" i="56"/>
  <c r="AL80" i="56" s="1"/>
  <c r="AL81" i="56" s="1"/>
  <c r="T127" i="47"/>
  <c r="S128" i="47"/>
  <c r="W38"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6"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1" i="55"/>
  <c r="S134" i="47"/>
  <c r="V35" i="55"/>
  <c r="R129" i="47"/>
  <c r="W37" i="55"/>
  <c r="S130" i="47"/>
  <c r="V40" i="55"/>
  <c r="R133" i="47"/>
  <c r="AQ80" i="56"/>
  <c r="AQ81" i="56" s="1"/>
  <c r="AL22" i="35"/>
  <c r="AH5" i="47"/>
  <c r="AH8" i="47"/>
  <c r="AL23" i="35"/>
  <c r="AI6" i="47"/>
  <c r="AM25" i="35"/>
  <c r="AH9" i="47"/>
  <c r="AL24" i="35"/>
  <c r="AL26" i="35"/>
  <c r="AH7" i="47"/>
  <c r="T58" i="57" l="1"/>
  <c r="T59" i="57" s="1"/>
  <c r="T60" i="57" s="1"/>
  <c r="X29" i="55"/>
  <c r="T137" i="47"/>
  <c r="Y31" i="55"/>
  <c r="U136"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5" i="47"/>
  <c r="X41" i="55"/>
  <c r="T134" i="47"/>
  <c r="X36" i="55"/>
  <c r="T131" i="47"/>
  <c r="W35"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0" i="55"/>
  <c r="S133" i="47"/>
  <c r="U127" i="47"/>
  <c r="AM77" i="56"/>
  <c r="AM80" i="56" s="1"/>
  <c r="AM81" i="56" s="1"/>
  <c r="X38" i="55"/>
  <c r="T128" i="47"/>
  <c r="X37" i="55"/>
  <c r="T130" i="47"/>
  <c r="AM24" i="35"/>
  <c r="AI9" i="47"/>
  <c r="AI7" i="47"/>
  <c r="AM26" i="35"/>
  <c r="AN25" i="35"/>
  <c r="AJ6" i="47"/>
  <c r="AM23" i="35"/>
  <c r="AI8" i="47"/>
  <c r="AM22" i="35"/>
  <c r="AI5" i="47"/>
  <c r="T61" i="57" l="1"/>
  <c r="Z31" i="55"/>
  <c r="V136" i="47"/>
  <c r="Y29" i="55"/>
  <c r="U137" i="47"/>
  <c r="M49" i="57"/>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X35" i="55"/>
  <c r="T129" i="47"/>
  <c r="Y37" i="55"/>
  <c r="U130" i="47"/>
  <c r="AS80" i="56"/>
  <c r="AS81" i="56" s="1"/>
  <c r="V127" i="47"/>
  <c r="T135" i="47"/>
  <c r="X40" i="55"/>
  <c r="T133" i="47"/>
  <c r="Y36" i="55"/>
  <c r="U131" i="47"/>
  <c r="Y41" i="55"/>
  <c r="U134" i="47"/>
  <c r="Y38" i="55"/>
  <c r="U128" i="47"/>
  <c r="AN26" i="35"/>
  <c r="AJ7" i="47"/>
  <c r="AJ5" i="47"/>
  <c r="AN22" i="35"/>
  <c r="AN24" i="35"/>
  <c r="AJ9" i="47"/>
  <c r="AO25" i="35"/>
  <c r="AK6" i="47"/>
  <c r="AN23" i="35"/>
  <c r="AJ8" i="47"/>
  <c r="Z29" i="55" l="1"/>
  <c r="V137" i="47"/>
  <c r="AA31" i="55"/>
  <c r="W136"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Z36" i="55"/>
  <c r="V131" i="47"/>
  <c r="Z37" i="55"/>
  <c r="V130" i="47"/>
  <c r="AT80" i="56"/>
  <c r="AT81" i="56" s="1"/>
  <c r="U135" i="47"/>
  <c r="V128" i="47"/>
  <c r="Z38" i="55"/>
  <c r="Y40" i="55"/>
  <c r="U133" i="47"/>
  <c r="Y35" i="55"/>
  <c r="U129" i="47"/>
  <c r="W127" i="47"/>
  <c r="V134" i="47"/>
  <c r="Z41" i="55"/>
  <c r="AO23" i="35"/>
  <c r="AK8" i="47"/>
  <c r="AP25" i="35"/>
  <c r="AM6" i="47" s="1"/>
  <c r="AL6" i="47"/>
  <c r="AK5" i="47"/>
  <c r="AO22" i="35"/>
  <c r="AK9" i="47"/>
  <c r="AO24" i="35"/>
  <c r="AO26" i="35"/>
  <c r="AK7" i="47"/>
  <c r="AB31" i="55" l="1"/>
  <c r="X136" i="47"/>
  <c r="AA29" i="55"/>
  <c r="W137"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0" i="55"/>
  <c r="V133" i="47"/>
  <c r="AA41" i="55"/>
  <c r="W134" i="47"/>
  <c r="V129" i="47"/>
  <c r="Z35" i="55"/>
  <c r="AA38" i="55"/>
  <c r="W128" i="47"/>
  <c r="V135" i="47"/>
  <c r="AA36" i="55"/>
  <c r="W131" i="47"/>
  <c r="X127" i="47"/>
  <c r="AA37" i="55"/>
  <c r="W130" i="47"/>
  <c r="AL7" i="47"/>
  <c r="AP26" i="35"/>
  <c r="AM7" i="47" s="1"/>
  <c r="AP24" i="35"/>
  <c r="AM9" i="47" s="1"/>
  <c r="AL9" i="47"/>
  <c r="AP22" i="35"/>
  <c r="AM5" i="47" s="1"/>
  <c r="AL5" i="47"/>
  <c r="AP23" i="35"/>
  <c r="AM8" i="47" s="1"/>
  <c r="AL8" i="47"/>
  <c r="AB29" i="55" l="1"/>
  <c r="X137" i="47"/>
  <c r="AC31" i="55"/>
  <c r="Y136"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37" i="55"/>
  <c r="X130" i="47"/>
  <c r="AB41" i="55"/>
  <c r="X134" i="47"/>
  <c r="W135" i="47"/>
  <c r="AA35" i="55"/>
  <c r="W129" i="47"/>
  <c r="AB38" i="55"/>
  <c r="X128" i="47"/>
  <c r="AB36" i="55"/>
  <c r="X131" i="47"/>
  <c r="Y127" i="47"/>
  <c r="AA40" i="55"/>
  <c r="W133" i="47"/>
  <c r="AD31" i="55" l="1"/>
  <c r="Z136" i="47"/>
  <c r="AC29" i="55"/>
  <c r="Y137"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0" i="55"/>
  <c r="X133" i="47"/>
  <c r="AB35" i="55"/>
  <c r="X129" i="47"/>
  <c r="AC41" i="55"/>
  <c r="Y134" i="47"/>
  <c r="AC36" i="55"/>
  <c r="Y131" i="47"/>
  <c r="X135" i="47"/>
  <c r="Y130" i="47"/>
  <c r="AC37" i="55"/>
  <c r="AD32" i="55"/>
  <c r="Z127" i="47"/>
  <c r="AC38" i="55"/>
  <c r="Y128" i="47"/>
  <c r="AD29" i="55" l="1"/>
  <c r="Z137" i="47"/>
  <c r="AE31" i="55"/>
  <c r="AA136"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8" i="55"/>
  <c r="Z128" i="47"/>
  <c r="AD36" i="55"/>
  <c r="Z131" i="47"/>
  <c r="AC35" i="55"/>
  <c r="Y129" i="47"/>
  <c r="AE32" i="55"/>
  <c r="AA127" i="47"/>
  <c r="AD37" i="55"/>
  <c r="Z130" i="47"/>
  <c r="Y135" i="47"/>
  <c r="AD41" i="55"/>
  <c r="Z134" i="47"/>
  <c r="AC40" i="55"/>
  <c r="Y133" i="47"/>
  <c r="AF31" i="55" l="1"/>
  <c r="AB136" i="47"/>
  <c r="AE29" i="55"/>
  <c r="AA137"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1" i="55"/>
  <c r="AA134" i="47"/>
  <c r="Z135" i="47"/>
  <c r="AF32" i="55"/>
  <c r="AB127" i="47"/>
  <c r="AD35" i="55"/>
  <c r="Z129" i="47"/>
  <c r="AE37" i="55"/>
  <c r="AA130" i="47"/>
  <c r="AE36" i="55"/>
  <c r="AA131" i="47"/>
  <c r="AD40" i="55"/>
  <c r="Z133" i="47"/>
  <c r="AA128" i="47"/>
  <c r="AE38" i="55"/>
  <c r="AF29" i="55" l="1"/>
  <c r="AB137" i="47"/>
  <c r="AG31" i="55"/>
  <c r="AC136"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6" i="55"/>
  <c r="AB131" i="47"/>
  <c r="AF38" i="55"/>
  <c r="AB128" i="47"/>
  <c r="AG32" i="55"/>
  <c r="AC127" i="47"/>
  <c r="AA135" i="47"/>
  <c r="AE35" i="55"/>
  <c r="AA129" i="47"/>
  <c r="AF37" i="55"/>
  <c r="AB130" i="47"/>
  <c r="AE40" i="55"/>
  <c r="AA133" i="47"/>
  <c r="AF41" i="55"/>
  <c r="AB134" i="47"/>
  <c r="AH31" i="55" l="1"/>
  <c r="AD136" i="47"/>
  <c r="AG29" i="55"/>
  <c r="AC137"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5" i="55"/>
  <c r="AB129" i="47"/>
  <c r="AG36" i="55"/>
  <c r="AC131" i="47"/>
  <c r="AD127" i="47"/>
  <c r="AH32" i="55"/>
  <c r="AB135" i="47"/>
  <c r="AC128" i="47"/>
  <c r="AG38" i="55"/>
  <c r="AF40" i="55"/>
  <c r="AB133" i="47"/>
  <c r="AG37" i="55"/>
  <c r="AC130" i="47"/>
  <c r="AC134" i="47"/>
  <c r="AG41" i="55"/>
  <c r="AH29" i="55" l="1"/>
  <c r="AD137" i="47"/>
  <c r="AI31" i="55"/>
  <c r="AE136"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8" i="55"/>
  <c r="AD128" i="47"/>
  <c r="AC135" i="47"/>
  <c r="AH36" i="55"/>
  <c r="AD131" i="47"/>
  <c r="AC133" i="47"/>
  <c r="AG40" i="55"/>
  <c r="AC129" i="47"/>
  <c r="AG35" i="55"/>
  <c r="AH41" i="55"/>
  <c r="AD134" i="47"/>
  <c r="AI32" i="55"/>
  <c r="AE127" i="47"/>
  <c r="AH37" i="55"/>
  <c r="AD130" i="47"/>
  <c r="AJ31" i="55" l="1"/>
  <c r="AF136" i="47"/>
  <c r="AI29" i="55"/>
  <c r="AE137"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0" i="55"/>
  <c r="AD133" i="47"/>
  <c r="AD129" i="47"/>
  <c r="AH35" i="55"/>
  <c r="AI36" i="55"/>
  <c r="AE131" i="47"/>
  <c r="AI38" i="55"/>
  <c r="AE128" i="47"/>
  <c r="AD135" i="47"/>
  <c r="AJ32" i="55"/>
  <c r="AF127" i="47"/>
  <c r="AI41" i="55"/>
  <c r="AE134" i="47"/>
  <c r="AE130" i="47"/>
  <c r="AI37" i="55"/>
  <c r="AJ29" i="55" l="1"/>
  <c r="AF137" i="47"/>
  <c r="AK31" i="55"/>
  <c r="AG136"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5" i="55"/>
  <c r="AE129" i="47"/>
  <c r="AF134" i="47"/>
  <c r="AJ41" i="55"/>
  <c r="AJ38" i="55"/>
  <c r="AF128" i="47"/>
  <c r="AE135" i="47"/>
  <c r="AF131" i="47"/>
  <c r="AJ36" i="55"/>
  <c r="AK32" i="55"/>
  <c r="AG127" i="47"/>
  <c r="AE133" i="47"/>
  <c r="AI40" i="55"/>
  <c r="AF130" i="47"/>
  <c r="AJ37" i="55"/>
  <c r="AL31" i="55" l="1"/>
  <c r="AH136" i="47"/>
  <c r="AK29" i="55"/>
  <c r="AG137"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6" i="55"/>
  <c r="AG131" i="47"/>
  <c r="AF135" i="47"/>
  <c r="AK41" i="55"/>
  <c r="AG134" i="47"/>
  <c r="AJ40" i="55"/>
  <c r="AF133" i="47"/>
  <c r="AL32" i="55"/>
  <c r="AH127" i="47"/>
  <c r="AJ35" i="55"/>
  <c r="AF129" i="47"/>
  <c r="AK37" i="55"/>
  <c r="AG130" i="47"/>
  <c r="AG128" i="47"/>
  <c r="AK38" i="55"/>
  <c r="AL29" i="55" l="1"/>
  <c r="AH137" i="47"/>
  <c r="AM31" i="55"/>
  <c r="AI136"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32" i="55"/>
  <c r="AI127" i="47"/>
  <c r="AK40" i="55"/>
  <c r="AG133" i="47"/>
  <c r="AL36" i="55"/>
  <c r="AH131" i="47"/>
  <c r="AL37" i="55"/>
  <c r="AH130" i="47"/>
  <c r="AK35" i="55"/>
  <c r="AG129" i="47"/>
  <c r="AL41" i="55"/>
  <c r="AH134" i="47"/>
  <c r="AH128" i="47"/>
  <c r="AL38" i="55"/>
  <c r="AN31" i="55" l="1"/>
  <c r="AJ136" i="47"/>
  <c r="AM29" i="55"/>
  <c r="AI137"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6" i="55"/>
  <c r="AI131" i="47"/>
  <c r="AL35" i="55"/>
  <c r="AH129" i="47"/>
  <c r="AL40" i="55"/>
  <c r="AH133" i="47"/>
  <c r="AH135" i="47"/>
  <c r="AI134" i="47"/>
  <c r="AM41" i="55"/>
  <c r="AI130" i="47"/>
  <c r="AM37" i="55"/>
  <c r="AN32" i="55"/>
  <c r="AJ127" i="47"/>
  <c r="AM38" i="55"/>
  <c r="AI128" i="47"/>
  <c r="AN29" i="55" l="1"/>
  <c r="AJ137" i="47"/>
  <c r="AO31" i="55"/>
  <c r="AK136"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5" i="55"/>
  <c r="AN36" i="55"/>
  <c r="AJ131" i="47"/>
  <c r="AO32" i="55"/>
  <c r="AK127" i="47"/>
  <c r="AN41" i="55"/>
  <c r="AJ134" i="47"/>
  <c r="AI135" i="47"/>
  <c r="AN38" i="55"/>
  <c r="AJ128" i="47"/>
  <c r="AN37" i="55"/>
  <c r="AJ130" i="47"/>
  <c r="AM40" i="55"/>
  <c r="AI133" i="47"/>
  <c r="AP31" i="55" l="1"/>
  <c r="AM136" i="47" s="1"/>
  <c r="AL136" i="47"/>
  <c r="AO29" i="55"/>
  <c r="AK137"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5" i="55"/>
  <c r="AK128" i="47"/>
  <c r="AO38" i="55"/>
  <c r="AP32" i="55"/>
  <c r="AM127" i="47" s="1"/>
  <c r="AL127" i="47"/>
  <c r="AJ135" i="47"/>
  <c r="AO36" i="55"/>
  <c r="AK131" i="47"/>
  <c r="AJ133" i="47"/>
  <c r="AN40" i="55"/>
  <c r="AO37" i="55"/>
  <c r="AK130" i="47"/>
  <c r="AO41" i="55"/>
  <c r="AK134" i="47"/>
  <c r="AP29" i="55" l="1"/>
  <c r="AM137" i="47" s="1"/>
  <c r="AL137"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40" i="55"/>
  <c r="AK133" i="47"/>
  <c r="AP41" i="55"/>
  <c r="AM134" i="47" s="1"/>
  <c r="AL134" i="47"/>
  <c r="AK129" i="47"/>
  <c r="AO35" i="55"/>
  <c r="AP37" i="55"/>
  <c r="AM130" i="47" s="1"/>
  <c r="AL130" i="47"/>
  <c r="AP36" i="55"/>
  <c r="AM131" i="47" s="1"/>
  <c r="AL131" i="47"/>
  <c r="AP38"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5" i="55"/>
  <c r="AM129" i="47" s="1"/>
  <c r="AL129" i="47"/>
  <c r="AM135" i="47"/>
  <c r="AL135" i="47"/>
  <c r="AL133" i="47"/>
  <c r="AP40"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9" i="55"/>
  <c r="K217" i="55"/>
  <c r="J217" i="55"/>
  <c r="J160" i="55"/>
  <c r="AN160" i="55"/>
  <c r="AC160" i="55"/>
  <c r="AB160" i="55"/>
  <c r="R160" i="55"/>
  <c r="AN198" i="55"/>
  <c r="AB198" i="55"/>
  <c r="T198" i="55"/>
  <c r="S198" i="55"/>
  <c r="R198" i="55"/>
  <c r="K179" i="55"/>
  <c r="J179" i="55"/>
  <c r="J139" i="55"/>
  <c r="AN139" i="55"/>
  <c r="AB139" i="55"/>
  <c r="S139" i="55"/>
  <c r="R139" i="55"/>
  <c r="K139" i="55"/>
  <c r="AN97" i="55"/>
  <c r="AE97" i="55"/>
  <c r="AD97" i="55"/>
  <c r="AC97" i="55"/>
  <c r="AB97" i="55"/>
  <c r="S97" i="55"/>
  <c r="R97" i="55"/>
  <c r="AN236" i="55"/>
  <c r="AB236" i="55"/>
  <c r="U236" i="55"/>
  <c r="T236" i="55"/>
  <c r="S236" i="55"/>
  <c r="R236" i="55"/>
  <c r="AN118" i="55"/>
  <c r="AD118" i="55"/>
  <c r="AC118" i="55"/>
  <c r="AB118" i="55"/>
  <c r="R118" i="55"/>
  <c r="L118" i="55"/>
  <c r="K118" i="55"/>
  <c r="J118" i="55"/>
  <c r="J76" i="55"/>
  <c r="AN76" i="55"/>
  <c r="AC76" i="55"/>
  <c r="R76" i="55"/>
  <c r="K76" i="55"/>
  <c r="AI49" i="58" l="1"/>
  <c r="AH53" i="58"/>
  <c r="AH180" i="58"/>
  <c r="AH181" i="58"/>
  <c r="AG226" i="58"/>
  <c r="AG264" i="58" s="1"/>
  <c r="AD119" i="47" s="1"/>
  <c r="AG227" i="58"/>
  <c r="AG265" i="58" s="1"/>
  <c r="AD125" i="47" s="1"/>
  <c r="AI50" i="58"/>
  <c r="AH193" i="58"/>
  <c r="AH192" i="58"/>
  <c r="AH215" i="58"/>
  <c r="AH214" i="58"/>
  <c r="AI52" i="58"/>
  <c r="AH204" i="58"/>
  <c r="AH203" i="58"/>
  <c r="AI51" i="58"/>
  <c r="K91" i="55"/>
  <c r="L76" i="55"/>
  <c r="K97" i="55"/>
  <c r="K224" i="55"/>
  <c r="K229" i="55"/>
  <c r="K233" i="55"/>
  <c r="K222" i="55"/>
  <c r="K228" i="55"/>
  <c r="K218" i="55"/>
  <c r="K225" i="55"/>
  <c r="K227" i="55"/>
  <c r="K221" i="55"/>
  <c r="K226" i="55"/>
  <c r="K230" i="55"/>
  <c r="K220" i="55"/>
  <c r="K234" i="55"/>
  <c r="K231" i="55"/>
  <c r="K223" i="55"/>
  <c r="K219" i="55"/>
  <c r="K232" i="55"/>
  <c r="K235" i="55"/>
  <c r="K236" i="55"/>
  <c r="T217" i="55"/>
  <c r="K160" i="55"/>
  <c r="K198" i="55"/>
  <c r="K185" i="55"/>
  <c r="K189" i="55"/>
  <c r="K195" i="55"/>
  <c r="K194" i="55"/>
  <c r="K182" i="55"/>
  <c r="K184" i="55"/>
  <c r="K181" i="55"/>
  <c r="K187" i="55"/>
  <c r="K180" i="55"/>
  <c r="K192" i="55"/>
  <c r="K188" i="55"/>
  <c r="K193" i="55"/>
  <c r="K186" i="55"/>
  <c r="K190" i="55"/>
  <c r="K183" i="55"/>
  <c r="K191" i="55"/>
  <c r="K135" i="55"/>
  <c r="L135" i="55" s="1"/>
  <c r="K136" i="55"/>
  <c r="L136" i="55" s="1"/>
  <c r="K134" i="55"/>
  <c r="L134" i="55" s="1"/>
  <c r="K129" i="55"/>
  <c r="L129" i="55" s="1"/>
  <c r="K121" i="55"/>
  <c r="L121" i="55" s="1"/>
  <c r="K132" i="55"/>
  <c r="L132" i="55" s="1"/>
  <c r="K126" i="55"/>
  <c r="L126" i="55" s="1"/>
  <c r="K127" i="55"/>
  <c r="L127" i="55" s="1"/>
  <c r="K120" i="55"/>
  <c r="L120" i="55" s="1"/>
  <c r="K133" i="55"/>
  <c r="L133" i="55" s="1"/>
  <c r="K137" i="55"/>
  <c r="L137" i="55" s="1"/>
  <c r="K123" i="55"/>
  <c r="L123" i="55" s="1"/>
  <c r="K124" i="55"/>
  <c r="L124" i="55" s="1"/>
  <c r="K131" i="55"/>
  <c r="L131" i="55" s="1"/>
  <c r="K138" i="55"/>
  <c r="L138" i="55" s="1"/>
  <c r="K125" i="55"/>
  <c r="L125" i="55" s="1"/>
  <c r="K119" i="55"/>
  <c r="L119" i="55" s="1"/>
  <c r="K122" i="55"/>
  <c r="L122" i="55" s="1"/>
  <c r="K130" i="55"/>
  <c r="L130" i="55" s="1"/>
  <c r="K128" i="55"/>
  <c r="L128" i="55" s="1"/>
  <c r="K159" i="55"/>
  <c r="L159" i="55" s="1"/>
  <c r="K141" i="55"/>
  <c r="H10" i="47" s="1"/>
  <c r="K154" i="55"/>
  <c r="L154" i="55" s="1"/>
  <c r="K143" i="55"/>
  <c r="H11" i="47" s="1"/>
  <c r="K150" i="55"/>
  <c r="H19" i="47" s="1"/>
  <c r="K157" i="55"/>
  <c r="H20" i="47" s="1"/>
  <c r="K158" i="55"/>
  <c r="L158" i="55" s="1"/>
  <c r="K140" i="55"/>
  <c r="H15" i="47" s="1"/>
  <c r="K145" i="55"/>
  <c r="H18" i="47" s="1"/>
  <c r="K142" i="55"/>
  <c r="H16" i="47" s="1"/>
  <c r="K156" i="55"/>
  <c r="L156" i="55" s="1"/>
  <c r="K146" i="55"/>
  <c r="H13" i="47" s="1"/>
  <c r="K147" i="55"/>
  <c r="H17" i="47" s="1"/>
  <c r="K152" i="55"/>
  <c r="L152" i="55" s="1"/>
  <c r="K153" i="55"/>
  <c r="L153" i="55" s="1"/>
  <c r="K149" i="55"/>
  <c r="L149" i="55" s="1"/>
  <c r="K155" i="55"/>
  <c r="L155" i="55" s="1"/>
  <c r="K148" i="55"/>
  <c r="H12" i="47" s="1"/>
  <c r="K144" i="55"/>
  <c r="H14" i="47" s="1"/>
  <c r="K151" i="55"/>
  <c r="L151" i="55" s="1"/>
  <c r="N139" i="55"/>
  <c r="K80" i="55"/>
  <c r="H32" i="47" s="1"/>
  <c r="K85" i="55"/>
  <c r="H33" i="47" s="1"/>
  <c r="K83" i="55"/>
  <c r="H34" i="47" s="1"/>
  <c r="K95" i="55"/>
  <c r="K84" i="55"/>
  <c r="H38" i="47" s="1"/>
  <c r="K88" i="55"/>
  <c r="K77" i="55"/>
  <c r="H36" i="47" s="1"/>
  <c r="K86" i="55"/>
  <c r="K78" i="55"/>
  <c r="H31" i="47" s="1"/>
  <c r="K89" i="55"/>
  <c r="K92" i="55"/>
  <c r="K87" i="55"/>
  <c r="H41" i="47" s="1"/>
  <c r="K81" i="55"/>
  <c r="H35" i="47" s="1"/>
  <c r="K94" i="55"/>
  <c r="H40" i="47" s="1"/>
  <c r="AO97" i="55"/>
  <c r="AP97" i="55"/>
  <c r="J198" i="55"/>
  <c r="K79" i="55"/>
  <c r="H37" i="47" s="1"/>
  <c r="J97" i="55"/>
  <c r="AP118" i="55"/>
  <c r="AO118" i="55"/>
  <c r="AB179" i="55"/>
  <c r="AN179" i="55"/>
  <c r="AB217" i="55"/>
  <c r="AN217" i="55"/>
  <c r="M139" i="55"/>
  <c r="AP76" i="55"/>
  <c r="AO76" i="55"/>
  <c r="AC179" i="55"/>
  <c r="AO179" i="55"/>
  <c r="AP179" i="55"/>
  <c r="K82" i="55"/>
  <c r="H39" i="47" s="1"/>
  <c r="R179" i="55"/>
  <c r="R217" i="55"/>
  <c r="K96" i="55"/>
  <c r="S217" i="55"/>
  <c r="S179" i="55"/>
  <c r="K90" i="55"/>
  <c r="K93" i="55"/>
  <c r="AO160" i="55"/>
  <c r="AP160" i="55"/>
  <c r="AI214" i="58" l="1"/>
  <c r="AI215" i="58"/>
  <c r="AJ52" i="58"/>
  <c r="AH226" i="58"/>
  <c r="AH264" i="58" s="1"/>
  <c r="AE119" i="47" s="1"/>
  <c r="AH227" i="58"/>
  <c r="AH265" i="58" s="1"/>
  <c r="AE125" i="47" s="1"/>
  <c r="AI192" i="58"/>
  <c r="AJ50" i="58"/>
  <c r="AI193" i="58"/>
  <c r="AJ51" i="58"/>
  <c r="AI204" i="58"/>
  <c r="AI203" i="58"/>
  <c r="AJ49" i="58"/>
  <c r="AI180" i="58"/>
  <c r="AI53" i="58"/>
  <c r="AI181" i="58"/>
  <c r="L141" i="55"/>
  <c r="I10" i="47" s="1"/>
  <c r="L142" i="55"/>
  <c r="I16" i="47" s="1"/>
  <c r="L144" i="55"/>
  <c r="I14" i="47" s="1"/>
  <c r="L157" i="55"/>
  <c r="I20" i="47" s="1"/>
  <c r="L140" i="55"/>
  <c r="I15" i="47" s="1"/>
  <c r="L145" i="55"/>
  <c r="I18" i="47" s="1"/>
  <c r="L143" i="55"/>
  <c r="I11" i="47" s="1"/>
  <c r="L150" i="55"/>
  <c r="I19" i="47" s="1"/>
  <c r="T179" i="55"/>
  <c r="AO217" i="55"/>
  <c r="AP217" i="55"/>
  <c r="AD76" i="55"/>
  <c r="U198" i="55"/>
  <c r="AC217" i="55"/>
  <c r="L179" i="55"/>
  <c r="L148" i="55"/>
  <c r="I12" i="47" s="1"/>
  <c r="AD179" i="55"/>
  <c r="M158" i="55"/>
  <c r="N158" i="55" s="1"/>
  <c r="M151" i="55"/>
  <c r="N151" i="55" s="1"/>
  <c r="M156" i="55"/>
  <c r="N156" i="55" s="1"/>
  <c r="M152" i="55"/>
  <c r="N152" i="55" s="1"/>
  <c r="M159" i="55"/>
  <c r="N159" i="55" s="1"/>
  <c r="M149" i="55"/>
  <c r="N149" i="55" s="1"/>
  <c r="M155" i="55"/>
  <c r="N155" i="55" s="1"/>
  <c r="M153" i="55"/>
  <c r="N153" i="55" s="1"/>
  <c r="M154" i="55"/>
  <c r="N154" i="55" s="1"/>
  <c r="L217" i="55"/>
  <c r="L198" i="55"/>
  <c r="AO236" i="55"/>
  <c r="AP236" i="55"/>
  <c r="T139" i="55"/>
  <c r="O139" i="55"/>
  <c r="AC139" i="55"/>
  <c r="AF97" i="55"/>
  <c r="AC236" i="55"/>
  <c r="L160" i="55"/>
  <c r="L146" i="55"/>
  <c r="I13" i="47" s="1"/>
  <c r="S76" i="55"/>
  <c r="AD160" i="55"/>
  <c r="T97" i="55"/>
  <c r="S160" i="55"/>
  <c r="K174" i="55"/>
  <c r="K161" i="55"/>
  <c r="H47" i="47" s="1"/>
  <c r="K166" i="55"/>
  <c r="H50" i="47" s="1"/>
  <c r="K171" i="55"/>
  <c r="H51" i="47" s="1"/>
  <c r="K169" i="55"/>
  <c r="H44" i="47" s="1"/>
  <c r="K176" i="55"/>
  <c r="K167" i="55"/>
  <c r="H45" i="47" s="1"/>
  <c r="K163" i="55"/>
  <c r="H48" i="47" s="1"/>
  <c r="K177" i="55"/>
  <c r="K175" i="55"/>
  <c r="K173" i="55"/>
  <c r="K168" i="55"/>
  <c r="H49" i="47" s="1"/>
  <c r="K162" i="55"/>
  <c r="H42" i="47" s="1"/>
  <c r="K164" i="55"/>
  <c r="H43" i="47" s="1"/>
  <c r="K172" i="55"/>
  <c r="K178" i="55"/>
  <c r="K170" i="55"/>
  <c r="K165" i="55"/>
  <c r="H46" i="47" s="1"/>
  <c r="L97" i="55"/>
  <c r="K206" i="55"/>
  <c r="H28" i="47" s="1"/>
  <c r="K209" i="55"/>
  <c r="H30" i="47" s="1"/>
  <c r="K200" i="55"/>
  <c r="H21" i="47" s="1"/>
  <c r="K208" i="55"/>
  <c r="K207" i="55"/>
  <c r="H23" i="47" s="1"/>
  <c r="K213" i="55"/>
  <c r="K201" i="55"/>
  <c r="H27" i="47" s="1"/>
  <c r="K199" i="55"/>
  <c r="H26" i="47" s="1"/>
  <c r="K204" i="55"/>
  <c r="H29" i="47" s="1"/>
  <c r="K214" i="55"/>
  <c r="K210" i="55"/>
  <c r="K203" i="55"/>
  <c r="H25" i="47" s="1"/>
  <c r="K212" i="55"/>
  <c r="K205" i="55"/>
  <c r="H24" i="47" s="1"/>
  <c r="K202" i="55"/>
  <c r="H22" i="47" s="1"/>
  <c r="K211" i="55"/>
  <c r="V236" i="55"/>
  <c r="M118" i="55"/>
  <c r="U217" i="55"/>
  <c r="K117" i="55"/>
  <c r="K111" i="55"/>
  <c r="K102" i="55"/>
  <c r="K105" i="55"/>
  <c r="K109" i="55"/>
  <c r="K106" i="55"/>
  <c r="K101" i="55"/>
  <c r="K98" i="55"/>
  <c r="K100" i="55"/>
  <c r="K112" i="55"/>
  <c r="K114" i="55"/>
  <c r="K104" i="55"/>
  <c r="K99" i="55"/>
  <c r="K116" i="55"/>
  <c r="K107" i="55"/>
  <c r="K113" i="55"/>
  <c r="K108" i="55"/>
  <c r="K115" i="55"/>
  <c r="K103" i="55"/>
  <c r="K110" i="55"/>
  <c r="AO139" i="55"/>
  <c r="AP139" i="55"/>
  <c r="AE118" i="55"/>
  <c r="M76" i="55"/>
  <c r="S118" i="55"/>
  <c r="L147" i="55"/>
  <c r="I17" i="47" s="1"/>
  <c r="AO198" i="55"/>
  <c r="AP198" i="55"/>
  <c r="K248" i="55"/>
  <c r="K254" i="55"/>
  <c r="K251" i="55"/>
  <c r="K255" i="55"/>
  <c r="K241" i="55"/>
  <c r="H58" i="47" s="1"/>
  <c r="K253" i="55"/>
  <c r="K243" i="55"/>
  <c r="H56" i="47" s="1"/>
  <c r="K258" i="55"/>
  <c r="K247" i="55"/>
  <c r="H54" i="47" s="1"/>
  <c r="K237" i="55"/>
  <c r="K240" i="55"/>
  <c r="H52" i="47" s="1"/>
  <c r="K244" i="55"/>
  <c r="H60" i="47" s="1"/>
  <c r="K238" i="55"/>
  <c r="K242" i="55"/>
  <c r="H53" i="47" s="1"/>
  <c r="K259" i="55"/>
  <c r="H132" i="47" s="1"/>
  <c r="K256" i="55"/>
  <c r="K245" i="55"/>
  <c r="H55" i="47" s="1"/>
  <c r="K257" i="55"/>
  <c r="K252" i="55"/>
  <c r="K239" i="55"/>
  <c r="H57" i="47" s="1"/>
  <c r="K249" i="55"/>
  <c r="H61" i="47" s="1"/>
  <c r="K246" i="55"/>
  <c r="H59" i="47" s="1"/>
  <c r="K250" i="55"/>
  <c r="L94" i="55"/>
  <c r="I40" i="47" s="1"/>
  <c r="L82" i="55"/>
  <c r="I39" i="47" s="1"/>
  <c r="L88" i="55"/>
  <c r="L80" i="55"/>
  <c r="I32" i="47" s="1"/>
  <c r="L83" i="55"/>
  <c r="I34" i="47" s="1"/>
  <c r="L86" i="55"/>
  <c r="L89" i="55"/>
  <c r="L87" i="55"/>
  <c r="I41" i="47" s="1"/>
  <c r="L84" i="55"/>
  <c r="I38" i="47" s="1"/>
  <c r="L92" i="55"/>
  <c r="L81" i="55"/>
  <c r="I35" i="47" s="1"/>
  <c r="L85" i="55"/>
  <c r="I33" i="47" s="1"/>
  <c r="L95" i="55"/>
  <c r="L91" i="55"/>
  <c r="L93" i="55"/>
  <c r="L90" i="55"/>
  <c r="L96" i="55"/>
  <c r="L78" i="55"/>
  <c r="I31" i="47" s="1"/>
  <c r="L77" i="55"/>
  <c r="I36" i="47" s="1"/>
  <c r="L79" i="55"/>
  <c r="I37" i="47" s="1"/>
  <c r="AC198" i="55"/>
  <c r="L236" i="55"/>
  <c r="AJ180" i="58" l="1"/>
  <c r="AJ181" i="58"/>
  <c r="AJ53" i="58"/>
  <c r="AK49" i="58"/>
  <c r="AJ204" i="58"/>
  <c r="AK51" i="58"/>
  <c r="AJ203" i="58"/>
  <c r="AI227" i="58"/>
  <c r="AI265" i="58" s="1"/>
  <c r="AF125" i="47" s="1"/>
  <c r="AJ192" i="58"/>
  <c r="AJ193" i="58"/>
  <c r="AK50" i="58"/>
  <c r="AI226" i="58"/>
  <c r="AI264" i="58" s="1"/>
  <c r="AF119" i="47" s="1"/>
  <c r="AJ215" i="58"/>
  <c r="AJ214" i="58"/>
  <c r="AK52" i="58"/>
  <c r="P139" i="55"/>
  <c r="Q139" i="55"/>
  <c r="L237" i="55"/>
  <c r="L252" i="55"/>
  <c r="L259" i="55"/>
  <c r="I132" i="47" s="1"/>
  <c r="L248" i="55"/>
  <c r="L249" i="55"/>
  <c r="I61" i="47" s="1"/>
  <c r="L246" i="55"/>
  <c r="I59" i="47" s="1"/>
  <c r="L247" i="55"/>
  <c r="I54" i="47" s="1"/>
  <c r="L238" i="55"/>
  <c r="L257" i="55"/>
  <c r="L255" i="55"/>
  <c r="L250" i="55"/>
  <c r="L256" i="55"/>
  <c r="L258" i="55"/>
  <c r="L239" i="55"/>
  <c r="I57" i="47" s="1"/>
  <c r="L240" i="55"/>
  <c r="I52" i="47" s="1"/>
  <c r="L242" i="55"/>
  <c r="I53" i="47" s="1"/>
  <c r="L253" i="55"/>
  <c r="L243" i="55"/>
  <c r="I56" i="47" s="1"/>
  <c r="L244" i="55"/>
  <c r="I60" i="47" s="1"/>
  <c r="L254" i="55"/>
  <c r="L245" i="55"/>
  <c r="I55" i="47" s="1"/>
  <c r="L241" i="55"/>
  <c r="I58" i="47" s="1"/>
  <c r="L251" i="55"/>
  <c r="T118" i="55"/>
  <c r="M97" i="55"/>
  <c r="T76" i="55"/>
  <c r="O151" i="55"/>
  <c r="O149" i="55"/>
  <c r="O154" i="55"/>
  <c r="O152" i="55"/>
  <c r="O153" i="55"/>
  <c r="O158" i="55"/>
  <c r="O156" i="55"/>
  <c r="O159" i="55"/>
  <c r="O155" i="55"/>
  <c r="AD217" i="55"/>
  <c r="AE179" i="55"/>
  <c r="L114" i="55"/>
  <c r="L106" i="55"/>
  <c r="L104" i="55"/>
  <c r="L103" i="55"/>
  <c r="L113" i="55"/>
  <c r="L105" i="55"/>
  <c r="L116" i="55"/>
  <c r="L117" i="55"/>
  <c r="L101" i="55"/>
  <c r="L109" i="55"/>
  <c r="L102" i="55"/>
  <c r="L98" i="55"/>
  <c r="L99" i="55"/>
  <c r="L108" i="55"/>
  <c r="L112" i="55"/>
  <c r="L110" i="55"/>
  <c r="L107" i="55"/>
  <c r="L100" i="55"/>
  <c r="L115" i="55"/>
  <c r="L111" i="55"/>
  <c r="U139" i="55"/>
  <c r="M198" i="55"/>
  <c r="M96" i="55"/>
  <c r="M86" i="55"/>
  <c r="M93" i="55"/>
  <c r="M90" i="55"/>
  <c r="M89" i="55"/>
  <c r="M91" i="55"/>
  <c r="M95" i="55"/>
  <c r="M92" i="55"/>
  <c r="M88" i="55"/>
  <c r="L181" i="55"/>
  <c r="L191" i="55"/>
  <c r="L184" i="55"/>
  <c r="L194" i="55"/>
  <c r="L183" i="55"/>
  <c r="L180" i="55"/>
  <c r="L190" i="55"/>
  <c r="L187" i="55"/>
  <c r="L195" i="55"/>
  <c r="L185" i="55"/>
  <c r="L188" i="55"/>
  <c r="L186" i="55"/>
  <c r="L189" i="55"/>
  <c r="L182" i="55"/>
  <c r="L192" i="55"/>
  <c r="L193" i="55"/>
  <c r="N118" i="55"/>
  <c r="L201" i="55"/>
  <c r="I27" i="47" s="1"/>
  <c r="L205" i="55"/>
  <c r="I24" i="47" s="1"/>
  <c r="L202" i="55"/>
  <c r="I22" i="47" s="1"/>
  <c r="L213" i="55"/>
  <c r="L212" i="55"/>
  <c r="L207" i="55"/>
  <c r="I23" i="47" s="1"/>
  <c r="L211" i="55"/>
  <c r="L200" i="55"/>
  <c r="I21" i="47" s="1"/>
  <c r="L210" i="55"/>
  <c r="L208" i="55"/>
  <c r="L214" i="55"/>
  <c r="L206" i="55"/>
  <c r="I28" i="47" s="1"/>
  <c r="L204" i="55"/>
  <c r="I29" i="47" s="1"/>
  <c r="L199" i="55"/>
  <c r="I26" i="47" s="1"/>
  <c r="L203" i="55"/>
  <c r="I25" i="47" s="1"/>
  <c r="L209" i="55"/>
  <c r="I30" i="47" s="1"/>
  <c r="V198" i="55"/>
  <c r="M136" i="55"/>
  <c r="M132" i="55"/>
  <c r="M120" i="55"/>
  <c r="M123" i="55"/>
  <c r="M128" i="55"/>
  <c r="M129" i="55"/>
  <c r="M138" i="55"/>
  <c r="M119" i="55"/>
  <c r="M121" i="55"/>
  <c r="M131" i="55"/>
  <c r="M124" i="55"/>
  <c r="M126" i="55"/>
  <c r="M137" i="55"/>
  <c r="M133" i="55"/>
  <c r="M130" i="55"/>
  <c r="M134" i="55"/>
  <c r="M122" i="55"/>
  <c r="M125" i="55"/>
  <c r="M135" i="55"/>
  <c r="M127" i="55"/>
  <c r="M217" i="55"/>
  <c r="L227" i="55"/>
  <c r="L223" i="55"/>
  <c r="L231" i="55"/>
  <c r="L221" i="55"/>
  <c r="L222" i="55"/>
  <c r="L235" i="55"/>
  <c r="L220" i="55"/>
  <c r="L232" i="55"/>
  <c r="L228" i="55"/>
  <c r="L218" i="55"/>
  <c r="L233" i="55"/>
  <c r="L219" i="55"/>
  <c r="L226" i="55"/>
  <c r="L229" i="55"/>
  <c r="L224" i="55"/>
  <c r="L225" i="55"/>
  <c r="L234" i="55"/>
  <c r="L230" i="55"/>
  <c r="AE76" i="55"/>
  <c r="M179" i="55"/>
  <c r="AD198" i="55"/>
  <c r="AE160" i="55"/>
  <c r="AF118" i="55"/>
  <c r="V217" i="55"/>
  <c r="M160" i="55"/>
  <c r="AG97" i="55"/>
  <c r="W236" i="55"/>
  <c r="T160" i="55"/>
  <c r="U97" i="55"/>
  <c r="L178" i="55"/>
  <c r="L168" i="55"/>
  <c r="I49" i="47" s="1"/>
  <c r="L172" i="55"/>
  <c r="L167" i="55"/>
  <c r="I45" i="47" s="1"/>
  <c r="L169" i="55"/>
  <c r="I44" i="47" s="1"/>
  <c r="L173" i="55"/>
  <c r="L161" i="55"/>
  <c r="I47" i="47" s="1"/>
  <c r="L174" i="55"/>
  <c r="L163" i="55"/>
  <c r="I48" i="47" s="1"/>
  <c r="L171" i="55"/>
  <c r="I51" i="47" s="1"/>
  <c r="L162" i="55"/>
  <c r="I42" i="47" s="1"/>
  <c r="L176" i="55"/>
  <c r="L170" i="55"/>
  <c r="L177" i="55"/>
  <c r="L166" i="55"/>
  <c r="I50" i="47" s="1"/>
  <c r="L175" i="55"/>
  <c r="L164" i="55"/>
  <c r="I43" i="47" s="1"/>
  <c r="L165" i="55"/>
  <c r="I46" i="47" s="1"/>
  <c r="U179" i="55"/>
  <c r="N76" i="55"/>
  <c r="M236" i="55"/>
  <c r="AD236" i="55"/>
  <c r="AD139" i="55"/>
  <c r="AJ227" i="58" l="1"/>
  <c r="AJ265" i="58" s="1"/>
  <c r="AG125" i="47" s="1"/>
  <c r="AK193" i="58"/>
  <c r="AK192" i="58"/>
  <c r="AL50" i="58"/>
  <c r="AJ226" i="58"/>
  <c r="AJ264" i="58" s="1"/>
  <c r="AG119" i="47" s="1"/>
  <c r="AK204" i="58"/>
  <c r="AK203" i="58"/>
  <c r="AL51" i="58"/>
  <c r="AK53" i="58"/>
  <c r="AK180" i="58"/>
  <c r="AK181" i="58"/>
  <c r="AL49" i="58"/>
  <c r="AK215" i="58"/>
  <c r="AK214" i="58"/>
  <c r="AL52" i="58"/>
  <c r="AF160" i="55"/>
  <c r="P152" i="55"/>
  <c r="Q152" i="55" s="1"/>
  <c r="R152" i="55" s="1"/>
  <c r="S152" i="55" s="1"/>
  <c r="T152" i="55" s="1"/>
  <c r="U152" i="55" s="1"/>
  <c r="P158" i="55"/>
  <c r="Q158" i="55" s="1"/>
  <c r="R158" i="55" s="1"/>
  <c r="S158" i="55" s="1"/>
  <c r="T158" i="55" s="1"/>
  <c r="U158" i="55" s="1"/>
  <c r="P149" i="55"/>
  <c r="Q149" i="55" s="1"/>
  <c r="R149" i="55" s="1"/>
  <c r="S149" i="55" s="1"/>
  <c r="T149" i="55" s="1"/>
  <c r="U149" i="55" s="1"/>
  <c r="P159" i="55"/>
  <c r="Q159" i="55" s="1"/>
  <c r="R159" i="55" s="1"/>
  <c r="S159" i="55" s="1"/>
  <c r="T159" i="55" s="1"/>
  <c r="U159" i="55" s="1"/>
  <c r="P151" i="55"/>
  <c r="Q151" i="55" s="1"/>
  <c r="R151" i="55" s="1"/>
  <c r="S151" i="55" s="1"/>
  <c r="T151" i="55" s="1"/>
  <c r="U151" i="55" s="1"/>
  <c r="P156" i="55"/>
  <c r="Q156" i="55" s="1"/>
  <c r="R156" i="55" s="1"/>
  <c r="S156" i="55" s="1"/>
  <c r="T156" i="55" s="1"/>
  <c r="U156" i="55" s="1"/>
  <c r="P154" i="55"/>
  <c r="Q154" i="55" s="1"/>
  <c r="R154" i="55" s="1"/>
  <c r="S154" i="55" s="1"/>
  <c r="T154" i="55" s="1"/>
  <c r="U154" i="55" s="1"/>
  <c r="P155" i="55"/>
  <c r="Q155" i="55" s="1"/>
  <c r="R155" i="55" s="1"/>
  <c r="S155" i="55" s="1"/>
  <c r="T155" i="55" s="1"/>
  <c r="U155" i="55" s="1"/>
  <c r="P153" i="55"/>
  <c r="Q153" i="55" s="1"/>
  <c r="R153" i="55" s="1"/>
  <c r="S153" i="55" s="1"/>
  <c r="T153" i="55" s="1"/>
  <c r="U153" i="55" s="1"/>
  <c r="M211" i="55"/>
  <c r="M208" i="55"/>
  <c r="M213" i="55"/>
  <c r="M214" i="55"/>
  <c r="M210" i="55"/>
  <c r="M212" i="55"/>
  <c r="AE236" i="55"/>
  <c r="V139" i="55"/>
  <c r="N179" i="55"/>
  <c r="N91" i="55"/>
  <c r="N93" i="55"/>
  <c r="N89" i="55"/>
  <c r="N95" i="55"/>
  <c r="N92" i="55"/>
  <c r="N96" i="55"/>
  <c r="N90" i="55"/>
  <c r="N86" i="55"/>
  <c r="N88" i="55"/>
  <c r="N198" i="55"/>
  <c r="AH97" i="55"/>
  <c r="W217" i="55"/>
  <c r="M257" i="55"/>
  <c r="M253" i="55"/>
  <c r="M255" i="55"/>
  <c r="M248" i="55"/>
  <c r="M256" i="55"/>
  <c r="M254" i="55"/>
  <c r="M258" i="55"/>
  <c r="M250" i="55"/>
  <c r="M252" i="55"/>
  <c r="M237" i="55"/>
  <c r="M251" i="55"/>
  <c r="M238" i="55"/>
  <c r="M194" i="55"/>
  <c r="M187" i="55"/>
  <c r="M188" i="55"/>
  <c r="M190" i="55"/>
  <c r="M191" i="55"/>
  <c r="M192" i="55"/>
  <c r="M186" i="55"/>
  <c r="M184" i="55"/>
  <c r="M183" i="55"/>
  <c r="M182" i="55"/>
  <c r="M193" i="55"/>
  <c r="M195" i="55"/>
  <c r="M185" i="55"/>
  <c r="M189" i="55"/>
  <c r="M180" i="55"/>
  <c r="M181" i="55"/>
  <c r="AF179" i="55"/>
  <c r="AG118" i="55"/>
  <c r="W198" i="55"/>
  <c r="U76" i="55"/>
  <c r="O76" i="55"/>
  <c r="V97" i="55"/>
  <c r="N160" i="55"/>
  <c r="M173" i="55"/>
  <c r="M175" i="55"/>
  <c r="M170" i="55"/>
  <c r="M176" i="55"/>
  <c r="M177" i="55"/>
  <c r="M172" i="55"/>
  <c r="M174" i="55"/>
  <c r="M178" i="55"/>
  <c r="AE217" i="55"/>
  <c r="U160" i="55"/>
  <c r="O118" i="55"/>
  <c r="N97" i="55"/>
  <c r="AE139" i="55"/>
  <c r="V179" i="55"/>
  <c r="N217" i="55"/>
  <c r="N122" i="55"/>
  <c r="N119" i="55"/>
  <c r="N127" i="55"/>
  <c r="N137" i="55"/>
  <c r="N138" i="55"/>
  <c r="N120" i="55"/>
  <c r="N130" i="55"/>
  <c r="N133" i="55"/>
  <c r="N131" i="55"/>
  <c r="N123" i="55"/>
  <c r="N134" i="55"/>
  <c r="N132" i="55"/>
  <c r="N121" i="55"/>
  <c r="N135" i="55"/>
  <c r="N125" i="55"/>
  <c r="N136" i="55"/>
  <c r="N124" i="55"/>
  <c r="N128" i="55"/>
  <c r="N126" i="55"/>
  <c r="N129" i="55"/>
  <c r="M110" i="55"/>
  <c r="M117" i="55"/>
  <c r="M105" i="55"/>
  <c r="M109" i="55"/>
  <c r="M102" i="55"/>
  <c r="M99" i="55"/>
  <c r="M101" i="55"/>
  <c r="M108" i="55"/>
  <c r="M103" i="55"/>
  <c r="M115" i="55"/>
  <c r="M113" i="55"/>
  <c r="M104" i="55"/>
  <c r="M107" i="55"/>
  <c r="M116" i="55"/>
  <c r="M98" i="55"/>
  <c r="M112" i="55"/>
  <c r="M111" i="55"/>
  <c r="M106" i="55"/>
  <c r="M114" i="55"/>
  <c r="M100" i="55"/>
  <c r="AF76" i="55"/>
  <c r="N236" i="55"/>
  <c r="X236" i="55"/>
  <c r="AE198" i="55"/>
  <c r="M221" i="55"/>
  <c r="M222" i="55"/>
  <c r="M224" i="55"/>
  <c r="M226" i="55"/>
  <c r="M227" i="55"/>
  <c r="M220" i="55"/>
  <c r="M235" i="55"/>
  <c r="M233" i="55"/>
  <c r="M230" i="55"/>
  <c r="M223" i="55"/>
  <c r="M232" i="55"/>
  <c r="M234" i="55"/>
  <c r="M231" i="55"/>
  <c r="M228" i="55"/>
  <c r="M225" i="55"/>
  <c r="M218" i="55"/>
  <c r="M219" i="55"/>
  <c r="M229" i="55"/>
  <c r="U118" i="55"/>
  <c r="AL180" i="58" l="1"/>
  <c r="AL181" i="58"/>
  <c r="AM49" i="58"/>
  <c r="AL53" i="58"/>
  <c r="AL203" i="58"/>
  <c r="AL204" i="58"/>
  <c r="AM51" i="58"/>
  <c r="AL192" i="58"/>
  <c r="AM50" i="58"/>
  <c r="AL193" i="58"/>
  <c r="AL214" i="58"/>
  <c r="AM52" i="58"/>
  <c r="AL215" i="58"/>
  <c r="AK226" i="58"/>
  <c r="AK264" i="58" s="1"/>
  <c r="AH119" i="47" s="1"/>
  <c r="AK227" i="58"/>
  <c r="AK265" i="58" s="1"/>
  <c r="AH125" i="47" s="1"/>
  <c r="X217" i="55"/>
  <c r="N251" i="55"/>
  <c r="N237" i="55"/>
  <c r="N254" i="55"/>
  <c r="N250" i="55"/>
  <c r="N257" i="55"/>
  <c r="N258" i="55"/>
  <c r="N252" i="55"/>
  <c r="N253" i="55"/>
  <c r="N248" i="55"/>
  <c r="N256" i="55"/>
  <c r="N255" i="55"/>
  <c r="N238" i="55"/>
  <c r="AI97" i="55"/>
  <c r="O179" i="55"/>
  <c r="AF217" i="55"/>
  <c r="N208" i="55"/>
  <c r="N213" i="55"/>
  <c r="N210" i="55"/>
  <c r="N212" i="55"/>
  <c r="N214" i="55"/>
  <c r="N211" i="55"/>
  <c r="N181" i="55"/>
  <c r="N191" i="55"/>
  <c r="N194" i="55"/>
  <c r="N192" i="55"/>
  <c r="N184" i="55"/>
  <c r="N193" i="55"/>
  <c r="N190" i="55"/>
  <c r="N183" i="55"/>
  <c r="N185" i="55"/>
  <c r="N195" i="55"/>
  <c r="N187" i="55"/>
  <c r="N189" i="55"/>
  <c r="N186" i="55"/>
  <c r="N188" i="55"/>
  <c r="N182" i="55"/>
  <c r="N180" i="55"/>
  <c r="AG76" i="55"/>
  <c r="O136" i="55"/>
  <c r="O123" i="55"/>
  <c r="O127" i="55"/>
  <c r="O132" i="55"/>
  <c r="O128" i="55"/>
  <c r="O126" i="55"/>
  <c r="O121" i="55"/>
  <c r="O138" i="55"/>
  <c r="O133" i="55"/>
  <c r="O130" i="55"/>
  <c r="O125" i="55"/>
  <c r="O134" i="55"/>
  <c r="O131" i="55"/>
  <c r="O129" i="55"/>
  <c r="O119" i="55"/>
  <c r="O122" i="55"/>
  <c r="O135" i="55"/>
  <c r="O120" i="55"/>
  <c r="O124" i="55"/>
  <c r="O137" i="55"/>
  <c r="X198" i="55"/>
  <c r="O198" i="55"/>
  <c r="W139" i="55"/>
  <c r="AF139" i="55"/>
  <c r="V160" i="55"/>
  <c r="V159" i="55"/>
  <c r="V154" i="55"/>
  <c r="V152" i="55"/>
  <c r="V153" i="55"/>
  <c r="V156" i="55"/>
  <c r="V151" i="55"/>
  <c r="V155" i="55"/>
  <c r="V158" i="55"/>
  <c r="V149" i="55"/>
  <c r="AH118" i="55"/>
  <c r="AF236" i="55"/>
  <c r="V118" i="55"/>
  <c r="P118" i="55"/>
  <c r="Q118" i="55"/>
  <c r="O217" i="55"/>
  <c r="O97" i="55"/>
  <c r="W179" i="55"/>
  <c r="N226" i="55"/>
  <c r="N228" i="55"/>
  <c r="N231" i="55"/>
  <c r="N219" i="55"/>
  <c r="N229" i="55"/>
  <c r="N230" i="55"/>
  <c r="N225" i="55"/>
  <c r="N224" i="55"/>
  <c r="N222" i="55"/>
  <c r="N218" i="55"/>
  <c r="N220" i="55"/>
  <c r="N234" i="55"/>
  <c r="N223" i="55"/>
  <c r="N235" i="55"/>
  <c r="N221" i="55"/>
  <c r="N227" i="55"/>
  <c r="N233" i="55"/>
  <c r="N232" i="55"/>
  <c r="N106" i="55"/>
  <c r="N108" i="55"/>
  <c r="N111" i="55"/>
  <c r="N105" i="55"/>
  <c r="N116" i="55"/>
  <c r="N98" i="55"/>
  <c r="N113" i="55"/>
  <c r="N112" i="55"/>
  <c r="N100" i="55"/>
  <c r="N99" i="55"/>
  <c r="N117" i="55"/>
  <c r="N114" i="55"/>
  <c r="N110" i="55"/>
  <c r="N107" i="55"/>
  <c r="N101" i="55"/>
  <c r="N109" i="55"/>
  <c r="N115" i="55"/>
  <c r="N102" i="55"/>
  <c r="N103" i="55"/>
  <c r="N104" i="55"/>
  <c r="AG179" i="55"/>
  <c r="O236" i="55"/>
  <c r="AF198" i="55"/>
  <c r="O160" i="55"/>
  <c r="P76" i="55"/>
  <c r="Q76" i="55"/>
  <c r="N174" i="55"/>
  <c r="N170" i="55"/>
  <c r="N175" i="55"/>
  <c r="N178" i="55"/>
  <c r="N177" i="55"/>
  <c r="N176" i="55"/>
  <c r="N172" i="55"/>
  <c r="N173" i="55"/>
  <c r="O86" i="55"/>
  <c r="O91" i="55"/>
  <c r="O93" i="55"/>
  <c r="O90" i="55"/>
  <c r="O95" i="55"/>
  <c r="O92" i="55"/>
  <c r="O96" i="55"/>
  <c r="O89" i="55"/>
  <c r="O88" i="55"/>
  <c r="V76" i="55"/>
  <c r="AG160" i="55"/>
  <c r="Y236" i="55"/>
  <c r="W97" i="55"/>
  <c r="AL227" i="58" l="1"/>
  <c r="AL265" i="58" s="1"/>
  <c r="AI125" i="47" s="1"/>
  <c r="AM215" i="58"/>
  <c r="AM214" i="58"/>
  <c r="AN52" i="58"/>
  <c r="AN50" i="58"/>
  <c r="AM192" i="58"/>
  <c r="AM193" i="58"/>
  <c r="AL226" i="58"/>
  <c r="AL264" i="58" s="1"/>
  <c r="AI119" i="47" s="1"/>
  <c r="AM204" i="58"/>
  <c r="AM203" i="58"/>
  <c r="AN51" i="58"/>
  <c r="AN49" i="58"/>
  <c r="AM181" i="58"/>
  <c r="AM53" i="58"/>
  <c r="AM180" i="58"/>
  <c r="O248" i="55"/>
  <c r="O252" i="55"/>
  <c r="O237" i="55"/>
  <c r="O253" i="55"/>
  <c r="O254" i="55"/>
  <c r="O257" i="55"/>
  <c r="O251" i="55"/>
  <c r="O256" i="55"/>
  <c r="O258" i="55"/>
  <c r="O255" i="55"/>
  <c r="O238" i="55"/>
  <c r="O250" i="55"/>
  <c r="AG139" i="55"/>
  <c r="P179" i="55"/>
  <c r="Q179" i="55"/>
  <c r="AJ97" i="55"/>
  <c r="W159" i="55"/>
  <c r="W154" i="55"/>
  <c r="W152" i="55"/>
  <c r="W153" i="55"/>
  <c r="W156" i="55"/>
  <c r="W151" i="55"/>
  <c r="W155" i="55"/>
  <c r="W149" i="55"/>
  <c r="W158" i="55"/>
  <c r="AH179" i="55"/>
  <c r="X139" i="55"/>
  <c r="Q97" i="55"/>
  <c r="P97" i="55"/>
  <c r="P198" i="55"/>
  <c r="Q198" i="55"/>
  <c r="Y217" i="55"/>
  <c r="P89" i="55"/>
  <c r="Q89" i="55" s="1"/>
  <c r="R89" i="55" s="1"/>
  <c r="S89" i="55" s="1"/>
  <c r="T89" i="55" s="1"/>
  <c r="U89" i="55" s="1"/>
  <c r="V89" i="55" s="1"/>
  <c r="P88" i="55"/>
  <c r="Q88" i="55" s="1"/>
  <c r="R88" i="55" s="1"/>
  <c r="S88" i="55" s="1"/>
  <c r="T88" i="55" s="1"/>
  <c r="U88" i="55" s="1"/>
  <c r="V88" i="55" s="1"/>
  <c r="P96" i="55"/>
  <c r="Q96" i="55" s="1"/>
  <c r="R96" i="55" s="1"/>
  <c r="S96" i="55" s="1"/>
  <c r="T96" i="55" s="1"/>
  <c r="U96" i="55" s="1"/>
  <c r="V96" i="55" s="1"/>
  <c r="P93" i="55"/>
  <c r="Q93" i="55" s="1"/>
  <c r="R93" i="55" s="1"/>
  <c r="S93" i="55" s="1"/>
  <c r="T93" i="55" s="1"/>
  <c r="U93" i="55" s="1"/>
  <c r="V93" i="55" s="1"/>
  <c r="P91" i="55"/>
  <c r="Q91" i="55" s="1"/>
  <c r="R91" i="55" s="1"/>
  <c r="S91" i="55" s="1"/>
  <c r="T91" i="55" s="1"/>
  <c r="U91" i="55" s="1"/>
  <c r="V91" i="55" s="1"/>
  <c r="P95" i="55"/>
  <c r="Q95" i="55" s="1"/>
  <c r="R95" i="55" s="1"/>
  <c r="S95" i="55" s="1"/>
  <c r="T95" i="55" s="1"/>
  <c r="U95" i="55" s="1"/>
  <c r="V95" i="55" s="1"/>
  <c r="P86" i="55"/>
  <c r="Q86" i="55" s="1"/>
  <c r="R86" i="55" s="1"/>
  <c r="S86" i="55" s="1"/>
  <c r="T86" i="55" s="1"/>
  <c r="U86" i="55" s="1"/>
  <c r="V86" i="55" s="1"/>
  <c r="P92" i="55"/>
  <c r="Q92" i="55" s="1"/>
  <c r="R92" i="55" s="1"/>
  <c r="S92" i="55" s="1"/>
  <c r="T92" i="55" s="1"/>
  <c r="U92" i="55" s="1"/>
  <c r="V92" i="55" s="1"/>
  <c r="P90" i="55"/>
  <c r="Q90" i="55" s="1"/>
  <c r="R90" i="55" s="1"/>
  <c r="S90" i="55" s="1"/>
  <c r="T90" i="55" s="1"/>
  <c r="U90" i="55" s="1"/>
  <c r="V90" i="55" s="1"/>
  <c r="O117" i="55"/>
  <c r="O116" i="55"/>
  <c r="O109" i="55"/>
  <c r="O105" i="55"/>
  <c r="O113" i="55"/>
  <c r="O100" i="55"/>
  <c r="O106" i="55"/>
  <c r="O115" i="55"/>
  <c r="O112" i="55"/>
  <c r="O108" i="55"/>
  <c r="O99" i="55"/>
  <c r="O111" i="55"/>
  <c r="O101" i="55"/>
  <c r="O98" i="55"/>
  <c r="O102" i="55"/>
  <c r="O110" i="55"/>
  <c r="O114" i="55"/>
  <c r="O107" i="55"/>
  <c r="O103" i="55"/>
  <c r="O104" i="55"/>
  <c r="P127" i="55"/>
  <c r="Q127" i="55" s="1"/>
  <c r="R127" i="55" s="1"/>
  <c r="S127" i="55" s="1"/>
  <c r="T127" i="55" s="1"/>
  <c r="U127" i="55" s="1"/>
  <c r="V127" i="55" s="1"/>
  <c r="P129" i="55"/>
  <c r="Q129" i="55" s="1"/>
  <c r="R129" i="55" s="1"/>
  <c r="S129" i="55" s="1"/>
  <c r="T129" i="55" s="1"/>
  <c r="U129" i="55" s="1"/>
  <c r="V129" i="55" s="1"/>
  <c r="P133" i="55"/>
  <c r="Q133" i="55" s="1"/>
  <c r="R133" i="55" s="1"/>
  <c r="S133" i="55" s="1"/>
  <c r="T133" i="55" s="1"/>
  <c r="U133" i="55" s="1"/>
  <c r="V133" i="55" s="1"/>
  <c r="P120" i="55"/>
  <c r="Q120" i="55" s="1"/>
  <c r="R120" i="55" s="1"/>
  <c r="S120" i="55" s="1"/>
  <c r="T120" i="55" s="1"/>
  <c r="U120" i="55" s="1"/>
  <c r="V120" i="55" s="1"/>
  <c r="P135" i="55"/>
  <c r="Q135" i="55" s="1"/>
  <c r="R135" i="55" s="1"/>
  <c r="S135" i="55" s="1"/>
  <c r="T135" i="55" s="1"/>
  <c r="U135" i="55" s="1"/>
  <c r="V135" i="55" s="1"/>
  <c r="P138" i="55"/>
  <c r="Q138" i="55" s="1"/>
  <c r="R138" i="55" s="1"/>
  <c r="S138" i="55" s="1"/>
  <c r="T138" i="55" s="1"/>
  <c r="U138" i="55" s="1"/>
  <c r="V138" i="55" s="1"/>
  <c r="P121" i="55"/>
  <c r="Q121" i="55" s="1"/>
  <c r="R121" i="55" s="1"/>
  <c r="S121" i="55" s="1"/>
  <c r="T121" i="55" s="1"/>
  <c r="U121" i="55" s="1"/>
  <c r="V121" i="55" s="1"/>
  <c r="P130" i="55"/>
  <c r="Q130" i="55" s="1"/>
  <c r="R130" i="55" s="1"/>
  <c r="S130" i="55" s="1"/>
  <c r="T130" i="55" s="1"/>
  <c r="U130" i="55" s="1"/>
  <c r="V130" i="55" s="1"/>
  <c r="P123" i="55"/>
  <c r="Q123" i="55" s="1"/>
  <c r="R123" i="55" s="1"/>
  <c r="S123" i="55" s="1"/>
  <c r="T123" i="55" s="1"/>
  <c r="U123" i="55" s="1"/>
  <c r="V123" i="55" s="1"/>
  <c r="P134" i="55"/>
  <c r="Q134" i="55" s="1"/>
  <c r="R134" i="55" s="1"/>
  <c r="S134" i="55" s="1"/>
  <c r="T134" i="55" s="1"/>
  <c r="U134" i="55" s="1"/>
  <c r="V134" i="55" s="1"/>
  <c r="P119" i="55"/>
  <c r="Q119" i="55" s="1"/>
  <c r="R119" i="55" s="1"/>
  <c r="S119" i="55" s="1"/>
  <c r="T119" i="55" s="1"/>
  <c r="U119" i="55" s="1"/>
  <c r="V119" i="55" s="1"/>
  <c r="P132" i="55"/>
  <c r="Q132" i="55" s="1"/>
  <c r="R132" i="55" s="1"/>
  <c r="S132" i="55" s="1"/>
  <c r="T132" i="55" s="1"/>
  <c r="U132" i="55" s="1"/>
  <c r="V132" i="55" s="1"/>
  <c r="P124" i="55"/>
  <c r="Q124" i="55" s="1"/>
  <c r="R124" i="55" s="1"/>
  <c r="S124" i="55" s="1"/>
  <c r="T124" i="55" s="1"/>
  <c r="U124" i="55" s="1"/>
  <c r="V124" i="55" s="1"/>
  <c r="P131" i="55"/>
  <c r="Q131" i="55" s="1"/>
  <c r="R131" i="55" s="1"/>
  <c r="S131" i="55" s="1"/>
  <c r="T131" i="55" s="1"/>
  <c r="U131" i="55" s="1"/>
  <c r="V131" i="55" s="1"/>
  <c r="P128" i="55"/>
  <c r="Q128" i="55" s="1"/>
  <c r="R128" i="55" s="1"/>
  <c r="S128" i="55" s="1"/>
  <c r="T128" i="55" s="1"/>
  <c r="U128" i="55" s="1"/>
  <c r="V128" i="55" s="1"/>
  <c r="P137" i="55"/>
  <c r="Q137" i="55" s="1"/>
  <c r="R137" i="55" s="1"/>
  <c r="S137" i="55" s="1"/>
  <c r="T137" i="55" s="1"/>
  <c r="U137" i="55" s="1"/>
  <c r="V137" i="55" s="1"/>
  <c r="P122" i="55"/>
  <c r="Q122" i="55" s="1"/>
  <c r="R122" i="55" s="1"/>
  <c r="S122" i="55" s="1"/>
  <c r="T122" i="55" s="1"/>
  <c r="U122" i="55" s="1"/>
  <c r="V122" i="55" s="1"/>
  <c r="P126" i="55"/>
  <c r="Q126" i="55" s="1"/>
  <c r="R126" i="55" s="1"/>
  <c r="S126" i="55" s="1"/>
  <c r="T126" i="55" s="1"/>
  <c r="U126" i="55" s="1"/>
  <c r="V126" i="55" s="1"/>
  <c r="P136" i="55"/>
  <c r="Q136" i="55" s="1"/>
  <c r="R136" i="55" s="1"/>
  <c r="S136" i="55" s="1"/>
  <c r="T136" i="55" s="1"/>
  <c r="U136" i="55" s="1"/>
  <c r="V136" i="55" s="1"/>
  <c r="P125" i="55"/>
  <c r="Q125" i="55" s="1"/>
  <c r="R125" i="55" s="1"/>
  <c r="S125" i="55" s="1"/>
  <c r="T125" i="55" s="1"/>
  <c r="U125" i="55" s="1"/>
  <c r="V125" i="55" s="1"/>
  <c r="O211" i="55"/>
  <c r="O214" i="55"/>
  <c r="O213" i="55"/>
  <c r="O208" i="55"/>
  <c r="O210" i="55"/>
  <c r="O212" i="55"/>
  <c r="AH76" i="55"/>
  <c r="P160" i="55"/>
  <c r="Q160" i="55"/>
  <c r="P217" i="55"/>
  <c r="Q217" i="55"/>
  <c r="W118" i="55"/>
  <c r="Y198" i="55"/>
  <c r="AH160" i="55"/>
  <c r="O172" i="55"/>
  <c r="O174" i="55"/>
  <c r="O176" i="55"/>
  <c r="O175" i="55"/>
  <c r="O178" i="55"/>
  <c r="O170" i="55"/>
  <c r="O173" i="55"/>
  <c r="O177" i="55"/>
  <c r="X179" i="55"/>
  <c r="O234" i="55"/>
  <c r="O232" i="55"/>
  <c r="O228" i="55"/>
  <c r="O230" i="55"/>
  <c r="O223" i="55"/>
  <c r="O233" i="55"/>
  <c r="O222" i="55"/>
  <c r="O226" i="55"/>
  <c r="O235" i="55"/>
  <c r="O218" i="55"/>
  <c r="O231" i="55"/>
  <c r="O227" i="55"/>
  <c r="O225" i="55"/>
  <c r="O224" i="55"/>
  <c r="O229" i="55"/>
  <c r="O220" i="55"/>
  <c r="O219" i="55"/>
  <c r="O221" i="55"/>
  <c r="AG198" i="55"/>
  <c r="AG236" i="55"/>
  <c r="Z236" i="55"/>
  <c r="AA236" i="55"/>
  <c r="W76" i="55"/>
  <c r="AI118" i="55"/>
  <c r="W160" i="55"/>
  <c r="AG217" i="55"/>
  <c r="O180" i="55"/>
  <c r="O187" i="55"/>
  <c r="O194" i="55"/>
  <c r="O183" i="55"/>
  <c r="O186" i="55"/>
  <c r="O185" i="55"/>
  <c r="O181" i="55"/>
  <c r="O188" i="55"/>
  <c r="O182" i="55"/>
  <c r="O191" i="55"/>
  <c r="O193" i="55"/>
  <c r="O184" i="55"/>
  <c r="O189" i="55"/>
  <c r="O192" i="55"/>
  <c r="O190" i="55"/>
  <c r="O195" i="55"/>
  <c r="X97" i="55"/>
  <c r="P236" i="55"/>
  <c r="Q236" i="55"/>
  <c r="AO49" i="58" l="1"/>
  <c r="AN53" i="58"/>
  <c r="AN181" i="58"/>
  <c r="AN180" i="58"/>
  <c r="AO51" i="58"/>
  <c r="AN204" i="58"/>
  <c r="AN203" i="58"/>
  <c r="AM227" i="58"/>
  <c r="AM226" i="58"/>
  <c r="AN192" i="58"/>
  <c r="AO50" i="58"/>
  <c r="AN193" i="58"/>
  <c r="AN215" i="58"/>
  <c r="AO52" i="58"/>
  <c r="AN214" i="58"/>
  <c r="Y179" i="55"/>
  <c r="Y97" i="55"/>
  <c r="P99" i="55"/>
  <c r="Q99" i="55" s="1"/>
  <c r="R99" i="55" s="1"/>
  <c r="S99" i="55" s="1"/>
  <c r="T99" i="55" s="1"/>
  <c r="U99" i="55" s="1"/>
  <c r="V99" i="55" s="1"/>
  <c r="W99" i="55" s="1"/>
  <c r="X99" i="55" s="1"/>
  <c r="P98" i="55"/>
  <c r="Q98" i="55" s="1"/>
  <c r="R98" i="55" s="1"/>
  <c r="S98" i="55" s="1"/>
  <c r="T98" i="55" s="1"/>
  <c r="U98" i="55" s="1"/>
  <c r="V98" i="55" s="1"/>
  <c r="W98" i="55" s="1"/>
  <c r="X98" i="55" s="1"/>
  <c r="P107" i="55"/>
  <c r="Q107" i="55" s="1"/>
  <c r="R107" i="55" s="1"/>
  <c r="S107" i="55" s="1"/>
  <c r="T107" i="55" s="1"/>
  <c r="U107" i="55" s="1"/>
  <c r="V107" i="55" s="1"/>
  <c r="W107" i="55" s="1"/>
  <c r="X107" i="55" s="1"/>
  <c r="P114" i="55"/>
  <c r="Q114" i="55" s="1"/>
  <c r="R114" i="55" s="1"/>
  <c r="S114" i="55" s="1"/>
  <c r="T114" i="55" s="1"/>
  <c r="U114" i="55" s="1"/>
  <c r="V114" i="55" s="1"/>
  <c r="W114" i="55" s="1"/>
  <c r="X114" i="55" s="1"/>
  <c r="P110" i="55"/>
  <c r="Q110" i="55" s="1"/>
  <c r="R110" i="55" s="1"/>
  <c r="S110" i="55" s="1"/>
  <c r="T110" i="55" s="1"/>
  <c r="U110" i="55" s="1"/>
  <c r="V110" i="55" s="1"/>
  <c r="W110" i="55" s="1"/>
  <c r="X110" i="55" s="1"/>
  <c r="P102" i="55"/>
  <c r="Q102" i="55" s="1"/>
  <c r="R102" i="55" s="1"/>
  <c r="S102" i="55" s="1"/>
  <c r="T102" i="55" s="1"/>
  <c r="U102" i="55" s="1"/>
  <c r="V102" i="55" s="1"/>
  <c r="W102" i="55" s="1"/>
  <c r="X102" i="55" s="1"/>
  <c r="P113" i="55"/>
  <c r="Q113" i="55" s="1"/>
  <c r="R113" i="55" s="1"/>
  <c r="S113" i="55" s="1"/>
  <c r="T113" i="55" s="1"/>
  <c r="U113" i="55" s="1"/>
  <c r="V113" i="55" s="1"/>
  <c r="W113" i="55" s="1"/>
  <c r="X113" i="55" s="1"/>
  <c r="P101" i="55"/>
  <c r="Q101" i="55" s="1"/>
  <c r="R101" i="55" s="1"/>
  <c r="S101" i="55" s="1"/>
  <c r="T101" i="55" s="1"/>
  <c r="U101" i="55" s="1"/>
  <c r="V101" i="55" s="1"/>
  <c r="W101" i="55" s="1"/>
  <c r="X101" i="55" s="1"/>
  <c r="P103" i="55"/>
  <c r="Q103" i="55" s="1"/>
  <c r="R103" i="55" s="1"/>
  <c r="S103" i="55" s="1"/>
  <c r="T103" i="55" s="1"/>
  <c r="U103" i="55" s="1"/>
  <c r="V103" i="55" s="1"/>
  <c r="W103" i="55" s="1"/>
  <c r="X103" i="55" s="1"/>
  <c r="P100" i="55"/>
  <c r="Q100" i="55" s="1"/>
  <c r="R100" i="55" s="1"/>
  <c r="S100" i="55" s="1"/>
  <c r="T100" i="55" s="1"/>
  <c r="U100" i="55" s="1"/>
  <c r="V100" i="55" s="1"/>
  <c r="W100" i="55" s="1"/>
  <c r="X100" i="55" s="1"/>
  <c r="P109" i="55"/>
  <c r="Q109" i="55" s="1"/>
  <c r="R109" i="55" s="1"/>
  <c r="S109" i="55" s="1"/>
  <c r="T109" i="55" s="1"/>
  <c r="U109" i="55" s="1"/>
  <c r="V109" i="55" s="1"/>
  <c r="W109" i="55" s="1"/>
  <c r="X109" i="55" s="1"/>
  <c r="P104" i="55"/>
  <c r="Q104" i="55" s="1"/>
  <c r="R104" i="55" s="1"/>
  <c r="S104" i="55" s="1"/>
  <c r="T104" i="55" s="1"/>
  <c r="U104" i="55" s="1"/>
  <c r="V104" i="55" s="1"/>
  <c r="W104" i="55" s="1"/>
  <c r="X104" i="55" s="1"/>
  <c r="P106" i="55"/>
  <c r="Q106" i="55" s="1"/>
  <c r="R106" i="55" s="1"/>
  <c r="S106" i="55" s="1"/>
  <c r="T106" i="55" s="1"/>
  <c r="U106" i="55" s="1"/>
  <c r="V106" i="55" s="1"/>
  <c r="W106" i="55" s="1"/>
  <c r="X106" i="55" s="1"/>
  <c r="P112" i="55"/>
  <c r="Q112" i="55" s="1"/>
  <c r="R112" i="55" s="1"/>
  <c r="S112" i="55" s="1"/>
  <c r="T112" i="55" s="1"/>
  <c r="U112" i="55" s="1"/>
  <c r="V112" i="55" s="1"/>
  <c r="W112" i="55" s="1"/>
  <c r="X112" i="55" s="1"/>
  <c r="P117" i="55"/>
  <c r="Q117" i="55" s="1"/>
  <c r="R117" i="55" s="1"/>
  <c r="S117" i="55" s="1"/>
  <c r="T117" i="55" s="1"/>
  <c r="U117" i="55" s="1"/>
  <c r="V117" i="55" s="1"/>
  <c r="W117" i="55" s="1"/>
  <c r="X117" i="55" s="1"/>
  <c r="P115" i="55"/>
  <c r="Q115" i="55" s="1"/>
  <c r="R115" i="55" s="1"/>
  <c r="S115" i="55" s="1"/>
  <c r="T115" i="55" s="1"/>
  <c r="U115" i="55" s="1"/>
  <c r="V115" i="55" s="1"/>
  <c r="W115" i="55" s="1"/>
  <c r="X115" i="55" s="1"/>
  <c r="P105" i="55"/>
  <c r="Q105" i="55" s="1"/>
  <c r="R105" i="55" s="1"/>
  <c r="S105" i="55" s="1"/>
  <c r="T105" i="55" s="1"/>
  <c r="U105" i="55" s="1"/>
  <c r="V105" i="55" s="1"/>
  <c r="W105" i="55" s="1"/>
  <c r="X105" i="55" s="1"/>
  <c r="P108" i="55"/>
  <c r="Q108" i="55" s="1"/>
  <c r="R108" i="55" s="1"/>
  <c r="S108" i="55" s="1"/>
  <c r="T108" i="55" s="1"/>
  <c r="U108" i="55" s="1"/>
  <c r="V108" i="55" s="1"/>
  <c r="W108" i="55" s="1"/>
  <c r="X108" i="55" s="1"/>
  <c r="P116" i="55"/>
  <c r="Q116" i="55" s="1"/>
  <c r="R116" i="55" s="1"/>
  <c r="S116" i="55" s="1"/>
  <c r="T116" i="55" s="1"/>
  <c r="U116" i="55" s="1"/>
  <c r="V116" i="55" s="1"/>
  <c r="W116" i="55" s="1"/>
  <c r="X116" i="55" s="1"/>
  <c r="P111" i="55"/>
  <c r="Q111" i="55" s="1"/>
  <c r="R111" i="55" s="1"/>
  <c r="S111" i="55" s="1"/>
  <c r="T111" i="55" s="1"/>
  <c r="U111" i="55" s="1"/>
  <c r="V111" i="55" s="1"/>
  <c r="W111" i="55" s="1"/>
  <c r="X111" i="55" s="1"/>
  <c r="AH139" i="55"/>
  <c r="X76" i="55"/>
  <c r="Z198" i="55"/>
  <c r="AA198" i="55"/>
  <c r="AI76" i="55"/>
  <c r="X159" i="55"/>
  <c r="X152" i="55"/>
  <c r="X153" i="55"/>
  <c r="X154" i="55"/>
  <c r="X156" i="55"/>
  <c r="X151" i="55"/>
  <c r="X155" i="55"/>
  <c r="X149" i="55"/>
  <c r="X158" i="55"/>
  <c r="W89" i="55"/>
  <c r="W88" i="55"/>
  <c r="W86" i="55"/>
  <c r="W92" i="55"/>
  <c r="W91" i="55"/>
  <c r="W93" i="55"/>
  <c r="W90" i="55"/>
  <c r="W96" i="55"/>
  <c r="W95" i="55"/>
  <c r="Z217" i="55"/>
  <c r="AA217" i="55"/>
  <c r="AI179" i="55"/>
  <c r="AH217" i="55"/>
  <c r="P175" i="55"/>
  <c r="Q175" i="55" s="1"/>
  <c r="R175" i="55" s="1"/>
  <c r="S175" i="55" s="1"/>
  <c r="T175" i="55" s="1"/>
  <c r="U175" i="55" s="1"/>
  <c r="V175" i="55" s="1"/>
  <c r="W175" i="55" s="1"/>
  <c r="P172" i="55"/>
  <c r="Q172" i="55" s="1"/>
  <c r="R172" i="55" s="1"/>
  <c r="S172" i="55" s="1"/>
  <c r="T172" i="55" s="1"/>
  <c r="U172" i="55" s="1"/>
  <c r="V172" i="55" s="1"/>
  <c r="W172" i="55" s="1"/>
  <c r="P178" i="55"/>
  <c r="Q178" i="55" s="1"/>
  <c r="R178" i="55" s="1"/>
  <c r="S178" i="55" s="1"/>
  <c r="T178" i="55" s="1"/>
  <c r="U178" i="55" s="1"/>
  <c r="V178" i="55" s="1"/>
  <c r="W178" i="55" s="1"/>
  <c r="P174" i="55"/>
  <c r="Q174" i="55" s="1"/>
  <c r="R174" i="55" s="1"/>
  <c r="S174" i="55" s="1"/>
  <c r="T174" i="55" s="1"/>
  <c r="U174" i="55" s="1"/>
  <c r="V174" i="55" s="1"/>
  <c r="W174" i="55" s="1"/>
  <c r="P177" i="55"/>
  <c r="Q177" i="55" s="1"/>
  <c r="R177" i="55" s="1"/>
  <c r="S177" i="55" s="1"/>
  <c r="T177" i="55" s="1"/>
  <c r="U177" i="55" s="1"/>
  <c r="V177" i="55" s="1"/>
  <c r="W177" i="55" s="1"/>
  <c r="P170" i="55"/>
  <c r="Q170" i="55" s="1"/>
  <c r="R170" i="55" s="1"/>
  <c r="S170" i="55" s="1"/>
  <c r="T170" i="55" s="1"/>
  <c r="U170" i="55" s="1"/>
  <c r="V170" i="55" s="1"/>
  <c r="W170" i="55" s="1"/>
  <c r="P176" i="55"/>
  <c r="Q176" i="55" s="1"/>
  <c r="R176" i="55" s="1"/>
  <c r="S176" i="55" s="1"/>
  <c r="T176" i="55" s="1"/>
  <c r="U176" i="55" s="1"/>
  <c r="V176" i="55" s="1"/>
  <c r="W176" i="55" s="1"/>
  <c r="P173" i="55"/>
  <c r="Q173" i="55" s="1"/>
  <c r="R173" i="55" s="1"/>
  <c r="S173" i="55" s="1"/>
  <c r="T173" i="55" s="1"/>
  <c r="U173" i="55" s="1"/>
  <c r="V173" i="55" s="1"/>
  <c r="W173" i="55" s="1"/>
  <c r="X160" i="55"/>
  <c r="AH236" i="55"/>
  <c r="AH198" i="55"/>
  <c r="X118" i="55"/>
  <c r="P212" i="55"/>
  <c r="Q212" i="55" s="1"/>
  <c r="R212" i="55" s="1"/>
  <c r="S212" i="55" s="1"/>
  <c r="T212" i="55" s="1"/>
  <c r="U212" i="55" s="1"/>
  <c r="V212" i="55" s="1"/>
  <c r="W212" i="55" s="1"/>
  <c r="X212" i="55" s="1"/>
  <c r="Y212" i="55" s="1"/>
  <c r="P210" i="55"/>
  <c r="Q210" i="55" s="1"/>
  <c r="R210" i="55" s="1"/>
  <c r="S210" i="55" s="1"/>
  <c r="T210" i="55" s="1"/>
  <c r="U210" i="55" s="1"/>
  <c r="V210" i="55" s="1"/>
  <c r="W210" i="55" s="1"/>
  <c r="X210" i="55" s="1"/>
  <c r="Y210"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08" i="55"/>
  <c r="Q208" i="55" s="1"/>
  <c r="R208" i="55" s="1"/>
  <c r="S208" i="55" s="1"/>
  <c r="T208" i="55" s="1"/>
  <c r="U208" i="55" s="1"/>
  <c r="V208" i="55" s="1"/>
  <c r="W208" i="55" s="1"/>
  <c r="X208" i="55" s="1"/>
  <c r="Y208" i="55" s="1"/>
  <c r="P213" i="55"/>
  <c r="Q213" i="55" s="1"/>
  <c r="R213" i="55" s="1"/>
  <c r="S213" i="55" s="1"/>
  <c r="T213" i="55" s="1"/>
  <c r="U213" i="55" s="1"/>
  <c r="V213" i="55" s="1"/>
  <c r="W213" i="55" s="1"/>
  <c r="X213" i="55" s="1"/>
  <c r="Y213" i="55" s="1"/>
  <c r="AJ118" i="55"/>
  <c r="W133" i="55"/>
  <c r="W131" i="55"/>
  <c r="W130" i="55"/>
  <c r="W138" i="55"/>
  <c r="W127" i="55"/>
  <c r="W122" i="55"/>
  <c r="W124" i="55"/>
  <c r="W137" i="55"/>
  <c r="W132" i="55"/>
  <c r="W119" i="55"/>
  <c r="W129" i="55"/>
  <c r="W123" i="55"/>
  <c r="W120" i="55"/>
  <c r="W128" i="55"/>
  <c r="W134" i="55"/>
  <c r="W136" i="55"/>
  <c r="W125" i="55"/>
  <c r="W126" i="55"/>
  <c r="W121" i="55"/>
  <c r="W135" i="55"/>
  <c r="P191" i="55"/>
  <c r="Q191" i="55" s="1"/>
  <c r="R191" i="55" s="1"/>
  <c r="S191" i="55" s="1"/>
  <c r="T191" i="55" s="1"/>
  <c r="U191" i="55" s="1"/>
  <c r="V191" i="55" s="1"/>
  <c r="W191" i="55" s="1"/>
  <c r="X191" i="55" s="1"/>
  <c r="P189" i="55"/>
  <c r="Q189" i="55" s="1"/>
  <c r="R189" i="55" s="1"/>
  <c r="S189" i="55" s="1"/>
  <c r="T189" i="55" s="1"/>
  <c r="U189" i="55" s="1"/>
  <c r="V189" i="55" s="1"/>
  <c r="W189" i="55" s="1"/>
  <c r="X189" i="55" s="1"/>
  <c r="P188" i="55"/>
  <c r="Q188" i="55" s="1"/>
  <c r="R188" i="55" s="1"/>
  <c r="S188" i="55" s="1"/>
  <c r="T188" i="55" s="1"/>
  <c r="U188" i="55" s="1"/>
  <c r="V188" i="55" s="1"/>
  <c r="W188" i="55" s="1"/>
  <c r="X188" i="55" s="1"/>
  <c r="P186" i="55"/>
  <c r="Q186" i="55" s="1"/>
  <c r="R186" i="55" s="1"/>
  <c r="S186" i="55" s="1"/>
  <c r="T186" i="55" s="1"/>
  <c r="U186" i="55" s="1"/>
  <c r="V186" i="55" s="1"/>
  <c r="W186" i="55" s="1"/>
  <c r="X186" i="55" s="1"/>
  <c r="P180" i="55"/>
  <c r="Q180" i="55" s="1"/>
  <c r="R180" i="55" s="1"/>
  <c r="S180" i="55" s="1"/>
  <c r="T180" i="55" s="1"/>
  <c r="U180" i="55" s="1"/>
  <c r="V180" i="55" s="1"/>
  <c r="W180" i="55" s="1"/>
  <c r="X180" i="55" s="1"/>
  <c r="P195" i="55"/>
  <c r="Q195" i="55" s="1"/>
  <c r="R195" i="55" s="1"/>
  <c r="S195" i="55" s="1"/>
  <c r="T195" i="55" s="1"/>
  <c r="U195" i="55" s="1"/>
  <c r="V195" i="55" s="1"/>
  <c r="W195" i="55" s="1"/>
  <c r="X195" i="55" s="1"/>
  <c r="P187" i="55"/>
  <c r="Q187" i="55" s="1"/>
  <c r="R187" i="55" s="1"/>
  <c r="S187" i="55" s="1"/>
  <c r="T187" i="55" s="1"/>
  <c r="U187" i="55" s="1"/>
  <c r="V187" i="55" s="1"/>
  <c r="W187" i="55" s="1"/>
  <c r="X187" i="55" s="1"/>
  <c r="P192" i="55"/>
  <c r="Q192" i="55" s="1"/>
  <c r="R192" i="55" s="1"/>
  <c r="S192" i="55" s="1"/>
  <c r="T192" i="55" s="1"/>
  <c r="U192" i="55" s="1"/>
  <c r="V192" i="55" s="1"/>
  <c r="W192" i="55" s="1"/>
  <c r="X192" i="55" s="1"/>
  <c r="P193" i="55"/>
  <c r="Q193" i="55" s="1"/>
  <c r="R193" i="55" s="1"/>
  <c r="S193" i="55" s="1"/>
  <c r="T193" i="55" s="1"/>
  <c r="U193" i="55" s="1"/>
  <c r="V193" i="55" s="1"/>
  <c r="W193" i="55" s="1"/>
  <c r="X193" i="55" s="1"/>
  <c r="P194" i="55"/>
  <c r="Q194" i="55" s="1"/>
  <c r="R194" i="55" s="1"/>
  <c r="S194" i="55" s="1"/>
  <c r="T194" i="55" s="1"/>
  <c r="U194" i="55" s="1"/>
  <c r="V194" i="55" s="1"/>
  <c r="W194" i="55" s="1"/>
  <c r="X194" i="55" s="1"/>
  <c r="P181" i="55"/>
  <c r="Q181" i="55" s="1"/>
  <c r="R181" i="55" s="1"/>
  <c r="S181" i="55" s="1"/>
  <c r="T181" i="55" s="1"/>
  <c r="U181" i="55" s="1"/>
  <c r="V181" i="55" s="1"/>
  <c r="W181" i="55" s="1"/>
  <c r="X181" i="55" s="1"/>
  <c r="P184" i="55"/>
  <c r="Q184" i="55" s="1"/>
  <c r="R184" i="55" s="1"/>
  <c r="S184" i="55" s="1"/>
  <c r="T184" i="55" s="1"/>
  <c r="U184" i="55" s="1"/>
  <c r="V184" i="55" s="1"/>
  <c r="W184" i="55" s="1"/>
  <c r="X184" i="55" s="1"/>
  <c r="P183" i="55"/>
  <c r="Q183" i="55" s="1"/>
  <c r="R183" i="55" s="1"/>
  <c r="S183" i="55" s="1"/>
  <c r="T183" i="55" s="1"/>
  <c r="U183" i="55" s="1"/>
  <c r="V183" i="55" s="1"/>
  <c r="W183" i="55" s="1"/>
  <c r="X183" i="55" s="1"/>
  <c r="P190" i="55"/>
  <c r="Q190" i="55" s="1"/>
  <c r="R190" i="55" s="1"/>
  <c r="S190" i="55" s="1"/>
  <c r="T190" i="55" s="1"/>
  <c r="U190" i="55" s="1"/>
  <c r="V190" i="55" s="1"/>
  <c r="W190" i="55" s="1"/>
  <c r="X190" i="55" s="1"/>
  <c r="P185" i="55"/>
  <c r="Q185" i="55" s="1"/>
  <c r="R185" i="55" s="1"/>
  <c r="S185" i="55" s="1"/>
  <c r="T185" i="55" s="1"/>
  <c r="U185" i="55" s="1"/>
  <c r="V185" i="55" s="1"/>
  <c r="W185" i="55" s="1"/>
  <c r="X185" i="55" s="1"/>
  <c r="P182" i="55"/>
  <c r="Q182" i="55" s="1"/>
  <c r="R182" i="55" s="1"/>
  <c r="S182" i="55" s="1"/>
  <c r="T182" i="55" s="1"/>
  <c r="U182" i="55" s="1"/>
  <c r="V182" i="55" s="1"/>
  <c r="W182" i="55" s="1"/>
  <c r="X182"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37" i="55"/>
  <c r="Q237" i="55" s="1"/>
  <c r="R237" i="55" s="1"/>
  <c r="S237" i="55" s="1"/>
  <c r="T237" i="55" s="1"/>
  <c r="U237" i="55" s="1"/>
  <c r="V237" i="55" s="1"/>
  <c r="W237" i="55" s="1"/>
  <c r="X237" i="55" s="1"/>
  <c r="Y237" i="55" s="1"/>
  <c r="Z237" i="55" s="1"/>
  <c r="AA237" i="55" s="1"/>
  <c r="AB237" i="55" s="1"/>
  <c r="AC237" i="55" s="1"/>
  <c r="AD237" i="55" s="1"/>
  <c r="AE237" i="55" s="1"/>
  <c r="AF237" i="55" s="1"/>
  <c r="AG23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38" i="55"/>
  <c r="Q238" i="55" s="1"/>
  <c r="R238" i="55" s="1"/>
  <c r="S238" i="55" s="1"/>
  <c r="T238" i="55" s="1"/>
  <c r="U238" i="55" s="1"/>
  <c r="V238" i="55" s="1"/>
  <c r="W238" i="55" s="1"/>
  <c r="X238" i="55" s="1"/>
  <c r="Y238" i="55" s="1"/>
  <c r="Z238" i="55" s="1"/>
  <c r="AA238" i="55" s="1"/>
  <c r="AB238" i="55" s="1"/>
  <c r="AC238" i="55" s="1"/>
  <c r="AD238" i="55" s="1"/>
  <c r="AE238" i="55" s="1"/>
  <c r="AF238" i="55" s="1"/>
  <c r="AG238"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4" i="55"/>
  <c r="Q234" i="55" s="1"/>
  <c r="R234" i="55" s="1"/>
  <c r="S234" i="55" s="1"/>
  <c r="T234" i="55" s="1"/>
  <c r="U234" i="55" s="1"/>
  <c r="V234" i="55" s="1"/>
  <c r="W234" i="55" s="1"/>
  <c r="X234" i="55" s="1"/>
  <c r="Y234" i="55" s="1"/>
  <c r="P218" i="55"/>
  <c r="Q218" i="55" s="1"/>
  <c r="R218" i="55" s="1"/>
  <c r="S218" i="55" s="1"/>
  <c r="T218" i="55" s="1"/>
  <c r="U218" i="55" s="1"/>
  <c r="V218" i="55" s="1"/>
  <c r="W218" i="55" s="1"/>
  <c r="X218" i="55" s="1"/>
  <c r="Y218" i="55" s="1"/>
  <c r="P227" i="55"/>
  <c r="Q227" i="55" s="1"/>
  <c r="R227" i="55" s="1"/>
  <c r="S227" i="55" s="1"/>
  <c r="T227" i="55" s="1"/>
  <c r="U227" i="55" s="1"/>
  <c r="V227" i="55" s="1"/>
  <c r="W227" i="55" s="1"/>
  <c r="X227" i="55" s="1"/>
  <c r="Y227" i="55" s="1"/>
  <c r="P225" i="55"/>
  <c r="Q225" i="55" s="1"/>
  <c r="R225" i="55" s="1"/>
  <c r="S225" i="55" s="1"/>
  <c r="T225" i="55" s="1"/>
  <c r="U225" i="55" s="1"/>
  <c r="V225" i="55" s="1"/>
  <c r="W225" i="55" s="1"/>
  <c r="X225" i="55" s="1"/>
  <c r="Y225" i="55" s="1"/>
  <c r="P223" i="55"/>
  <c r="Q223" i="55" s="1"/>
  <c r="R223" i="55" s="1"/>
  <c r="S223" i="55" s="1"/>
  <c r="T223" i="55" s="1"/>
  <c r="U223" i="55" s="1"/>
  <c r="V223" i="55" s="1"/>
  <c r="W223" i="55" s="1"/>
  <c r="X223" i="55" s="1"/>
  <c r="Y223" i="55" s="1"/>
  <c r="P230" i="55"/>
  <c r="Q230" i="55" s="1"/>
  <c r="R230" i="55" s="1"/>
  <c r="S230" i="55" s="1"/>
  <c r="T230" i="55" s="1"/>
  <c r="U230" i="55" s="1"/>
  <c r="V230" i="55" s="1"/>
  <c r="W230" i="55" s="1"/>
  <c r="X230" i="55" s="1"/>
  <c r="Y230" i="55" s="1"/>
  <c r="P220" i="55"/>
  <c r="Q220" i="55" s="1"/>
  <c r="R220" i="55" s="1"/>
  <c r="S220" i="55" s="1"/>
  <c r="T220" i="55" s="1"/>
  <c r="U220" i="55" s="1"/>
  <c r="V220" i="55" s="1"/>
  <c r="W220" i="55" s="1"/>
  <c r="X220" i="55" s="1"/>
  <c r="Y220" i="55" s="1"/>
  <c r="P222" i="55"/>
  <c r="Q222" i="55" s="1"/>
  <c r="R222" i="55" s="1"/>
  <c r="S222" i="55" s="1"/>
  <c r="T222" i="55" s="1"/>
  <c r="U222" i="55" s="1"/>
  <c r="V222" i="55" s="1"/>
  <c r="W222" i="55" s="1"/>
  <c r="X222" i="55" s="1"/>
  <c r="Y222" i="55" s="1"/>
  <c r="P221" i="55"/>
  <c r="Q221" i="55" s="1"/>
  <c r="R221" i="55" s="1"/>
  <c r="S221" i="55" s="1"/>
  <c r="T221" i="55" s="1"/>
  <c r="U221" i="55" s="1"/>
  <c r="V221" i="55" s="1"/>
  <c r="W221" i="55" s="1"/>
  <c r="X221" i="55" s="1"/>
  <c r="Y221" i="55" s="1"/>
  <c r="P235" i="55"/>
  <c r="Q235" i="55" s="1"/>
  <c r="R235" i="55" s="1"/>
  <c r="S235" i="55" s="1"/>
  <c r="T235" i="55" s="1"/>
  <c r="U235" i="55" s="1"/>
  <c r="V235" i="55" s="1"/>
  <c r="W235" i="55" s="1"/>
  <c r="X235" i="55" s="1"/>
  <c r="Y235" i="55" s="1"/>
  <c r="P231" i="55"/>
  <c r="Q231" i="55" s="1"/>
  <c r="R231" i="55" s="1"/>
  <c r="S231" i="55" s="1"/>
  <c r="T231" i="55" s="1"/>
  <c r="U231" i="55" s="1"/>
  <c r="V231" i="55" s="1"/>
  <c r="W231" i="55" s="1"/>
  <c r="X231" i="55" s="1"/>
  <c r="Y231" i="55" s="1"/>
  <c r="P233" i="55"/>
  <c r="Q233" i="55" s="1"/>
  <c r="R233" i="55" s="1"/>
  <c r="S233" i="55" s="1"/>
  <c r="T233" i="55" s="1"/>
  <c r="U233" i="55" s="1"/>
  <c r="V233" i="55" s="1"/>
  <c r="W233" i="55" s="1"/>
  <c r="X233" i="55" s="1"/>
  <c r="Y233" i="55" s="1"/>
  <c r="P224" i="55"/>
  <c r="Q224" i="55" s="1"/>
  <c r="R224" i="55" s="1"/>
  <c r="S224" i="55" s="1"/>
  <c r="T224" i="55" s="1"/>
  <c r="U224" i="55" s="1"/>
  <c r="V224" i="55" s="1"/>
  <c r="W224" i="55" s="1"/>
  <c r="X224" i="55" s="1"/>
  <c r="Y224" i="55" s="1"/>
  <c r="P219" i="55"/>
  <c r="Q219" i="55" s="1"/>
  <c r="R219" i="55" s="1"/>
  <c r="S219" i="55" s="1"/>
  <c r="T219" i="55" s="1"/>
  <c r="U219" i="55" s="1"/>
  <c r="V219" i="55" s="1"/>
  <c r="W219" i="55" s="1"/>
  <c r="X219" i="55" s="1"/>
  <c r="Y219" i="55" s="1"/>
  <c r="P232" i="55"/>
  <c r="Q232" i="55" s="1"/>
  <c r="R232" i="55" s="1"/>
  <c r="S232" i="55" s="1"/>
  <c r="T232" i="55" s="1"/>
  <c r="U232" i="55" s="1"/>
  <c r="V232" i="55" s="1"/>
  <c r="W232" i="55" s="1"/>
  <c r="X232" i="55" s="1"/>
  <c r="Y232" i="55" s="1"/>
  <c r="P229" i="55"/>
  <c r="Q229" i="55" s="1"/>
  <c r="R229" i="55" s="1"/>
  <c r="S229" i="55" s="1"/>
  <c r="T229" i="55" s="1"/>
  <c r="U229" i="55" s="1"/>
  <c r="V229" i="55" s="1"/>
  <c r="W229" i="55" s="1"/>
  <c r="X229" i="55" s="1"/>
  <c r="Y229" i="55" s="1"/>
  <c r="AK97" i="55"/>
  <c r="Y139" i="55"/>
  <c r="AI160" i="55"/>
  <c r="AN227" i="58" l="1"/>
  <c r="AN226" i="58"/>
  <c r="AP50" i="58"/>
  <c r="AO193" i="58"/>
  <c r="AO192" i="58"/>
  <c r="AP51" i="58"/>
  <c r="AO203" i="58"/>
  <c r="AO204" i="58"/>
  <c r="AO215" i="58"/>
  <c r="AO214" i="58"/>
  <c r="AP52" i="58"/>
  <c r="AO181" i="58"/>
  <c r="AO180" i="58"/>
  <c r="AO53" i="58"/>
  <c r="AP49" i="58"/>
  <c r="AI198" i="55"/>
  <c r="AI236" i="55"/>
  <c r="AJ179" i="55"/>
  <c r="Y76" i="55"/>
  <c r="AH253" i="55"/>
  <c r="AH237" i="55"/>
  <c r="AH257" i="55"/>
  <c r="AH256" i="55"/>
  <c r="AH255" i="55"/>
  <c r="AH238" i="55"/>
  <c r="AH252" i="55"/>
  <c r="AH254" i="55"/>
  <c r="AH250" i="55"/>
  <c r="AH251" i="55"/>
  <c r="AH258" i="55"/>
  <c r="AH248" i="55"/>
  <c r="Y160" i="55"/>
  <c r="X86" i="55"/>
  <c r="X89" i="55"/>
  <c r="X88" i="55"/>
  <c r="X92" i="55"/>
  <c r="X91" i="55"/>
  <c r="X90" i="55"/>
  <c r="X93" i="55"/>
  <c r="X96" i="55"/>
  <c r="X95" i="55"/>
  <c r="X174" i="55"/>
  <c r="X170" i="55"/>
  <c r="X175" i="55"/>
  <c r="X176" i="55"/>
  <c r="X178" i="55"/>
  <c r="X172" i="55"/>
  <c r="X173" i="55"/>
  <c r="X177" i="55"/>
  <c r="Z231" i="55"/>
  <c r="AA231" i="55" s="1"/>
  <c r="AB231" i="55" s="1"/>
  <c r="AC231" i="55" s="1"/>
  <c r="AD231" i="55" s="1"/>
  <c r="AE231" i="55" s="1"/>
  <c r="AF231" i="55" s="1"/>
  <c r="AG231" i="55" s="1"/>
  <c r="AH231" i="55" s="1"/>
  <c r="Z226" i="55"/>
  <c r="AA226" i="55" s="1"/>
  <c r="AB226" i="55" s="1"/>
  <c r="AC226" i="55" s="1"/>
  <c r="AD226" i="55" s="1"/>
  <c r="AE226" i="55" s="1"/>
  <c r="AF226" i="55" s="1"/>
  <c r="AG226" i="55" s="1"/>
  <c r="AH226" i="55" s="1"/>
  <c r="Z224" i="55"/>
  <c r="AA224" i="55" s="1"/>
  <c r="AB224" i="55" s="1"/>
  <c r="AC224" i="55" s="1"/>
  <c r="AD224" i="55" s="1"/>
  <c r="AE224" i="55" s="1"/>
  <c r="AF224" i="55" s="1"/>
  <c r="AG224" i="55" s="1"/>
  <c r="AH224" i="55" s="1"/>
  <c r="Z232" i="55"/>
  <c r="AA232" i="55" s="1"/>
  <c r="AB232" i="55" s="1"/>
  <c r="AC232" i="55" s="1"/>
  <c r="AD232" i="55" s="1"/>
  <c r="AE232" i="55" s="1"/>
  <c r="AF232" i="55" s="1"/>
  <c r="AG232" i="55" s="1"/>
  <c r="AH232" i="55" s="1"/>
  <c r="Z221" i="55"/>
  <c r="AA221" i="55" s="1"/>
  <c r="AB221" i="55" s="1"/>
  <c r="AC221" i="55" s="1"/>
  <c r="AD221" i="55" s="1"/>
  <c r="AE221" i="55" s="1"/>
  <c r="AF221" i="55" s="1"/>
  <c r="AG221" i="55" s="1"/>
  <c r="AH221"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35" i="55"/>
  <c r="AA235" i="55" s="1"/>
  <c r="AB235" i="55" s="1"/>
  <c r="AC235" i="55" s="1"/>
  <c r="AD235" i="55" s="1"/>
  <c r="AE235" i="55" s="1"/>
  <c r="AF235" i="55" s="1"/>
  <c r="AG235" i="55" s="1"/>
  <c r="AH235" i="55" s="1"/>
  <c r="Z234" i="55"/>
  <c r="AA234" i="55" s="1"/>
  <c r="AB234" i="55" s="1"/>
  <c r="AC234" i="55" s="1"/>
  <c r="AD234" i="55" s="1"/>
  <c r="AE234" i="55" s="1"/>
  <c r="AF234" i="55" s="1"/>
  <c r="AG234" i="55" s="1"/>
  <c r="AH234" i="55" s="1"/>
  <c r="Z228" i="55"/>
  <c r="AA228" i="55" s="1"/>
  <c r="AB228" i="55" s="1"/>
  <c r="AC228" i="55" s="1"/>
  <c r="AD228" i="55" s="1"/>
  <c r="AE228" i="55" s="1"/>
  <c r="AF228" i="55" s="1"/>
  <c r="AG228" i="55" s="1"/>
  <c r="AH228" i="55" s="1"/>
  <c r="Z230" i="55"/>
  <c r="AA230" i="55" s="1"/>
  <c r="AB230" i="55" s="1"/>
  <c r="AC230" i="55" s="1"/>
  <c r="AD230" i="55" s="1"/>
  <c r="AE230" i="55" s="1"/>
  <c r="AF230" i="55" s="1"/>
  <c r="AG230" i="55" s="1"/>
  <c r="AH230" i="55" s="1"/>
  <c r="Z218" i="55"/>
  <c r="AA218" i="55" s="1"/>
  <c r="AB218" i="55" s="1"/>
  <c r="AC218" i="55" s="1"/>
  <c r="AD218" i="55" s="1"/>
  <c r="AE218" i="55" s="1"/>
  <c r="AF218" i="55" s="1"/>
  <c r="AG218" i="55" s="1"/>
  <c r="AH218" i="55" s="1"/>
  <c r="Z233" i="55"/>
  <c r="AA233" i="55" s="1"/>
  <c r="AB233" i="55" s="1"/>
  <c r="AC233" i="55" s="1"/>
  <c r="AD233" i="55" s="1"/>
  <c r="AE233" i="55" s="1"/>
  <c r="AF233" i="55" s="1"/>
  <c r="AG233" i="55" s="1"/>
  <c r="AH233" i="55" s="1"/>
  <c r="Z225" i="55"/>
  <c r="AA225" i="55" s="1"/>
  <c r="AB225" i="55" s="1"/>
  <c r="AC225" i="55" s="1"/>
  <c r="AD225" i="55" s="1"/>
  <c r="AE225" i="55" s="1"/>
  <c r="AF225" i="55" s="1"/>
  <c r="AG225" i="55" s="1"/>
  <c r="AH225" i="55" s="1"/>
  <c r="Z229" i="55"/>
  <c r="AA229" i="55" s="1"/>
  <c r="AB229" i="55" s="1"/>
  <c r="AC229" i="55" s="1"/>
  <c r="AD229" i="55" s="1"/>
  <c r="AE229" i="55" s="1"/>
  <c r="AF229" i="55" s="1"/>
  <c r="AG229" i="55" s="1"/>
  <c r="AH229" i="55" s="1"/>
  <c r="Z223" i="55"/>
  <c r="AA223" i="55" s="1"/>
  <c r="AB223" i="55" s="1"/>
  <c r="AC223" i="55" s="1"/>
  <c r="AD223" i="55" s="1"/>
  <c r="AE223" i="55" s="1"/>
  <c r="AF223" i="55" s="1"/>
  <c r="AG223" i="55" s="1"/>
  <c r="AH223" i="55" s="1"/>
  <c r="Z220" i="55"/>
  <c r="AA220" i="55" s="1"/>
  <c r="AB220" i="55" s="1"/>
  <c r="AC220" i="55" s="1"/>
  <c r="AD220" i="55" s="1"/>
  <c r="AE220" i="55" s="1"/>
  <c r="AF220" i="55" s="1"/>
  <c r="AG220" i="55" s="1"/>
  <c r="AH220" i="55" s="1"/>
  <c r="Z222" i="55"/>
  <c r="AA222" i="55" s="1"/>
  <c r="AB222" i="55" s="1"/>
  <c r="AC222" i="55" s="1"/>
  <c r="AD222" i="55" s="1"/>
  <c r="AE222" i="55" s="1"/>
  <c r="AF222" i="55" s="1"/>
  <c r="AG222" i="55" s="1"/>
  <c r="AH222" i="55" s="1"/>
  <c r="AI139" i="55"/>
  <c r="Z139" i="55"/>
  <c r="AA139" i="55"/>
  <c r="Y153" i="55"/>
  <c r="Y152" i="55"/>
  <c r="Y151" i="55"/>
  <c r="Y156" i="55"/>
  <c r="Y155" i="55"/>
  <c r="Y154" i="55"/>
  <c r="Y149" i="55"/>
  <c r="Y158" i="55"/>
  <c r="Y159" i="55"/>
  <c r="AK118" i="55"/>
  <c r="AL97" i="55"/>
  <c r="AM97" i="55"/>
  <c r="AJ76" i="55"/>
  <c r="Z97" i="55"/>
  <c r="AA97" i="55"/>
  <c r="AI217" i="55"/>
  <c r="Y112" i="55"/>
  <c r="Y117" i="55"/>
  <c r="Y100" i="55"/>
  <c r="Y109" i="55"/>
  <c r="Y99" i="55"/>
  <c r="Y111" i="55"/>
  <c r="Y104" i="55"/>
  <c r="Y107" i="55"/>
  <c r="Y115" i="55"/>
  <c r="Y116" i="55"/>
  <c r="Y103" i="55"/>
  <c r="Y101" i="55"/>
  <c r="Y108" i="55"/>
  <c r="Y105" i="55"/>
  <c r="Y114" i="55"/>
  <c r="Y113" i="55"/>
  <c r="Y110" i="55"/>
  <c r="Y102" i="55"/>
  <c r="Y98" i="55"/>
  <c r="Y106" i="55"/>
  <c r="Y118" i="55"/>
  <c r="Z179" i="55"/>
  <c r="AA179" i="55"/>
  <c r="AJ160" i="55"/>
  <c r="X125" i="55"/>
  <c r="X136" i="55"/>
  <c r="X130" i="55"/>
  <c r="X119" i="55"/>
  <c r="X137" i="55"/>
  <c r="X127" i="55"/>
  <c r="X135" i="55"/>
  <c r="X134" i="55"/>
  <c r="X124" i="55"/>
  <c r="X120" i="55"/>
  <c r="X128" i="55"/>
  <c r="X129" i="55"/>
  <c r="X131" i="55"/>
  <c r="X126" i="55"/>
  <c r="X138" i="55"/>
  <c r="X122" i="55"/>
  <c r="X132" i="55"/>
  <c r="X121" i="55"/>
  <c r="X123" i="55"/>
  <c r="X133" i="55"/>
  <c r="Z213" i="55"/>
  <c r="AA213" i="55" s="1"/>
  <c r="AB213" i="55" s="1"/>
  <c r="AC213" i="55" s="1"/>
  <c r="AD213" i="55" s="1"/>
  <c r="AE213" i="55" s="1"/>
  <c r="AF213" i="55" s="1"/>
  <c r="AG213" i="55" s="1"/>
  <c r="AH213" i="55" s="1"/>
  <c r="Z212" i="55"/>
  <c r="AA212" i="55" s="1"/>
  <c r="AB212" i="55" s="1"/>
  <c r="AC212" i="55" s="1"/>
  <c r="AD212" i="55" s="1"/>
  <c r="AE212" i="55" s="1"/>
  <c r="AF212" i="55" s="1"/>
  <c r="AG212" i="55" s="1"/>
  <c r="AH212" i="55" s="1"/>
  <c r="Z208" i="55"/>
  <c r="AA208" i="55" s="1"/>
  <c r="AB208" i="55" s="1"/>
  <c r="AC208" i="55" s="1"/>
  <c r="AD208" i="55" s="1"/>
  <c r="AE208" i="55" s="1"/>
  <c r="AF208" i="55" s="1"/>
  <c r="AG208" i="55" s="1"/>
  <c r="AH208" i="55" s="1"/>
  <c r="Z211" i="55"/>
  <c r="AA211" i="55" s="1"/>
  <c r="AB211" i="55" s="1"/>
  <c r="AC211" i="55" s="1"/>
  <c r="AD211" i="55" s="1"/>
  <c r="AE211" i="55" s="1"/>
  <c r="AF211" i="55" s="1"/>
  <c r="AG211" i="55" s="1"/>
  <c r="AH211" i="55" s="1"/>
  <c r="Z210" i="55"/>
  <c r="AA210" i="55" s="1"/>
  <c r="AB210" i="55" s="1"/>
  <c r="AC210" i="55" s="1"/>
  <c r="AD210" i="55" s="1"/>
  <c r="AE210" i="55" s="1"/>
  <c r="AF210" i="55" s="1"/>
  <c r="AG210" i="55" s="1"/>
  <c r="AH210" i="55" s="1"/>
  <c r="Z214" i="55"/>
  <c r="AA214" i="55" s="1"/>
  <c r="AB214" i="55" s="1"/>
  <c r="AC214" i="55" s="1"/>
  <c r="AD214" i="55" s="1"/>
  <c r="AE214" i="55" s="1"/>
  <c r="AF214" i="55" s="1"/>
  <c r="AG214" i="55" s="1"/>
  <c r="AH214" i="55" s="1"/>
  <c r="Y193" i="55"/>
  <c r="Y188" i="55"/>
  <c r="Y182" i="55"/>
  <c r="Y180" i="55"/>
  <c r="Y191" i="55"/>
  <c r="Y185" i="55"/>
  <c r="Y195" i="55"/>
  <c r="Y187" i="55"/>
  <c r="Y190" i="55"/>
  <c r="Y184" i="55"/>
  <c r="Y181" i="55"/>
  <c r="Y183" i="55"/>
  <c r="Y189" i="55"/>
  <c r="Y192" i="55"/>
  <c r="Y194" i="55"/>
  <c r="Y186" i="55"/>
  <c r="AP215" i="58" l="1"/>
  <c r="AP214" i="58"/>
  <c r="AQ52" i="58"/>
  <c r="AP204" i="58"/>
  <c r="AQ51" i="58"/>
  <c r="AP203" i="58"/>
  <c r="AO226" i="58"/>
  <c r="AO227" i="58"/>
  <c r="AP181" i="58"/>
  <c r="AP180" i="58"/>
  <c r="AQ49" i="58"/>
  <c r="AP53" i="58"/>
  <c r="AQ50" i="58"/>
  <c r="AP193" i="58"/>
  <c r="AP192" i="58"/>
  <c r="Z76" i="55"/>
  <c r="AA76" i="55"/>
  <c r="Y133" i="55"/>
  <c r="Y127" i="55"/>
  <c r="Y120" i="55"/>
  <c r="Y131" i="55"/>
  <c r="Y134" i="55"/>
  <c r="Y138" i="55"/>
  <c r="Y122" i="55"/>
  <c r="Y128" i="55"/>
  <c r="Y135" i="55"/>
  <c r="Y123" i="55"/>
  <c r="Y132" i="55"/>
  <c r="Y125" i="55"/>
  <c r="Y130" i="55"/>
  <c r="Y137" i="55"/>
  <c r="Y124" i="55"/>
  <c r="Y129" i="55"/>
  <c r="Y126" i="55"/>
  <c r="Y121" i="55"/>
  <c r="Y119" i="55"/>
  <c r="Y136" i="55"/>
  <c r="Y92" i="55"/>
  <c r="Y91" i="55"/>
  <c r="Y90" i="55"/>
  <c r="Y86" i="55"/>
  <c r="Y89" i="55"/>
  <c r="Y88" i="55"/>
  <c r="Y93" i="55"/>
  <c r="Y96" i="55"/>
  <c r="Y95" i="55"/>
  <c r="AJ139" i="55"/>
  <c r="Z159" i="55"/>
  <c r="AA159" i="55" s="1"/>
  <c r="AB159" i="55" s="1"/>
  <c r="AC159" i="55" s="1"/>
  <c r="AD159" i="55" s="1"/>
  <c r="AE159" i="55" s="1"/>
  <c r="AF159" i="55" s="1"/>
  <c r="AG159" i="55" s="1"/>
  <c r="AH159" i="55" s="1"/>
  <c r="AI159" i="55" s="1"/>
  <c r="Z156" i="55"/>
  <c r="AA156" i="55" s="1"/>
  <c r="AB156" i="55" s="1"/>
  <c r="AC156" i="55" s="1"/>
  <c r="AD156" i="55" s="1"/>
  <c r="AE156" i="55" s="1"/>
  <c r="AF156" i="55" s="1"/>
  <c r="AG156" i="55" s="1"/>
  <c r="AH156" i="55" s="1"/>
  <c r="AI156" i="55" s="1"/>
  <c r="Z149" i="55"/>
  <c r="AA149" i="55" s="1"/>
  <c r="AB149" i="55" s="1"/>
  <c r="AC149" i="55" s="1"/>
  <c r="AD149" i="55" s="1"/>
  <c r="AE149" i="55" s="1"/>
  <c r="AF149" i="55" s="1"/>
  <c r="AG149" i="55" s="1"/>
  <c r="AH149" i="55" s="1"/>
  <c r="AI149" i="55" s="1"/>
  <c r="Z151" i="55"/>
  <c r="AA151" i="55" s="1"/>
  <c r="AB151" i="55" s="1"/>
  <c r="AC151" i="55" s="1"/>
  <c r="AD151" i="55" s="1"/>
  <c r="AE151" i="55" s="1"/>
  <c r="AF151" i="55" s="1"/>
  <c r="AG151" i="55" s="1"/>
  <c r="AH151" i="55" s="1"/>
  <c r="AI151" i="55" s="1"/>
  <c r="Z154" i="55"/>
  <c r="AA154" i="55" s="1"/>
  <c r="AB154" i="55" s="1"/>
  <c r="AC154" i="55" s="1"/>
  <c r="AD154" i="55" s="1"/>
  <c r="AE154" i="55" s="1"/>
  <c r="AF154" i="55" s="1"/>
  <c r="AG154" i="55" s="1"/>
  <c r="AH154" i="55" s="1"/>
  <c r="AI154" i="55" s="1"/>
  <c r="Z155" i="55"/>
  <c r="AA155" i="55" s="1"/>
  <c r="AB155" i="55" s="1"/>
  <c r="AC155" i="55" s="1"/>
  <c r="AD155" i="55" s="1"/>
  <c r="AE155" i="55" s="1"/>
  <c r="AF155" i="55" s="1"/>
  <c r="AG155" i="55" s="1"/>
  <c r="AH155" i="55" s="1"/>
  <c r="AI155" i="55" s="1"/>
  <c r="Z152" i="55"/>
  <c r="AA152" i="55" s="1"/>
  <c r="AB152" i="55" s="1"/>
  <c r="AC152" i="55" s="1"/>
  <c r="AD152" i="55" s="1"/>
  <c r="AE152" i="55" s="1"/>
  <c r="AF152" i="55" s="1"/>
  <c r="AG152" i="55" s="1"/>
  <c r="AH152" i="55" s="1"/>
  <c r="AI152" i="55" s="1"/>
  <c r="Z153" i="55"/>
  <c r="AA153" i="55" s="1"/>
  <c r="AB153" i="55" s="1"/>
  <c r="AC153" i="55" s="1"/>
  <c r="AD153" i="55" s="1"/>
  <c r="AE153" i="55" s="1"/>
  <c r="AF153" i="55" s="1"/>
  <c r="AG153" i="55" s="1"/>
  <c r="AH153" i="55" s="1"/>
  <c r="AI153" i="55" s="1"/>
  <c r="Z158" i="55"/>
  <c r="AA158" i="55" s="1"/>
  <c r="AB158" i="55" s="1"/>
  <c r="AC158" i="55" s="1"/>
  <c r="AD158" i="55" s="1"/>
  <c r="AE158" i="55" s="1"/>
  <c r="AF158" i="55" s="1"/>
  <c r="AG158" i="55" s="1"/>
  <c r="AH158" i="55" s="1"/>
  <c r="AI158" i="55" s="1"/>
  <c r="AK179" i="55"/>
  <c r="AK76" i="55"/>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Z195" i="55"/>
  <c r="AA195" i="55" s="1"/>
  <c r="AB195" i="55" s="1"/>
  <c r="AC195" i="55" s="1"/>
  <c r="AD195" i="55" s="1"/>
  <c r="AE195" i="55" s="1"/>
  <c r="AF195" i="55" s="1"/>
  <c r="AG195" i="55" s="1"/>
  <c r="AH195" i="55" s="1"/>
  <c r="AI195" i="55" s="1"/>
  <c r="AJ195" i="55" s="1"/>
  <c r="Z186" i="55"/>
  <c r="AA186" i="55" s="1"/>
  <c r="AB186" i="55" s="1"/>
  <c r="AC186" i="55" s="1"/>
  <c r="AD186" i="55" s="1"/>
  <c r="AE186" i="55" s="1"/>
  <c r="AF186" i="55" s="1"/>
  <c r="AG186" i="55" s="1"/>
  <c r="AH186" i="55" s="1"/>
  <c r="AI186" i="55" s="1"/>
  <c r="AJ186" i="55" s="1"/>
  <c r="Z193" i="55"/>
  <c r="AA193" i="55" s="1"/>
  <c r="AB193" i="55" s="1"/>
  <c r="AC193" i="55" s="1"/>
  <c r="AD193" i="55" s="1"/>
  <c r="AE193" i="55" s="1"/>
  <c r="AF193" i="55" s="1"/>
  <c r="AG193" i="55" s="1"/>
  <c r="AH193" i="55" s="1"/>
  <c r="AI193" i="55" s="1"/>
  <c r="AJ193" i="55" s="1"/>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0" i="55"/>
  <c r="AA180" i="55" s="1"/>
  <c r="AB180" i="55" s="1"/>
  <c r="AC180" i="55" s="1"/>
  <c r="AD180" i="55" s="1"/>
  <c r="AE180" i="55" s="1"/>
  <c r="AF180" i="55" s="1"/>
  <c r="AG180" i="55" s="1"/>
  <c r="AH180" i="55" s="1"/>
  <c r="AI180" i="55" s="1"/>
  <c r="AJ180" i="55" s="1"/>
  <c r="Z181" i="55"/>
  <c r="AA181" i="55" s="1"/>
  <c r="AB181" i="55" s="1"/>
  <c r="AC181" i="55" s="1"/>
  <c r="AD181" i="55" s="1"/>
  <c r="AE181" i="55" s="1"/>
  <c r="AF181" i="55" s="1"/>
  <c r="AG181" i="55" s="1"/>
  <c r="AH181" i="55" s="1"/>
  <c r="AI181" i="55" s="1"/>
  <c r="AJ181" i="55" s="1"/>
  <c r="Z189" i="55"/>
  <c r="AA189" i="55" s="1"/>
  <c r="AB189" i="55" s="1"/>
  <c r="AC189" i="55" s="1"/>
  <c r="AD189" i="55" s="1"/>
  <c r="AE189" i="55" s="1"/>
  <c r="AF189" i="55" s="1"/>
  <c r="AG189" i="55" s="1"/>
  <c r="AH189" i="55" s="1"/>
  <c r="AI189" i="55" s="1"/>
  <c r="AJ189" i="55" s="1"/>
  <c r="Z192" i="55"/>
  <c r="AA192" i="55" s="1"/>
  <c r="AB192" i="55" s="1"/>
  <c r="AC192" i="55" s="1"/>
  <c r="AD192" i="55" s="1"/>
  <c r="AE192" i="55" s="1"/>
  <c r="AF192" i="55" s="1"/>
  <c r="AG192" i="55" s="1"/>
  <c r="AH192" i="55" s="1"/>
  <c r="AI192" i="55" s="1"/>
  <c r="AJ192" i="55" s="1"/>
  <c r="Z182" i="55"/>
  <c r="AA182" i="55" s="1"/>
  <c r="AB182" i="55" s="1"/>
  <c r="AC182" i="55" s="1"/>
  <c r="AD182" i="55" s="1"/>
  <c r="AE182" i="55" s="1"/>
  <c r="AF182" i="55" s="1"/>
  <c r="AG182" i="55" s="1"/>
  <c r="AH182" i="55" s="1"/>
  <c r="AI182" i="55" s="1"/>
  <c r="AJ182" i="55" s="1"/>
  <c r="Z183" i="55"/>
  <c r="AA183" i="55" s="1"/>
  <c r="AB183" i="55" s="1"/>
  <c r="AC183" i="55" s="1"/>
  <c r="AD183" i="55" s="1"/>
  <c r="AE183" i="55" s="1"/>
  <c r="AF183" i="55" s="1"/>
  <c r="AG183" i="55" s="1"/>
  <c r="AH183" i="55" s="1"/>
  <c r="AI183" i="55" s="1"/>
  <c r="AJ183"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60" i="55"/>
  <c r="AA160" i="55"/>
  <c r="AJ217" i="55"/>
  <c r="Y175" i="55"/>
  <c r="Y174" i="55"/>
  <c r="Y176" i="55"/>
  <c r="Y170" i="55"/>
  <c r="Y177" i="55"/>
  <c r="Y178" i="55"/>
  <c r="Y172" i="55"/>
  <c r="Y173" i="55"/>
  <c r="AJ236" i="55"/>
  <c r="Z118" i="55"/>
  <c r="AA118" i="55"/>
  <c r="AI229" i="55"/>
  <c r="AI221" i="55"/>
  <c r="AI226" i="55"/>
  <c r="AI234" i="55"/>
  <c r="AI218" i="55"/>
  <c r="AI222" i="55"/>
  <c r="AI223" i="55"/>
  <c r="AI232" i="55"/>
  <c r="AI235" i="55"/>
  <c r="AI233" i="55"/>
  <c r="AI227" i="55"/>
  <c r="AI224" i="55"/>
  <c r="AI219" i="55"/>
  <c r="AI228" i="55"/>
  <c r="AI220" i="55"/>
  <c r="AI230" i="55"/>
  <c r="AI231" i="55"/>
  <c r="AI225" i="55"/>
  <c r="AI237" i="55"/>
  <c r="AI252" i="55"/>
  <c r="AI257" i="55"/>
  <c r="AI254" i="55"/>
  <c r="AI258" i="55"/>
  <c r="AI251" i="55"/>
  <c r="AI238" i="55"/>
  <c r="AI253" i="55"/>
  <c r="AI250" i="55"/>
  <c r="AI255" i="55"/>
  <c r="AI248" i="55"/>
  <c r="AI256" i="55"/>
  <c r="AJ198" i="55"/>
  <c r="AK160" i="55"/>
  <c r="Z110" i="55"/>
  <c r="AA110" i="55" s="1"/>
  <c r="AB110" i="55" s="1"/>
  <c r="AC110" i="55" s="1"/>
  <c r="AD110" i="55" s="1"/>
  <c r="AE110" i="55" s="1"/>
  <c r="AF110" i="55" s="1"/>
  <c r="AG110" i="55" s="1"/>
  <c r="AH110" i="55" s="1"/>
  <c r="AI110" i="55" s="1"/>
  <c r="AJ110" i="55" s="1"/>
  <c r="AK110" i="55" s="1"/>
  <c r="AL110" i="55" s="1"/>
  <c r="AM110" i="55" s="1"/>
  <c r="AN110" i="55" s="1"/>
  <c r="AO110" i="55" s="1"/>
  <c r="AP110"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99" i="55"/>
  <c r="AA99" i="55" s="1"/>
  <c r="AB99" i="55" s="1"/>
  <c r="AC99" i="55" s="1"/>
  <c r="AD99" i="55" s="1"/>
  <c r="AE99" i="55" s="1"/>
  <c r="AF99" i="55" s="1"/>
  <c r="AG99" i="55" s="1"/>
  <c r="AH99" i="55" s="1"/>
  <c r="AI99" i="55" s="1"/>
  <c r="AJ99" i="55" s="1"/>
  <c r="AK99" i="55" s="1"/>
  <c r="AL99" i="55" s="1"/>
  <c r="AM99" i="55" s="1"/>
  <c r="AN99" i="55" s="1"/>
  <c r="AO99" i="55" s="1"/>
  <c r="AP99"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0" i="55"/>
  <c r="AA100" i="55" s="1"/>
  <c r="AB100" i="55" s="1"/>
  <c r="AC100" i="55" s="1"/>
  <c r="AD100" i="55" s="1"/>
  <c r="AE100" i="55" s="1"/>
  <c r="AF100" i="55" s="1"/>
  <c r="AG100" i="55" s="1"/>
  <c r="AH100" i="55" s="1"/>
  <c r="AI100" i="55" s="1"/>
  <c r="AJ100" i="55" s="1"/>
  <c r="AK100" i="55" s="1"/>
  <c r="AL100" i="55" s="1"/>
  <c r="AM100" i="55" s="1"/>
  <c r="AN100" i="55" s="1"/>
  <c r="AO100" i="55" s="1"/>
  <c r="AP100"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98" i="55"/>
  <c r="AA98" i="55" s="1"/>
  <c r="AB98" i="55" s="1"/>
  <c r="AC98" i="55" s="1"/>
  <c r="AD98" i="55" s="1"/>
  <c r="AE98" i="55" s="1"/>
  <c r="AF98" i="55" s="1"/>
  <c r="AG98" i="55" s="1"/>
  <c r="AH98" i="55" s="1"/>
  <c r="AI98" i="55" s="1"/>
  <c r="AJ98" i="55" s="1"/>
  <c r="AK98" i="55" s="1"/>
  <c r="AL98" i="55" s="1"/>
  <c r="AM98" i="55" s="1"/>
  <c r="AN98" i="55" s="1"/>
  <c r="AO98" i="55" s="1"/>
  <c r="AP98"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06" i="55"/>
  <c r="AA106" i="55" s="1"/>
  <c r="AB106" i="55" s="1"/>
  <c r="AC106" i="55" s="1"/>
  <c r="AD106" i="55" s="1"/>
  <c r="AE106" i="55" s="1"/>
  <c r="AF106" i="55" s="1"/>
  <c r="AG106" i="55" s="1"/>
  <c r="AH106" i="55" s="1"/>
  <c r="AI106" i="55" s="1"/>
  <c r="AJ106" i="55" s="1"/>
  <c r="AK106" i="55" s="1"/>
  <c r="AL106" i="55" s="1"/>
  <c r="AM106" i="55" s="1"/>
  <c r="AN106" i="55" s="1"/>
  <c r="AO106" i="55" s="1"/>
  <c r="AP106" i="55" s="1"/>
  <c r="AL118" i="55"/>
  <c r="AM118" i="55"/>
  <c r="AI213" i="55"/>
  <c r="AI212" i="55"/>
  <c r="AI211" i="55"/>
  <c r="AI208" i="55"/>
  <c r="AI210" i="55"/>
  <c r="AI214" i="55"/>
  <c r="AP227" i="58" l="1"/>
  <c r="AQ180" i="58"/>
  <c r="AQ181" i="58"/>
  <c r="AQ53" i="58"/>
  <c r="AR49" i="58"/>
  <c r="AQ204" i="58"/>
  <c r="AR51" i="58"/>
  <c r="AQ203" i="58"/>
  <c r="AP226" i="58"/>
  <c r="AR52" i="58"/>
  <c r="AQ214" i="58"/>
  <c r="AQ215" i="58"/>
  <c r="AR50" i="58"/>
  <c r="AQ192" i="58"/>
  <c r="AQ193" i="58"/>
  <c r="AL160" i="55"/>
  <c r="AM160" i="55"/>
  <c r="AJ210" i="55"/>
  <c r="AJ208" i="55"/>
  <c r="AJ214" i="55"/>
  <c r="AJ211" i="55"/>
  <c r="AJ212" i="55"/>
  <c r="AJ213" i="55"/>
  <c r="AK236" i="55"/>
  <c r="AK217" i="55"/>
  <c r="AJ227" i="55"/>
  <c r="AJ229" i="55"/>
  <c r="AJ228" i="55"/>
  <c r="AJ225" i="55"/>
  <c r="AJ219" i="55"/>
  <c r="AJ226" i="55"/>
  <c r="AJ233" i="55"/>
  <c r="AJ220" i="55"/>
  <c r="AJ235" i="55"/>
  <c r="AJ230" i="55"/>
  <c r="AJ232" i="55"/>
  <c r="AJ231" i="55"/>
  <c r="AJ223" i="55"/>
  <c r="AJ234" i="55"/>
  <c r="AJ221" i="55"/>
  <c r="AJ224" i="55"/>
  <c r="AJ222" i="55"/>
  <c r="AJ218" i="55"/>
  <c r="AL76" i="55"/>
  <c r="AM76" i="55"/>
  <c r="AJ238" i="55"/>
  <c r="AJ253" i="55"/>
  <c r="AJ258" i="55"/>
  <c r="AJ248" i="55"/>
  <c r="AJ255" i="55"/>
  <c r="AJ256" i="55"/>
  <c r="AJ252" i="55"/>
  <c r="AJ251" i="55"/>
  <c r="AJ257" i="55"/>
  <c r="AJ254" i="55"/>
  <c r="AJ250" i="55"/>
  <c r="AJ237" i="55"/>
  <c r="Z174" i="55"/>
  <c r="AA174" i="55" s="1"/>
  <c r="AB174" i="55" s="1"/>
  <c r="AC174" i="55" s="1"/>
  <c r="AD174" i="55" s="1"/>
  <c r="AE174" i="55" s="1"/>
  <c r="AF174" i="55" s="1"/>
  <c r="AG174" i="55" s="1"/>
  <c r="AH174" i="55" s="1"/>
  <c r="AI174" i="55" s="1"/>
  <c r="AJ174" i="55" s="1"/>
  <c r="AK174" i="55" s="1"/>
  <c r="Z175" i="55"/>
  <c r="AA175" i="55" s="1"/>
  <c r="AB175" i="55" s="1"/>
  <c r="AC175" i="55" s="1"/>
  <c r="AD175" i="55" s="1"/>
  <c r="AE175" i="55" s="1"/>
  <c r="AF175" i="55" s="1"/>
  <c r="AG175" i="55" s="1"/>
  <c r="AH175" i="55" s="1"/>
  <c r="AI175" i="55" s="1"/>
  <c r="AJ175" i="55" s="1"/>
  <c r="AK175" i="55" s="1"/>
  <c r="Z177" i="55"/>
  <c r="AA177" i="55" s="1"/>
  <c r="AB177" i="55" s="1"/>
  <c r="AC177" i="55" s="1"/>
  <c r="AD177" i="55" s="1"/>
  <c r="AE177" i="55" s="1"/>
  <c r="AF177" i="55" s="1"/>
  <c r="AG177" i="55" s="1"/>
  <c r="AH177" i="55" s="1"/>
  <c r="AI177" i="55" s="1"/>
  <c r="AJ177" i="55" s="1"/>
  <c r="AK177" i="55" s="1"/>
  <c r="Z173" i="55"/>
  <c r="AA173" i="55" s="1"/>
  <c r="AB173" i="55" s="1"/>
  <c r="AC173" i="55" s="1"/>
  <c r="AD173" i="55" s="1"/>
  <c r="AE173" i="55" s="1"/>
  <c r="AF173" i="55" s="1"/>
  <c r="AG173" i="55" s="1"/>
  <c r="AH173" i="55" s="1"/>
  <c r="AI173" i="55" s="1"/>
  <c r="AJ173" i="55" s="1"/>
  <c r="AK173" i="55" s="1"/>
  <c r="Z172" i="55"/>
  <c r="AA172" i="55" s="1"/>
  <c r="AB172" i="55" s="1"/>
  <c r="AC172" i="55" s="1"/>
  <c r="AD172" i="55" s="1"/>
  <c r="AE172" i="55" s="1"/>
  <c r="AF172" i="55" s="1"/>
  <c r="AG172" i="55" s="1"/>
  <c r="AH172" i="55" s="1"/>
  <c r="AI172" i="55" s="1"/>
  <c r="AJ172" i="55" s="1"/>
  <c r="AK172" i="55" s="1"/>
  <c r="Z176" i="55"/>
  <c r="AA176" i="55" s="1"/>
  <c r="AB176" i="55" s="1"/>
  <c r="AC176" i="55" s="1"/>
  <c r="AD176" i="55" s="1"/>
  <c r="AE176" i="55" s="1"/>
  <c r="AF176" i="55" s="1"/>
  <c r="AG176" i="55" s="1"/>
  <c r="AH176" i="55" s="1"/>
  <c r="AI176" i="55" s="1"/>
  <c r="AJ176" i="55" s="1"/>
  <c r="AK176" i="55" s="1"/>
  <c r="Z178" i="55"/>
  <c r="AA178" i="55" s="1"/>
  <c r="AB178" i="55" s="1"/>
  <c r="AC178" i="55" s="1"/>
  <c r="AD178" i="55" s="1"/>
  <c r="AE178" i="55" s="1"/>
  <c r="AF178" i="55" s="1"/>
  <c r="AG178" i="55" s="1"/>
  <c r="AH178" i="55" s="1"/>
  <c r="AI178" i="55" s="1"/>
  <c r="AJ178" i="55" s="1"/>
  <c r="AK178" i="55" s="1"/>
  <c r="Z170" i="55"/>
  <c r="AA170" i="55" s="1"/>
  <c r="AB170" i="55" s="1"/>
  <c r="AC170" i="55" s="1"/>
  <c r="AD170" i="55" s="1"/>
  <c r="AE170" i="55" s="1"/>
  <c r="AF170" i="55" s="1"/>
  <c r="AG170" i="55" s="1"/>
  <c r="AH170" i="55" s="1"/>
  <c r="AI170" i="55" s="1"/>
  <c r="AJ170" i="55" s="1"/>
  <c r="AK170" i="55" s="1"/>
  <c r="AL179" i="55"/>
  <c r="AM179" i="55"/>
  <c r="AK139" i="55"/>
  <c r="AK187" i="55"/>
  <c r="AK180" i="55"/>
  <c r="AK186" i="55"/>
  <c r="AK190" i="55"/>
  <c r="AK195" i="55"/>
  <c r="AK191" i="55"/>
  <c r="AK182" i="55"/>
  <c r="AK193" i="55"/>
  <c r="AK194" i="55"/>
  <c r="AK188" i="55"/>
  <c r="AK192" i="55"/>
  <c r="AK185" i="55"/>
  <c r="AK184" i="55"/>
  <c r="AK183" i="55"/>
  <c r="AK189" i="55"/>
  <c r="AK181" i="55"/>
  <c r="AJ152" i="55"/>
  <c r="AJ155" i="55"/>
  <c r="AJ159" i="55"/>
  <c r="AJ156" i="55"/>
  <c r="AJ154" i="55"/>
  <c r="AJ149" i="55"/>
  <c r="AJ158" i="55"/>
  <c r="AJ153" i="55"/>
  <c r="AJ151" i="55"/>
  <c r="AK198" i="55"/>
  <c r="Z128" i="55"/>
  <c r="AA128" i="55" s="1"/>
  <c r="AB128" i="55" s="1"/>
  <c r="AC128" i="55" s="1"/>
  <c r="AD128" i="55" s="1"/>
  <c r="AE128" i="55" s="1"/>
  <c r="AF128" i="55" s="1"/>
  <c r="AG128" i="55" s="1"/>
  <c r="AH128" i="55" s="1"/>
  <c r="AI128" i="55" s="1"/>
  <c r="AJ128" i="55" s="1"/>
  <c r="AK128" i="55" s="1"/>
  <c r="AL128" i="55" s="1"/>
  <c r="AM128" i="55" s="1"/>
  <c r="AN128" i="55" s="1"/>
  <c r="AO128" i="55" s="1"/>
  <c r="AP12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86" i="55"/>
  <c r="AA86" i="55" s="1"/>
  <c r="AB86" i="55" s="1"/>
  <c r="AC86" i="55" s="1"/>
  <c r="AD86" i="55" s="1"/>
  <c r="AE86" i="55" s="1"/>
  <c r="AF86" i="55" s="1"/>
  <c r="AG86" i="55" s="1"/>
  <c r="AH86" i="55" s="1"/>
  <c r="AI86" i="55" s="1"/>
  <c r="AJ86" i="55" s="1"/>
  <c r="AK86" i="55" s="1"/>
  <c r="Z96" i="55"/>
  <c r="AA96" i="55" s="1"/>
  <c r="AB96" i="55" s="1"/>
  <c r="AC96" i="55" s="1"/>
  <c r="AD96" i="55" s="1"/>
  <c r="AE96" i="55" s="1"/>
  <c r="AF96" i="55" s="1"/>
  <c r="AG96" i="55" s="1"/>
  <c r="AH96" i="55" s="1"/>
  <c r="AI96" i="55" s="1"/>
  <c r="AJ96" i="55" s="1"/>
  <c r="AK96" i="55" s="1"/>
  <c r="Z90" i="55"/>
  <c r="AA90" i="55" s="1"/>
  <c r="AB90" i="55" s="1"/>
  <c r="AC90" i="55" s="1"/>
  <c r="AD90" i="55" s="1"/>
  <c r="AE90" i="55" s="1"/>
  <c r="AF90" i="55" s="1"/>
  <c r="AG90" i="55" s="1"/>
  <c r="AH90" i="55" s="1"/>
  <c r="AI90" i="55" s="1"/>
  <c r="AJ90" i="55" s="1"/>
  <c r="AK90" i="55" s="1"/>
  <c r="Z88" i="55"/>
  <c r="AA88" i="55" s="1"/>
  <c r="AB88" i="55" s="1"/>
  <c r="AC88" i="55" s="1"/>
  <c r="AD88" i="55" s="1"/>
  <c r="AE88" i="55" s="1"/>
  <c r="AF88" i="55" s="1"/>
  <c r="AG88" i="55" s="1"/>
  <c r="AH88" i="55" s="1"/>
  <c r="AI88" i="55" s="1"/>
  <c r="AJ88" i="55" s="1"/>
  <c r="AK88" i="55" s="1"/>
  <c r="Z89" i="55"/>
  <c r="AA89" i="55" s="1"/>
  <c r="AB89" i="55" s="1"/>
  <c r="AC89" i="55" s="1"/>
  <c r="AD89" i="55" s="1"/>
  <c r="AE89" i="55" s="1"/>
  <c r="AF89" i="55" s="1"/>
  <c r="AG89" i="55" s="1"/>
  <c r="AH89" i="55" s="1"/>
  <c r="AI89" i="55" s="1"/>
  <c r="AJ89" i="55" s="1"/>
  <c r="AK89" i="55" s="1"/>
  <c r="Z95" i="55"/>
  <c r="AA95" i="55" s="1"/>
  <c r="AB95" i="55" s="1"/>
  <c r="AC95" i="55" s="1"/>
  <c r="AD95" i="55" s="1"/>
  <c r="AE95" i="55" s="1"/>
  <c r="AF95" i="55" s="1"/>
  <c r="AG95" i="55" s="1"/>
  <c r="AH95" i="55" s="1"/>
  <c r="AI95" i="55" s="1"/>
  <c r="AJ95" i="55" s="1"/>
  <c r="AK95" i="55" s="1"/>
  <c r="AS50" i="58" l="1"/>
  <c r="AR192" i="58"/>
  <c r="AR193" i="58"/>
  <c r="AR215" i="58"/>
  <c r="AR214" i="58"/>
  <c r="AS52" i="58"/>
  <c r="AS51" i="58"/>
  <c r="AR204" i="58"/>
  <c r="AR203" i="58"/>
  <c r="AS49" i="58"/>
  <c r="AR180" i="58"/>
  <c r="AR53" i="58"/>
  <c r="AR181" i="58"/>
  <c r="AQ227" i="58"/>
  <c r="AM265" i="58" s="1"/>
  <c r="AJ125" i="47" s="1"/>
  <c r="AQ226" i="58"/>
  <c r="AM264" i="58" s="1"/>
  <c r="AJ119" i="47" s="1"/>
  <c r="AL139" i="55"/>
  <c r="AM139" i="55"/>
  <c r="AL198" i="55"/>
  <c r="AM198" i="55"/>
  <c r="AK153" i="55"/>
  <c r="AK152" i="55"/>
  <c r="AK151" i="55"/>
  <c r="AK156" i="55"/>
  <c r="AK155" i="55"/>
  <c r="AK154" i="55"/>
  <c r="AK149" i="55"/>
  <c r="AK158" i="55"/>
  <c r="AK159" i="55"/>
  <c r="AL217" i="55"/>
  <c r="AM217" i="55"/>
  <c r="AL236" i="55"/>
  <c r="AM236" i="55"/>
  <c r="AK226" i="55"/>
  <c r="AK228" i="55"/>
  <c r="AK223" i="55"/>
  <c r="AK225" i="55"/>
  <c r="AK234" i="55"/>
  <c r="AK230" i="55"/>
  <c r="AK221" i="55"/>
  <c r="AK219" i="55"/>
  <c r="AK224" i="55"/>
  <c r="AK232" i="55"/>
  <c r="AK229" i="55"/>
  <c r="AK218" i="55"/>
  <c r="AK231" i="55"/>
  <c r="AK222" i="55"/>
  <c r="AK220" i="55"/>
  <c r="AK235" i="55"/>
  <c r="AK227" i="55"/>
  <c r="AK233" i="55"/>
  <c r="AK250" i="55"/>
  <c r="AK251" i="55"/>
  <c r="AK253" i="55"/>
  <c r="AK257" i="55"/>
  <c r="AK254" i="55"/>
  <c r="AK255" i="55"/>
  <c r="AK256" i="55"/>
  <c r="AK252" i="55"/>
  <c r="AK237" i="55"/>
  <c r="AK238" i="55"/>
  <c r="AK248" i="55"/>
  <c r="AK258" i="55"/>
  <c r="AL187" i="55"/>
  <c r="AM187" i="55" s="1"/>
  <c r="AN187" i="55" s="1"/>
  <c r="AO187" i="55" s="1"/>
  <c r="AP187" i="55" s="1"/>
  <c r="AL195" i="55"/>
  <c r="AM195" i="55" s="1"/>
  <c r="AN195" i="55" s="1"/>
  <c r="AO195" i="55" s="1"/>
  <c r="AP195" i="55" s="1"/>
  <c r="AL181" i="55"/>
  <c r="AM181" i="55" s="1"/>
  <c r="AN181" i="55" s="1"/>
  <c r="AO181" i="55" s="1"/>
  <c r="AP181" i="55" s="1"/>
  <c r="AL182" i="55"/>
  <c r="AM182" i="55" s="1"/>
  <c r="AN182" i="55" s="1"/>
  <c r="AO182" i="55" s="1"/>
  <c r="AP182" i="55" s="1"/>
  <c r="AL193" i="55"/>
  <c r="AM193" i="55" s="1"/>
  <c r="AN193" i="55" s="1"/>
  <c r="AO193" i="55" s="1"/>
  <c r="AP193" i="55" s="1"/>
  <c r="AL194" i="55"/>
  <c r="AM194" i="55" s="1"/>
  <c r="AN194" i="55" s="1"/>
  <c r="AO194" i="55" s="1"/>
  <c r="AP194" i="55" s="1"/>
  <c r="AL186" i="55"/>
  <c r="AM186" i="55" s="1"/>
  <c r="AN186" i="55" s="1"/>
  <c r="AO186" i="55" s="1"/>
  <c r="AP186" i="55" s="1"/>
  <c r="AL180" i="55"/>
  <c r="AM180" i="55" s="1"/>
  <c r="AN180" i="55" s="1"/>
  <c r="AO180" i="55" s="1"/>
  <c r="AP180" i="55" s="1"/>
  <c r="AL188" i="55"/>
  <c r="AM188" i="55" s="1"/>
  <c r="AN188" i="55" s="1"/>
  <c r="AO188" i="55" s="1"/>
  <c r="AP188" i="55" s="1"/>
  <c r="AL192" i="55"/>
  <c r="AM192" i="55" s="1"/>
  <c r="AN192" i="55" s="1"/>
  <c r="AO192" i="55" s="1"/>
  <c r="AP192" i="55" s="1"/>
  <c r="AL185" i="55"/>
  <c r="AM185" i="55" s="1"/>
  <c r="AN185" i="55" s="1"/>
  <c r="AO185" i="55" s="1"/>
  <c r="AP185" i="55" s="1"/>
  <c r="AL184" i="55"/>
  <c r="AM184" i="55" s="1"/>
  <c r="AN184" i="55" s="1"/>
  <c r="AO184" i="55" s="1"/>
  <c r="AP184" i="55" s="1"/>
  <c r="AL190" i="55"/>
  <c r="AM190" i="55" s="1"/>
  <c r="AN190" i="55" s="1"/>
  <c r="AO190" i="55" s="1"/>
  <c r="AP190" i="55" s="1"/>
  <c r="AL191" i="55"/>
  <c r="AM191" i="55" s="1"/>
  <c r="AN191" i="55" s="1"/>
  <c r="AO191" i="55" s="1"/>
  <c r="AP191" i="55" s="1"/>
  <c r="AL183" i="55"/>
  <c r="AM183" i="55" s="1"/>
  <c r="AN183" i="55" s="1"/>
  <c r="AO183" i="55" s="1"/>
  <c r="AP183" i="55" s="1"/>
  <c r="AL189" i="55"/>
  <c r="AM189" i="55" s="1"/>
  <c r="AN189" i="55" s="1"/>
  <c r="AO189" i="55" s="1"/>
  <c r="AP189" i="55" s="1"/>
  <c r="AL89" i="55"/>
  <c r="AM89" i="55" s="1"/>
  <c r="AN89" i="55" s="1"/>
  <c r="AO89" i="55" s="1"/>
  <c r="AP89" i="55" s="1"/>
  <c r="AL96" i="55"/>
  <c r="AM96" i="55" s="1"/>
  <c r="AN96" i="55" s="1"/>
  <c r="AO96" i="55" s="1"/>
  <c r="AP96" i="55" s="1"/>
  <c r="AL92" i="55"/>
  <c r="AM92" i="55" s="1"/>
  <c r="AN92" i="55" s="1"/>
  <c r="AO92" i="55" s="1"/>
  <c r="AP92" i="55" s="1"/>
  <c r="AL88" i="55"/>
  <c r="AM88" i="55" s="1"/>
  <c r="AN88" i="55" s="1"/>
  <c r="AO88" i="55" s="1"/>
  <c r="AP88" i="55" s="1"/>
  <c r="AL91" i="55"/>
  <c r="AM91" i="55" s="1"/>
  <c r="AN91" i="55" s="1"/>
  <c r="AO91" i="55" s="1"/>
  <c r="AP91" i="55" s="1"/>
  <c r="AL90" i="55"/>
  <c r="AM90" i="55" s="1"/>
  <c r="AN90" i="55" s="1"/>
  <c r="AO90" i="55" s="1"/>
  <c r="AP90" i="55" s="1"/>
  <c r="AL86" i="55"/>
  <c r="AM86" i="55" s="1"/>
  <c r="AN86" i="55" s="1"/>
  <c r="AO86" i="55" s="1"/>
  <c r="AP86" i="55" s="1"/>
  <c r="AL95" i="55"/>
  <c r="AM95" i="55" s="1"/>
  <c r="AN95" i="55" s="1"/>
  <c r="AO95" i="55" s="1"/>
  <c r="AP95" i="55" s="1"/>
  <c r="AL93" i="55"/>
  <c r="AM93" i="55" s="1"/>
  <c r="AN93" i="55" s="1"/>
  <c r="AO93" i="55" s="1"/>
  <c r="AP93" i="55" s="1"/>
  <c r="AK210" i="55"/>
  <c r="AK212" i="55"/>
  <c r="AK208" i="55"/>
  <c r="AK213" i="55"/>
  <c r="AK211" i="55"/>
  <c r="AK214" i="55"/>
  <c r="AL174" i="55"/>
  <c r="AM174" i="55" s="1"/>
  <c r="AN174" i="55" s="1"/>
  <c r="AO174" i="55" s="1"/>
  <c r="AP174" i="55" s="1"/>
  <c r="AL176" i="55"/>
  <c r="AM176" i="55" s="1"/>
  <c r="AN176" i="55" s="1"/>
  <c r="AO176" i="55" s="1"/>
  <c r="AP176" i="55" s="1"/>
  <c r="AL175" i="55"/>
  <c r="AM175" i="55" s="1"/>
  <c r="AN175" i="55" s="1"/>
  <c r="AO175" i="55" s="1"/>
  <c r="AP175" i="55" s="1"/>
  <c r="AL178" i="55"/>
  <c r="AM178" i="55" s="1"/>
  <c r="AN178" i="55" s="1"/>
  <c r="AO178" i="55" s="1"/>
  <c r="AP178" i="55" s="1"/>
  <c r="AL170" i="55"/>
  <c r="AM170" i="55" s="1"/>
  <c r="AN170" i="55" s="1"/>
  <c r="AO170" i="55" s="1"/>
  <c r="AP170" i="55" s="1"/>
  <c r="AL172" i="55"/>
  <c r="AM172" i="55" s="1"/>
  <c r="AN172" i="55" s="1"/>
  <c r="AO172" i="55" s="1"/>
  <c r="AP172" i="55" s="1"/>
  <c r="AL173" i="55"/>
  <c r="AM173" i="55" s="1"/>
  <c r="AN173" i="55" s="1"/>
  <c r="AO173" i="55" s="1"/>
  <c r="AP173" i="55" s="1"/>
  <c r="AL177" i="55"/>
  <c r="AM177" i="55" s="1"/>
  <c r="AN177" i="55" s="1"/>
  <c r="AO177" i="55" s="1"/>
  <c r="AP177" i="55" s="1"/>
  <c r="AS180" i="58" l="1"/>
  <c r="AT49" i="58"/>
  <c r="AS181" i="58"/>
  <c r="AS53" i="58"/>
  <c r="AS204" i="58"/>
  <c r="AS203" i="58"/>
  <c r="AT51" i="58"/>
  <c r="AS215" i="58"/>
  <c r="AS214" i="58"/>
  <c r="AT52" i="58"/>
  <c r="AR227" i="58"/>
  <c r="AR226" i="58"/>
  <c r="AS193" i="58"/>
  <c r="AS192" i="58"/>
  <c r="AT50" i="58"/>
  <c r="AL211" i="55"/>
  <c r="AM211" i="55" s="1"/>
  <c r="AN211" i="55" s="1"/>
  <c r="AO211" i="55" s="1"/>
  <c r="AP211" i="55" s="1"/>
  <c r="AL210" i="55"/>
  <c r="AM210" i="55" s="1"/>
  <c r="AN210" i="55" s="1"/>
  <c r="AO210" i="55" s="1"/>
  <c r="AP210" i="55" s="1"/>
  <c r="AL213" i="55"/>
  <c r="AM213" i="55" s="1"/>
  <c r="AN213" i="55" s="1"/>
  <c r="AO213" i="55" s="1"/>
  <c r="AP213" i="55" s="1"/>
  <c r="AL208" i="55"/>
  <c r="AM208" i="55" s="1"/>
  <c r="AN208" i="55" s="1"/>
  <c r="AO208" i="55" s="1"/>
  <c r="AP208" i="55" s="1"/>
  <c r="AL212" i="55"/>
  <c r="AM212" i="55" s="1"/>
  <c r="AN212" i="55" s="1"/>
  <c r="AO212" i="55" s="1"/>
  <c r="AP212" i="55" s="1"/>
  <c r="AL214" i="55"/>
  <c r="AM214" i="55" s="1"/>
  <c r="AN214" i="55" s="1"/>
  <c r="AO214" i="55" s="1"/>
  <c r="AP214" i="55" s="1"/>
  <c r="AL256" i="55"/>
  <c r="AM256" i="55" s="1"/>
  <c r="AN256" i="55" s="1"/>
  <c r="AO256" i="55" s="1"/>
  <c r="AP256" i="55" s="1"/>
  <c r="AL250" i="55"/>
  <c r="AM250" i="55" s="1"/>
  <c r="AN250" i="55" s="1"/>
  <c r="AO250" i="55" s="1"/>
  <c r="AP250" i="55" s="1"/>
  <c r="AL258" i="55"/>
  <c r="AM258" i="55" s="1"/>
  <c r="AN258" i="55" s="1"/>
  <c r="AO258" i="55" s="1"/>
  <c r="AP258" i="55" s="1"/>
  <c r="AL254" i="55"/>
  <c r="AM254" i="55" s="1"/>
  <c r="AN254" i="55" s="1"/>
  <c r="AO254" i="55" s="1"/>
  <c r="AP254" i="55" s="1"/>
  <c r="AL238" i="55"/>
  <c r="AM238" i="55" s="1"/>
  <c r="AN238" i="55" s="1"/>
  <c r="AO238" i="55" s="1"/>
  <c r="AP238" i="55" s="1"/>
  <c r="AL255" i="55"/>
  <c r="AM255" i="55" s="1"/>
  <c r="AN255" i="55" s="1"/>
  <c r="AO255" i="55" s="1"/>
  <c r="AP255" i="55" s="1"/>
  <c r="AL248" i="55"/>
  <c r="AM248" i="55" s="1"/>
  <c r="AN248" i="55" s="1"/>
  <c r="AO248" i="55" s="1"/>
  <c r="AP248" i="55" s="1"/>
  <c r="AL253" i="55"/>
  <c r="AM253" i="55" s="1"/>
  <c r="AN253" i="55" s="1"/>
  <c r="AO253" i="55" s="1"/>
  <c r="AP253" i="55" s="1"/>
  <c r="AL252" i="55"/>
  <c r="AM252" i="55" s="1"/>
  <c r="AN252" i="55" s="1"/>
  <c r="AO252" i="55" s="1"/>
  <c r="AP252" i="55" s="1"/>
  <c r="AL251" i="55"/>
  <c r="AM251" i="55" s="1"/>
  <c r="AN251" i="55" s="1"/>
  <c r="AO251" i="55" s="1"/>
  <c r="AP251" i="55" s="1"/>
  <c r="AL237" i="55"/>
  <c r="AM237" i="55" s="1"/>
  <c r="AN237" i="55" s="1"/>
  <c r="AO237" i="55" s="1"/>
  <c r="AP237" i="55" s="1"/>
  <c r="AL257" i="55"/>
  <c r="AM257" i="55" s="1"/>
  <c r="AN257" i="55" s="1"/>
  <c r="AO257" i="55" s="1"/>
  <c r="AP257" i="55" s="1"/>
  <c r="AL154" i="55"/>
  <c r="AM154" i="55" s="1"/>
  <c r="AN154" i="55" s="1"/>
  <c r="AO154" i="55" s="1"/>
  <c r="AP154" i="55" s="1"/>
  <c r="AL151" i="55"/>
  <c r="AM151" i="55" s="1"/>
  <c r="AN151" i="55" s="1"/>
  <c r="AO151" i="55" s="1"/>
  <c r="AP151" i="55" s="1"/>
  <c r="AL159" i="55"/>
  <c r="AM159" i="55" s="1"/>
  <c r="AN159" i="55" s="1"/>
  <c r="AO159" i="55" s="1"/>
  <c r="AP159" i="55" s="1"/>
  <c r="AL153" i="55"/>
  <c r="AM153" i="55" s="1"/>
  <c r="AN153" i="55" s="1"/>
  <c r="AO153" i="55" s="1"/>
  <c r="AP153" i="55" s="1"/>
  <c r="AL156" i="55"/>
  <c r="AM156" i="55" s="1"/>
  <c r="AN156" i="55" s="1"/>
  <c r="AO156" i="55" s="1"/>
  <c r="AP156" i="55" s="1"/>
  <c r="AL152" i="55"/>
  <c r="AM152" i="55" s="1"/>
  <c r="AN152" i="55" s="1"/>
  <c r="AO152" i="55" s="1"/>
  <c r="AP152" i="55" s="1"/>
  <c r="AL155" i="55"/>
  <c r="AM155" i="55" s="1"/>
  <c r="AN155" i="55" s="1"/>
  <c r="AO155" i="55" s="1"/>
  <c r="AP155" i="55" s="1"/>
  <c r="AL149" i="55"/>
  <c r="AM149" i="55" s="1"/>
  <c r="AN149" i="55" s="1"/>
  <c r="AO149" i="55" s="1"/>
  <c r="AP149" i="55" s="1"/>
  <c r="AL158" i="55"/>
  <c r="AM158" i="55" s="1"/>
  <c r="AN158" i="55" s="1"/>
  <c r="AO158" i="55" s="1"/>
  <c r="AP158" i="55" s="1"/>
  <c r="AL223" i="55"/>
  <c r="AM223" i="55" s="1"/>
  <c r="AN223" i="55" s="1"/>
  <c r="AO223" i="55" s="1"/>
  <c r="AP223" i="55" s="1"/>
  <c r="AL219" i="55"/>
  <c r="AM219" i="55" s="1"/>
  <c r="AN219" i="55" s="1"/>
  <c r="AO219" i="55" s="1"/>
  <c r="AP219" i="55" s="1"/>
  <c r="AL225" i="55"/>
  <c r="AM225" i="55" s="1"/>
  <c r="AN225" i="55" s="1"/>
  <c r="AO225" i="55" s="1"/>
  <c r="AP225" i="55" s="1"/>
  <c r="AL229" i="55"/>
  <c r="AM229" i="55" s="1"/>
  <c r="AN229" i="55" s="1"/>
  <c r="AO229" i="55" s="1"/>
  <c r="AP229" i="55" s="1"/>
  <c r="AL218" i="55"/>
  <c r="AM218" i="55" s="1"/>
  <c r="AN218" i="55" s="1"/>
  <c r="AO218" i="55" s="1"/>
  <c r="AP218" i="55" s="1"/>
  <c r="AL222" i="55"/>
  <c r="AM222" i="55" s="1"/>
  <c r="AN222" i="55" s="1"/>
  <c r="AO222" i="55" s="1"/>
  <c r="AP222" i="55" s="1"/>
  <c r="AL234" i="55"/>
  <c r="AM234" i="55" s="1"/>
  <c r="AN234" i="55" s="1"/>
  <c r="AO234" i="55" s="1"/>
  <c r="AP234" i="55" s="1"/>
  <c r="AL235" i="55"/>
  <c r="AM235" i="55" s="1"/>
  <c r="AN235" i="55" s="1"/>
  <c r="AO235" i="55" s="1"/>
  <c r="AP235" i="55" s="1"/>
  <c r="AL227" i="55"/>
  <c r="AM227" i="55" s="1"/>
  <c r="AN227" i="55" s="1"/>
  <c r="AO227" i="55" s="1"/>
  <c r="AP227" i="55" s="1"/>
  <c r="AL232" i="55"/>
  <c r="AM232" i="55" s="1"/>
  <c r="AN232" i="55" s="1"/>
  <c r="AO232" i="55" s="1"/>
  <c r="AP232" i="55" s="1"/>
  <c r="AL226" i="55"/>
  <c r="AM226" i="55" s="1"/>
  <c r="AN226" i="55" s="1"/>
  <c r="AO226" i="55" s="1"/>
  <c r="AP226" i="55" s="1"/>
  <c r="AL221" i="55"/>
  <c r="AM221" i="55" s="1"/>
  <c r="AN221" i="55" s="1"/>
  <c r="AO221" i="55" s="1"/>
  <c r="AP221" i="55" s="1"/>
  <c r="AL231" i="55"/>
  <c r="AM231" i="55" s="1"/>
  <c r="AN231" i="55" s="1"/>
  <c r="AO231" i="55" s="1"/>
  <c r="AP231" i="55" s="1"/>
  <c r="AL220" i="55"/>
  <c r="AM220" i="55" s="1"/>
  <c r="AN220" i="55" s="1"/>
  <c r="AO220" i="55" s="1"/>
  <c r="AP220" i="55" s="1"/>
  <c r="AL228" i="55"/>
  <c r="AM228" i="55" s="1"/>
  <c r="AN228" i="55" s="1"/>
  <c r="AO228" i="55" s="1"/>
  <c r="AP228" i="55" s="1"/>
  <c r="AL230" i="55"/>
  <c r="AM230" i="55" s="1"/>
  <c r="AN230" i="55" s="1"/>
  <c r="AO230" i="55" s="1"/>
  <c r="AP230" i="55" s="1"/>
  <c r="AL233" i="55"/>
  <c r="AM233" i="55" s="1"/>
  <c r="AN233" i="55" s="1"/>
  <c r="AO233" i="55" s="1"/>
  <c r="AP233" i="55" s="1"/>
  <c r="AL224" i="55"/>
  <c r="AM224" i="55" s="1"/>
  <c r="AN224" i="55" s="1"/>
  <c r="AO224" i="55" s="1"/>
  <c r="AP224"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N165" i="57" l="1"/>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E193" i="57" l="1"/>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57" i="55" l="1"/>
  <c r="O166" i="55"/>
  <c r="O171" i="55"/>
  <c r="O249" i="55"/>
  <c r="O85" i="55"/>
  <c r="O150" i="55"/>
  <c r="O164" i="55"/>
  <c r="O165" i="55"/>
  <c r="O167" i="55"/>
  <c r="O78" i="55"/>
  <c r="M166" i="55" l="1"/>
  <c r="J50" i="47" s="1"/>
  <c r="N166" i="55"/>
  <c r="K50" i="47" s="1"/>
  <c r="L50" i="47"/>
  <c r="P166" i="55"/>
  <c r="M85" i="55"/>
  <c r="J33" i="47" s="1"/>
  <c r="N85" i="55"/>
  <c r="K33" i="47" s="1"/>
  <c r="L33" i="47"/>
  <c r="P85" i="55"/>
  <c r="M249" i="55"/>
  <c r="J61" i="47" s="1"/>
  <c r="N249" i="55"/>
  <c r="K61" i="47" s="1"/>
  <c r="L61" i="47"/>
  <c r="P249" i="55"/>
  <c r="M164" i="55"/>
  <c r="J43" i="47" s="1"/>
  <c r="N164" i="55"/>
  <c r="K43" i="47" s="1"/>
  <c r="L43" i="47"/>
  <c r="P164" i="55"/>
  <c r="N165" i="55"/>
  <c r="K46" i="47" s="1"/>
  <c r="M165" i="55"/>
  <c r="J46" i="47" s="1"/>
  <c r="L46" i="47"/>
  <c r="P165" i="55"/>
  <c r="N157" i="55"/>
  <c r="K20" i="47" s="1"/>
  <c r="M157" i="55"/>
  <c r="J20" i="47" s="1"/>
  <c r="L20" i="47"/>
  <c r="P157" i="55"/>
  <c r="N150" i="55"/>
  <c r="K19" i="47" s="1"/>
  <c r="M150" i="55"/>
  <c r="J19" i="47" s="1"/>
  <c r="L19" i="47"/>
  <c r="P150" i="55"/>
  <c r="M78" i="55"/>
  <c r="J31" i="47" s="1"/>
  <c r="N78" i="55"/>
  <c r="K31" i="47" s="1"/>
  <c r="L31" i="47"/>
  <c r="P78" i="55"/>
  <c r="M167" i="55"/>
  <c r="J45" i="47" s="1"/>
  <c r="N167" i="55"/>
  <c r="K45" i="47" s="1"/>
  <c r="L45" i="47"/>
  <c r="P167" i="55"/>
  <c r="N171" i="55"/>
  <c r="K51" i="47" s="1"/>
  <c r="M171" i="55"/>
  <c r="J51" i="47" s="1"/>
  <c r="L51" i="47"/>
  <c r="P171" i="55"/>
  <c r="O87" i="55"/>
  <c r="O83" i="55"/>
  <c r="O239" i="55"/>
  <c r="O80" i="55"/>
  <c r="O143" i="55"/>
  <c r="O146" i="55"/>
  <c r="O144" i="55"/>
  <c r="O79" i="55"/>
  <c r="O147" i="55"/>
  <c r="O163" i="55"/>
  <c r="O169" i="55"/>
  <c r="O162" i="55"/>
  <c r="O168" i="55"/>
  <c r="O141" i="55"/>
  <c r="O145" i="55"/>
  <c r="M169" i="55" l="1"/>
  <c r="J44" i="47" s="1"/>
  <c r="N169" i="55"/>
  <c r="K44" i="47" s="1"/>
  <c r="L44" i="47"/>
  <c r="P169" i="55"/>
  <c r="M143" i="55"/>
  <c r="J11" i="47" s="1"/>
  <c r="N143" i="55"/>
  <c r="K11" i="47" s="1"/>
  <c r="L11" i="47"/>
  <c r="P143" i="55"/>
  <c r="M45" i="47"/>
  <c r="Q167" i="55"/>
  <c r="M20" i="47"/>
  <c r="Q157" i="55"/>
  <c r="M61" i="47"/>
  <c r="Q249" i="55"/>
  <c r="M239" i="55"/>
  <c r="J57" i="47" s="1"/>
  <c r="N239" i="55"/>
  <c r="K57" i="47" s="1"/>
  <c r="L57" i="47"/>
  <c r="P239" i="55"/>
  <c r="M147" i="55"/>
  <c r="J17" i="47" s="1"/>
  <c r="N147" i="55"/>
  <c r="K17" i="47" s="1"/>
  <c r="L17" i="47"/>
  <c r="P147" i="55"/>
  <c r="N141" i="55"/>
  <c r="K10" i="47" s="1"/>
  <c r="M141" i="55"/>
  <c r="J10" i="47" s="1"/>
  <c r="L10" i="47"/>
  <c r="P141" i="55"/>
  <c r="N83" i="55"/>
  <c r="K34" i="47" s="1"/>
  <c r="M83" i="55"/>
  <c r="J34" i="47" s="1"/>
  <c r="L34" i="47"/>
  <c r="P83" i="55"/>
  <c r="M31" i="47"/>
  <c r="Q78" i="55"/>
  <c r="M46" i="47"/>
  <c r="Q165" i="55"/>
  <c r="M33" i="47"/>
  <c r="Q85" i="55"/>
  <c r="N145" i="55"/>
  <c r="K18" i="47" s="1"/>
  <c r="M145" i="55"/>
  <c r="J18" i="47" s="1"/>
  <c r="L18" i="47"/>
  <c r="P145" i="55"/>
  <c r="M163" i="55"/>
  <c r="J48" i="47" s="1"/>
  <c r="N163" i="55"/>
  <c r="K48" i="47" s="1"/>
  <c r="L48" i="47"/>
  <c r="P163" i="55"/>
  <c r="N79" i="55"/>
  <c r="K37" i="47" s="1"/>
  <c r="M79" i="55"/>
  <c r="J37" i="47" s="1"/>
  <c r="L37" i="47"/>
  <c r="P79" i="55"/>
  <c r="M51" i="47"/>
  <c r="Q171" i="55"/>
  <c r="N87" i="55"/>
  <c r="K41" i="47" s="1"/>
  <c r="M87" i="55"/>
  <c r="J41" i="47" s="1"/>
  <c r="L41" i="47"/>
  <c r="P87" i="55"/>
  <c r="M146" i="55"/>
  <c r="J13" i="47" s="1"/>
  <c r="N146" i="55"/>
  <c r="K13" i="47" s="1"/>
  <c r="L13" i="47"/>
  <c r="P146" i="55"/>
  <c r="M19" i="47"/>
  <c r="Q150" i="55"/>
  <c r="M43" i="47"/>
  <c r="Q164" i="55"/>
  <c r="M50" i="47"/>
  <c r="Q166" i="55"/>
  <c r="N168" i="55"/>
  <c r="K49" i="47" s="1"/>
  <c r="M168" i="55"/>
  <c r="J49" i="47" s="1"/>
  <c r="L49" i="47"/>
  <c r="P168" i="55"/>
  <c r="M144" i="55"/>
  <c r="J14" i="47" s="1"/>
  <c r="N144" i="55"/>
  <c r="K14" i="47" s="1"/>
  <c r="L14" i="47"/>
  <c r="P144" i="55"/>
  <c r="M162" i="55"/>
  <c r="J42" i="47" s="1"/>
  <c r="N162" i="55"/>
  <c r="K42" i="47" s="1"/>
  <c r="L42" i="47"/>
  <c r="P162" i="55"/>
  <c r="M80" i="55"/>
  <c r="J32" i="47" s="1"/>
  <c r="N80" i="55"/>
  <c r="K32" i="47" s="1"/>
  <c r="L32" i="47"/>
  <c r="P80" i="55"/>
  <c r="O142" i="55"/>
  <c r="O242" i="55"/>
  <c r="O140" i="55"/>
  <c r="O161" i="55"/>
  <c r="O240" i="55"/>
  <c r="O84" i="55"/>
  <c r="O241" i="55"/>
  <c r="O77" i="55"/>
  <c r="O148" i="55"/>
  <c r="O94" i="55"/>
  <c r="O82" i="55"/>
  <c r="O81" i="55"/>
  <c r="O247" i="55"/>
  <c r="O259" i="55"/>
  <c r="O244" i="55"/>
  <c r="O243" i="55"/>
  <c r="M142" i="55" l="1"/>
  <c r="J16" i="47" s="1"/>
  <c r="N142" i="55"/>
  <c r="K16" i="47" s="1"/>
  <c r="L16" i="47"/>
  <c r="P142" i="55"/>
  <c r="N20" i="47"/>
  <c r="R157" i="55"/>
  <c r="N81" i="55"/>
  <c r="K35" i="47" s="1"/>
  <c r="M81" i="55"/>
  <c r="J35" i="47" s="1"/>
  <c r="L35" i="47"/>
  <c r="P81" i="55"/>
  <c r="M140" i="55"/>
  <c r="J15" i="47" s="1"/>
  <c r="N140" i="55"/>
  <c r="K15" i="47" s="1"/>
  <c r="L15" i="47"/>
  <c r="P140" i="55"/>
  <c r="M49" i="47"/>
  <c r="Q168" i="55"/>
  <c r="M48" i="47"/>
  <c r="Q163" i="55"/>
  <c r="N31" i="47"/>
  <c r="R78" i="55"/>
  <c r="M243" i="55"/>
  <c r="J56" i="47" s="1"/>
  <c r="N243" i="55"/>
  <c r="K56" i="47" s="1"/>
  <c r="L56" i="47"/>
  <c r="P243" i="55"/>
  <c r="N241" i="55"/>
  <c r="K58" i="47" s="1"/>
  <c r="M241" i="55"/>
  <c r="J58" i="47" s="1"/>
  <c r="L58" i="47"/>
  <c r="P241" i="55"/>
  <c r="M42" i="47"/>
  <c r="Q162" i="55"/>
  <c r="M17" i="47"/>
  <c r="Q147" i="55"/>
  <c r="N45" i="47"/>
  <c r="R167" i="55"/>
  <c r="N94" i="55"/>
  <c r="K40" i="47" s="1"/>
  <c r="M94" i="55"/>
  <c r="J40" i="47" s="1"/>
  <c r="L40" i="47"/>
  <c r="P94" i="55"/>
  <c r="M41" i="47"/>
  <c r="Q87" i="55"/>
  <c r="N259" i="55"/>
  <c r="K132" i="47" s="1"/>
  <c r="M259" i="55"/>
  <c r="J132" i="47" s="1"/>
  <c r="L132" i="47"/>
  <c r="P259" i="55"/>
  <c r="M242" i="55"/>
  <c r="J53" i="47" s="1"/>
  <c r="N242" i="55"/>
  <c r="K53" i="47" s="1"/>
  <c r="L53" i="47"/>
  <c r="P242" i="55"/>
  <c r="M11" i="47"/>
  <c r="Q143" i="55"/>
  <c r="N244" i="55"/>
  <c r="K60" i="47" s="1"/>
  <c r="M244" i="55"/>
  <c r="J60" i="47" s="1"/>
  <c r="L60" i="47"/>
  <c r="P244" i="55"/>
  <c r="M77" i="55"/>
  <c r="J36" i="47" s="1"/>
  <c r="N77" i="55"/>
  <c r="K36" i="47" s="1"/>
  <c r="L36" i="47"/>
  <c r="P77" i="55"/>
  <c r="N50" i="47"/>
  <c r="R166" i="55"/>
  <c r="M18" i="47"/>
  <c r="Q145" i="55"/>
  <c r="M34" i="47"/>
  <c r="Q83" i="55"/>
  <c r="M57" i="47"/>
  <c r="Q239" i="55"/>
  <c r="N247" i="55"/>
  <c r="K54" i="47" s="1"/>
  <c r="M247" i="55"/>
  <c r="J54" i="47" s="1"/>
  <c r="L54" i="47"/>
  <c r="P247" i="55"/>
  <c r="M84" i="55"/>
  <c r="J38" i="47" s="1"/>
  <c r="N84" i="55"/>
  <c r="K38" i="47" s="1"/>
  <c r="L38" i="47"/>
  <c r="P84" i="55"/>
  <c r="R164" i="55"/>
  <c r="N43" i="47"/>
  <c r="N51" i="47"/>
  <c r="R171" i="55"/>
  <c r="M161" i="55"/>
  <c r="J47" i="47" s="1"/>
  <c r="N161" i="55"/>
  <c r="K47" i="47" s="1"/>
  <c r="L47" i="47"/>
  <c r="P161" i="55"/>
  <c r="M44" i="47"/>
  <c r="Q169" i="55"/>
  <c r="N82" i="55"/>
  <c r="K39" i="47" s="1"/>
  <c r="M82" i="55"/>
  <c r="J39" i="47" s="1"/>
  <c r="L39" i="47"/>
  <c r="P82" i="55"/>
  <c r="N240" i="55"/>
  <c r="K52" i="47" s="1"/>
  <c r="M240" i="55"/>
  <c r="J52" i="47" s="1"/>
  <c r="L52" i="47"/>
  <c r="P240" i="55"/>
  <c r="M14" i="47"/>
  <c r="Q144" i="55"/>
  <c r="N19" i="47"/>
  <c r="R150" i="55"/>
  <c r="M37" i="47"/>
  <c r="Q79" i="55"/>
  <c r="N33" i="47"/>
  <c r="R85" i="55"/>
  <c r="M148" i="55"/>
  <c r="J12" i="47" s="1"/>
  <c r="N148" i="55"/>
  <c r="K12" i="47" s="1"/>
  <c r="L12" i="47"/>
  <c r="P148" i="55"/>
  <c r="M32" i="47"/>
  <c r="Q80" i="55"/>
  <c r="M10" i="47"/>
  <c r="Q141" i="55"/>
  <c r="R249" i="55"/>
  <c r="N61" i="47"/>
  <c r="M13" i="47"/>
  <c r="Q146" i="55"/>
  <c r="N46" i="47"/>
  <c r="R165" i="55"/>
  <c r="O246" i="55"/>
  <c r="O245" i="55"/>
  <c r="O199" i="55"/>
  <c r="O202" i="55"/>
  <c r="O209" i="55"/>
  <c r="O203" i="55"/>
  <c r="O200" i="55"/>
  <c r="O205" i="55"/>
  <c r="O206" i="55"/>
  <c r="O204" i="55"/>
  <c r="O207" i="55"/>
  <c r="O201" i="55"/>
  <c r="N10" i="47" l="1"/>
  <c r="R141" i="55"/>
  <c r="O19" i="47"/>
  <c r="S150" i="55"/>
  <c r="N44" i="47"/>
  <c r="R169" i="55"/>
  <c r="O50" i="47"/>
  <c r="S166" i="55"/>
  <c r="M53" i="47"/>
  <c r="Q242" i="55"/>
  <c r="M56" i="47"/>
  <c r="Q243" i="55"/>
  <c r="N201" i="55"/>
  <c r="K27" i="47" s="1"/>
  <c r="M201" i="55"/>
  <c r="J27" i="47" s="1"/>
  <c r="L27" i="47"/>
  <c r="P201" i="55"/>
  <c r="N206" i="55"/>
  <c r="K28" i="47" s="1"/>
  <c r="M206" i="55"/>
  <c r="J28" i="47" s="1"/>
  <c r="L28" i="47"/>
  <c r="P206" i="55"/>
  <c r="N32" i="47"/>
  <c r="R80" i="55"/>
  <c r="N14" i="47"/>
  <c r="R144" i="55"/>
  <c r="M47" i="47"/>
  <c r="Q161" i="55"/>
  <c r="M54" i="47"/>
  <c r="Q247" i="55"/>
  <c r="M36" i="47"/>
  <c r="Q77" i="55"/>
  <c r="O45" i="47"/>
  <c r="S167" i="55"/>
  <c r="M35" i="47"/>
  <c r="Q81" i="55"/>
  <c r="N199" i="55"/>
  <c r="K26" i="47" s="1"/>
  <c r="M199" i="55"/>
  <c r="J26" i="47" s="1"/>
  <c r="L26" i="47"/>
  <c r="P199" i="55"/>
  <c r="M245" i="55"/>
  <c r="J55" i="47" s="1"/>
  <c r="N245" i="55"/>
  <c r="K55" i="47" s="1"/>
  <c r="L55" i="47"/>
  <c r="P245" i="55"/>
  <c r="M204" i="55"/>
  <c r="J29" i="47" s="1"/>
  <c r="N204" i="55"/>
  <c r="K29" i="47" s="1"/>
  <c r="L29" i="47"/>
  <c r="P204" i="55"/>
  <c r="M12" i="47"/>
  <c r="Q148" i="55"/>
  <c r="M52" i="47"/>
  <c r="Q240" i="55"/>
  <c r="M132" i="47"/>
  <c r="Q259" i="55"/>
  <c r="N17" i="47"/>
  <c r="R147" i="55"/>
  <c r="O31" i="47"/>
  <c r="S78" i="55"/>
  <c r="M246" i="55"/>
  <c r="J59" i="47" s="1"/>
  <c r="N246" i="55"/>
  <c r="K59" i="47" s="1"/>
  <c r="L59" i="47"/>
  <c r="P246" i="55"/>
  <c r="O46" i="47"/>
  <c r="S165" i="55"/>
  <c r="S171" i="55"/>
  <c r="O51" i="47"/>
  <c r="N57" i="47"/>
  <c r="R239" i="55"/>
  <c r="M60" i="47"/>
  <c r="Q244" i="55"/>
  <c r="N42" i="47"/>
  <c r="R162" i="55"/>
  <c r="N48" i="47"/>
  <c r="R163" i="55"/>
  <c r="O20" i="47"/>
  <c r="S157" i="55"/>
  <c r="N205" i="55"/>
  <c r="K24" i="47" s="1"/>
  <c r="M205" i="55"/>
  <c r="J24" i="47" s="1"/>
  <c r="L24" i="47"/>
  <c r="P205" i="55"/>
  <c r="N13" i="47"/>
  <c r="R146" i="55"/>
  <c r="S85" i="55"/>
  <c r="O33" i="47"/>
  <c r="M39" i="47"/>
  <c r="Q82" i="55"/>
  <c r="N34" i="47"/>
  <c r="R83" i="55"/>
  <c r="N41" i="47"/>
  <c r="R87" i="55"/>
  <c r="M58" i="47"/>
  <c r="Q241" i="55"/>
  <c r="N49" i="47"/>
  <c r="R168" i="55"/>
  <c r="M16" i="47"/>
  <c r="Q142" i="55"/>
  <c r="N203" i="55"/>
  <c r="K25" i="47" s="1"/>
  <c r="M203" i="55"/>
  <c r="J25" i="47" s="1"/>
  <c r="L25" i="47"/>
  <c r="P203" i="55"/>
  <c r="M209" i="55"/>
  <c r="J30" i="47" s="1"/>
  <c r="N209" i="55"/>
  <c r="K30" i="47" s="1"/>
  <c r="L30" i="47"/>
  <c r="P209" i="55"/>
  <c r="O43" i="47"/>
  <c r="S164" i="55"/>
  <c r="M200" i="55"/>
  <c r="J21" i="47" s="1"/>
  <c r="N200" i="55"/>
  <c r="K21" i="47" s="1"/>
  <c r="L21" i="47"/>
  <c r="P200" i="55"/>
  <c r="M202" i="55"/>
  <c r="J22" i="47" s="1"/>
  <c r="N202" i="55"/>
  <c r="K22" i="47" s="1"/>
  <c r="L22" i="47"/>
  <c r="P202" i="55"/>
  <c r="N37" i="47"/>
  <c r="R79" i="55"/>
  <c r="M38" i="47"/>
  <c r="Q84" i="55"/>
  <c r="N18" i="47"/>
  <c r="R145" i="55"/>
  <c r="N11" i="47"/>
  <c r="R143" i="55"/>
  <c r="M40" i="47"/>
  <c r="Q94" i="55"/>
  <c r="M15" i="47"/>
  <c r="Q140" i="55"/>
  <c r="N207" i="55"/>
  <c r="K23" i="47" s="1"/>
  <c r="M207" i="55"/>
  <c r="J23" i="47" s="1"/>
  <c r="L23" i="47"/>
  <c r="P207" i="55"/>
  <c r="O61" i="47"/>
  <c r="S249" i="55"/>
  <c r="S143" i="55" l="1"/>
  <c r="O11" i="47"/>
  <c r="M21" i="47"/>
  <c r="Q200" i="55"/>
  <c r="N39" i="47"/>
  <c r="R82" i="55"/>
  <c r="O48" i="47"/>
  <c r="S163" i="55"/>
  <c r="M59" i="47"/>
  <c r="Q246" i="55"/>
  <c r="N12" i="47"/>
  <c r="R148" i="55"/>
  <c r="O14" i="47"/>
  <c r="S144" i="55"/>
  <c r="N56" i="47"/>
  <c r="R243" i="55"/>
  <c r="T249" i="55"/>
  <c r="P61" i="47"/>
  <c r="O18" i="47"/>
  <c r="S145" i="55"/>
  <c r="N16" i="47"/>
  <c r="R142" i="55"/>
  <c r="O42" i="47"/>
  <c r="S162" i="55"/>
  <c r="M29" i="47"/>
  <c r="Q204" i="55"/>
  <c r="N35" i="47"/>
  <c r="R81" i="55"/>
  <c r="O32" i="47"/>
  <c r="S80" i="55"/>
  <c r="N53" i="47"/>
  <c r="R242" i="55"/>
  <c r="P33" i="47"/>
  <c r="T85" i="55"/>
  <c r="M23" i="47"/>
  <c r="Q207" i="55"/>
  <c r="N38" i="47"/>
  <c r="R84" i="55"/>
  <c r="P43" i="47"/>
  <c r="T164" i="55"/>
  <c r="O49" i="47"/>
  <c r="S168" i="55"/>
  <c r="O13" i="47"/>
  <c r="S146" i="55"/>
  <c r="N60" i="47"/>
  <c r="R244" i="55"/>
  <c r="P31" i="47"/>
  <c r="T78" i="55"/>
  <c r="P45" i="47"/>
  <c r="T167" i="55"/>
  <c r="M28" i="47"/>
  <c r="Q206" i="55"/>
  <c r="P50" i="47"/>
  <c r="T166" i="55"/>
  <c r="S79" i="55"/>
  <c r="O37" i="47"/>
  <c r="M30" i="47"/>
  <c r="Q209" i="55"/>
  <c r="N58" i="47"/>
  <c r="R241" i="55"/>
  <c r="M24" i="47"/>
  <c r="Q205" i="55"/>
  <c r="O57" i="47"/>
  <c r="S239" i="55"/>
  <c r="O17" i="47"/>
  <c r="S147" i="55"/>
  <c r="M55" i="47"/>
  <c r="Q245" i="55"/>
  <c r="N36" i="47"/>
  <c r="R77" i="55"/>
  <c r="O44" i="47"/>
  <c r="S169" i="55"/>
  <c r="N15" i="47"/>
  <c r="R140" i="55"/>
  <c r="M22" i="47"/>
  <c r="Q202" i="55"/>
  <c r="S87" i="55"/>
  <c r="O41" i="47"/>
  <c r="N132" i="47"/>
  <c r="R259" i="55"/>
  <c r="N54" i="47"/>
  <c r="R247" i="55"/>
  <c r="M27" i="47"/>
  <c r="Q201" i="55"/>
  <c r="P19" i="47"/>
  <c r="T150" i="55"/>
  <c r="P51" i="47"/>
  <c r="T171" i="55"/>
  <c r="N40" i="47"/>
  <c r="R94" i="55"/>
  <c r="M25" i="47"/>
  <c r="Q203" i="55"/>
  <c r="O34" i="47"/>
  <c r="S83" i="55"/>
  <c r="P20" i="47"/>
  <c r="T157" i="55"/>
  <c r="P46" i="47"/>
  <c r="T165" i="55"/>
  <c r="N52" i="47"/>
  <c r="R240" i="55"/>
  <c r="M26" i="47"/>
  <c r="Q199" i="55"/>
  <c r="N47" i="47"/>
  <c r="R161" i="55"/>
  <c r="S141" i="55"/>
  <c r="O10" i="47"/>
  <c r="Q20" i="47" l="1"/>
  <c r="U157" i="55"/>
  <c r="N27" i="47"/>
  <c r="R201" i="55"/>
  <c r="P44" i="47"/>
  <c r="T169" i="55"/>
  <c r="O58" i="47"/>
  <c r="S241" i="55"/>
  <c r="U78" i="55"/>
  <c r="Q31" i="47"/>
  <c r="N23" i="47"/>
  <c r="R207" i="55"/>
  <c r="P42" i="47"/>
  <c r="T162" i="55"/>
  <c r="S148" i="55"/>
  <c r="O12" i="47"/>
  <c r="P34" i="47"/>
  <c r="T83" i="55"/>
  <c r="O54" i="47"/>
  <c r="S247" i="55"/>
  <c r="O36" i="47"/>
  <c r="S77" i="55"/>
  <c r="N30" i="47"/>
  <c r="R209" i="55"/>
  <c r="S244" i="55"/>
  <c r="O60" i="47"/>
  <c r="U85" i="55"/>
  <c r="Q33" i="47"/>
  <c r="O16" i="47"/>
  <c r="S142" i="55"/>
  <c r="R246" i="55"/>
  <c r="N59" i="47"/>
  <c r="T141" i="55"/>
  <c r="P10" i="47"/>
  <c r="O47" i="47"/>
  <c r="S161" i="55"/>
  <c r="N25" i="47"/>
  <c r="R203" i="55"/>
  <c r="S259" i="55"/>
  <c r="O132" i="47"/>
  <c r="N55" i="47"/>
  <c r="R245" i="55"/>
  <c r="T146" i="55"/>
  <c r="P13" i="47"/>
  <c r="O53" i="47"/>
  <c r="S242" i="55"/>
  <c r="P18" i="47"/>
  <c r="T145" i="55"/>
  <c r="P48" i="47"/>
  <c r="T163" i="55"/>
  <c r="P37" i="47"/>
  <c r="T79" i="55"/>
  <c r="N26" i="47"/>
  <c r="R199" i="55"/>
  <c r="O40" i="47"/>
  <c r="S94" i="55"/>
  <c r="P17" i="47"/>
  <c r="T147" i="55"/>
  <c r="Q50" i="47"/>
  <c r="U166" i="55"/>
  <c r="P49" i="47"/>
  <c r="T168" i="55"/>
  <c r="T80" i="55"/>
  <c r="P32" i="47"/>
  <c r="O39" i="47"/>
  <c r="S82" i="55"/>
  <c r="P41" i="47"/>
  <c r="T87" i="55"/>
  <c r="U249" i="55"/>
  <c r="Q61" i="47"/>
  <c r="O52" i="47"/>
  <c r="S240" i="55"/>
  <c r="Q51" i="47"/>
  <c r="U171" i="55"/>
  <c r="N22" i="47"/>
  <c r="R202" i="55"/>
  <c r="P57" i="47"/>
  <c r="T239" i="55"/>
  <c r="N28" i="47"/>
  <c r="R206" i="55"/>
  <c r="Q43" i="47"/>
  <c r="U164" i="55"/>
  <c r="O35" i="47"/>
  <c r="S81" i="55"/>
  <c r="O56" i="47"/>
  <c r="S243" i="55"/>
  <c r="N21" i="47"/>
  <c r="R200" i="55"/>
  <c r="Q46" i="47"/>
  <c r="U165" i="55"/>
  <c r="Q19" i="47"/>
  <c r="U150" i="55"/>
  <c r="S140" i="55"/>
  <c r="O15" i="47"/>
  <c r="N24" i="47"/>
  <c r="R205" i="55"/>
  <c r="Q45" i="47"/>
  <c r="U167" i="55"/>
  <c r="S84" i="55"/>
  <c r="O38" i="47"/>
  <c r="R204" i="55"/>
  <c r="N29" i="47"/>
  <c r="P14" i="47"/>
  <c r="T144" i="55"/>
  <c r="P11" i="47"/>
  <c r="T143" i="55"/>
  <c r="O24" i="47" l="1"/>
  <c r="S205" i="55"/>
  <c r="P35" i="47"/>
  <c r="T81" i="55"/>
  <c r="P52" i="47"/>
  <c r="T240" i="55"/>
  <c r="V166" i="55"/>
  <c r="R50" i="47"/>
  <c r="Q18" i="47"/>
  <c r="U145" i="55"/>
  <c r="P47" i="47"/>
  <c r="T161" i="55"/>
  <c r="O30" i="47"/>
  <c r="S209" i="55"/>
  <c r="O23" i="47"/>
  <c r="S207" i="55"/>
  <c r="Q11" i="47"/>
  <c r="U143" i="55"/>
  <c r="V164" i="55"/>
  <c r="R43" i="47"/>
  <c r="Q17" i="47"/>
  <c r="U147" i="55"/>
  <c r="T242" i="55"/>
  <c r="P53" i="47"/>
  <c r="P36" i="47"/>
  <c r="T77" i="55"/>
  <c r="P15" i="47"/>
  <c r="T140" i="55"/>
  <c r="V249" i="55"/>
  <c r="R61" i="47"/>
  <c r="U141" i="55"/>
  <c r="Q10" i="47"/>
  <c r="R31" i="47"/>
  <c r="V78" i="55"/>
  <c r="Q14" i="47"/>
  <c r="U144" i="55"/>
  <c r="R19" i="47"/>
  <c r="V150" i="55"/>
  <c r="S206" i="55"/>
  <c r="O28" i="47"/>
  <c r="Q41" i="47"/>
  <c r="U87" i="55"/>
  <c r="P40" i="47"/>
  <c r="T94" i="55"/>
  <c r="P54" i="47"/>
  <c r="T247" i="55"/>
  <c r="T241" i="55"/>
  <c r="P58" i="47"/>
  <c r="U146" i="55"/>
  <c r="Q13" i="47"/>
  <c r="O59" i="47"/>
  <c r="S246" i="55"/>
  <c r="R46" i="47"/>
  <c r="V165" i="55"/>
  <c r="U239" i="55"/>
  <c r="Q57" i="47"/>
  <c r="P39" i="47"/>
  <c r="T82" i="55"/>
  <c r="O26" i="47"/>
  <c r="S199" i="55"/>
  <c r="S245" i="55"/>
  <c r="O55" i="47"/>
  <c r="P16" i="47"/>
  <c r="T142" i="55"/>
  <c r="U83" i="55"/>
  <c r="Q34" i="47"/>
  <c r="Q44" i="47"/>
  <c r="U169" i="55"/>
  <c r="O29" i="47"/>
  <c r="S204" i="55"/>
  <c r="O21" i="47"/>
  <c r="S200" i="55"/>
  <c r="O22" i="47"/>
  <c r="S202" i="55"/>
  <c r="Q37" i="47"/>
  <c r="U79" i="55"/>
  <c r="O27" i="47"/>
  <c r="S201" i="55"/>
  <c r="P38" i="47"/>
  <c r="T84" i="55"/>
  <c r="Q32" i="47"/>
  <c r="U80" i="55"/>
  <c r="P132" i="47"/>
  <c r="T259" i="55"/>
  <c r="R33" i="47"/>
  <c r="V85" i="55"/>
  <c r="P12" i="47"/>
  <c r="T148" i="55"/>
  <c r="R45" i="47"/>
  <c r="V167" i="55"/>
  <c r="P56" i="47"/>
  <c r="T243" i="55"/>
  <c r="V171" i="55"/>
  <c r="R51" i="47"/>
  <c r="U168" i="55"/>
  <c r="Q49" i="47"/>
  <c r="Q48" i="47"/>
  <c r="U163" i="55"/>
  <c r="S203" i="55"/>
  <c r="O25" i="47"/>
  <c r="Q42" i="47"/>
  <c r="U162" i="55"/>
  <c r="R20" i="47"/>
  <c r="V157" i="55"/>
  <c r="T244" i="55"/>
  <c r="P60" i="47"/>
  <c r="Q132" i="47" l="1"/>
  <c r="U259" i="55"/>
  <c r="P21" i="47"/>
  <c r="T200" i="55"/>
  <c r="T199" i="55"/>
  <c r="P26" i="47"/>
  <c r="V144" i="55"/>
  <c r="R14" i="47"/>
  <c r="Q47" i="47"/>
  <c r="U161" i="55"/>
  <c r="R49" i="47"/>
  <c r="V168" i="55"/>
  <c r="Q58" i="47"/>
  <c r="U241" i="55"/>
  <c r="U242" i="55"/>
  <c r="Q53" i="47"/>
  <c r="R32" i="47"/>
  <c r="V80" i="55"/>
  <c r="P29" i="47"/>
  <c r="T204" i="55"/>
  <c r="Q39" i="47"/>
  <c r="U82" i="55"/>
  <c r="Q54" i="47"/>
  <c r="U247" i="55"/>
  <c r="S31" i="47"/>
  <c r="W78" i="55"/>
  <c r="V147" i="55"/>
  <c r="R17" i="47"/>
  <c r="R18" i="47"/>
  <c r="V145" i="55"/>
  <c r="Q60" i="47"/>
  <c r="U244" i="55"/>
  <c r="S51" i="47"/>
  <c r="W171" i="55"/>
  <c r="W157" i="55"/>
  <c r="S20" i="47"/>
  <c r="Q56" i="47"/>
  <c r="U243" i="55"/>
  <c r="U84" i="55"/>
  <c r="Q38" i="47"/>
  <c r="R44" i="47"/>
  <c r="V169" i="55"/>
  <c r="U94" i="55"/>
  <c r="Q40" i="47"/>
  <c r="V239" i="55"/>
  <c r="R57" i="47"/>
  <c r="V141" i="55"/>
  <c r="R10" i="47"/>
  <c r="S43" i="47"/>
  <c r="W164" i="55"/>
  <c r="S50" i="47"/>
  <c r="W166" i="55"/>
  <c r="R42" i="47"/>
  <c r="V162" i="55"/>
  <c r="S45" i="47"/>
  <c r="W167" i="55"/>
  <c r="P27" i="47"/>
  <c r="T201" i="55"/>
  <c r="S46" i="47"/>
  <c r="W165" i="55"/>
  <c r="R41" i="47"/>
  <c r="V87" i="55"/>
  <c r="R11" i="47"/>
  <c r="V143" i="55"/>
  <c r="Q52" i="47"/>
  <c r="U240" i="55"/>
  <c r="R34" i="47"/>
  <c r="V83" i="55"/>
  <c r="S61" i="47"/>
  <c r="W249" i="55"/>
  <c r="U148" i="55"/>
  <c r="Q12" i="47"/>
  <c r="R37" i="47"/>
  <c r="V79" i="55"/>
  <c r="Q16" i="47"/>
  <c r="U142" i="55"/>
  <c r="P59" i="47"/>
  <c r="T246" i="55"/>
  <c r="Q15" i="47"/>
  <c r="U140" i="55"/>
  <c r="P23" i="47"/>
  <c r="T207" i="55"/>
  <c r="U81" i="55"/>
  <c r="Q35" i="47"/>
  <c r="P25" i="47"/>
  <c r="T203" i="55"/>
  <c r="P28" i="47"/>
  <c r="T206" i="55"/>
  <c r="R48" i="47"/>
  <c r="V163" i="55"/>
  <c r="S33" i="47"/>
  <c r="W85" i="55"/>
  <c r="P22" i="47"/>
  <c r="T202" i="55"/>
  <c r="W150" i="55"/>
  <c r="S19" i="47"/>
  <c r="U77" i="55"/>
  <c r="Q36" i="47"/>
  <c r="P30" i="47"/>
  <c r="T209" i="55"/>
  <c r="T205" i="55"/>
  <c r="P24" i="47"/>
  <c r="P55" i="47"/>
  <c r="T245" i="55"/>
  <c r="R13" i="47"/>
  <c r="V146" i="55"/>
  <c r="T46" i="47" l="1"/>
  <c r="X165" i="55"/>
  <c r="R54" i="47"/>
  <c r="V247" i="55"/>
  <c r="W168" i="55"/>
  <c r="S49" i="47"/>
  <c r="T19" i="47"/>
  <c r="X150" i="55"/>
  <c r="R35" i="47"/>
  <c r="V81" i="55"/>
  <c r="R12" i="47"/>
  <c r="V148" i="55"/>
  <c r="S10" i="47"/>
  <c r="W141" i="55"/>
  <c r="T20" i="47"/>
  <c r="X157" i="55"/>
  <c r="S13" i="47"/>
  <c r="W146" i="55"/>
  <c r="Q22" i="47"/>
  <c r="U202" i="55"/>
  <c r="Q23" i="47"/>
  <c r="U207" i="55"/>
  <c r="T61" i="47"/>
  <c r="X249" i="55"/>
  <c r="Q27" i="47"/>
  <c r="U201" i="55"/>
  <c r="T51" i="47"/>
  <c r="X171" i="55"/>
  <c r="V82" i="55"/>
  <c r="R39" i="47"/>
  <c r="R47" i="47"/>
  <c r="V161" i="55"/>
  <c r="S57" i="47"/>
  <c r="W239" i="55"/>
  <c r="Q55" i="47"/>
  <c r="U245" i="55"/>
  <c r="T33" i="47"/>
  <c r="X85" i="55"/>
  <c r="R15" i="47"/>
  <c r="V140" i="55"/>
  <c r="S34" i="47"/>
  <c r="W83" i="55"/>
  <c r="T45" i="47"/>
  <c r="X167" i="55"/>
  <c r="R60" i="47"/>
  <c r="V244" i="55"/>
  <c r="Q29" i="47"/>
  <c r="U204" i="55"/>
  <c r="R40" i="47"/>
  <c r="V94" i="55"/>
  <c r="S14" i="47"/>
  <c r="W144" i="55"/>
  <c r="W163" i="55"/>
  <c r="S48" i="47"/>
  <c r="U246" i="55"/>
  <c r="Q59" i="47"/>
  <c r="R52" i="47"/>
  <c r="V240" i="55"/>
  <c r="S42" i="47"/>
  <c r="W162" i="55"/>
  <c r="W169" i="55"/>
  <c r="S44" i="47"/>
  <c r="S18" i="47"/>
  <c r="W145" i="55"/>
  <c r="S32" i="47"/>
  <c r="W80" i="55"/>
  <c r="Q24" i="47"/>
  <c r="U205" i="55"/>
  <c r="Q26" i="47"/>
  <c r="U199" i="55"/>
  <c r="Q30" i="47"/>
  <c r="U209" i="55"/>
  <c r="Q28" i="47"/>
  <c r="U206" i="55"/>
  <c r="R16" i="47"/>
  <c r="V142" i="55"/>
  <c r="S11" i="47"/>
  <c r="W143" i="55"/>
  <c r="T50" i="47"/>
  <c r="X166" i="55"/>
  <c r="Q21" i="47"/>
  <c r="U200" i="55"/>
  <c r="R38" i="47"/>
  <c r="V84" i="55"/>
  <c r="S17" i="47"/>
  <c r="W147" i="55"/>
  <c r="V242" i="55"/>
  <c r="R53" i="47"/>
  <c r="Q25" i="47"/>
  <c r="U203" i="55"/>
  <c r="S37" i="47"/>
  <c r="W79" i="55"/>
  <c r="S41" i="47"/>
  <c r="W87" i="55"/>
  <c r="T43" i="47"/>
  <c r="X164" i="55"/>
  <c r="R56" i="47"/>
  <c r="V243" i="55"/>
  <c r="T31" i="47"/>
  <c r="X78" i="55"/>
  <c r="V241" i="55"/>
  <c r="R58" i="47"/>
  <c r="R132" i="47"/>
  <c r="V259" i="55"/>
  <c r="R36" i="47"/>
  <c r="V77" i="55"/>
  <c r="Y164" i="55" l="1"/>
  <c r="U43" i="47"/>
  <c r="S38" i="47"/>
  <c r="W84" i="55"/>
  <c r="R30" i="47"/>
  <c r="V209" i="55"/>
  <c r="T42" i="47"/>
  <c r="X162" i="55"/>
  <c r="R29" i="47"/>
  <c r="V204" i="55"/>
  <c r="R55" i="47"/>
  <c r="V245" i="55"/>
  <c r="U61" i="47"/>
  <c r="Y249" i="55"/>
  <c r="S12" i="47"/>
  <c r="W148" i="55"/>
  <c r="W77" i="55"/>
  <c r="S36" i="47"/>
  <c r="T41" i="47"/>
  <c r="X87" i="55"/>
  <c r="R21" i="47"/>
  <c r="V200" i="55"/>
  <c r="R26" i="47"/>
  <c r="V199" i="55"/>
  <c r="S52" i="47"/>
  <c r="W240" i="55"/>
  <c r="S60" i="47"/>
  <c r="W244" i="55"/>
  <c r="T57" i="47"/>
  <c r="X239" i="55"/>
  <c r="R23" i="47"/>
  <c r="V207" i="55"/>
  <c r="S35" i="47"/>
  <c r="W81" i="55"/>
  <c r="W259" i="55"/>
  <c r="S132" i="47"/>
  <c r="T37" i="47"/>
  <c r="X79" i="55"/>
  <c r="U50" i="47"/>
  <c r="Y166" i="55"/>
  <c r="R24" i="47"/>
  <c r="V205" i="55"/>
  <c r="U45" i="47"/>
  <c r="Y167" i="55"/>
  <c r="W161" i="55"/>
  <c r="S47" i="47"/>
  <c r="V202" i="55"/>
  <c r="R22" i="47"/>
  <c r="Y150" i="55"/>
  <c r="U19" i="47"/>
  <c r="R59" i="47"/>
  <c r="V246" i="55"/>
  <c r="R25" i="47"/>
  <c r="V203" i="55"/>
  <c r="X143" i="55"/>
  <c r="T11" i="47"/>
  <c r="T32" i="47"/>
  <c r="X80" i="55"/>
  <c r="T34" i="47"/>
  <c r="X83" i="55"/>
  <c r="T13" i="47"/>
  <c r="X146" i="55"/>
  <c r="S58" i="47"/>
  <c r="W241" i="55"/>
  <c r="X163" i="55"/>
  <c r="T48" i="47"/>
  <c r="S39" i="47"/>
  <c r="W82" i="55"/>
  <c r="T49" i="47"/>
  <c r="X168" i="55"/>
  <c r="U31" i="47"/>
  <c r="Y78" i="55"/>
  <c r="W142" i="55"/>
  <c r="S16" i="47"/>
  <c r="T18" i="47"/>
  <c r="X145" i="55"/>
  <c r="T14" i="47"/>
  <c r="X144" i="55"/>
  <c r="S15" i="47"/>
  <c r="W140" i="55"/>
  <c r="U51" i="47"/>
  <c r="Y171" i="55"/>
  <c r="U20" i="47"/>
  <c r="Y157" i="55"/>
  <c r="S54" i="47"/>
  <c r="W247" i="55"/>
  <c r="S53" i="47"/>
  <c r="W242" i="55"/>
  <c r="W243" i="55"/>
  <c r="S56" i="47"/>
  <c r="X147" i="55"/>
  <c r="T17" i="47"/>
  <c r="R28" i="47"/>
  <c r="V206" i="55"/>
  <c r="S40" i="47"/>
  <c r="W94" i="55"/>
  <c r="U33" i="47"/>
  <c r="Y85" i="55"/>
  <c r="R27" i="47"/>
  <c r="V201" i="55"/>
  <c r="T10" i="47"/>
  <c r="X141" i="55"/>
  <c r="Y165" i="55"/>
  <c r="U46" i="47"/>
  <c r="X169" i="55"/>
  <c r="T44" i="47"/>
  <c r="T40" i="47" l="1"/>
  <c r="X94" i="55"/>
  <c r="V20" i="47"/>
  <c r="Z157" i="55"/>
  <c r="V31" i="47"/>
  <c r="Z78" i="55"/>
  <c r="U34" i="47"/>
  <c r="Y83" i="55"/>
  <c r="W199" i="55"/>
  <c r="S26" i="47"/>
  <c r="S55" i="47"/>
  <c r="W245" i="55"/>
  <c r="S22" i="47"/>
  <c r="W202" i="55"/>
  <c r="T132" i="47"/>
  <c r="X259" i="55"/>
  <c r="S28" i="47"/>
  <c r="W206" i="55"/>
  <c r="V51" i="47"/>
  <c r="Z171" i="55"/>
  <c r="U49" i="47"/>
  <c r="Y168" i="55"/>
  <c r="Y80" i="55"/>
  <c r="U32" i="47"/>
  <c r="T35" i="47"/>
  <c r="X81" i="55"/>
  <c r="W200" i="55"/>
  <c r="S21" i="47"/>
  <c r="S29" i="47"/>
  <c r="W204" i="55"/>
  <c r="U44" i="47"/>
  <c r="Y169" i="55"/>
  <c r="T47" i="47"/>
  <c r="X161" i="55"/>
  <c r="T15" i="47"/>
  <c r="X140" i="55"/>
  <c r="T39" i="47"/>
  <c r="X82" i="55"/>
  <c r="V45" i="47"/>
  <c r="Z167" i="55"/>
  <c r="S23" i="47"/>
  <c r="W207" i="55"/>
  <c r="U41" i="47"/>
  <c r="Y87" i="55"/>
  <c r="U42" i="47"/>
  <c r="Y162" i="55"/>
  <c r="V46" i="47"/>
  <c r="Z165" i="55"/>
  <c r="U17" i="47"/>
  <c r="Y147" i="55"/>
  <c r="U11" i="47"/>
  <c r="Y143" i="55"/>
  <c r="Y141" i="55"/>
  <c r="U10" i="47"/>
  <c r="Y144" i="55"/>
  <c r="U14" i="47"/>
  <c r="S25" i="47"/>
  <c r="W203" i="55"/>
  <c r="S24" i="47"/>
  <c r="W205" i="55"/>
  <c r="U57" i="47"/>
  <c r="Y239" i="55"/>
  <c r="S30" i="47"/>
  <c r="W209" i="55"/>
  <c r="X243" i="55"/>
  <c r="T56" i="47"/>
  <c r="U48" i="47"/>
  <c r="Y163" i="55"/>
  <c r="T36" i="47"/>
  <c r="X77" i="55"/>
  <c r="S27" i="47"/>
  <c r="W201" i="55"/>
  <c r="X242" i="55"/>
  <c r="T53" i="47"/>
  <c r="U18" i="47"/>
  <c r="Y145" i="55"/>
  <c r="T58" i="47"/>
  <c r="X241" i="55"/>
  <c r="S59" i="47"/>
  <c r="W246" i="55"/>
  <c r="V50" i="47"/>
  <c r="Z166" i="55"/>
  <c r="T60" i="47"/>
  <c r="X244" i="55"/>
  <c r="T12" i="47"/>
  <c r="X148" i="55"/>
  <c r="T38" i="47"/>
  <c r="X84" i="55"/>
  <c r="V33" i="47"/>
  <c r="Z85" i="55"/>
  <c r="T54" i="47"/>
  <c r="X247" i="55"/>
  <c r="U13" i="47"/>
  <c r="Y146" i="55"/>
  <c r="Y79" i="55"/>
  <c r="U37" i="47"/>
  <c r="T52" i="47"/>
  <c r="X240" i="55"/>
  <c r="V61" i="47"/>
  <c r="Z249" i="55"/>
  <c r="T16" i="47"/>
  <c r="X142" i="55"/>
  <c r="V19" i="47"/>
  <c r="Z150" i="55"/>
  <c r="V43" i="47"/>
  <c r="Z164" i="55"/>
  <c r="Y244" i="55" l="1"/>
  <c r="U60" i="47"/>
  <c r="T27" i="47"/>
  <c r="X201" i="55"/>
  <c r="T24" i="47"/>
  <c r="X205" i="55"/>
  <c r="W46" i="47"/>
  <c r="AA165" i="55"/>
  <c r="Y140" i="55"/>
  <c r="U15" i="47"/>
  <c r="T55" i="47"/>
  <c r="X245" i="55"/>
  <c r="V37" i="47"/>
  <c r="Z79" i="55"/>
  <c r="V32" i="47"/>
  <c r="Z80" i="55"/>
  <c r="W43" i="47"/>
  <c r="AA164" i="55"/>
  <c r="V13" i="47"/>
  <c r="Z146" i="55"/>
  <c r="W50" i="47"/>
  <c r="AA166" i="55"/>
  <c r="U36" i="47"/>
  <c r="Y77" i="55"/>
  <c r="X203" i="55"/>
  <c r="T25" i="47"/>
  <c r="V42" i="47"/>
  <c r="Z162" i="55"/>
  <c r="U47" i="47"/>
  <c r="Y161" i="55"/>
  <c r="V49" i="47"/>
  <c r="Z168" i="55"/>
  <c r="T26" i="47"/>
  <c r="X199" i="55"/>
  <c r="W19" i="47"/>
  <c r="AA150" i="55"/>
  <c r="U54" i="47"/>
  <c r="Y247" i="55"/>
  <c r="T59" i="47"/>
  <c r="X246" i="55"/>
  <c r="Z163" i="55"/>
  <c r="V48" i="47"/>
  <c r="V41" i="47"/>
  <c r="Z87" i="55"/>
  <c r="V44" i="47"/>
  <c r="Z169" i="55"/>
  <c r="W51" i="47"/>
  <c r="AA171" i="55"/>
  <c r="Z83" i="55"/>
  <c r="V34" i="47"/>
  <c r="V14" i="47"/>
  <c r="Z144" i="55"/>
  <c r="U16" i="47"/>
  <c r="Y142" i="55"/>
  <c r="W33" i="47"/>
  <c r="AA85" i="55"/>
  <c r="U58" i="47"/>
  <c r="Y241" i="55"/>
  <c r="T23" i="47"/>
  <c r="X207" i="55"/>
  <c r="T29" i="47"/>
  <c r="X204" i="55"/>
  <c r="T28" i="47"/>
  <c r="X206" i="55"/>
  <c r="W31" i="47"/>
  <c r="AA78" i="55"/>
  <c r="U56" i="47"/>
  <c r="Y243" i="55"/>
  <c r="Z141" i="55"/>
  <c r="V10" i="47"/>
  <c r="W61" i="47"/>
  <c r="AA249" i="55"/>
  <c r="U38" i="47"/>
  <c r="Y84" i="55"/>
  <c r="V18" i="47"/>
  <c r="Z145" i="55"/>
  <c r="T30" i="47"/>
  <c r="X209" i="55"/>
  <c r="V11" i="47"/>
  <c r="Z143" i="55"/>
  <c r="W45" i="47"/>
  <c r="AA167" i="55"/>
  <c r="U132" i="47"/>
  <c r="Y259" i="55"/>
  <c r="W20" i="47"/>
  <c r="AA157" i="55"/>
  <c r="X200" i="55"/>
  <c r="T21" i="47"/>
  <c r="U52" i="47"/>
  <c r="Y240" i="55"/>
  <c r="U12" i="47"/>
  <c r="Y148" i="55"/>
  <c r="Z239" i="55"/>
  <c r="V57" i="47"/>
  <c r="Z147" i="55"/>
  <c r="V17" i="47"/>
  <c r="U39" i="47"/>
  <c r="Y82" i="55"/>
  <c r="Y81" i="55"/>
  <c r="U35" i="47"/>
  <c r="T22" i="47"/>
  <c r="X202" i="55"/>
  <c r="U40" i="47"/>
  <c r="Y94" i="55"/>
  <c r="Y242" i="55"/>
  <c r="U53" i="47"/>
  <c r="V132" i="47" l="1"/>
  <c r="Z259" i="55"/>
  <c r="X61" i="47"/>
  <c r="AB249" i="55"/>
  <c r="U23" i="47"/>
  <c r="Y207" i="55"/>
  <c r="X51" i="47"/>
  <c r="AB171" i="55"/>
  <c r="X19" i="47"/>
  <c r="AB150" i="55"/>
  <c r="V36" i="47"/>
  <c r="Z77" i="55"/>
  <c r="U55" i="47"/>
  <c r="Y245" i="55"/>
  <c r="AA147" i="55"/>
  <c r="W17" i="47"/>
  <c r="X45" i="47"/>
  <c r="AB167" i="55"/>
  <c r="V58" i="47"/>
  <c r="Z241" i="55"/>
  <c r="AA169" i="55"/>
  <c r="W44" i="47"/>
  <c r="U26" i="47"/>
  <c r="Y199" i="55"/>
  <c r="X50" i="47"/>
  <c r="AB166" i="55"/>
  <c r="V53" i="47"/>
  <c r="Z242" i="55"/>
  <c r="W57" i="47"/>
  <c r="AA239" i="55"/>
  <c r="W10" i="47"/>
  <c r="AA141" i="55"/>
  <c r="V15" i="47"/>
  <c r="Z140" i="55"/>
  <c r="V40" i="47"/>
  <c r="Z94" i="55"/>
  <c r="Z148" i="55"/>
  <c r="V12" i="47"/>
  <c r="W11" i="47"/>
  <c r="AA143" i="55"/>
  <c r="V56" i="47"/>
  <c r="Z243" i="55"/>
  <c r="X33" i="47"/>
  <c r="AB85" i="55"/>
  <c r="W41" i="47"/>
  <c r="AA87" i="55"/>
  <c r="W49" i="47"/>
  <c r="AA168" i="55"/>
  <c r="AA146" i="55"/>
  <c r="W13" i="47"/>
  <c r="X46" i="47"/>
  <c r="AB165" i="55"/>
  <c r="U22" i="47"/>
  <c r="Y202" i="55"/>
  <c r="V52" i="47"/>
  <c r="Z240" i="55"/>
  <c r="U30" i="47"/>
  <c r="Y209" i="55"/>
  <c r="X31" i="47"/>
  <c r="AB78" i="55"/>
  <c r="V16" i="47"/>
  <c r="Z142" i="55"/>
  <c r="V47" i="47"/>
  <c r="Z161" i="55"/>
  <c r="AB164" i="55"/>
  <c r="X43" i="47"/>
  <c r="Y205" i="55"/>
  <c r="U24" i="47"/>
  <c r="W48" i="47"/>
  <c r="AA163" i="55"/>
  <c r="W18" i="47"/>
  <c r="AA145" i="55"/>
  <c r="U28" i="47"/>
  <c r="Y206" i="55"/>
  <c r="W14" i="47"/>
  <c r="AA144" i="55"/>
  <c r="U59" i="47"/>
  <c r="Y246" i="55"/>
  <c r="W42" i="47"/>
  <c r="AA162" i="55"/>
  <c r="W32" i="47"/>
  <c r="AA80" i="55"/>
  <c r="U27" i="47"/>
  <c r="Y201" i="55"/>
  <c r="V35" i="47"/>
  <c r="Z81" i="55"/>
  <c r="U21" i="47"/>
  <c r="Y200" i="55"/>
  <c r="V39" i="47"/>
  <c r="Z82" i="55"/>
  <c r="X20" i="47"/>
  <c r="AB157" i="55"/>
  <c r="V38" i="47"/>
  <c r="Z84" i="55"/>
  <c r="Y204" i="55"/>
  <c r="U29" i="47"/>
  <c r="V54" i="47"/>
  <c r="Z247" i="55"/>
  <c r="W37" i="47"/>
  <c r="AA79" i="55"/>
  <c r="W34" i="47"/>
  <c r="AA83" i="55"/>
  <c r="U25" i="47"/>
  <c r="Y203" i="55"/>
  <c r="V60" i="47"/>
  <c r="Z244" i="55"/>
  <c r="V27" i="47" l="1"/>
  <c r="Z201" i="55"/>
  <c r="AB145" i="55"/>
  <c r="X18" i="47"/>
  <c r="Y31" i="47"/>
  <c r="AC78" i="55"/>
  <c r="X49" i="47"/>
  <c r="AB168" i="55"/>
  <c r="W40" i="47"/>
  <c r="AA94" i="55"/>
  <c r="V26" i="47"/>
  <c r="Z199" i="55"/>
  <c r="W36" i="47"/>
  <c r="AA77" i="55"/>
  <c r="V29" i="47"/>
  <c r="Z204" i="55"/>
  <c r="W60" i="47"/>
  <c r="AA244" i="55"/>
  <c r="W38" i="47"/>
  <c r="AA84" i="55"/>
  <c r="X32" i="47"/>
  <c r="AB80" i="55"/>
  <c r="X48" i="47"/>
  <c r="AB163" i="55"/>
  <c r="Z209" i="55"/>
  <c r="V30" i="47"/>
  <c r="X41" i="47"/>
  <c r="AB87" i="55"/>
  <c r="AA140" i="55"/>
  <c r="W15" i="47"/>
  <c r="Y19" i="47"/>
  <c r="AC150" i="55"/>
  <c r="X44" i="47"/>
  <c r="AB169" i="55"/>
  <c r="Z203" i="55"/>
  <c r="V25" i="47"/>
  <c r="Y20" i="47"/>
  <c r="AC157" i="55"/>
  <c r="X42" i="47"/>
  <c r="AB162" i="55"/>
  <c r="AA240" i="55"/>
  <c r="W52" i="47"/>
  <c r="Y33" i="47"/>
  <c r="AC85" i="55"/>
  <c r="X10" i="47"/>
  <c r="AB141" i="55"/>
  <c r="W58" i="47"/>
  <c r="AA241" i="55"/>
  <c r="Y51" i="47"/>
  <c r="AC171" i="55"/>
  <c r="Z205" i="55"/>
  <c r="V24" i="47"/>
  <c r="X34" i="47"/>
  <c r="AB83" i="55"/>
  <c r="W39" i="47"/>
  <c r="AA82" i="55"/>
  <c r="V59" i="47"/>
  <c r="Z246" i="55"/>
  <c r="V22" i="47"/>
  <c r="Z202" i="55"/>
  <c r="W56" i="47"/>
  <c r="AA243" i="55"/>
  <c r="X57" i="47"/>
  <c r="AB239" i="55"/>
  <c r="Y45" i="47"/>
  <c r="AC167" i="55"/>
  <c r="V23" i="47"/>
  <c r="Z207" i="55"/>
  <c r="Y43" i="47"/>
  <c r="AC164" i="55"/>
  <c r="X37" i="47"/>
  <c r="AB79" i="55"/>
  <c r="V21" i="47"/>
  <c r="Z200" i="55"/>
  <c r="AB144" i="55"/>
  <c r="X14" i="47"/>
  <c r="W47" i="47"/>
  <c r="AA161" i="55"/>
  <c r="AC165" i="55"/>
  <c r="Y46" i="47"/>
  <c r="AB143" i="55"/>
  <c r="X11" i="47"/>
  <c r="W53" i="47"/>
  <c r="AA242" i="55"/>
  <c r="AC249" i="55"/>
  <c r="Y61" i="47"/>
  <c r="X17" i="47"/>
  <c r="AB147" i="55"/>
  <c r="W54" i="47"/>
  <c r="AA247" i="55"/>
  <c r="W35" i="47"/>
  <c r="AA81" i="55"/>
  <c r="V28" i="47"/>
  <c r="Z206" i="55"/>
  <c r="W16" i="47"/>
  <c r="AA142" i="55"/>
  <c r="Y50" i="47"/>
  <c r="AC166" i="55"/>
  <c r="V55" i="47"/>
  <c r="Z245" i="55"/>
  <c r="W132" i="47"/>
  <c r="AA259" i="55"/>
  <c r="X13" i="47"/>
  <c r="AB146" i="55"/>
  <c r="W12" i="47"/>
  <c r="AA148" i="55"/>
  <c r="X16" i="47" l="1"/>
  <c r="AB142" i="55"/>
  <c r="X53" i="47"/>
  <c r="AB242" i="55"/>
  <c r="AC79" i="55"/>
  <c r="Y37" i="47"/>
  <c r="W22" i="47"/>
  <c r="AA202" i="55"/>
  <c r="X58" i="47"/>
  <c r="AB241" i="55"/>
  <c r="Y48" i="47"/>
  <c r="AC163" i="55"/>
  <c r="W26" i="47"/>
  <c r="AA199" i="55"/>
  <c r="W25" i="47"/>
  <c r="AA203" i="55"/>
  <c r="X12" i="47"/>
  <c r="AB148" i="55"/>
  <c r="W28" i="47"/>
  <c r="AA206" i="55"/>
  <c r="Z43" i="47"/>
  <c r="AD164" i="55"/>
  <c r="W59" i="47"/>
  <c r="AA246" i="55"/>
  <c r="Y10" i="47"/>
  <c r="AC141" i="55"/>
  <c r="Y44" i="47"/>
  <c r="AC169" i="55"/>
  <c r="Y32" i="47"/>
  <c r="AC80" i="55"/>
  <c r="X40" i="47"/>
  <c r="AB94" i="55"/>
  <c r="Y11" i="47"/>
  <c r="AC143" i="55"/>
  <c r="Y13" i="47"/>
  <c r="AC146" i="55"/>
  <c r="X35" i="47"/>
  <c r="AB81" i="55"/>
  <c r="W23" i="47"/>
  <c r="AA207" i="55"/>
  <c r="X39" i="47"/>
  <c r="AB82" i="55"/>
  <c r="Z33" i="47"/>
  <c r="AD85" i="55"/>
  <c r="Z19" i="47"/>
  <c r="AD150" i="55"/>
  <c r="X38" i="47"/>
  <c r="AB84" i="55"/>
  <c r="AC168" i="55"/>
  <c r="Y49" i="47"/>
  <c r="Z46" i="47"/>
  <c r="AD165" i="55"/>
  <c r="X132" i="47"/>
  <c r="AB259" i="55"/>
  <c r="AB247" i="55"/>
  <c r="X54" i="47"/>
  <c r="X47" i="47"/>
  <c r="AB161" i="55"/>
  <c r="Z45" i="47"/>
  <c r="AD167" i="55"/>
  <c r="Y34" i="47"/>
  <c r="AC83" i="55"/>
  <c r="X60" i="47"/>
  <c r="AB244" i="55"/>
  <c r="Z31" i="47"/>
  <c r="AD78" i="55"/>
  <c r="X52" i="47"/>
  <c r="AB240" i="55"/>
  <c r="X15" i="47"/>
  <c r="AB140" i="55"/>
  <c r="W55" i="47"/>
  <c r="AA245" i="55"/>
  <c r="AC147" i="55"/>
  <c r="Y17" i="47"/>
  <c r="AC239" i="55"/>
  <c r="Y57" i="47"/>
  <c r="Y42" i="47"/>
  <c r="AC162" i="55"/>
  <c r="Y41" i="47"/>
  <c r="AC87" i="55"/>
  <c r="W29" i="47"/>
  <c r="AA204" i="55"/>
  <c r="Y14" i="47"/>
  <c r="AC144" i="55"/>
  <c r="AA205" i="55"/>
  <c r="W24" i="47"/>
  <c r="Y18" i="47"/>
  <c r="AC145" i="55"/>
  <c r="Z50" i="47"/>
  <c r="AD166" i="55"/>
  <c r="W21" i="47"/>
  <c r="AA200" i="55"/>
  <c r="X56" i="47"/>
  <c r="AB243" i="55"/>
  <c r="Z51" i="47"/>
  <c r="AD171" i="55"/>
  <c r="Z20" i="47"/>
  <c r="AD157" i="55"/>
  <c r="X36" i="47"/>
  <c r="AB77" i="55"/>
  <c r="W27" i="47"/>
  <c r="AA201" i="55"/>
  <c r="Z61" i="47"/>
  <c r="AD249" i="55"/>
  <c r="W30" i="47"/>
  <c r="AA209" i="55"/>
  <c r="AE171" i="55" l="1"/>
  <c r="AA51" i="47"/>
  <c r="Z14" i="47"/>
  <c r="AD144" i="55"/>
  <c r="X55" i="47"/>
  <c r="AB245" i="55"/>
  <c r="AA45" i="47"/>
  <c r="AE167" i="55"/>
  <c r="Y38" i="47"/>
  <c r="AC84" i="55"/>
  <c r="Z13" i="47"/>
  <c r="AD146" i="55"/>
  <c r="X59" i="47"/>
  <c r="AB246" i="55"/>
  <c r="Z48" i="47"/>
  <c r="AD163" i="55"/>
  <c r="X30" i="47"/>
  <c r="AB209" i="55"/>
  <c r="Y56" i="47"/>
  <c r="AC243" i="55"/>
  <c r="X29" i="47"/>
  <c r="AB204" i="55"/>
  <c r="Y15" i="47"/>
  <c r="AC140" i="55"/>
  <c r="Y47" i="47"/>
  <c r="AC161" i="55"/>
  <c r="AA19" i="47"/>
  <c r="AE150" i="55"/>
  <c r="Z11" i="47"/>
  <c r="AD143" i="55"/>
  <c r="AA43" i="47"/>
  <c r="AE164" i="55"/>
  <c r="Y58" i="47"/>
  <c r="AC241" i="55"/>
  <c r="AA61" i="47"/>
  <c r="AE249" i="55"/>
  <c r="X21" i="47"/>
  <c r="AB200" i="55"/>
  <c r="Z41" i="47"/>
  <c r="AD87" i="55"/>
  <c r="Y52" i="47"/>
  <c r="AC240" i="55"/>
  <c r="AA33" i="47"/>
  <c r="AE85" i="55"/>
  <c r="Y40" i="47"/>
  <c r="AC94" i="55"/>
  <c r="X28" i="47"/>
  <c r="AB206" i="55"/>
  <c r="X22" i="47"/>
  <c r="AB202" i="55"/>
  <c r="Y54" i="47"/>
  <c r="AC247" i="55"/>
  <c r="X27" i="47"/>
  <c r="AB201" i="55"/>
  <c r="AA50" i="47"/>
  <c r="AE166" i="55"/>
  <c r="Z42" i="47"/>
  <c r="AD162" i="55"/>
  <c r="AA31" i="47"/>
  <c r="AE78" i="55"/>
  <c r="Y132" i="47"/>
  <c r="AC259" i="55"/>
  <c r="Y39" i="47"/>
  <c r="AC82" i="55"/>
  <c r="Z32" i="47"/>
  <c r="AD80" i="55"/>
  <c r="Y12" i="47"/>
  <c r="AC148" i="55"/>
  <c r="Z37" i="47"/>
  <c r="AD79" i="55"/>
  <c r="AC77" i="55"/>
  <c r="Y36" i="47"/>
  <c r="Z18" i="47"/>
  <c r="AD145" i="55"/>
  <c r="AC244" i="55"/>
  <c r="Y60" i="47"/>
  <c r="AA46" i="47"/>
  <c r="AE165" i="55"/>
  <c r="X23" i="47"/>
  <c r="AB207" i="55"/>
  <c r="Z44" i="47"/>
  <c r="AD169" i="55"/>
  <c r="AB203" i="55"/>
  <c r="X25" i="47"/>
  <c r="Y53" i="47"/>
  <c r="AC242" i="55"/>
  <c r="AD239" i="55"/>
  <c r="Z57" i="47"/>
  <c r="AA20" i="47"/>
  <c r="AE157" i="55"/>
  <c r="Z34" i="47"/>
  <c r="AD83" i="55"/>
  <c r="Y35" i="47"/>
  <c r="AC81" i="55"/>
  <c r="AD141" i="55"/>
  <c r="Z10" i="47"/>
  <c r="X26" i="47"/>
  <c r="AB199" i="55"/>
  <c r="Y16" i="47"/>
  <c r="AC142" i="55"/>
  <c r="X24" i="47"/>
  <c r="AB205" i="55"/>
  <c r="Z17" i="47"/>
  <c r="AD147" i="55"/>
  <c r="Z49" i="47"/>
  <c r="AD168" i="55"/>
  <c r="AB31" i="47" l="1"/>
  <c r="AF78" i="55"/>
  <c r="Y28" i="47"/>
  <c r="AC206" i="55"/>
  <c r="AB61" i="47"/>
  <c r="AF249" i="55"/>
  <c r="Z15" i="47"/>
  <c r="AD140" i="55"/>
  <c r="AA13" i="47"/>
  <c r="AE146" i="55"/>
  <c r="AA10" i="47"/>
  <c r="AE141" i="55"/>
  <c r="Y25" i="47"/>
  <c r="AC203" i="55"/>
  <c r="Z36" i="47"/>
  <c r="AD77" i="55"/>
  <c r="AA49" i="47"/>
  <c r="AE168" i="55"/>
  <c r="Z35" i="47"/>
  <c r="AD81" i="55"/>
  <c r="AA44" i="47"/>
  <c r="AE169" i="55"/>
  <c r="AA37" i="47"/>
  <c r="AE79" i="55"/>
  <c r="AA42" i="47"/>
  <c r="AE162" i="55"/>
  <c r="Z40" i="47"/>
  <c r="AD94" i="55"/>
  <c r="Z58" i="47"/>
  <c r="AD241" i="55"/>
  <c r="Y29" i="47"/>
  <c r="AC204" i="55"/>
  <c r="Z38" i="47"/>
  <c r="AD84" i="55"/>
  <c r="AA17" i="47"/>
  <c r="AE147" i="55"/>
  <c r="AA34" i="47"/>
  <c r="AE83" i="55"/>
  <c r="Y23" i="47"/>
  <c r="AC207" i="55"/>
  <c r="Z12" i="47"/>
  <c r="AD148" i="55"/>
  <c r="AB50" i="47"/>
  <c r="AF166" i="55"/>
  <c r="AB33" i="47"/>
  <c r="AF85" i="55"/>
  <c r="AB43" i="47"/>
  <c r="AF164" i="55"/>
  <c r="Z56" i="47"/>
  <c r="AD243" i="55"/>
  <c r="AF167" i="55"/>
  <c r="AB45" i="47"/>
  <c r="Y24" i="47"/>
  <c r="AC205" i="55"/>
  <c r="AB20" i="47"/>
  <c r="AF157" i="55"/>
  <c r="AB46" i="47"/>
  <c r="AF165" i="55"/>
  <c r="AE80" i="55"/>
  <c r="AA32" i="47"/>
  <c r="AC201" i="55"/>
  <c r="Y27" i="47"/>
  <c r="Z52" i="47"/>
  <c r="AD240" i="55"/>
  <c r="AA11" i="47"/>
  <c r="AE143" i="55"/>
  <c r="Y30" i="47"/>
  <c r="AC209" i="55"/>
  <c r="Y55" i="47"/>
  <c r="AC245" i="55"/>
  <c r="Z16" i="47"/>
  <c r="AD142" i="55"/>
  <c r="Z39" i="47"/>
  <c r="AD82" i="55"/>
  <c r="Z54" i="47"/>
  <c r="AD247" i="55"/>
  <c r="AA41" i="47"/>
  <c r="AE87" i="55"/>
  <c r="AB19" i="47"/>
  <c r="AF150" i="55"/>
  <c r="AA48" i="47"/>
  <c r="AE163" i="55"/>
  <c r="AA14" i="47"/>
  <c r="AE144" i="55"/>
  <c r="AA57" i="47"/>
  <c r="AE239" i="55"/>
  <c r="Z60" i="47"/>
  <c r="AD244" i="55"/>
  <c r="AC199" i="55"/>
  <c r="Y26" i="47"/>
  <c r="Z53" i="47"/>
  <c r="AD242" i="55"/>
  <c r="AA18" i="47"/>
  <c r="AE145" i="55"/>
  <c r="Z132" i="47"/>
  <c r="AD259" i="55"/>
  <c r="Y22" i="47"/>
  <c r="AC202" i="55"/>
  <c r="AC200" i="55"/>
  <c r="Y21" i="47"/>
  <c r="Z47" i="47"/>
  <c r="AD161" i="55"/>
  <c r="Y59" i="47"/>
  <c r="AC246" i="55"/>
  <c r="AB51" i="47"/>
  <c r="AF171" i="55"/>
  <c r="AA132" i="47" l="1"/>
  <c r="AE259" i="55"/>
  <c r="AB14" i="47"/>
  <c r="AF144" i="55"/>
  <c r="AE142" i="55"/>
  <c r="AA16" i="47"/>
  <c r="AG164" i="55"/>
  <c r="AC43" i="47"/>
  <c r="AF147" i="55"/>
  <c r="AB17" i="47"/>
  <c r="AB37" i="47"/>
  <c r="AF79" i="55"/>
  <c r="AB10" i="47"/>
  <c r="AF141" i="55"/>
  <c r="AB32" i="47"/>
  <c r="AF80" i="55"/>
  <c r="AC51" i="47"/>
  <c r="AG171" i="55"/>
  <c r="AB18" i="47"/>
  <c r="AF145" i="55"/>
  <c r="AB48" i="47"/>
  <c r="AF163" i="55"/>
  <c r="Z55" i="47"/>
  <c r="AD245" i="55"/>
  <c r="AC46" i="47"/>
  <c r="AG165" i="55"/>
  <c r="AC33" i="47"/>
  <c r="AG85" i="55"/>
  <c r="AA38" i="47"/>
  <c r="AE84" i="55"/>
  <c r="AF169" i="55"/>
  <c r="AB44" i="47"/>
  <c r="AB13" i="47"/>
  <c r="AF146" i="55"/>
  <c r="Z59" i="47"/>
  <c r="AD246" i="55"/>
  <c r="AA53" i="47"/>
  <c r="AE242" i="55"/>
  <c r="AC19" i="47"/>
  <c r="AG150" i="55"/>
  <c r="Z30" i="47"/>
  <c r="AD209" i="55"/>
  <c r="AC20" i="47"/>
  <c r="AG157" i="55"/>
  <c r="AC50" i="47"/>
  <c r="AG166" i="55"/>
  <c r="AD204" i="55"/>
  <c r="Z29" i="47"/>
  <c r="AA35" i="47"/>
  <c r="AE81" i="55"/>
  <c r="AA15" i="47"/>
  <c r="AE140" i="55"/>
  <c r="AA47" i="47"/>
  <c r="AE161" i="55"/>
  <c r="AB41" i="47"/>
  <c r="AF87" i="55"/>
  <c r="AB11" i="47"/>
  <c r="AF143" i="55"/>
  <c r="Z24" i="47"/>
  <c r="AD205" i="55"/>
  <c r="AA12" i="47"/>
  <c r="AE148" i="55"/>
  <c r="AA58" i="47"/>
  <c r="AE241" i="55"/>
  <c r="AB49" i="47"/>
  <c r="AF168" i="55"/>
  <c r="AC61" i="47"/>
  <c r="AG249" i="55"/>
  <c r="Z26" i="47"/>
  <c r="AD199" i="55"/>
  <c r="AA60" i="47"/>
  <c r="AE244" i="55"/>
  <c r="AA54" i="47"/>
  <c r="AE247" i="55"/>
  <c r="AA52" i="47"/>
  <c r="AE240" i="55"/>
  <c r="Z23" i="47"/>
  <c r="AD207" i="55"/>
  <c r="AA40" i="47"/>
  <c r="AE94" i="55"/>
  <c r="AA36" i="47"/>
  <c r="AE77" i="55"/>
  <c r="Z28" i="47"/>
  <c r="AD206" i="55"/>
  <c r="Z21" i="47"/>
  <c r="AD200" i="55"/>
  <c r="AC45" i="47"/>
  <c r="AG167" i="55"/>
  <c r="Z22" i="47"/>
  <c r="AD202" i="55"/>
  <c r="AB57" i="47"/>
  <c r="AF239" i="55"/>
  <c r="AA39" i="47"/>
  <c r="AE82" i="55"/>
  <c r="AA56" i="47"/>
  <c r="AE243" i="55"/>
  <c r="AB34" i="47"/>
  <c r="AF83" i="55"/>
  <c r="AB42" i="47"/>
  <c r="AF162" i="55"/>
  <c r="Z25" i="47"/>
  <c r="AD203" i="55"/>
  <c r="AG78" i="55"/>
  <c r="AC31" i="47"/>
  <c r="Z27" i="47"/>
  <c r="AD201" i="55"/>
  <c r="AB56" i="47" l="1"/>
  <c r="AF243" i="55"/>
  <c r="AA28" i="47"/>
  <c r="AE206" i="55"/>
  <c r="AB60" i="47"/>
  <c r="AF244" i="55"/>
  <c r="AA24" i="47"/>
  <c r="AE205" i="55"/>
  <c r="AA59" i="47"/>
  <c r="AE246" i="55"/>
  <c r="AE245" i="55"/>
  <c r="AA55" i="47"/>
  <c r="AC37" i="47"/>
  <c r="AG79" i="55"/>
  <c r="AE204" i="55"/>
  <c r="AA29" i="47"/>
  <c r="AA27" i="47"/>
  <c r="AE201" i="55"/>
  <c r="AB39" i="47"/>
  <c r="AF82" i="55"/>
  <c r="AB36" i="47"/>
  <c r="AF77" i="55"/>
  <c r="AE199" i="55"/>
  <c r="AA26" i="47"/>
  <c r="AC11" i="47"/>
  <c r="AG143" i="55"/>
  <c r="AD50" i="47"/>
  <c r="AH166" i="55"/>
  <c r="AG146" i="55"/>
  <c r="AC13" i="47"/>
  <c r="AC48" i="47"/>
  <c r="AG163" i="55"/>
  <c r="AC17" i="47"/>
  <c r="AG147" i="55"/>
  <c r="AC57" i="47"/>
  <c r="AG239" i="55"/>
  <c r="AB40" i="47"/>
  <c r="AF94" i="55"/>
  <c r="AD61" i="47"/>
  <c r="AH249" i="55"/>
  <c r="AC41" i="47"/>
  <c r="AG87" i="55"/>
  <c r="AD20" i="47"/>
  <c r="AH157" i="55"/>
  <c r="AC18" i="47"/>
  <c r="AG145" i="55"/>
  <c r="AD31" i="47"/>
  <c r="AH78" i="55"/>
  <c r="AC44" i="47"/>
  <c r="AG169" i="55"/>
  <c r="AH164" i="55"/>
  <c r="AD43" i="47"/>
  <c r="AA25" i="47"/>
  <c r="AE203" i="55"/>
  <c r="AA22" i="47"/>
  <c r="AE202" i="55"/>
  <c r="AA23" i="47"/>
  <c r="AE207" i="55"/>
  <c r="AC49" i="47"/>
  <c r="AG168" i="55"/>
  <c r="AB47" i="47"/>
  <c r="AF161" i="55"/>
  <c r="AE209" i="55"/>
  <c r="AA30" i="47"/>
  <c r="AB38" i="47"/>
  <c r="AF84" i="55"/>
  <c r="AD51" i="47"/>
  <c r="AH171" i="55"/>
  <c r="AF142" i="55"/>
  <c r="AB16" i="47"/>
  <c r="AC42" i="47"/>
  <c r="AG162" i="55"/>
  <c r="AD45" i="47"/>
  <c r="AH167" i="55"/>
  <c r="AB52" i="47"/>
  <c r="AF240" i="55"/>
  <c r="AB58" i="47"/>
  <c r="AF241" i="55"/>
  <c r="AB15" i="47"/>
  <c r="AF140" i="55"/>
  <c r="AD19" i="47"/>
  <c r="AH150" i="55"/>
  <c r="AD33" i="47"/>
  <c r="AH85" i="55"/>
  <c r="AC32" i="47"/>
  <c r="AG80" i="55"/>
  <c r="AC14" i="47"/>
  <c r="AG144" i="55"/>
  <c r="AC34" i="47"/>
  <c r="AG83" i="55"/>
  <c r="AA21" i="47"/>
  <c r="AE200" i="55"/>
  <c r="AF247" i="55"/>
  <c r="AB54" i="47"/>
  <c r="AB12" i="47"/>
  <c r="AF148" i="55"/>
  <c r="AB35" i="47"/>
  <c r="AF81" i="55"/>
  <c r="AB53" i="47"/>
  <c r="AF242" i="55"/>
  <c r="AD46" i="47"/>
  <c r="AH165" i="55"/>
  <c r="AC10" i="47"/>
  <c r="AG141" i="55"/>
  <c r="AB132" i="47"/>
  <c r="AF259" i="55"/>
  <c r="AG148" i="55" l="1"/>
  <c r="AC12" i="47"/>
  <c r="AI85" i="55"/>
  <c r="AE33" i="47"/>
  <c r="AD42" i="47"/>
  <c r="AH162" i="55"/>
  <c r="AD49" i="47"/>
  <c r="AH168" i="55"/>
  <c r="AE31" i="47"/>
  <c r="AI78" i="55"/>
  <c r="AD57" i="47"/>
  <c r="AH239" i="55"/>
  <c r="AB26" i="47"/>
  <c r="AF199" i="55"/>
  <c r="AB55" i="47"/>
  <c r="AF245" i="55"/>
  <c r="AC132" i="47"/>
  <c r="AG259" i="55"/>
  <c r="AE19" i="47"/>
  <c r="AI150" i="55"/>
  <c r="AB23" i="47"/>
  <c r="AF207" i="55"/>
  <c r="AD18" i="47"/>
  <c r="AH145" i="55"/>
  <c r="AD17" i="47"/>
  <c r="AH147" i="55"/>
  <c r="AC36" i="47"/>
  <c r="AG77" i="55"/>
  <c r="AF246" i="55"/>
  <c r="AB59" i="47"/>
  <c r="AC54" i="47"/>
  <c r="AG247" i="55"/>
  <c r="AC16" i="47"/>
  <c r="AG142" i="55"/>
  <c r="AH141" i="55"/>
  <c r="AD10" i="47"/>
  <c r="AF200" i="55"/>
  <c r="AB21" i="47"/>
  <c r="AC15" i="47"/>
  <c r="AG140" i="55"/>
  <c r="AE51" i="47"/>
  <c r="AI171" i="55"/>
  <c r="AB22" i="47"/>
  <c r="AF202" i="55"/>
  <c r="AE20" i="47"/>
  <c r="AI157" i="55"/>
  <c r="AD48" i="47"/>
  <c r="AH163" i="55"/>
  <c r="AC39" i="47"/>
  <c r="AG82" i="55"/>
  <c r="AB24" i="47"/>
  <c r="AF205" i="55"/>
  <c r="AE46" i="47"/>
  <c r="AI165" i="55"/>
  <c r="AD34" i="47"/>
  <c r="AH83" i="55"/>
  <c r="AC58" i="47"/>
  <c r="AG241" i="55"/>
  <c r="AG84" i="55"/>
  <c r="AC38" i="47"/>
  <c r="AB25" i="47"/>
  <c r="AF203" i="55"/>
  <c r="AD41" i="47"/>
  <c r="AH87" i="55"/>
  <c r="AB27" i="47"/>
  <c r="AF201" i="55"/>
  <c r="AC60" i="47"/>
  <c r="AG244" i="55"/>
  <c r="AH146" i="55"/>
  <c r="AD13" i="47"/>
  <c r="AC53" i="47"/>
  <c r="AG242" i="55"/>
  <c r="AD14" i="47"/>
  <c r="AH144" i="55"/>
  <c r="AC52" i="47"/>
  <c r="AG240" i="55"/>
  <c r="AE61" i="47"/>
  <c r="AI249" i="55"/>
  <c r="AI166" i="55"/>
  <c r="AE50" i="47"/>
  <c r="AB28" i="47"/>
  <c r="AF206" i="55"/>
  <c r="AB30" i="47"/>
  <c r="AF209" i="55"/>
  <c r="AI164" i="55"/>
  <c r="AE43" i="47"/>
  <c r="AF204" i="55"/>
  <c r="AB29" i="47"/>
  <c r="AC35" i="47"/>
  <c r="AG81" i="55"/>
  <c r="AD32" i="47"/>
  <c r="AH80" i="55"/>
  <c r="AE45" i="47"/>
  <c r="AI167" i="55"/>
  <c r="AC47" i="47"/>
  <c r="AG161" i="55"/>
  <c r="AD44" i="47"/>
  <c r="AH169" i="55"/>
  <c r="AC40" i="47"/>
  <c r="AG94" i="55"/>
  <c r="AD11" i="47"/>
  <c r="AH143" i="55"/>
  <c r="AD37" i="47"/>
  <c r="AH79" i="55"/>
  <c r="AC56" i="47"/>
  <c r="AG243" i="55"/>
  <c r="AD47" i="47" l="1"/>
  <c r="AH161" i="55"/>
  <c r="AC30" i="47"/>
  <c r="AG209" i="55"/>
  <c r="AD53" i="47"/>
  <c r="AH242" i="55"/>
  <c r="AE48" i="47"/>
  <c r="AI163" i="55"/>
  <c r="AE18" i="47"/>
  <c r="AI145" i="55"/>
  <c r="AE57" i="47"/>
  <c r="AI239" i="55"/>
  <c r="AD38" i="47"/>
  <c r="AH84" i="55"/>
  <c r="AI141" i="55"/>
  <c r="AE10" i="47"/>
  <c r="AD56" i="47"/>
  <c r="AH243" i="55"/>
  <c r="AJ167" i="55"/>
  <c r="AF45" i="47"/>
  <c r="AC28" i="47"/>
  <c r="AG206" i="55"/>
  <c r="AD58" i="47"/>
  <c r="AH241" i="55"/>
  <c r="AF20" i="47"/>
  <c r="AJ157" i="55"/>
  <c r="AD16" i="47"/>
  <c r="AH142" i="55"/>
  <c r="AC23" i="47"/>
  <c r="AG207" i="55"/>
  <c r="AJ78" i="55"/>
  <c r="AF31" i="47"/>
  <c r="AI146" i="55"/>
  <c r="AE13" i="47"/>
  <c r="AI79" i="55"/>
  <c r="AE37" i="47"/>
  <c r="AE32" i="47"/>
  <c r="AI80" i="55"/>
  <c r="AD60" i="47"/>
  <c r="AH244" i="55"/>
  <c r="AE34" i="47"/>
  <c r="AI83" i="55"/>
  <c r="AC22" i="47"/>
  <c r="AG202" i="55"/>
  <c r="AD54" i="47"/>
  <c r="AH247" i="55"/>
  <c r="AF19" i="47"/>
  <c r="AJ150" i="55"/>
  <c r="AE49" i="47"/>
  <c r="AI168" i="55"/>
  <c r="AF50" i="47"/>
  <c r="AJ166" i="55"/>
  <c r="AE11" i="47"/>
  <c r="AI143" i="55"/>
  <c r="AD35" i="47"/>
  <c r="AH81" i="55"/>
  <c r="AF61" i="47"/>
  <c r="AJ249" i="55"/>
  <c r="AG201" i="55"/>
  <c r="AC27" i="47"/>
  <c r="AF46" i="47"/>
  <c r="AJ165" i="55"/>
  <c r="AF51" i="47"/>
  <c r="AJ171" i="55"/>
  <c r="AD132" i="47"/>
  <c r="AH259" i="55"/>
  <c r="AE42" i="47"/>
  <c r="AI162" i="55"/>
  <c r="AC59" i="47"/>
  <c r="AG246" i="55"/>
  <c r="AD40" i="47"/>
  <c r="AH94" i="55"/>
  <c r="AD52" i="47"/>
  <c r="AH240" i="55"/>
  <c r="AI87" i="55"/>
  <c r="AE41" i="47"/>
  <c r="AC24" i="47"/>
  <c r="AG205" i="55"/>
  <c r="AD15" i="47"/>
  <c r="AH140" i="55"/>
  <c r="AD36" i="47"/>
  <c r="AH77" i="55"/>
  <c r="AG245" i="55"/>
  <c r="AC55" i="47"/>
  <c r="AC29" i="47"/>
  <c r="AG204" i="55"/>
  <c r="AF33" i="47"/>
  <c r="AJ85" i="55"/>
  <c r="AE44" i="47"/>
  <c r="AI169" i="55"/>
  <c r="AI144" i="55"/>
  <c r="AE14" i="47"/>
  <c r="AC25" i="47"/>
  <c r="AG203" i="55"/>
  <c r="AD39" i="47"/>
  <c r="AH82" i="55"/>
  <c r="AE17" i="47"/>
  <c r="AI147" i="55"/>
  <c r="AC26" i="47"/>
  <c r="AG199" i="55"/>
  <c r="AF43" i="47"/>
  <c r="AJ164" i="55"/>
  <c r="AC21" i="47"/>
  <c r="AG200" i="55"/>
  <c r="AD12" i="47"/>
  <c r="AH148" i="55"/>
  <c r="AE39" i="47" l="1"/>
  <c r="AI82" i="55"/>
  <c r="AE40" i="47"/>
  <c r="AI94" i="55"/>
  <c r="AG19" i="47"/>
  <c r="AK150" i="55"/>
  <c r="AE58" i="47"/>
  <c r="AI241" i="55"/>
  <c r="AF57" i="47"/>
  <c r="AJ239" i="55"/>
  <c r="AH245" i="55"/>
  <c r="AD55" i="47"/>
  <c r="AD27" i="47"/>
  <c r="AH201" i="55"/>
  <c r="AF37" i="47"/>
  <c r="AJ79" i="55"/>
  <c r="AE12" i="47"/>
  <c r="AI148" i="55"/>
  <c r="AH203" i="55"/>
  <c r="AD25" i="47"/>
  <c r="AI77" i="55"/>
  <c r="AE36" i="47"/>
  <c r="AD59" i="47"/>
  <c r="AH246" i="55"/>
  <c r="AG61" i="47"/>
  <c r="AK249" i="55"/>
  <c r="AI247" i="55"/>
  <c r="AE54" i="47"/>
  <c r="AD28" i="47"/>
  <c r="AH206" i="55"/>
  <c r="AF18" i="47"/>
  <c r="AJ145" i="55"/>
  <c r="AJ146" i="55"/>
  <c r="AF13" i="47"/>
  <c r="AD21" i="47"/>
  <c r="AH200" i="55"/>
  <c r="AE15" i="47"/>
  <c r="AI140" i="55"/>
  <c r="AJ162" i="55"/>
  <c r="AF42" i="47"/>
  <c r="AE35" i="47"/>
  <c r="AI81" i="55"/>
  <c r="AH202" i="55"/>
  <c r="AD22" i="47"/>
  <c r="AF48" i="47"/>
  <c r="AJ163" i="55"/>
  <c r="AF14" i="47"/>
  <c r="AJ144" i="55"/>
  <c r="AG31" i="47"/>
  <c r="AK78" i="55"/>
  <c r="AG45" i="47"/>
  <c r="AK167" i="55"/>
  <c r="AG43" i="47"/>
  <c r="AK164" i="55"/>
  <c r="AF44" i="47"/>
  <c r="AJ169" i="55"/>
  <c r="AD24" i="47"/>
  <c r="AH205" i="55"/>
  <c r="AE132" i="47"/>
  <c r="AI259" i="55"/>
  <c r="AF11" i="47"/>
  <c r="AJ143" i="55"/>
  <c r="AF34" i="47"/>
  <c r="AJ83" i="55"/>
  <c r="AD23" i="47"/>
  <c r="AH207" i="55"/>
  <c r="AE56" i="47"/>
  <c r="AI243" i="55"/>
  <c r="AE53" i="47"/>
  <c r="AI242" i="55"/>
  <c r="AD26" i="47"/>
  <c r="AH199" i="55"/>
  <c r="AG33" i="47"/>
  <c r="AK85" i="55"/>
  <c r="AG51" i="47"/>
  <c r="AK171" i="55"/>
  <c r="AK166" i="55"/>
  <c r="AG50" i="47"/>
  <c r="AE60" i="47"/>
  <c r="AI244" i="55"/>
  <c r="AI142" i="55"/>
  <c r="AE16" i="47"/>
  <c r="AD30" i="47"/>
  <c r="AH209" i="55"/>
  <c r="AF41" i="47"/>
  <c r="AJ87" i="55"/>
  <c r="AF10" i="47"/>
  <c r="AJ141" i="55"/>
  <c r="AF17" i="47"/>
  <c r="AJ147" i="55"/>
  <c r="AD29" i="47"/>
  <c r="AH204" i="55"/>
  <c r="AE52" i="47"/>
  <c r="AI240" i="55"/>
  <c r="AG46" i="47"/>
  <c r="AK165" i="55"/>
  <c r="AF49" i="47"/>
  <c r="AJ168" i="55"/>
  <c r="AF32" i="47"/>
  <c r="AJ80" i="55"/>
  <c r="AG20" i="47"/>
  <c r="AK157" i="55"/>
  <c r="AE38" i="47"/>
  <c r="AI84" i="55"/>
  <c r="AE47" i="47"/>
  <c r="AI161" i="55"/>
  <c r="AH46" i="47" l="1"/>
  <c r="AL165" i="55"/>
  <c r="AE30" i="47"/>
  <c r="AI209" i="55"/>
  <c r="AI199" i="55"/>
  <c r="AE26" i="47"/>
  <c r="AF132" i="47"/>
  <c r="AJ259" i="55"/>
  <c r="AK144" i="55"/>
  <c r="AG14" i="47"/>
  <c r="AE21" i="47"/>
  <c r="AI200" i="55"/>
  <c r="AE59" i="47"/>
  <c r="AI246" i="55"/>
  <c r="AE55" i="47"/>
  <c r="AI245" i="55"/>
  <c r="AF47" i="47"/>
  <c r="AJ161" i="55"/>
  <c r="AJ240" i="55"/>
  <c r="AF52" i="47"/>
  <c r="AF53" i="47"/>
  <c r="AJ242" i="55"/>
  <c r="AE24" i="47"/>
  <c r="AI205" i="55"/>
  <c r="AG48" i="47"/>
  <c r="AK163" i="55"/>
  <c r="AG57" i="47"/>
  <c r="AK239" i="55"/>
  <c r="AF16" i="47"/>
  <c r="AJ142" i="55"/>
  <c r="AG13" i="47"/>
  <c r="AK146" i="55"/>
  <c r="AF36" i="47"/>
  <c r="AJ77" i="55"/>
  <c r="AF38" i="47"/>
  <c r="AJ84" i="55"/>
  <c r="AE29" i="47"/>
  <c r="AI204" i="55"/>
  <c r="AF60" i="47"/>
  <c r="AJ244" i="55"/>
  <c r="AF56" i="47"/>
  <c r="AJ243" i="55"/>
  <c r="AG44" i="47"/>
  <c r="AK169" i="55"/>
  <c r="AG18" i="47"/>
  <c r="AK145" i="55"/>
  <c r="AF58" i="47"/>
  <c r="AJ241" i="55"/>
  <c r="AE22" i="47"/>
  <c r="AI202" i="55"/>
  <c r="AE25" i="47"/>
  <c r="AI203" i="55"/>
  <c r="AH20" i="47"/>
  <c r="AL157" i="55"/>
  <c r="AG17" i="47"/>
  <c r="AK147" i="55"/>
  <c r="AI207" i="55"/>
  <c r="AE23" i="47"/>
  <c r="AH43" i="47"/>
  <c r="AL164" i="55"/>
  <c r="AF35" i="47"/>
  <c r="AJ81" i="55"/>
  <c r="AE28" i="47"/>
  <c r="AI206" i="55"/>
  <c r="AF12" i="47"/>
  <c r="AJ148" i="55"/>
  <c r="AH19" i="47"/>
  <c r="AL150" i="55"/>
  <c r="AH50" i="47"/>
  <c r="AL166" i="55"/>
  <c r="AG32" i="47"/>
  <c r="AK80" i="55"/>
  <c r="AG10" i="47"/>
  <c r="AK141" i="55"/>
  <c r="AH51" i="47"/>
  <c r="AL171" i="55"/>
  <c r="AK83" i="55"/>
  <c r="AG34" i="47"/>
  <c r="AH45" i="47"/>
  <c r="AL167" i="55"/>
  <c r="AG37" i="47"/>
  <c r="AK79" i="55"/>
  <c r="AF40" i="47"/>
  <c r="AJ94" i="55"/>
  <c r="AG42" i="47"/>
  <c r="AK162" i="55"/>
  <c r="AF54" i="47"/>
  <c r="AJ247" i="55"/>
  <c r="AG49" i="47"/>
  <c r="AK168" i="55"/>
  <c r="AG41" i="47"/>
  <c r="AK87" i="55"/>
  <c r="AH33" i="47"/>
  <c r="AL85" i="55"/>
  <c r="AK143" i="55"/>
  <c r="AG11" i="47"/>
  <c r="AL78" i="55"/>
  <c r="AH31" i="47"/>
  <c r="AF15" i="47"/>
  <c r="AJ140" i="55"/>
  <c r="AH61" i="47"/>
  <c r="AL249" i="55"/>
  <c r="AE27" i="47"/>
  <c r="AI201" i="55"/>
  <c r="AF39" i="47"/>
  <c r="AJ82" i="55"/>
  <c r="AG40" i="47" l="1"/>
  <c r="AK94" i="55"/>
  <c r="AH32" i="47"/>
  <c r="AL80" i="55"/>
  <c r="AM164" i="55"/>
  <c r="AI43" i="47"/>
  <c r="AG58" i="47"/>
  <c r="AK241" i="55"/>
  <c r="AG38" i="47"/>
  <c r="AK84" i="55"/>
  <c r="AF24" i="47"/>
  <c r="AJ205" i="55"/>
  <c r="AF21" i="47"/>
  <c r="AJ200" i="55"/>
  <c r="AH11" i="47"/>
  <c r="AL143" i="55"/>
  <c r="AG39" i="47"/>
  <c r="AK82" i="55"/>
  <c r="AI33" i="47"/>
  <c r="AM85" i="55"/>
  <c r="AH37" i="47"/>
  <c r="AL79" i="55"/>
  <c r="AI50" i="47"/>
  <c r="AM166" i="55"/>
  <c r="AH18" i="47"/>
  <c r="AL145" i="55"/>
  <c r="AG36" i="47"/>
  <c r="AK77" i="55"/>
  <c r="AG53" i="47"/>
  <c r="AK242" i="55"/>
  <c r="AF23" i="47"/>
  <c r="AJ207" i="55"/>
  <c r="AH14" i="47"/>
  <c r="AL144" i="55"/>
  <c r="AF27" i="47"/>
  <c r="AJ201" i="55"/>
  <c r="AH41" i="47"/>
  <c r="AL87" i="55"/>
  <c r="AM167" i="55"/>
  <c r="AI45" i="47"/>
  <c r="AI19" i="47"/>
  <c r="AM150" i="55"/>
  <c r="AH17" i="47"/>
  <c r="AL147" i="55"/>
  <c r="AH44" i="47"/>
  <c r="AL169" i="55"/>
  <c r="AH13" i="47"/>
  <c r="AL146" i="55"/>
  <c r="AG132" i="47"/>
  <c r="AK259" i="55"/>
  <c r="AG52" i="47"/>
  <c r="AK240" i="55"/>
  <c r="AI61" i="47"/>
  <c r="AM249" i="55"/>
  <c r="AH49" i="47"/>
  <c r="AL168" i="55"/>
  <c r="AG12" i="47"/>
  <c r="AK148" i="55"/>
  <c r="AI20" i="47"/>
  <c r="AM157" i="55"/>
  <c r="AG56" i="47"/>
  <c r="AK243" i="55"/>
  <c r="AG16" i="47"/>
  <c r="AK142" i="55"/>
  <c r="AG47" i="47"/>
  <c r="AK161" i="55"/>
  <c r="AH34" i="47"/>
  <c r="AL83" i="55"/>
  <c r="AF26" i="47"/>
  <c r="AJ199" i="55"/>
  <c r="AK140" i="55"/>
  <c r="AG15" i="47"/>
  <c r="AG54" i="47"/>
  <c r="AK247" i="55"/>
  <c r="AI51" i="47"/>
  <c r="AM171" i="55"/>
  <c r="AF28" i="47"/>
  <c r="AJ206" i="55"/>
  <c r="AJ203" i="55"/>
  <c r="AF25" i="47"/>
  <c r="AG60" i="47"/>
  <c r="AK244" i="55"/>
  <c r="AH57" i="47"/>
  <c r="AL239" i="55"/>
  <c r="AF55" i="47"/>
  <c r="AJ245" i="55"/>
  <c r="AJ209" i="55"/>
  <c r="AF30" i="47"/>
  <c r="AH42" i="47"/>
  <c r="AL162" i="55"/>
  <c r="AH10" i="47"/>
  <c r="AL141" i="55"/>
  <c r="AK81" i="55"/>
  <c r="AG35" i="47"/>
  <c r="AF22" i="47"/>
  <c r="AJ202" i="55"/>
  <c r="AF29" i="47"/>
  <c r="AJ204" i="55"/>
  <c r="AH48" i="47"/>
  <c r="AL163" i="55"/>
  <c r="AF59" i="47"/>
  <c r="AJ246" i="55"/>
  <c r="AI46" i="47"/>
  <c r="AM165" i="55"/>
  <c r="AI31" i="47"/>
  <c r="AM78" i="55"/>
  <c r="AG22" i="47" l="1"/>
  <c r="AK202" i="55"/>
  <c r="AI57" i="47"/>
  <c r="AM239" i="55"/>
  <c r="AJ20" i="47"/>
  <c r="AN157" i="55"/>
  <c r="AI13" i="47"/>
  <c r="AM146" i="55"/>
  <c r="AG27" i="47"/>
  <c r="AK201" i="55"/>
  <c r="AJ50" i="47"/>
  <c r="AN166" i="55"/>
  <c r="AG24" i="47"/>
  <c r="AK205" i="55"/>
  <c r="AH15" i="47"/>
  <c r="AL140" i="55"/>
  <c r="AN78" i="55"/>
  <c r="AJ31" i="47"/>
  <c r="AH60" i="47"/>
  <c r="AL244" i="55"/>
  <c r="AG26" i="47"/>
  <c r="AK199" i="55"/>
  <c r="AH12" i="47"/>
  <c r="AL148" i="55"/>
  <c r="AI44" i="47"/>
  <c r="AM169" i="55"/>
  <c r="AI14" i="47"/>
  <c r="AM144" i="55"/>
  <c r="AI37" i="47"/>
  <c r="AM79" i="55"/>
  <c r="AH38" i="47"/>
  <c r="AL84" i="55"/>
  <c r="AL81" i="55"/>
  <c r="AH35" i="47"/>
  <c r="AJ46" i="47"/>
  <c r="AN165" i="55"/>
  <c r="AI10" i="47"/>
  <c r="AM141" i="55"/>
  <c r="AI34" i="47"/>
  <c r="AM83" i="55"/>
  <c r="AI49" i="47"/>
  <c r="AM168" i="55"/>
  <c r="AI17" i="47"/>
  <c r="AM147" i="55"/>
  <c r="AG23" i="47"/>
  <c r="AK207" i="55"/>
  <c r="AJ33" i="47"/>
  <c r="AN85" i="55"/>
  <c r="AH58" i="47"/>
  <c r="AL241" i="55"/>
  <c r="AG25" i="47"/>
  <c r="AK203" i="55"/>
  <c r="AG59" i="47"/>
  <c r="AK246" i="55"/>
  <c r="AM162" i="55"/>
  <c r="AI42" i="47"/>
  <c r="AG28" i="47"/>
  <c r="AK206" i="55"/>
  <c r="AH47" i="47"/>
  <c r="AL161" i="55"/>
  <c r="AN249" i="55"/>
  <c r="AJ61" i="47"/>
  <c r="AJ19" i="47"/>
  <c r="AN150" i="55"/>
  <c r="AH53" i="47"/>
  <c r="AL242" i="55"/>
  <c r="AH39" i="47"/>
  <c r="AL82" i="55"/>
  <c r="AJ43" i="47"/>
  <c r="AN164" i="55"/>
  <c r="AI48" i="47"/>
  <c r="AM163" i="55"/>
  <c r="AN171" i="55"/>
  <c r="AJ51" i="47"/>
  <c r="AH16" i="47"/>
  <c r="AL142" i="55"/>
  <c r="AH52" i="47"/>
  <c r="AL240" i="55"/>
  <c r="AH36" i="47"/>
  <c r="AL77" i="55"/>
  <c r="AI11" i="47"/>
  <c r="AM143" i="55"/>
  <c r="AI32" i="47"/>
  <c r="AM80" i="55"/>
  <c r="AK209" i="55"/>
  <c r="AG30" i="47"/>
  <c r="AN167" i="55"/>
  <c r="AJ45" i="47"/>
  <c r="AK204" i="55"/>
  <c r="AG29" i="47"/>
  <c r="AG55" i="47"/>
  <c r="AK245" i="55"/>
  <c r="AH54" i="47"/>
  <c r="AL247" i="55"/>
  <c r="AL243" i="55"/>
  <c r="AH56" i="47"/>
  <c r="AH132" i="47"/>
  <c r="AL259" i="55"/>
  <c r="AI41" i="47"/>
  <c r="AM87" i="55"/>
  <c r="AI18" i="47"/>
  <c r="AM145" i="55"/>
  <c r="AG21" i="47"/>
  <c r="AK200" i="55"/>
  <c r="AH40" i="47"/>
  <c r="AL94" i="55"/>
  <c r="AN80" i="55" l="1"/>
  <c r="AJ32" i="47"/>
  <c r="AJ48" i="47"/>
  <c r="AN163" i="55"/>
  <c r="AI47" i="47"/>
  <c r="AM161" i="55"/>
  <c r="AK33" i="47"/>
  <c r="AO85" i="55"/>
  <c r="AK46" i="47"/>
  <c r="AO165" i="55"/>
  <c r="AI12" i="47"/>
  <c r="AM148" i="55"/>
  <c r="AK50" i="47"/>
  <c r="AO166" i="55"/>
  <c r="AI56" i="47"/>
  <c r="AM243" i="55"/>
  <c r="AI40" i="47"/>
  <c r="AM94" i="55"/>
  <c r="AI54" i="47"/>
  <c r="AM247" i="55"/>
  <c r="AJ11" i="47"/>
  <c r="AN143" i="55"/>
  <c r="AK43" i="47"/>
  <c r="AO164" i="55"/>
  <c r="AH28" i="47"/>
  <c r="AL206" i="55"/>
  <c r="AH23" i="47"/>
  <c r="AL207" i="55"/>
  <c r="AH26" i="47"/>
  <c r="AL199" i="55"/>
  <c r="AH27" i="47"/>
  <c r="AL201" i="55"/>
  <c r="AI35" i="47"/>
  <c r="AM81" i="55"/>
  <c r="AH21" i="47"/>
  <c r="AL200" i="55"/>
  <c r="AH55" i="47"/>
  <c r="AL245" i="55"/>
  <c r="AI36" i="47"/>
  <c r="AM77" i="55"/>
  <c r="AI39" i="47"/>
  <c r="AM82" i="55"/>
  <c r="AJ17" i="47"/>
  <c r="AN147" i="55"/>
  <c r="AI38" i="47"/>
  <c r="AM84" i="55"/>
  <c r="AI60" i="47"/>
  <c r="AM244" i="55"/>
  <c r="AJ13" i="47"/>
  <c r="AN146" i="55"/>
  <c r="AJ42" i="47"/>
  <c r="AN162" i="55"/>
  <c r="AJ18" i="47"/>
  <c r="AN145" i="55"/>
  <c r="AI52" i="47"/>
  <c r="AM240" i="55"/>
  <c r="AI53" i="47"/>
  <c r="AM242" i="55"/>
  <c r="AH59" i="47"/>
  <c r="AL246" i="55"/>
  <c r="AJ49" i="47"/>
  <c r="AN168" i="55"/>
  <c r="AJ37" i="47"/>
  <c r="AN79" i="55"/>
  <c r="AK20" i="47"/>
  <c r="AO157" i="55"/>
  <c r="AH29" i="47"/>
  <c r="AL204" i="55"/>
  <c r="AK31" i="47"/>
  <c r="AO78" i="55"/>
  <c r="AJ41" i="47"/>
  <c r="AN87" i="55"/>
  <c r="AI16" i="47"/>
  <c r="AM142" i="55"/>
  <c r="AO150" i="55"/>
  <c r="AK19" i="47"/>
  <c r="AH25" i="47"/>
  <c r="AL203" i="55"/>
  <c r="AJ34" i="47"/>
  <c r="AN83" i="55"/>
  <c r="AJ14" i="47"/>
  <c r="AN144" i="55"/>
  <c r="AM140" i="55"/>
  <c r="AI15" i="47"/>
  <c r="AJ57" i="47"/>
  <c r="AN239" i="55"/>
  <c r="AO167" i="55"/>
  <c r="AK45" i="47"/>
  <c r="AI132" i="47"/>
  <c r="AM259" i="55"/>
  <c r="AI58" i="47"/>
  <c r="AM241" i="55"/>
  <c r="AJ10" i="47"/>
  <c r="AN141" i="55"/>
  <c r="AJ44" i="47"/>
  <c r="AN169" i="55"/>
  <c r="AH24" i="47"/>
  <c r="AL205" i="55"/>
  <c r="AH22" i="47"/>
  <c r="AL202" i="55"/>
  <c r="AH30" i="47"/>
  <c r="AL209" i="55"/>
  <c r="AK51" i="47"/>
  <c r="AO171" i="55"/>
  <c r="AK61" i="47"/>
  <c r="AO249" i="55"/>
  <c r="AK44" i="47" l="1"/>
  <c r="AO169" i="55"/>
  <c r="AO87" i="55"/>
  <c r="AK41" i="47"/>
  <c r="AI59" i="47"/>
  <c r="AM246" i="55"/>
  <c r="AJ60" i="47"/>
  <c r="AN244" i="55"/>
  <c r="AI21" i="47"/>
  <c r="AM200" i="55"/>
  <c r="AL43" i="47"/>
  <c r="AP164" i="55"/>
  <c r="AM43" i="47" s="1"/>
  <c r="AJ12" i="47"/>
  <c r="AN148" i="55"/>
  <c r="AJ15" i="47"/>
  <c r="AN140" i="55"/>
  <c r="AL61" i="47"/>
  <c r="AP249" i="55"/>
  <c r="AM61" i="47" s="1"/>
  <c r="AK10" i="47"/>
  <c r="AO141" i="55"/>
  <c r="AK14" i="47"/>
  <c r="AO144" i="55"/>
  <c r="AL31" i="47"/>
  <c r="AP78" i="55"/>
  <c r="AM31" i="47" s="1"/>
  <c r="AJ53" i="47"/>
  <c r="AN242" i="55"/>
  <c r="AJ38" i="47"/>
  <c r="AN84" i="55"/>
  <c r="AN81" i="55"/>
  <c r="AJ35" i="47"/>
  <c r="AK11" i="47"/>
  <c r="AO143" i="55"/>
  <c r="AL46" i="47"/>
  <c r="AP165" i="55"/>
  <c r="AM46" i="47" s="1"/>
  <c r="AL51" i="47"/>
  <c r="AP171" i="55"/>
  <c r="AM51" i="47" s="1"/>
  <c r="AJ58" i="47"/>
  <c r="AN241" i="55"/>
  <c r="AK34" i="47"/>
  <c r="AO83" i="55"/>
  <c r="AI29" i="47"/>
  <c r="AM204" i="55"/>
  <c r="AJ52" i="47"/>
  <c r="AN240" i="55"/>
  <c r="AK17" i="47"/>
  <c r="AO147" i="55"/>
  <c r="AI27" i="47"/>
  <c r="AM201" i="55"/>
  <c r="AJ54" i="47"/>
  <c r="AN247" i="55"/>
  <c r="AL33" i="47"/>
  <c r="AP85" i="55"/>
  <c r="AM33" i="47" s="1"/>
  <c r="AI30" i="47"/>
  <c r="AM209" i="55"/>
  <c r="AJ132" i="47"/>
  <c r="AN259" i="55"/>
  <c r="AM203" i="55"/>
  <c r="AI25" i="47"/>
  <c r="AL20" i="47"/>
  <c r="AP157" i="55"/>
  <c r="AM20" i="47" s="1"/>
  <c r="AK18" i="47"/>
  <c r="AO145" i="55"/>
  <c r="AN82" i="55"/>
  <c r="AJ39" i="47"/>
  <c r="AI26" i="47"/>
  <c r="AM199" i="55"/>
  <c r="AN94" i="55"/>
  <c r="AJ40" i="47"/>
  <c r="AJ47" i="47"/>
  <c r="AN161" i="55"/>
  <c r="AI22" i="47"/>
  <c r="AM202" i="55"/>
  <c r="AK37" i="47"/>
  <c r="AO79" i="55"/>
  <c r="AK42" i="47"/>
  <c r="AO162" i="55"/>
  <c r="AJ36" i="47"/>
  <c r="AN77" i="55"/>
  <c r="AI23" i="47"/>
  <c r="AM207" i="55"/>
  <c r="AN243" i="55"/>
  <c r="AJ56" i="47"/>
  <c r="AK48" i="47"/>
  <c r="AO163" i="55"/>
  <c r="AL45" i="47"/>
  <c r="AP167" i="55"/>
  <c r="AM45" i="47" s="1"/>
  <c r="AL19" i="47"/>
  <c r="AP150" i="55"/>
  <c r="AM19" i="47" s="1"/>
  <c r="AI24" i="47"/>
  <c r="AM205" i="55"/>
  <c r="AK57" i="47"/>
  <c r="AO239" i="55"/>
  <c r="AJ16" i="47"/>
  <c r="AN142" i="55"/>
  <c r="AO168" i="55"/>
  <c r="AK49" i="47"/>
  <c r="AK13" i="47"/>
  <c r="AO146" i="55"/>
  <c r="AI55" i="47"/>
  <c r="AM245" i="55"/>
  <c r="AM206" i="55"/>
  <c r="AI28" i="47"/>
  <c r="AL50" i="47"/>
  <c r="AP166" i="55"/>
  <c r="AM50" i="47" s="1"/>
  <c r="AK32" i="47"/>
  <c r="AO80" i="55"/>
  <c r="AL48" i="47" l="1"/>
  <c r="AP163" i="55"/>
  <c r="AM48" i="47" s="1"/>
  <c r="AJ22" i="47"/>
  <c r="AN202" i="55"/>
  <c r="AJ27" i="47"/>
  <c r="AN201" i="55"/>
  <c r="AL49" i="47"/>
  <c r="AP168" i="55"/>
  <c r="AM49" i="47" s="1"/>
  <c r="AL32" i="47"/>
  <c r="AP80" i="55"/>
  <c r="AM32" i="47" s="1"/>
  <c r="AK16" i="47"/>
  <c r="AO142" i="55"/>
  <c r="AK47" i="47"/>
  <c r="AO161" i="55"/>
  <c r="AL17" i="47"/>
  <c r="AP147" i="55"/>
  <c r="AM17" i="47" s="1"/>
  <c r="AL14" i="47"/>
  <c r="AP144" i="55"/>
  <c r="AM14" i="47" s="1"/>
  <c r="AJ21" i="47"/>
  <c r="AN200" i="55"/>
  <c r="AK56" i="47"/>
  <c r="AO243" i="55"/>
  <c r="AN203" i="55"/>
  <c r="AJ25" i="47"/>
  <c r="AP239" i="55"/>
  <c r="AM57" i="47" s="1"/>
  <c r="AL57" i="47"/>
  <c r="AJ23" i="47"/>
  <c r="AN207" i="55"/>
  <c r="AK132" i="47"/>
  <c r="AO259" i="55"/>
  <c r="AO240" i="55"/>
  <c r="AK52" i="47"/>
  <c r="AL11" i="47"/>
  <c r="AP143" i="55"/>
  <c r="AM11" i="47" s="1"/>
  <c r="AL10" i="47"/>
  <c r="AP141" i="55"/>
  <c r="AM10" i="47" s="1"/>
  <c r="AK60" i="47"/>
  <c r="AO244" i="55"/>
  <c r="AK40" i="47"/>
  <c r="AO94" i="55"/>
  <c r="AJ24" i="47"/>
  <c r="AN205" i="55"/>
  <c r="AK36" i="47"/>
  <c r="AO77" i="55"/>
  <c r="AJ26" i="47"/>
  <c r="AN199" i="55"/>
  <c r="AJ30" i="47"/>
  <c r="AN209" i="55"/>
  <c r="AN204" i="55"/>
  <c r="AJ29" i="47"/>
  <c r="AJ59" i="47"/>
  <c r="AN246" i="55"/>
  <c r="AN206" i="55"/>
  <c r="AJ28" i="47"/>
  <c r="AO81" i="55"/>
  <c r="AK35" i="47"/>
  <c r="AJ55" i="47"/>
  <c r="AN245" i="55"/>
  <c r="AP162" i="55"/>
  <c r="AM42" i="47" s="1"/>
  <c r="AL42" i="47"/>
  <c r="AL34" i="47"/>
  <c r="AP83" i="55"/>
  <c r="AM34" i="47" s="1"/>
  <c r="AO84" i="55"/>
  <c r="AK38" i="47"/>
  <c r="AK15" i="47"/>
  <c r="AO140" i="55"/>
  <c r="AK39" i="47"/>
  <c r="AO82" i="55"/>
  <c r="AP87" i="55"/>
  <c r="AM41" i="47" s="1"/>
  <c r="AL41" i="47"/>
  <c r="AL13" i="47"/>
  <c r="AP146" i="55"/>
  <c r="AM13" i="47" s="1"/>
  <c r="AL37" i="47"/>
  <c r="AP79" i="55"/>
  <c r="AM37" i="47" s="1"/>
  <c r="AL18" i="47"/>
  <c r="AP145" i="55"/>
  <c r="AM18" i="47" s="1"/>
  <c r="AK54" i="47"/>
  <c r="AO247" i="55"/>
  <c r="AK58" i="47"/>
  <c r="AO241" i="55"/>
  <c r="AK53" i="47"/>
  <c r="AO242" i="55"/>
  <c r="AK12" i="47"/>
  <c r="AO148" i="55"/>
  <c r="AP169" i="55"/>
  <c r="AM44" i="47" s="1"/>
  <c r="AL44" i="47"/>
  <c r="AL12" i="47" l="1"/>
  <c r="AP148" i="55"/>
  <c r="AM12" i="47" s="1"/>
  <c r="AK30" i="47"/>
  <c r="AO209" i="55"/>
  <c r="AL16" i="47"/>
  <c r="AP142" i="55"/>
  <c r="AM16" i="47" s="1"/>
  <c r="AK25" i="47"/>
  <c r="AO203" i="55"/>
  <c r="AL53" i="47"/>
  <c r="AP242" i="55"/>
  <c r="AM53" i="47" s="1"/>
  <c r="AK55" i="47"/>
  <c r="AO245" i="55"/>
  <c r="AK26" i="47"/>
  <c r="AO199" i="55"/>
  <c r="AL56" i="47"/>
  <c r="AP243" i="55"/>
  <c r="AM56" i="47" s="1"/>
  <c r="AL58" i="47"/>
  <c r="AP241" i="55"/>
  <c r="AM58" i="47" s="1"/>
  <c r="AP82" i="55"/>
  <c r="AM39" i="47" s="1"/>
  <c r="AL39" i="47"/>
  <c r="AL36" i="47"/>
  <c r="AP77" i="55"/>
  <c r="AM36" i="47" s="1"/>
  <c r="AK21" i="47"/>
  <c r="AO200" i="55"/>
  <c r="AL35" i="47"/>
  <c r="AP81" i="55"/>
  <c r="AM35" i="47" s="1"/>
  <c r="AL52" i="47"/>
  <c r="AP240" i="55"/>
  <c r="AM52" i="47" s="1"/>
  <c r="AL54" i="47"/>
  <c r="AP247" i="55"/>
  <c r="AM54" i="47" s="1"/>
  <c r="AL15" i="47"/>
  <c r="AP140" i="55"/>
  <c r="AM15" i="47" s="1"/>
  <c r="AK24" i="47"/>
  <c r="AO205" i="55"/>
  <c r="AL132" i="47"/>
  <c r="AP259" i="55"/>
  <c r="AM132" i="47" s="1"/>
  <c r="AK27" i="47"/>
  <c r="AO201" i="55"/>
  <c r="AK28" i="47"/>
  <c r="AO206" i="55"/>
  <c r="AK59" i="47"/>
  <c r="AO246" i="55"/>
  <c r="AL40" i="47"/>
  <c r="AP94" i="55"/>
  <c r="AM40" i="47" s="1"/>
  <c r="AO207" i="55"/>
  <c r="AK23" i="47"/>
  <c r="AK22" i="47"/>
  <c r="AO202" i="55"/>
  <c r="AL38" i="47"/>
  <c r="AP84" i="55"/>
  <c r="AM38" i="47" s="1"/>
  <c r="AL60" i="47"/>
  <c r="AP244" i="55"/>
  <c r="AM60" i="47" s="1"/>
  <c r="AL47" i="47"/>
  <c r="AP161" i="55"/>
  <c r="AM47" i="47" s="1"/>
  <c r="AK29" i="47"/>
  <c r="AO204" i="55"/>
  <c r="AL22" i="47" l="1"/>
  <c r="AP202" i="55"/>
  <c r="AM22" i="47" s="1"/>
  <c r="AL21" i="47"/>
  <c r="AP200" i="55"/>
  <c r="AM21" i="47" s="1"/>
  <c r="AL55" i="47"/>
  <c r="AP245" i="55"/>
  <c r="AM55" i="47" s="1"/>
  <c r="AL24" i="47"/>
  <c r="AP205" i="55"/>
  <c r="AM24" i="47" s="1"/>
  <c r="AL23" i="47"/>
  <c r="AP207" i="55"/>
  <c r="AM23" i="47" s="1"/>
  <c r="AL29" i="47"/>
  <c r="AP204" i="55"/>
  <c r="AM29" i="47" s="1"/>
  <c r="AL25" i="47"/>
  <c r="AP203" i="55"/>
  <c r="AM25" i="47" s="1"/>
  <c r="AL59" i="47"/>
  <c r="AP246" i="55"/>
  <c r="AM59" i="47" s="1"/>
  <c r="AL28" i="47"/>
  <c r="AP206" i="55"/>
  <c r="AM28" i="47" s="1"/>
  <c r="AL30" i="47"/>
  <c r="AP209" i="55"/>
  <c r="AM30" i="47" s="1"/>
  <c r="AP201" i="55"/>
  <c r="AM27" i="47" s="1"/>
  <c r="AL27" i="47"/>
  <c r="AP199"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D9" i="15" l="1"/>
  <c r="C9" i="15"/>
  <c r="D10" i="15"/>
  <c r="C10"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3"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2"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G13" authorId="0" shapeId="0" xr:uid="{DDFB75D2-F69F-4CEA-974D-66E24343154E}">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5"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5"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5" authorId="1" shapeId="0" xr:uid="{D657ADCE-0F86-41BC-9AA7-7D20BAFA6361}">
      <text>
        <r>
          <rPr>
            <b/>
            <sz val="8"/>
            <color indexed="81"/>
            <rFont val="Tahoma"/>
            <family val="2"/>
          </rPr>
          <t>Bruno Merven:</t>
        </r>
        <r>
          <rPr>
            <sz val="8"/>
            <color indexed="81"/>
            <rFont val="Tahoma"/>
            <family val="2"/>
          </rPr>
          <t xml:space="preserve">
guessed for now</t>
        </r>
      </text>
    </comment>
    <comment ref="S45"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<sst xmlns="http://schemas.openxmlformats.org/spreadsheetml/2006/main" count="4393" uniqueCount="714">
  <si>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</si>
  <si>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</si>
  <si>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</si>
  <si>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</si>
  <si>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</si>
  <si>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</si>
  <si>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</si>
  <si>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</si>
  <si>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</si>
  <si>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</si>
  <si>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</si>
  <si>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</si>
  <si>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</si>
  <si>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</si>
  <si>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</si>
  <si>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</si>
  <si>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</si>
  <si>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</si>
  <si>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</si>
  <si>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</si>
  <si>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</si>
  <si>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</si>
  <si>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</si>
  <si>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</si>
  <si>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</si>
  <si>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</si>
  <si>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</si>
  <si>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</si>
  <si>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</si>
  <si>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</si>
  <si>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</si>
  <si>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</si>
  <si>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</si>
  <si>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</si>
  <si>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</si>
  <si>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</si>
  <si>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</si>
  <si>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</si>
  <si>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</si>
  <si>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</si>
  <si>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</si>
  <si>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</si>
  <si>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</si>
  <si>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</si>
  <si>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</si>
  <si>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</si>
  <si>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</si>
  <si>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</si>
  <si>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</si>
  <si>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</si>
  <si>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</si>
  <si>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</si>
  <si>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</si>
  <si>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</si>
  <si>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</si>
  <si>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</si>
  <si>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</si>
  <si>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</si>
  <si>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</si>
  <si>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</si>
  <si>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</si>
  <si>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</si>
  <si>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</si>
  <si>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</si>
  <si>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</si>
  <si>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</si>
  <si>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</si>
  <si>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</si>
  <si>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</si>
  <si>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</si>
  <si>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</si>
  <si>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</si>
  <si>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</si>
  <si>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</si>
  <si>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</si>
  <si>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</si>
  <si>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</si>
  <si>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</si>
  <si>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</si>
  <si>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</si>
  <si>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</si>
  <si>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</si>
  <si>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</si>
  <si>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</si>
  <si>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</si>
  <si>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</si>
  <si>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</si>
  <si>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</si>
  <si>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</si>
  <si>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</si>
  <si>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</si>
  <si>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</si>
  <si>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</si>
  <si>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</si>
  <si>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</si>
  <si>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</si>
  <si>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</si>
  <si>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</si>
  <si>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</si>
  <si>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</si>
  <si>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</si>
  <si>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</si>
  <si>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</si>
  <si>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</si>
  <si>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</si>
  <si>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</si>
  <si>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</si>
  <si>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</si>
  <si>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</si>
  <si>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</si>
  <si>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</si>
  <si>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</si>
  <si>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</si>
  <si>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</si>
  <si>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</si>
  <si>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</si>
  <si>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</si>
  <si>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</si>
  <si>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</si>
  <si>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</si>
  <si>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</si>
  <si>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</si>
  <si>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</si>
  <si>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</si>
  <si>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</si>
  <si>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</si>
  <si>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</si>
  <si>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</si>
  <si>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</si>
  <si>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</si>
  <si>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</si>
  <si>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</si>
  <si>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</si>
  <si>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</si>
  <si>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</si>
  <si>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</si>
  <si>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</si>
  <si>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</si>
  <si>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</si>
  <si>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</si>
  <si>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</si>
  <si>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</si>
  <si>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</si>
  <si>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</si>
  <si>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</si>
  <si>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</si>
  <si>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</si>
  <si>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</si>
  <si>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</si>
  <si>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</si>
  <si>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</si>
  <si>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</si>
  <si>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</si>
  <si>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</si>
  <si>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</si>
  <si>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</si>
  <si>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</si>
  <si>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</si>
  <si>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</si>
  <si>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</si>
  <si>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</si>
  <si>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</si>
  <si>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</si>
  <si>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</si>
  <si>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</si>
  <si>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</si>
  <si>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</si>
  <si>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</si>
  <si>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</si>
  <si>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</si>
  <si>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</si>
  <si>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</si>
  <si>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</si>
  <si>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</si>
  <si>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</si>
  <si>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</si>
  <si>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</si>
  <si>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</si>
  <si>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</si>
  <si>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</si>
  <si>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</si>
  <si>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</si>
  <si>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</si>
  <si>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</si>
  <si>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</si>
  <si>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</si>
  <si>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</si>
  <si>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</si>
  <si>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</si>
  <si>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</si>
  <si>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</si>
  <si>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</si>
  <si>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</si>
  <si>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</si>
  <si>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</si>
  <si>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</si>
  <si>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</si>
  <si>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</si>
  <si>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</si>
  <si>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</si>
  <si>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</si>
  <si>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</si>
  <si>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</si>
  <si>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</si>
  <si>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</si>
  <si>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</si>
  <si>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</si>
  <si>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</si>
  <si>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</si>
  <si>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</si>
  <si>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</si>
  <si>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</si>
  <si>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</si>
  <si>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</si>
  <si>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</si>
  <si>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</si>
  <si>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</si>
  <si>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</si>
  <si>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</si>
  <si>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</si>
  <si>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</si>
  <si>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</si>
  <si>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</si>
  <si>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</si>
  <si>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</si>
  <si>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</si>
  <si>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</si>
  <si>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</si>
  <si>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</si>
  <si>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</si>
  <si>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</si>
  <si>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</si>
  <si>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</si>
  <si>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</si>
  <si>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</si>
  <si>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</si>
  <si>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</si>
  <si>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</si>
  <si>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</si>
  <si>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</si>
  <si>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</si>
  <si>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</si>
  <si>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</si>
  <si>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</si>
  <si>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</si>
  <si>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</si>
  <si>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</si>
  <si>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</si>
  <si>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</si>
  <si>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</si>
  <si>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</si>
  <si>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</si>
  <si>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</si>
  <si>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</si>
  <si>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</si>
  <si>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</si>
  <si>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</si>
  <si>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</si>
  <si>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</si>
  <si>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</si>
  <si>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</si>
  <si>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</si>
  <si>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</si>
  <si>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</si>
  <si>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</si>
  <si>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</si>
  <si>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</si>
  <si>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</si>
  <si>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</si>
  <si>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</si>
  <si>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</si>
  <si>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</si>
  <si>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</si>
  <si>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</si>
  <si>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</si>
  <si>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</si>
  <si>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</si>
  <si>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</si>
  <si>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</si>
  <si>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</si>
  <si>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</si>
  <si>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</si>
  <si>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</si>
  <si>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</si>
  <si>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</si>
  <si>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</si>
  <si>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</si>
  <si>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</si>
  <si>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</si>
  <si>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</si>
  <si>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</si>
  <si>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</si>
  <si>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</si>
  <si>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</si>
  <si>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</si>
  <si>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</si>
  <si>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</si>
  <si>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</si>
  <si>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</si>
  <si>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</si>
  <si>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</si>
  <si>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</si>
  <si>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</si>
  <si>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</si>
  <si>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</si>
  <si>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</si>
  <si>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</si>
  <si>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</si>
  <si>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</si>
  <si>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</si>
  <si>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</si>
  <si>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</si>
  <si>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</si>
  <si>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</si>
  <si>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</si>
  <si>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</si>
  <si>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</si>
  <si>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</si>
  <si>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</si>
  <si>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</si>
  <si>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</si>
  <si>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</si>
  <si>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</si>
  <si>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</si>
  <si>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</si>
  <si>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</si>
  <si>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</si>
  <si>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</si>
  <si>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</si>
  <si>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</si>
  <si>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</si>
  <si>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</si>
  <si>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</si>
  <si>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</si>
  <si>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</si>
  <si>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</si>
  <si>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</si>
  <si>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</si>
  <si>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</si>
  <si>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</si>
  <si>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</si>
  <si>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</si>
  <si>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</si>
  <si>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</si>
  <si>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</si>
  <si>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</si>
  <si>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</si>
  <si>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</si>
  <si>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</si>
  <si>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</si>
  <si>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</si>
  <si>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</si>
  <si>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</si>
  <si>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</si>
  <si>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</si>
  <si>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</si>
  <si>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</si>
  <si>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</si>
  <si>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</si>
  <si>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</si>
  <si>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</si>
  <si>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</si>
  <si>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</si>
  <si>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</si>
  <si>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</si>
  <si>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</si>
  <si>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</si>
  <si>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</si>
  <si>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</si>
  <si>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</si>
  <si>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</si>
  <si>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</si>
  <si>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</si>
  <si>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</si>
  <si>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</si>
  <si>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</si>
  <si>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</si>
  <si>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</si>
  <si>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</si>
  <si>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</si>
  <si>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</si>
  <si>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</si>
  <si>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</si>
  <si>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</si>
  <si>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</si>
  <si>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</si>
  <si>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</si>
  <si>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</si>
  <si>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</si>
  <si>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</si>
  <si>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</si>
  <si>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</si>
  <si>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</si>
  <si>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</si>
  <si>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</si>
  <si>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</si>
  <si>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</si>
  <si>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</si>
  <si>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</si>
  <si>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</si>
  <si>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</si>
  <si>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</si>
  <si>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</si>
  <si>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</si>
  <si>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</si>
  <si>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</si>
  <si>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</si>
  <si>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</si>
  <si>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</si>
  <si>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</si>
  <si>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</si>
  <si>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</si>
  <si>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</si>
  <si>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</si>
  <si>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</si>
  <si>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</si>
  <si>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</si>
  <si>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</si>
  <si>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</si>
  <si>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</si>
  <si>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</si>
  <si>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</si>
  <si>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</si>
  <si>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</si>
  <si>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</si>
  <si>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</si>
  <si>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</si>
  <si>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</si>
  <si>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</si>
  <si>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</si>
  <si>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</si>
  <si>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</si>
  <si>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</si>
  <si>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</si>
  <si>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</si>
  <si>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</si>
  <si>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</si>
  <si>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</si>
  <si>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</si>
  <si>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</si>
  <si>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</si>
  <si>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</si>
  <si>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</si>
  <si>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</si>
  <si>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</si>
  <si>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</si>
  <si>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</si>
  <si>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</si>
  <si>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</si>
  <si>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</si>
  <si>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</si>
  <si>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</si>
  <si>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</si>
  <si>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</si>
  <si>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</si>
  <si>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</si>
  <si>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</si>
  <si>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</si>
  <si>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</si>
  <si>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</si>
  <si>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</si>
  <si>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</si>
  <si>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</si>
  <si>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</si>
  <si>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</si>
  <si>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</si>
  <si>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</si>
  <si>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</si>
  <si>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</si>
  <si>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</si>
  <si>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</si>
  <si>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</si>
  <si>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</si>
  <si>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</si>
  <si>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</si>
  <si>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</si>
  <si>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</si>
  <si>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</si>
  <si>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</si>
  <si>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</si>
  <si>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</si>
  <si>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</si>
  <si>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</si>
  <si>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</si>
  <si>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</si>
  <si>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</si>
  <si>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</si>
  <si>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</si>
  <si>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</si>
  <si>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</si>
  <si>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</si>
  <si>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</si>
  <si>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</si>
  <si>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</si>
  <si>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</si>
  <si>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</si>
  <si>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</si>
  <si>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</si>
  <si>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</si>
  <si>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</si>
  <si>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</si>
  <si>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</si>
  <si>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</si>
  <si>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</si>
  <si>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</si>
  <si>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</si>
  <si>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</si>
  <si>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</si>
  <si>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</si>
  <si>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</si>
  <si>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</si>
  <si>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</si>
  <si>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</si>
  <si>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</si>
  <si>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</si>
  <si>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</si>
  <si>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</si>
  <si>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</si>
  <si>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</si>
  <si>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</si>
  <si>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</si>
  <si>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</si>
  <si>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</si>
  <si>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</si>
  <si>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</si>
  <si>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</si>
  <si>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</si>
  <si>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</si>
  <si>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</si>
  <si>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</si>
  <si>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</si>
  <si>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</si>
  <si>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</si>
  <si>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</si>
  <si>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</si>
  <si>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</si>
  <si>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</si>
  <si>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</si>
  <si>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</si>
  <si>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</si>
  <si>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</si>
  <si>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</si>
  <si>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</si>
  <si>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</si>
  <si>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</si>
  <si>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</si>
  <si>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</si>
  <si>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</si>
  <si>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</si>
  <si>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</si>
  <si>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</si>
  <si>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</si>
  <si>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</si>
  <si>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</si>
  <si>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</si>
  <si>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</si>
  <si>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</si>
  <si>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</si>
  <si>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</si>
  <si>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</si>
  <si>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</si>
  <si>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</si>
  <si>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</si>
  <si>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</si>
  <si>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</si>
  <si>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</si>
  <si>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</si>
  <si>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</si>
  <si>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</si>
  <si>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</si>
  <si>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</si>
  <si>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</si>
  <si>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</si>
  <si>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</si>
  <si>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</si>
  <si>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</si>
  <si>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</si>
  <si>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</si>
  <si>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</si>
  <si>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</si>
  <si>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</si>
  <si>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</si>
  <si>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</si>
  <si>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</si>
  <si>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</si>
  <si>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</si>
  <si>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</si>
  <si>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</si>
  <si>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</si>
  <si>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</si>
  <si>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</si>
  <si>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</si>
  <si>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</si>
  <si>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</si>
  <si>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</si>
  <si>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</si>
  <si>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</si>
  <si>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</si>
  <si>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</si>
  <si>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</si>
  <si>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</si>
  <si>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</si>
  <si>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</si>
  <si>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</si>
  <si>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</si>
  <si>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</si>
  <si>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</si>
  <si>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</si>
  <si>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</si>
  <si>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</si>
  <si>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</si>
  <si>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</si>
  <si>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</si>
  <si>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</si>
  <si>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</si>
  <si>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</si>
  <si>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</si>
  <si>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</si>
  <si>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</si>
  <si>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</si>
  <si>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</si>
  <si>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</si>
  <si>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</si>
  <si>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</si>
  <si>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</si>
  <si>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</si>
  <si>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</si>
  <si>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</si>
  <si>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</si>
  <si>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</si>
  <si>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</si>
  <si>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</si>
  <si>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</si>
  <si>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</si>
  <si>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</si>
  <si>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</si>
  <si>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</si>
  <si>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</si>
  <si>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</si>
  <si>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</si>
  <si>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</si>
  <si>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</si>
  <si>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</si>
  <si>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</si>
  <si>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</si>
  <si>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</si>
  <si>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</si>
  <si>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</si>
  <si>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</si>
  <si>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</si>
  <si>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</si>
  <si>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</si>
  <si>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</si>
  <si>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</si>
  <si>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</si>
  <si>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</si>
  <si>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</si>
  <si>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</si>
  <si>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</si>
  <si>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</si>
  <si>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</si>
  <si>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</si>
  <si>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</si>
  <si>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</si>
  <si>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</si>
  <si>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</si>
  <si>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</si>
  <si>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</si>
  <si>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</si>
  <si>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</si>
  <si>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</si>
  <si>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</si>
  <si>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</si>
  <si>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</si>
  <si>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</si>
  <si>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</si>
  <si>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</si>
  <si>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</si>
  <si>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</si>
  <si>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</si>
  <si>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</si>
  <si>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</si>
  <si>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</si>
  <si>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</si>
  <si>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</si>
  <si>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</si>
  <si>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</si>
  <si>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</si>
  <si>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</si>
  <si>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</si>
  <si>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</si>
  <si>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</si>
  <si>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</si>
  <si>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</si>
  <si>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</si>
  <si>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</si>
  <si>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</si>
  <si>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</si>
  <si>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</si>
  <si>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</si>
  <si>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</si>
  <si>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</si>
  <si>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</si>
  <si>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</si>
  <si>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</si>
  <si>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</si>
  <si>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</si>
  <si>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</si>
  <si>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</si>
  <si>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</si>
  <si>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</si>
  <si>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PGM</t>
  </si>
  <si>
    <t>IPGMD</t>
  </si>
  <si>
    <t>Industry - demand for PGMS - 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</si>
</sst>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69">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microsoft.com/office/2017/10/relationships/person" Target="persons/person.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26.717969633653862</c:v>
                </c:pt>
                <c:pt idx="3">
                  <c:v>22.165861740238782</c:v>
                </c:pt>
                <c:pt idx="4" formatCode="0.000">
                  <c:v>17.40666532285039</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21.64059299856352</c:v>
                </c:pt>
                <c:pt idx="3">
                  <c:v>25.004368487628316</c:v>
                </c:pt>
                <c:pt idx="4" formatCode="0.000">
                  <c:v>27.710388980089981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12.041448913998744</c:v>
                </c:pt>
                <c:pt idx="2">
                  <c:v>17.682228228476674</c:v>
                </c:pt>
                <c:pt idx="3">
                  <c:v>24.255380765374309</c:v>
                </c:pt>
                <c:pt idx="4" formatCode="0.000">
                  <c:v>30.400854651449823</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26.717969633653862</c:v>
                </c:pt>
                <c:pt idx="3">
                  <c:v>22.165861740238782</c:v>
                </c:pt>
                <c:pt idx="4">
                  <c:v>17.40666532285039</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21.64059299856352</c:v>
                </c:pt>
                <c:pt idx="3">
                  <c:v>25.004368487628316</c:v>
                </c:pt>
                <c:pt idx="4">
                  <c:v>27.710388980089981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12.041448913998744</c:v>
                </c:pt>
                <c:pt idx="2">
                  <c:v>17.682228228476674</c:v>
                </c:pt>
                <c:pt idx="3">
                  <c:v>24.255380765374309</c:v>
                </c:pt>
                <c:pt idx="4">
                  <c:v>30.400854651449823</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20.623847700011289</c:v>
                </c:pt>
                <c:pt idx="8">
                  <c:v>20.5662495762456</c:v>
                </c:pt>
                <c:pt idx="9">
                  <c:v>20.481571758024391</c:v>
                </c:pt>
                <c:pt idx="10">
                  <c:v>20.339838074555566</c:v>
                </c:pt>
                <c:pt idx="11">
                  <c:v>20.149894863666439</c:v>
                </c:pt>
                <c:pt idx="12">
                  <c:v>19.925475216021628</c:v>
                </c:pt>
                <c:pt idx="13">
                  <c:v>19.672045733068344</c:v>
                </c:pt>
                <c:pt idx="14">
                  <c:v>19.395963367656073</c:v>
                </c:pt>
                <c:pt idx="15">
                  <c:v>19.119548820557274</c:v>
                </c:pt>
                <c:pt idx="16">
                  <c:v>18.848540035538857</c:v>
                </c:pt>
                <c:pt idx="17">
                  <c:v>17.206774375564432</c:v>
                </c:pt>
                <c:pt idx="18">
                  <c:v>15.637196170283003</c:v>
                </c:pt>
                <c:pt idx="19">
                  <c:v>13.945135983481869</c:v>
                </c:pt>
                <c:pt idx="20">
                  <c:v>12.27975900570342</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4.4065124054969346E-2</c:v>
                </c:pt>
                <c:pt idx="8">
                  <c:v>4.3942059314287268E-2</c:v>
                </c:pt>
                <c:pt idx="9">
                  <c:v>4.3761135821304933E-2</c:v>
                </c:pt>
                <c:pt idx="10">
                  <c:v>4.3458306182739569E-2</c:v>
                </c:pt>
                <c:pt idx="11">
                  <c:v>4.3052471574524145E-2</c:v>
                </c:pt>
                <c:pt idx="12">
                  <c:v>4.2572974258713592E-2</c:v>
                </c:pt>
                <c:pt idx="13">
                  <c:v>4.2031494231903797E-2</c:v>
                </c:pt>
                <c:pt idx="14">
                  <c:v>4.1441613824608384E-2</c:v>
                </c:pt>
                <c:pt idx="15">
                  <c:v>4.0851023674522077E-2</c:v>
                </c:pt>
                <c:pt idx="16">
                  <c:v>4.0271983531017887E-2</c:v>
                </c:pt>
                <c:pt idx="17">
                  <c:v>3.6764170220511233E-2</c:v>
                </c:pt>
                <c:pt idx="18">
                  <c:v>3.3410593364449376E-2</c:v>
                </c:pt>
                <c:pt idx="19">
                  <c:v>2.9795320253223592E-2</c:v>
                </c:pt>
                <c:pt idx="20">
                  <c:v>2.6237058759464742E-2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14.360006671953968</c:v>
                </c:pt>
                <c:pt idx="8">
                  <c:v>14.319902155396329</c:v>
                </c:pt>
                <c:pt idx="9">
                  <c:v>14.260942544546294</c:v>
                </c:pt>
                <c:pt idx="10">
                  <c:v>14.162255981793418</c:v>
                </c:pt>
                <c:pt idx="11">
                  <c:v>14.030002009821994</c:v>
                </c:pt>
                <c:pt idx="12">
                  <c:v>13.873742727636968</c:v>
                </c:pt>
                <c:pt idx="13">
                  <c:v>13.697284429504897</c:v>
                </c:pt>
                <c:pt idx="14">
                  <c:v>13.505053345034325</c:v>
                </c:pt>
                <c:pt idx="15">
                  <c:v>13.312590968551506</c:v>
                </c:pt>
                <c:pt idx="16">
                  <c:v>13.12389252500062</c:v>
                </c:pt>
                <c:pt idx="17">
                  <c:v>11.980761225063569</c:v>
                </c:pt>
                <c:pt idx="18">
                  <c:v>10.887892725070596</c:v>
                </c:pt>
                <c:pt idx="19">
                  <c:v>9.709742269091489</c:v>
                </c:pt>
                <c:pt idx="20">
                  <c:v>8.5501708418740563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10.980583184651657</c:v>
                </c:pt>
                <c:pt idx="8">
                  <c:v>10.949916696104582</c:v>
                </c:pt>
                <c:pt idx="9">
                  <c:v>10.904832391740159</c:v>
                </c:pt>
                <c:pt idx="10">
                  <c:v>10.829370309007864</c:v>
                </c:pt>
                <c:pt idx="11">
                  <c:v>10.728240429760028</c:v>
                </c:pt>
                <c:pt idx="12">
                  <c:v>10.608754548896355</c:v>
                </c:pt>
                <c:pt idx="13">
                  <c:v>10.473823203422432</c:v>
                </c:pt>
                <c:pt idx="14">
                  <c:v>10.326830972713552</c:v>
                </c:pt>
                <c:pt idx="15">
                  <c:v>10.179661881280408</c:v>
                </c:pt>
                <c:pt idx="16">
                  <c:v>10.035370934656298</c:v>
                </c:pt>
                <c:pt idx="17">
                  <c:v>9.1612593400946363</c:v>
                </c:pt>
                <c:pt idx="18">
                  <c:v>8.3255819098399719</c:v>
                </c:pt>
                <c:pt idx="19">
                  <c:v>7.4246924199220992</c:v>
                </c:pt>
                <c:pt idx="20">
                  <c:v>6.5380096483900925</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5.8149637935022485</c:v>
                </c:pt>
                <c:pt idx="8">
                  <c:v>5.7987238071940208</c:v>
                </c:pt>
                <c:pt idx="9">
                  <c:v>5.7748486092081075</c:v>
                </c:pt>
                <c:pt idx="10">
                  <c:v>5.7348863165419104</c:v>
                </c:pt>
                <c:pt idx="11">
                  <c:v>5.6813311841433505</c:v>
                </c:pt>
                <c:pt idx="12">
                  <c:v>5.6180553034935725</c:v>
                </c:pt>
                <c:pt idx="13">
                  <c:v>5.5466000014076027</c:v>
                </c:pt>
                <c:pt idx="14">
                  <c:v>5.4687576422974766</c:v>
                </c:pt>
                <c:pt idx="15">
                  <c:v>5.3908216234344222</c:v>
                </c:pt>
                <c:pt idx="16">
                  <c:v>5.3144097775206127</c:v>
                </c:pt>
                <c:pt idx="17">
                  <c:v>4.8515083825417618</c:v>
                </c:pt>
                <c:pt idx="18">
                  <c:v>4.4089604851978166</c:v>
                </c:pt>
                <c:pt idx="19">
                  <c:v>3.9318783778338324</c:v>
                </c:pt>
                <c:pt idx="20">
                  <c:v>3.4623196917352841</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5.2780877773088477</c:v>
                </c:pt>
                <c:pt idx="8">
                  <c:v>5.263347174223254</c:v>
                </c:pt>
                <c:pt idx="9">
                  <c:v>5.2416762928308209</c:v>
                </c:pt>
                <c:pt idx="10">
                  <c:v>5.2054035840118278</c:v>
                </c:pt>
                <c:pt idx="11">
                  <c:v>5.1567930165581055</c:v>
                </c:pt>
                <c:pt idx="12">
                  <c:v>5.0993591847895852</c:v>
                </c:pt>
                <c:pt idx="13">
                  <c:v>5.0345011100092565</c:v>
                </c:pt>
                <c:pt idx="14">
                  <c:v>4.9638456736615453</c:v>
                </c:pt>
                <c:pt idx="15">
                  <c:v>4.8931052248503502</c:v>
                </c:pt>
                <c:pt idx="16">
                  <c:v>4.8237482272349999</c:v>
                </c:pt>
                <c:pt idx="17">
                  <c:v>4.4035849585200326</c:v>
                </c:pt>
                <c:pt idx="18">
                  <c:v>4.0018960175751399</c:v>
                </c:pt>
                <c:pt idx="19">
                  <c:v>3.5688612938741353</c:v>
                </c:pt>
                <c:pt idx="20">
                  <c:v>3.1426553792998555</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7.1778217297191773</c:v>
                </c:pt>
                <c:pt idx="8">
                  <c:v>7.1577755642135914</c:v>
                </c:pt>
                <c:pt idx="9">
                  <c:v>7.1283047160724333</c:v>
                </c:pt>
                <c:pt idx="10">
                  <c:v>7.078976427392571</c:v>
                </c:pt>
                <c:pt idx="11">
                  <c:v>7.0128695337438236</c:v>
                </c:pt>
                <c:pt idx="12">
                  <c:v>6.934763631931915</c:v>
                </c:pt>
                <c:pt idx="13">
                  <c:v>6.8465612908288733</c:v>
                </c:pt>
                <c:pt idx="14">
                  <c:v>6.7504749527956749</c:v>
                </c:pt>
                <c:pt idx="15">
                  <c:v>6.6542730038947839</c:v>
                </c:pt>
                <c:pt idx="16">
                  <c:v>6.5599524496342454</c:v>
                </c:pt>
                <c:pt idx="17">
                  <c:v>5.9885604668829027</c:v>
                </c:pt>
                <c:pt idx="18">
                  <c:v>5.4422922480598697</c:v>
                </c:pt>
                <c:pt idx="19">
                  <c:v>4.8533960074807068</c:v>
                </c:pt>
                <c:pt idx="20">
                  <c:v>4.2737864587122854</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18.600046713120246</c:v>
                </c:pt>
                <c:pt idx="8">
                  <c:v>18.972566020866775</c:v>
                </c:pt>
                <c:pt idx="9">
                  <c:v>19.303782602950488</c:v>
                </c:pt>
                <c:pt idx="10">
                  <c:v>19.640396744650598</c:v>
                </c:pt>
                <c:pt idx="11">
                  <c:v>19.986678056132629</c:v>
                </c:pt>
                <c:pt idx="12">
                  <c:v>20.350278657673837</c:v>
                </c:pt>
                <c:pt idx="13">
                  <c:v>20.709013633636687</c:v>
                </c:pt>
                <c:pt idx="14">
                  <c:v>21.076154187824912</c:v>
                </c:pt>
                <c:pt idx="15">
                  <c:v>21.438385530048933</c:v>
                </c:pt>
                <c:pt idx="16">
                  <c:v>21.804978716706668</c:v>
                </c:pt>
                <c:pt idx="17">
                  <c:v>23.605518005685752</c:v>
                </c:pt>
                <c:pt idx="18">
                  <c:v>25.194306030967709</c:v>
                </c:pt>
                <c:pt idx="19">
                  <c:v>26.638290372257512</c:v>
                </c:pt>
                <c:pt idx="20">
                  <c:v>27.9208819269709</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7.4964434449275322E-2</c:v>
                </c:pt>
                <c:pt idx="8">
                  <c:v>7.6465812357480026E-2</c:v>
                </c:pt>
                <c:pt idx="9">
                  <c:v>7.7800726411142759E-2</c:v>
                </c:pt>
                <c:pt idx="10">
                  <c:v>7.9157394442647064E-2</c:v>
                </c:pt>
                <c:pt idx="11">
                  <c:v>8.0553024414763891E-2</c:v>
                </c:pt>
                <c:pt idx="12">
                  <c:v>8.2018456941915882E-2</c:v>
                </c:pt>
                <c:pt idx="13">
                  <c:v>8.3464279364031627E-2</c:v>
                </c:pt>
                <c:pt idx="14">
                  <c:v>8.4943979089124239E-2</c:v>
                </c:pt>
                <c:pt idx="15">
                  <c:v>8.6403893041408622E-2</c:v>
                </c:pt>
                <c:pt idx="16">
                  <c:v>8.7881386691538513E-2</c:v>
                </c:pt>
                <c:pt idx="17">
                  <c:v>9.5138164676230694E-2</c:v>
                </c:pt>
                <c:pt idx="18">
                  <c:v>0.10154151395873702</c:v>
                </c:pt>
                <c:pt idx="19">
                  <c:v>0.10736125576734458</c:v>
                </c:pt>
                <c:pt idx="20">
                  <c:v>0.11253053044775083</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10.963093275303043</c:v>
                </c:pt>
                <c:pt idx="8">
                  <c:v>11.182660676431974</c:v>
                </c:pt>
                <c:pt idx="9">
                  <c:v>11.377883749777775</c:v>
                </c:pt>
                <c:pt idx="10">
                  <c:v>11.576288210269869</c:v>
                </c:pt>
                <c:pt idx="11">
                  <c:v>11.780390617958655</c:v>
                </c:pt>
                <c:pt idx="12">
                  <c:v>11.994701225406793</c:v>
                </c:pt>
                <c:pt idx="13">
                  <c:v>12.206143974086565</c:v>
                </c:pt>
                <c:pt idx="14">
                  <c:v>12.422541072588086</c:v>
                </c:pt>
                <c:pt idx="15">
                  <c:v>12.636044621976428</c:v>
                </c:pt>
                <c:pt idx="16">
                  <c:v>12.852119095412258</c:v>
                </c:pt>
                <c:pt idx="17">
                  <c:v>13.913378804883926</c:v>
                </c:pt>
                <c:pt idx="18">
                  <c:v>14.849829749577747</c:v>
                </c:pt>
                <c:pt idx="19">
                  <c:v>15.700931645492366</c:v>
                </c:pt>
                <c:pt idx="20">
                  <c:v>16.456906674228193</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10.865103999220814</c:v>
                </c:pt>
                <c:pt idx="8">
                  <c:v>11.082708883918698</c:v>
                </c:pt>
                <c:pt idx="9">
                  <c:v>11.276187032985254</c:v>
                </c:pt>
                <c:pt idx="10">
                  <c:v>11.472818133626538</c:v>
                </c:pt>
                <c:pt idx="11">
                  <c:v>11.675096252615608</c:v>
                </c:pt>
                <c:pt idx="12">
                  <c:v>11.88749132940527</c:v>
                </c:pt>
                <c:pt idx="13">
                  <c:v>12.097044180648647</c:v>
                </c:pt>
                <c:pt idx="14">
                  <c:v>12.311507099216094</c:v>
                </c:pt>
                <c:pt idx="15">
                  <c:v>12.523102331515437</c:v>
                </c:pt>
                <c:pt idx="16">
                  <c:v>12.737245508673828</c:v>
                </c:pt>
                <c:pt idx="17">
                  <c:v>13.789019567694941</c:v>
                </c:pt>
                <c:pt idx="18">
                  <c:v>14.717100415751545</c:v>
                </c:pt>
                <c:pt idx="19">
                  <c:v>15.560595073767281</c:v>
                </c:pt>
                <c:pt idx="20">
                  <c:v>16.309813118507641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4.5952075528737195</c:v>
                </c:pt>
                <c:pt idx="8">
                  <c:v>4.6872397699401782</c:v>
                </c:pt>
                <c:pt idx="9">
                  <c:v>4.7690680020464171</c:v>
                </c:pt>
                <c:pt idx="10">
                  <c:v>4.8522297204120672</c:v>
                </c:pt>
                <c:pt idx="11">
                  <c:v>4.9377797473815583</c:v>
                </c:pt>
                <c:pt idx="12">
                  <c:v>5.0276085664271042</c:v>
                </c:pt>
                <c:pt idx="13">
                  <c:v>5.1162353154051941</c:v>
                </c:pt>
                <c:pt idx="14">
                  <c:v>5.206938692315636</c:v>
                </c:pt>
                <c:pt idx="15">
                  <c:v>5.2964292309873082</c:v>
                </c:pt>
                <c:pt idx="16">
                  <c:v>5.3869973788067105</c:v>
                </c:pt>
                <c:pt idx="17">
                  <c:v>5.831827000343428</c:v>
                </c:pt>
                <c:pt idx="18">
                  <c:v>6.2243427206690702</c:v>
                </c:pt>
                <c:pt idx="19">
                  <c:v>6.5810841769497017</c:v>
                </c:pt>
                <c:pt idx="20">
                  <c:v>6.897952972516415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5.9370897605842927</c:v>
                </c:pt>
                <c:pt idx="8">
                  <c:v>6.0559970193537982</c:v>
                </c:pt>
                <c:pt idx="9">
                  <c:v>6.1617205483510569</c:v>
                </c:pt>
                <c:pt idx="10">
                  <c:v>6.2691669652756907</c:v>
                </c:pt>
                <c:pt idx="11">
                  <c:v>6.3796991193283707</c:v>
                </c:pt>
                <c:pt idx="12">
                  <c:v>6.4957595487266389</c:v>
                </c:pt>
                <c:pt idx="13">
                  <c:v>6.6102668822512438</c:v>
                </c:pt>
                <c:pt idx="14">
                  <c:v>6.7274572559414665</c:v>
                </c:pt>
                <c:pt idx="15">
                  <c:v>6.8430806210894648</c:v>
                </c:pt>
                <c:pt idx="16">
                  <c:v>6.9600962763926484</c:v>
                </c:pt>
                <c:pt idx="17">
                  <c:v>7.5348240467582386</c:v>
                </c:pt>
                <c:pt idx="18">
                  <c:v>8.0419613277623068</c:v>
                </c:pt>
                <c:pt idx="19">
                  <c:v>8.5028776243363584</c:v>
                </c:pt>
                <c:pt idx="20">
                  <c:v>8.9122777352043236</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7.5342896829460262</c:v>
                </c:pt>
                <c:pt idx="8">
                  <c:v>7.6851854532815436</c:v>
                </c:pt>
                <c:pt idx="9">
                  <c:v>7.8193507979015475</c:v>
                </c:pt>
                <c:pt idx="10">
                  <c:v>7.9557025229300606</c:v>
                </c:pt>
                <c:pt idx="11">
                  <c:v>8.0959701121859382</c:v>
                </c:pt>
                <c:pt idx="12">
                  <c:v>8.2432531971780048</c:v>
                </c:pt>
                <c:pt idx="13">
                  <c:v>8.3885653713889567</c:v>
                </c:pt>
                <c:pt idx="14">
                  <c:v>8.5372823790543322</c:v>
                </c:pt>
                <c:pt idx="15">
                  <c:v>8.6840108204744819</c:v>
                </c:pt>
                <c:pt idx="16">
                  <c:v>8.8325061068935948</c:v>
                </c:pt>
                <c:pt idx="17">
                  <c:v>9.5618475326398507</c:v>
                </c:pt>
                <c:pt idx="18">
                  <c:v>10.205415229640646</c:v>
                </c:pt>
                <c:pt idx="19">
                  <c:v>10.790327541567324</c:v>
                </c:pt>
                <c:pt idx="20">
                  <c:v>11.309864748497796</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11.183683621968234</c:v>
                </c:pt>
                <c:pt idx="8">
                  <c:v>11.407668977766996</c:v>
                </c:pt>
                <c:pt idx="9">
                  <c:v>11.606820169240132</c:v>
                </c:pt>
                <c:pt idx="10">
                  <c:v>11.809216761115298</c:v>
                </c:pt>
                <c:pt idx="11">
                  <c:v>12.017425949594566</c:v>
                </c:pt>
                <c:pt idx="12">
                  <c:v>12.236048738833359</c:v>
                </c:pt>
                <c:pt idx="13">
                  <c:v>12.451745964608222</c:v>
                </c:pt>
                <c:pt idx="14">
                  <c:v>12.672497227557409</c:v>
                </c:pt>
                <c:pt idx="15">
                  <c:v>12.890296719777865</c:v>
                </c:pt>
                <c:pt idx="16">
                  <c:v>13.110718866065124</c:v>
                </c:pt>
                <c:pt idx="17">
                  <c:v>14.193332370614092</c:v>
                </c:pt>
                <c:pt idx="18">
                  <c:v>15.148625811065047</c:v>
                </c:pt>
                <c:pt idx="19">
                  <c:v>16.016852879369665</c:v>
                </c:pt>
                <c:pt idx="20">
                  <c:v>16.788039015907955</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17.687321962650337</c:v>
                </c:pt>
                <c:pt idx="7">
                  <c:v>18.21922720386744</c:v>
                </c:pt>
                <c:pt idx="8">
                  <c:v>18.888507820417018</c:v>
                </c:pt>
                <c:pt idx="9">
                  <c:v>19.604661282760041</c:v>
                </c:pt>
                <c:pt idx="10">
                  <c:v>20.413300074024086</c:v>
                </c:pt>
                <c:pt idx="11">
                  <c:v>21.288899754141561</c:v>
                </c:pt>
                <c:pt idx="12">
                  <c:v>22.190839244067359</c:v>
                </c:pt>
                <c:pt idx="13">
                  <c:v>23.139216260982742</c:v>
                </c:pt>
                <c:pt idx="14">
                  <c:v>24.100598681642015</c:v>
                </c:pt>
                <c:pt idx="15">
                  <c:v>25.05385559179367</c:v>
                </c:pt>
                <c:pt idx="16">
                  <c:v>25.972892957303795</c:v>
                </c:pt>
                <c:pt idx="17">
                  <c:v>30.947649705654008</c:v>
                </c:pt>
                <c:pt idx="18">
                  <c:v>35.627998921716511</c:v>
                </c:pt>
                <c:pt idx="19">
                  <c:v>40.307338543457369</c:v>
                </c:pt>
                <c:pt idx="20">
                  <c:v>44.654900585494879</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6.2827658822203976</c:v>
                </c:pt>
                <c:pt idx="7">
                  <c:v>6.4717055141867208</c:v>
                </c:pt>
                <c:pt idx="8">
                  <c:v>6.7094426590280101</c:v>
                </c:pt>
                <c:pt idx="9">
                  <c:v>6.9638296458846982</c:v>
                </c:pt>
                <c:pt idx="10">
                  <c:v>7.2510686196265652</c:v>
                </c:pt>
                <c:pt idx="11">
                  <c:v>7.5620929684987015</c:v>
                </c:pt>
                <c:pt idx="12">
                  <c:v>7.8824735590199326</c:v>
                </c:pt>
                <c:pt idx="13">
                  <c:v>8.2193493606783239</c:v>
                </c:pt>
                <c:pt idx="14">
                  <c:v>8.5608448502181922</c:v>
                </c:pt>
                <c:pt idx="15">
                  <c:v>8.8994540531681121</c:v>
                </c:pt>
                <c:pt idx="16">
                  <c:v>9.2259080305823122</c:v>
                </c:pt>
                <c:pt idx="17">
                  <c:v>10.993006070459739</c:v>
                </c:pt>
                <c:pt idx="18">
                  <c:v>12.65552674112142</c:v>
                </c:pt>
                <c:pt idx="19">
                  <c:v>14.317688790801794</c:v>
                </c:pt>
                <c:pt idx="20">
                  <c:v>15.861999146333806</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3.9823858922776294</c:v>
                </c:pt>
                <c:pt idx="7">
                  <c:v>4.102146924113006</c:v>
                </c:pt>
                <c:pt idx="8">
                  <c:v>4.2528386846265649</c:v>
                </c:pt>
                <c:pt idx="9">
                  <c:v>4.4140840925613043</c:v>
                </c:pt>
                <c:pt idx="10">
                  <c:v>4.5961530186021475</c:v>
                </c:pt>
                <c:pt idx="11">
                  <c:v>4.7932985118964941</c:v>
                </c:pt>
                <c:pt idx="12">
                  <c:v>4.9963745404752355</c:v>
                </c:pt>
                <c:pt idx="13">
                  <c:v>5.2099062023457829</c:v>
                </c:pt>
                <c:pt idx="14">
                  <c:v>5.4263660936284719</c:v>
                </c:pt>
                <c:pt idx="15">
                  <c:v>5.6409964870097022</c:v>
                </c:pt>
                <c:pt idx="16">
                  <c:v>5.8479221847841947</c:v>
                </c:pt>
                <c:pt idx="17">
                  <c:v>6.9680126729868643</c:v>
                </c:pt>
                <c:pt idx="18">
                  <c:v>8.0218158845945453</c:v>
                </c:pt>
                <c:pt idx="19">
                  <c:v>9.0753917811687845</c:v>
                </c:pt>
                <c:pt idx="20">
                  <c:v>10.054266354638559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26.98675921150495</c:v>
                </c:pt>
                <c:pt idx="7">
                  <c:v>27.798323488922133</c:v>
                </c:pt>
                <c:pt idx="8">
                  <c:v>28.819490790670319</c:v>
                </c:pt>
                <c:pt idx="9">
                  <c:v>29.912175205391105</c:v>
                </c:pt>
                <c:pt idx="10">
                  <c:v>31.145970824366493</c:v>
                </c:pt>
                <c:pt idx="11">
                  <c:v>32.481933260223023</c:v>
                </c:pt>
                <c:pt idx="12">
                  <c:v>33.858084148942858</c:v>
                </c:pt>
                <c:pt idx="13">
                  <c:v>35.305087954904316</c:v>
                </c:pt>
                <c:pt idx="14">
                  <c:v>36.771934996604116</c:v>
                </c:pt>
                <c:pt idx="15">
                  <c:v>38.226384390089976</c:v>
                </c:pt>
                <c:pt idx="16">
                  <c:v>39.62862267928778</c:v>
                </c:pt>
                <c:pt idx="17">
                  <c:v>47.218949964957858</c:v>
                </c:pt>
                <c:pt idx="18">
                  <c:v>54.360079503186064</c:v>
                </c:pt>
                <c:pt idx="19">
                  <c:v>61.499668634171329</c:v>
                </c:pt>
                <c:pt idx="20">
                  <c:v>68.133041975443646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4.8648784405598251</c:v>
                </c:pt>
                <c:pt idx="7">
                  <c:v>5.0111783917837647</c:v>
                </c:pt>
                <c:pt idx="8">
                  <c:v>5.195263288808432</c:v>
                </c:pt>
                <c:pt idx="9">
                  <c:v>5.392240510484041</c:v>
                </c:pt>
                <c:pt idx="10">
                  <c:v>5.6146557200973408</c:v>
                </c:pt>
                <c:pt idx="11">
                  <c:v>5.8554884484979208</c:v>
                </c:pt>
                <c:pt idx="12">
                  <c:v>6.1035659125987687</c:v>
                </c:pt>
                <c:pt idx="13">
                  <c:v>6.3644159673926346</c:v>
                </c:pt>
                <c:pt idx="14">
                  <c:v>6.6288431441735396</c:v>
                </c:pt>
                <c:pt idx="15">
                  <c:v>6.8910354082316179</c:v>
                </c:pt>
                <c:pt idx="16">
                  <c:v>7.1438156241953665</c:v>
                </c:pt>
                <c:pt idx="17">
                  <c:v>8.5121169930054119</c:v>
                </c:pt>
                <c:pt idx="18">
                  <c:v>9.7994418940613599</c:v>
                </c:pt>
                <c:pt idx="19">
                  <c:v>11.08648910731022</c:v>
                </c:pt>
                <c:pt idx="20">
                  <c:v>12.282281262389828</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7.0091234898942032</c:v>
                </c:pt>
                <c:pt idx="7">
                  <c:v>7.2199066445450493</c:v>
                </c:pt>
                <c:pt idx="8">
                  <c:v>7.4851288472445017</c:v>
                </c:pt>
                <c:pt idx="9">
                  <c:v>7.768925798862008</c:v>
                </c:pt>
                <c:pt idx="10">
                  <c:v>8.0893727924010559</c:v>
                </c:pt>
                <c:pt idx="11">
                  <c:v>8.4363550149565629</c:v>
                </c:pt>
                <c:pt idx="12">
                  <c:v>8.7937751647481264</c:v>
                </c:pt>
                <c:pt idx="13">
                  <c:v>9.1695975555303058</c:v>
                </c:pt>
                <c:pt idx="14">
                  <c:v>9.5505737214893802</c:v>
                </c:pt>
                <c:pt idx="15">
                  <c:v>9.9283299140298347</c:v>
                </c:pt>
                <c:pt idx="16">
                  <c:v>10.292525601782344</c:v>
                </c:pt>
                <c:pt idx="17">
                  <c:v>12.263919827262161</c:v>
                </c:pt>
                <c:pt idx="18">
                  <c:v>14.118646376622491</c:v>
                </c:pt>
                <c:pt idx="19">
                  <c:v>15.972972844427794</c:v>
                </c:pt>
                <c:pt idx="20">
                  <c:v>17.695822651592803</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11.348341799798744</c:v>
                </c:pt>
                <c:pt idx="7">
                  <c:v>11.68961689476126</c:v>
                </c:pt>
                <c:pt idx="8">
                  <c:v>12.119033242392812</c:v>
                </c:pt>
                <c:pt idx="9">
                  <c:v>12.578523621373854</c:v>
                </c:pt>
                <c:pt idx="10">
                  <c:v>13.097353403249176</c:v>
                </c:pt>
                <c:pt idx="11">
                  <c:v>13.659145882107779</c:v>
                </c:pt>
                <c:pt idx="12">
                  <c:v>14.237838215295813</c:v>
                </c:pt>
                <c:pt idx="13">
                  <c:v>14.846325275448619</c:v>
                </c:pt>
                <c:pt idx="14">
                  <c:v>15.463156717370566</c:v>
                </c:pt>
                <c:pt idx="15">
                  <c:v>16.074774760071705</c:v>
                </c:pt>
                <c:pt idx="16">
                  <c:v>16.664437241063411</c:v>
                </c:pt>
                <c:pt idx="17">
                  <c:v>19.856285055579821</c:v>
                </c:pt>
                <c:pt idx="18">
                  <c:v>22.859238400266861</c:v>
                </c:pt>
                <c:pt idx="19">
                  <c:v>25.861543980331007</c:v>
                </c:pt>
                <c:pt idx="20">
                  <c:v>28.650978138484348</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29.234483707440663</c:v>
                </c:pt>
                <c:pt idx="8">
                  <c:v>29.152837865437753</c:v>
                </c:pt>
                <c:pt idx="9">
                  <c:v>29.03280632073389</c:v>
                </c:pt>
                <c:pt idx="10">
                  <c:v>28.83189759019848</c:v>
                </c:pt>
                <c:pt idx="11">
                  <c:v>28.562651434735738</c:v>
                </c:pt>
                <c:pt idx="12">
                  <c:v>28.244534629950653</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18.459822680978004</c:v>
                </c:pt>
                <c:pt idx="8">
                  <c:v>18.82953360011193</c:v>
                </c:pt>
                <c:pt idx="9">
                  <c:v>19.158253171012365</c:v>
                </c:pt>
                <c:pt idx="10">
                  <c:v>19.492329609826385</c:v>
                </c:pt>
                <c:pt idx="11">
                  <c:v>19.836000338523302</c:v>
                </c:pt>
                <c:pt idx="12">
                  <c:v>20.196859788753233</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12.041448913998744</c:v>
                </c:pt>
                <c:pt idx="7">
                  <c:v>12.403567600068287</c:v>
                </c:pt>
                <c:pt idx="8">
                  <c:v>12.859210821259683</c:v>
                </c:pt>
                <c:pt idx="9">
                  <c:v>13.34676486418358</c:v>
                </c:pt>
                <c:pt idx="10">
                  <c:v>13.897282501361515</c:v>
                </c:pt>
                <c:pt idx="11">
                  <c:v>14.493386809267058</c:v>
                </c:pt>
                <c:pt idx="12">
                  <c:v>15.107423140736209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87.911204464677738</c:v>
                </c:pt>
                <c:pt idx="8">
                  <c:v>82</c:v>
                </c:pt>
                <c:pt idx="9">
                  <c:v>82</c:v>
                </c:pt>
                <c:pt idx="10">
                  <c:v>82</c:v>
                </c:pt>
                <c:pt idx="11">
                  <c:v>86.036801673044508</c:v>
                </c:pt>
                <c:pt idx="12">
                  <c:v>76.525600127976475</c:v>
                </c:pt>
                <c:pt idx="13">
                  <c:v>81.331040777374611</c:v>
                </c:pt>
                <c:pt idx="14">
                  <c:v>87.911204464677738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82.062170075963849</c:v>
                </c:pt>
                <c:pt idx="11">
                  <c:v>82.793299374553087</c:v>
                </c:pt>
                <c:pt idx="12">
                  <c:v>83.524428673142324</c:v>
                </c:pt>
                <c:pt idx="13">
                  <c:v>84.255557971731562</c:v>
                </c:pt>
                <c:pt idx="14">
                  <c:v>84.9866872703208</c:v>
                </c:pt>
                <c:pt idx="15">
                  <c:v>85.717816568910038</c:v>
                </c:pt>
                <c:pt idx="16">
                  <c:v>86.448945867499276</c:v>
                </c:pt>
                <c:pt idx="17">
                  <c:v>87.180075166088514</c:v>
                </c:pt>
                <c:pt idx="18">
                  <c:v>87.911204464677738</c:v>
                </c:pt>
                <c:pt idx="19">
                  <c:v>89.965956911277033</c:v>
                </c:pt>
                <c:pt idx="20">
                  <c:v>92.020709357876328</c:v>
                </c:pt>
                <c:pt idx="21">
                  <c:v>94.075461804475623</c:v>
                </c:pt>
                <c:pt idx="22">
                  <c:v>96.130214251074918</c:v>
                </c:pt>
                <c:pt idx="23">
                  <c:v>98.184966697674213</c:v>
                </c:pt>
                <c:pt idx="24">
                  <c:v>100.23971914427351</c:v>
                </c:pt>
                <c:pt idx="25">
                  <c:v>102.2944715908728</c:v>
                </c:pt>
                <c:pt idx="26">
                  <c:v>104.3492240374721</c:v>
                </c:pt>
                <c:pt idx="27">
                  <c:v>106.40397648407139</c:v>
                </c:pt>
                <c:pt idx="28">
                  <c:v>108.45872893067066</c:v>
                </c:pt>
                <c:pt idx="29">
                  <c:v>120.07603703362895</c:v>
                </c:pt>
                <c:pt idx="30">
                  <c:v>131.69334513658725</c:v>
                </c:pt>
                <c:pt idx="31">
                  <c:v>131.69334513658725</c:v>
                </c:pt>
                <c:pt idx="32">
                  <c:v>131.69334513658725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82.062170075963849</c:v>
                </c:pt>
                <c:pt idx="11">
                  <c:v>82.793299374553087</c:v>
                </c:pt>
                <c:pt idx="12">
                  <c:v>83.524428673142324</c:v>
                </c:pt>
                <c:pt idx="13">
                  <c:v>84.255557971731562</c:v>
                </c:pt>
                <c:pt idx="14">
                  <c:v>84.9866872703208</c:v>
                </c:pt>
                <c:pt idx="15">
                  <c:v>85.717816568910038</c:v>
                </c:pt>
                <c:pt idx="16">
                  <c:v>86.448945867499276</c:v>
                </c:pt>
                <c:pt idx="17">
                  <c:v>87.180075166088514</c:v>
                </c:pt>
                <c:pt idx="18">
                  <c:v>87.911204464677738</c:v>
                </c:pt>
                <c:pt idx="19">
                  <c:v>89.965956911277033</c:v>
                </c:pt>
                <c:pt idx="20">
                  <c:v>92.020709357876328</c:v>
                </c:pt>
                <c:pt idx="21">
                  <c:v>94.075461804475623</c:v>
                </c:pt>
                <c:pt idx="22">
                  <c:v>96.130214251074918</c:v>
                </c:pt>
                <c:pt idx="23">
                  <c:v>98.184966697674213</c:v>
                </c:pt>
                <c:pt idx="24">
                  <c:v>100.23971914427351</c:v>
                </c:pt>
                <c:pt idx="25">
                  <c:v>102.2944715908728</c:v>
                </c:pt>
                <c:pt idx="26">
                  <c:v>104.3492240374721</c:v>
                </c:pt>
                <c:pt idx="27">
                  <c:v>106.40397648407139</c:v>
                </c:pt>
                <c:pt idx="28">
                  <c:v>108.45872893067066</c:v>
                </c:pt>
                <c:pt idx="29">
                  <c:v>110.78219055126232</c:v>
                </c:pt>
                <c:pt idx="30">
                  <c:v>113.10565217185398</c:v>
                </c:pt>
                <c:pt idx="31">
                  <c:v>115.42911379244563</c:v>
                </c:pt>
                <c:pt idx="32">
                  <c:v>117.75257541303729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29.234483707440663</c:v>
                </c:pt>
                <c:pt idx="6">
                  <c:v>26.717969633653862</c:v>
                </c:pt>
                <c:pt idx="7">
                  <c:v>22.165861740238782</c:v>
                </c:pt>
                <c:pt idx="8">
                  <c:v>17.40666532285039</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18.459822680978004</c:v>
                </c:pt>
                <c:pt idx="6">
                  <c:v>21.64059299856352</c:v>
                </c:pt>
                <c:pt idx="7">
                  <c:v>25.004368487628316</c:v>
                </c:pt>
                <c:pt idx="8">
                  <c:v>27.710388980089981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12.041448913998744</c:v>
                </c:pt>
                <c:pt idx="5">
                  <c:v>12.403567600068287</c:v>
                </c:pt>
                <c:pt idx="6">
                  <c:v>17.682228228476674</c:v>
                </c:pt>
                <c:pt idx="7">
                  <c:v>24.255380765374309</c:v>
                </c:pt>
                <c:pt idx="8">
                  <c:v>30.400854651449823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111.34399197601171</c:v>
                </c:pt>
                <c:pt idx="5">
                  <c:v>146.8220791923568</c:v>
                </c:pt>
                <c:pt idx="6">
                  <c:v>196.71641489729686</c:v>
                </c:pt>
                <c:pt idx="7">
                  <c:v>245.52056026233657</c:v>
                </c:pt>
                <c:pt idx="9">
                  <c:v>113.09321758673757</c:v>
                </c:pt>
                <c:pt idx="10">
                  <c:v>112.21357404370687</c:v>
                </c:pt>
                <c:pt idx="11">
                  <c:v>117.77587315202406</c:v>
                </c:pt>
                <c:pt idx="12">
                  <c:v>110.10045570127225</c:v>
                </c:pt>
                <c:pt idx="13">
                  <c:v>111.34399197601171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23.660598294902492</c:v>
                </c:pt>
                <c:pt idx="5">
                  <c:v>31.199691828375823</c:v>
                </c:pt>
                <c:pt idx="6">
                  <c:v>41.80223816567559</c:v>
                </c:pt>
                <c:pt idx="7">
                  <c:v>52.173119055746525</c:v>
                </c:pt>
                <c:pt idx="9">
                  <c:v>18.547037936929154</c:v>
                </c:pt>
                <c:pt idx="10">
                  <c:v>23.845384484287713</c:v>
                </c:pt>
                <c:pt idx="11">
                  <c:v>25.027373044805117</c:v>
                </c:pt>
                <c:pt idx="12">
                  <c:v>23.396346836520358</c:v>
                </c:pt>
                <c:pt idx="13">
                  <c:v>23.660598294902492</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4.1753996991004394</c:v>
                </c:pt>
                <c:pt idx="5">
                  <c:v>5.5058279697133798</c:v>
                </c:pt>
                <c:pt idx="6">
                  <c:v>7.3768655586486327</c:v>
                </c:pt>
                <c:pt idx="7">
                  <c:v>9.2070210098376215</c:v>
                </c:pt>
                <c:pt idx="9">
                  <c:v>3.9743652721991038</c:v>
                </c:pt>
                <c:pt idx="10">
                  <c:v>4.208009026639008</c:v>
                </c:pt>
                <c:pt idx="11">
                  <c:v>4.4165952432009021</c:v>
                </c:pt>
                <c:pt idx="12">
                  <c:v>4.1287670887977095</c:v>
                </c:pt>
                <c:pt idx="13">
                  <c:v>4.1753996991004394</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78.643182643765911</c:v>
                </c:pt>
                <c:pt idx="4">
                  <c:v>79.531422840008375</c:v>
                </c:pt>
                <c:pt idx="5">
                  <c:v>104.87291370882627</c:v>
                </c:pt>
                <c:pt idx="6">
                  <c:v>140.51172492664065</c:v>
                </c:pt>
                <c:pt idx="7">
                  <c:v>175.37182875881186</c:v>
                </c:pt>
                <c:pt idx="9">
                  <c:v>80.780869704812559</c:v>
                </c:pt>
                <c:pt idx="10">
                  <c:v>80.152552888362095</c:v>
                </c:pt>
                <c:pt idx="11">
                  <c:v>84.125623680017213</c:v>
                </c:pt>
                <c:pt idx="12">
                  <c:v>78.643182643765911</c:v>
                </c:pt>
                <c:pt idx="13">
                  <c:v>79.531422840008375</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16.711676311800257</c:v>
                </c:pt>
                <c:pt idx="4">
                  <c:v>16.900427353501783</c:v>
                </c:pt>
                <c:pt idx="5">
                  <c:v>22.285494163125588</c:v>
                </c:pt>
                <c:pt idx="6">
                  <c:v>29.858741546911141</c:v>
                </c:pt>
                <c:pt idx="7">
                  <c:v>37.266513611247525</c:v>
                </c:pt>
                <c:pt idx="9">
                  <c:v>13.247884240663684</c:v>
                </c:pt>
                <c:pt idx="10">
                  <c:v>17.032417488776947</c:v>
                </c:pt>
                <c:pt idx="11">
                  <c:v>17.87669503200366</c:v>
                </c:pt>
                <c:pt idx="12">
                  <c:v>16.711676311800257</c:v>
                </c:pt>
                <c:pt idx="13">
                  <c:v>16.900427353501783</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2.9491193491412218</c:v>
                </c:pt>
                <c:pt idx="4">
                  <c:v>2.9824283565003142</c:v>
                </c:pt>
                <c:pt idx="5">
                  <c:v>3.9327342640809855</c:v>
                </c:pt>
                <c:pt idx="6">
                  <c:v>5.2691896847490245</c:v>
                </c:pt>
                <c:pt idx="7">
                  <c:v>6.5764435784554447</c:v>
                </c:pt>
                <c:pt idx="9">
                  <c:v>2.838832337285075</c:v>
                </c:pt>
                <c:pt idx="10">
                  <c:v>3.0057207333135785</c:v>
                </c:pt>
                <c:pt idx="11">
                  <c:v>3.1547108880006456</c:v>
                </c:pt>
                <c:pt idx="12">
                  <c:v>2.9491193491412218</c:v>
                </c:pt>
                <c:pt idx="13">
                  <c:v>2.9824283565003142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0.77076881000794473</c:v>
                </c:pt>
                <c:pt idx="4">
                  <c:v>0.78104412806272816</c:v>
                </c:pt>
                <c:pt idx="5">
                  <c:v>0.79094537341037485</c:v>
                </c:pt>
                <c:pt idx="6">
                  <c:v>0.74503857218540515</c:v>
                </c:pt>
                <c:pt idx="7">
                  <c:v>0.6837908344921102</c:v>
                </c:pt>
                <c:pt idx="9">
                  <c:v>1.1267099528419922</c:v>
                </c:pt>
                <c:pt idx="10">
                  <c:v>0.74009062785460766</c:v>
                </c:pt>
                <c:pt idx="11">
                  <c:v>0.7570387419116027</c:v>
                </c:pt>
                <c:pt idx="12">
                  <c:v>0.77076881000794473</c:v>
                </c:pt>
                <c:pt idx="13">
                  <c:v>0.78104412806272816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7.2817564941628961</c:v>
                </c:pt>
                <c:pt idx="4">
                  <c:v>7.3788314704767881</c:v>
                </c:pt>
                <c:pt idx="5">
                  <c:v>7.4723724346081486</c:v>
                </c:pt>
                <c:pt idx="6">
                  <c:v>7.0386728043095106</c:v>
                </c:pt>
                <c:pt idx="7">
                  <c:v>6.4600413055902788</c:v>
                </c:pt>
                <c:pt idx="9">
                  <c:v>6.7748466130043186</c:v>
                </c:pt>
                <c:pt idx="10">
                  <c:v>6.9919276256051859</c:v>
                </c:pt>
                <c:pt idx="11">
                  <c:v>7.1520431336484673</c:v>
                </c:pt>
                <c:pt idx="12">
                  <c:v>7.2817564941628961</c:v>
                </c:pt>
                <c:pt idx="13">
                  <c:v>7.3788314704767881</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0.10240379873926755</c:v>
                </c:pt>
                <c:pt idx="4">
                  <c:v>0.29396216413092557</c:v>
                </c:pt>
                <c:pt idx="5">
                  <c:v>0.56480928404968</c:v>
                </c:pt>
                <c:pt idx="6">
                  <c:v>1.0608559784042693</c:v>
                </c:pt>
                <c:pt idx="7">
                  <c:v>1.5158720847650209</c:v>
                </c:pt>
                <c:pt idx="9">
                  <c:v>3.2055500417449041E-2</c:v>
                </c:pt>
                <c:pt idx="10">
                  <c:v>6.2982743372587108E-2</c:v>
                </c:pt>
                <c:pt idx="11">
                  <c:v>0.10097884850612647</c:v>
                </c:pt>
                <c:pt idx="12">
                  <c:v>0.10240379873926755</c:v>
                </c:pt>
                <c:pt idx="13">
                  <c:v>0.29396216413092557</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110.10045570127225</c:v>
                </c:pt>
                <c:pt idx="4">
                  <c:v>111.34399197601171</c:v>
                </c:pt>
                <c:pt idx="5">
                  <c:v>146.8220791923568</c:v>
                </c:pt>
                <c:pt idx="6">
                  <c:v>196.71641489729686</c:v>
                </c:pt>
                <c:pt idx="7">
                  <c:v>245.52056026233657</c:v>
                </c:pt>
                <c:pt idx="9">
                  <c:v>113.09321758673757</c:v>
                </c:pt>
                <c:pt idx="10">
                  <c:v>112.21357404370687</c:v>
                </c:pt>
                <c:pt idx="11">
                  <c:v>117.77587315202406</c:v>
                </c:pt>
                <c:pt idx="12">
                  <c:v>110.10045570127225</c:v>
                </c:pt>
                <c:pt idx="13">
                  <c:v>111.34399197601171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23.396346836520358</c:v>
                </c:pt>
                <c:pt idx="4">
                  <c:v>23.660598294902492</c:v>
                </c:pt>
                <c:pt idx="5">
                  <c:v>31.199691828375823</c:v>
                </c:pt>
                <c:pt idx="6">
                  <c:v>41.80223816567559</c:v>
                </c:pt>
                <c:pt idx="7">
                  <c:v>52.173119055746525</c:v>
                </c:pt>
                <c:pt idx="9">
                  <c:v>18.547037936929154</c:v>
                </c:pt>
                <c:pt idx="10">
                  <c:v>23.845384484287713</c:v>
                </c:pt>
                <c:pt idx="11">
                  <c:v>25.027373044805117</c:v>
                </c:pt>
                <c:pt idx="12">
                  <c:v>23.396346836520358</c:v>
                </c:pt>
                <c:pt idx="13">
                  <c:v>23.660598294902492</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4.1287670887977095</c:v>
                </c:pt>
                <c:pt idx="4">
                  <c:v>4.1753996991004394</c:v>
                </c:pt>
                <c:pt idx="5">
                  <c:v>5.5058279697133798</c:v>
                </c:pt>
                <c:pt idx="6">
                  <c:v>7.3768655586486327</c:v>
                </c:pt>
                <c:pt idx="7">
                  <c:v>9.2070210098376215</c:v>
                </c:pt>
                <c:pt idx="9">
                  <c:v>3.9743652721991038</c:v>
                </c:pt>
                <c:pt idx="10">
                  <c:v>4.208009026639008</c:v>
                </c:pt>
                <c:pt idx="11">
                  <c:v>4.4165952432009021</c:v>
                </c:pt>
                <c:pt idx="12">
                  <c:v>4.1287670887977095</c:v>
                </c:pt>
                <c:pt idx="13">
                  <c:v>4.1753996991004394</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19.269220250198618</c:v>
                </c:pt>
                <c:pt idx="4">
                  <c:v>19.526103201568205</c:v>
                </c:pt>
                <c:pt idx="5">
                  <c:v>19.77363433525937</c:v>
                </c:pt>
                <c:pt idx="6">
                  <c:v>18.625964304635129</c:v>
                </c:pt>
                <c:pt idx="7">
                  <c:v>17.094770862302756</c:v>
                </c:pt>
                <c:pt idx="9">
                  <c:v>28.167748821049805</c:v>
                </c:pt>
                <c:pt idx="10">
                  <c:v>18.502265696365193</c:v>
                </c:pt>
                <c:pt idx="11">
                  <c:v>18.925968547790067</c:v>
                </c:pt>
                <c:pt idx="12">
                  <c:v>19.269220250198618</c:v>
                </c:pt>
                <c:pt idx="13">
                  <c:v>19.526103201568205</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101.94459091828054</c:v>
                </c:pt>
                <c:pt idx="4">
                  <c:v>103.30364058667503</c:v>
                </c:pt>
                <c:pt idx="5">
                  <c:v>104.61321408451408</c:v>
                </c:pt>
                <c:pt idx="6">
                  <c:v>98.541419260333143</c:v>
                </c:pt>
                <c:pt idx="7">
                  <c:v>90.440578278263899</c:v>
                </c:pt>
                <c:pt idx="9">
                  <c:v>94.847852582060455</c:v>
                </c:pt>
                <c:pt idx="10">
                  <c:v>97.886986758472602</c:v>
                </c:pt>
                <c:pt idx="11">
                  <c:v>100.12860387107854</c:v>
                </c:pt>
                <c:pt idx="12">
                  <c:v>101.94459091828054</c:v>
                </c:pt>
                <c:pt idx="13">
                  <c:v>103.30364058667503</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2.5600949684816889</c:v>
                </c:pt>
                <c:pt idx="4">
                  <c:v>7.3490541032731391</c:v>
                </c:pt>
                <c:pt idx="5">
                  <c:v>14.120232101241999</c:v>
                </c:pt>
                <c:pt idx="6">
                  <c:v>26.521399460106732</c:v>
                </c:pt>
                <c:pt idx="7">
                  <c:v>37.896802119125525</c:v>
                </c:pt>
                <c:pt idx="9">
                  <c:v>0.80138751043622602</c:v>
                </c:pt>
                <c:pt idx="10">
                  <c:v>1.5745685843146777</c:v>
                </c:pt>
                <c:pt idx="11">
                  <c:v>2.5244712126531619</c:v>
                </c:pt>
                <c:pt idx="12">
                  <c:v>2.5600949684816889</c:v>
                </c:pt>
                <c:pt idx="13">
                  <c:v>7.3490541032731391</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8.9836229544844848</c:v>
                </c:pt>
                <c:pt idx="4">
                  <c:v>9.1033859520824674</c:v>
                </c:pt>
                <c:pt idx="5">
                  <c:v>9.2187889806276715</c:v>
                </c:pt>
                <c:pt idx="6">
                  <c:v>8.6837266014852901</c:v>
                </c:pt>
                <c:pt idx="7">
                  <c:v>7.9698593885060083</c:v>
                </c:pt>
                <c:pt idx="9">
                  <c:v>12.322446292964566</c:v>
                </c:pt>
                <c:pt idx="10">
                  <c:v>8.6260563043864682</c:v>
                </c:pt>
                <c:pt idx="11">
                  <c:v>8.8235934445777957</c:v>
                </c:pt>
                <c:pt idx="12">
                  <c:v>8.9836229544844848</c:v>
                </c:pt>
                <c:pt idx="13">
                  <c:v>9.1033859520824674</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0.64831719704541868</c:v>
                </c:pt>
                <c:pt idx="4">
                  <c:v>0.65043297958133639</c:v>
                </c:pt>
                <c:pt idx="5">
                  <c:v>0.85798211445891326</c:v>
                </c:pt>
                <c:pt idx="6">
                  <c:v>1.1078984703562189</c:v>
                </c:pt>
                <c:pt idx="7">
                  <c:v>1.3356276906907993</c:v>
                </c:pt>
                <c:pt idx="9">
                  <c:v>0.60923770891438467</c:v>
                </c:pt>
                <c:pt idx="10">
                  <c:v>0.64854136839212595</c:v>
                </c:pt>
                <c:pt idx="11">
                  <c:v>0.6995709084876961</c:v>
                </c:pt>
                <c:pt idx="12">
                  <c:v>0.64831719704541868</c:v>
                </c:pt>
                <c:pt idx="13">
                  <c:v>0.65043297958133639</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[13]RES!$C$22</c:f>
              <c:strCache>
                <c:ptCount val="1"/>
                <c:pt idx="0">
                  <c:v>Low Income</c:v>
                </c:pt>
              </c:strCache>
            </c:strRef>
          </c:tx>
          <c:cat>
            <c:numRef>
              <c:f>[13]RES!$E$21:$I$21</c:f>
              <c:numCache>
                <c:formatCode>General</c:formatCode>
                <c:ptCount val="5"/>
                <c:pt idx="0">
                  <c:v>2012</c:v>
                </c:pt>
                <c:pt idx="1">
                  <c:v>2020</c:v>
                </c:pt>
                <c:pt idx="2">
                  <c:v>2030</c:v>
                </c:pt>
                <c:pt idx="3">
                  <c:v>2040</c:v>
                </c:pt>
                <c:pt idx="4">
                  <c:v>2050</c:v>
                </c:pt>
              </c:numCache>
            </c:numRef>
          </c:cat>
          <c:val>
            <c:numRef>
              <c:f>[13]RES!$E$22:$I$22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[13]RES!$C$23</c:f>
              <c:strCache>
                <c:ptCount val="1"/>
                <c:pt idx="0">
                  <c:v>Middle Income</c:v>
                </c:pt>
              </c:strCache>
            </c:strRef>
          </c:tx>
          <c:cat>
            <c:numRef>
              <c:f>[13]RES!$E$21:$I$21</c:f>
              <c:numCache>
                <c:formatCode>General</c:formatCode>
                <c:ptCount val="5"/>
                <c:pt idx="0">
                  <c:v>2012</c:v>
                </c:pt>
                <c:pt idx="1">
                  <c:v>2020</c:v>
                </c:pt>
                <c:pt idx="2">
                  <c:v>2030</c:v>
                </c:pt>
                <c:pt idx="3">
                  <c:v>2040</c:v>
                </c:pt>
                <c:pt idx="4">
                  <c:v>2050</c:v>
                </c:pt>
              </c:numCache>
            </c:numRef>
          </c:cat>
          <c:val>
            <c:numRef>
              <c:f>[13]RES!$E$23:$I$23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[13]RES!$C$24</c:f>
              <c:strCache>
                <c:ptCount val="1"/>
                <c:pt idx="0">
                  <c:v>High Income</c:v>
                </c:pt>
              </c:strCache>
            </c:strRef>
          </c:tx>
          <c:cat>
            <c:numRef>
              <c:f>[13]RES!$E$21:$I$21</c:f>
              <c:numCache>
                <c:formatCode>General</c:formatCode>
                <c:ptCount val="5"/>
                <c:pt idx="0">
                  <c:v>2012</c:v>
                </c:pt>
                <c:pt idx="1">
                  <c:v>2020</c:v>
                </c:pt>
                <c:pt idx="2">
                  <c:v>2030</c:v>
                </c:pt>
                <c:pt idx="3">
                  <c:v>2040</c:v>
                </c:pt>
                <c:pt idx="4">
                  <c:v>2050</c:v>
                </c:pt>
              </c:numCache>
            </c:numRef>
          </c:cat>
          <c:val>
            <c:numRef>
              <c:f>[13]RES!$E$24:$I$24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0.14617241853720331</c:v>
                </c:pt>
                <c:pt idx="5">
                  <c:v>0.1335898481682693</c:v>
                </c:pt>
                <c:pt idx="6">
                  <c:v>0.11082930870119391</c:v>
                </c:pt>
                <c:pt idx="7">
                  <c:v>8.7033326614251949E-2</c:v>
                </c:pt>
                <c:pt idx="9">
                  <c:v>0.1283823833256614</c:v>
                </c:pt>
                <c:pt idx="10">
                  <c:v>0.12877680945571371</c:v>
                </c:pt>
                <c:pt idx="11">
                  <c:v>0.12973355042768442</c:v>
                </c:pt>
                <c:pt idx="12">
                  <c:v>0.13499132813487882</c:v>
                </c:pt>
                <c:pt idx="13">
                  <c:v>0.14617241853720331</c:v>
                </c:pt>
                <c:pt idx="14">
                  <c:v>0.31727588939963963</c:v>
                </c:pt>
                <c:pt idx="15">
                  <c:v>0.20004690220565502</c:v>
                </c:pt>
                <c:pt idx="16">
                  <c:v>0.14924039681178852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3.0634385223289677</c:v>
                </c:pt>
                <c:pt idx="5">
                  <c:v>3.5912926891846904</c:v>
                </c:pt>
                <c:pt idx="6">
                  <c:v>4.1495168710608032</c:v>
                </c:pt>
                <c:pt idx="7">
                  <c:v>4.5985855085055638</c:v>
                </c:pt>
                <c:pt idx="9">
                  <c:v>2.7636773332492934</c:v>
                </c:pt>
                <c:pt idx="10">
                  <c:v>2.8913337107360779</c:v>
                </c:pt>
                <c:pt idx="11">
                  <c:v>3.0495903806306055</c:v>
                </c:pt>
                <c:pt idx="12">
                  <c:v>3.2047358801985588</c:v>
                </c:pt>
                <c:pt idx="13">
                  <c:v>3.0634385223289677</c:v>
                </c:pt>
                <c:pt idx="14">
                  <c:v>3.2411416519891825</c:v>
                </c:pt>
                <c:pt idx="15">
                  <c:v>3.5576920273257553</c:v>
                </c:pt>
                <c:pt idx="16">
                  <c:v>3.5582978059453478</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3.8112752222663544</c:v>
                </c:pt>
                <c:pt idx="4">
                  <c:v>4.0137923453103346</c:v>
                </c:pt>
                <c:pt idx="5">
                  <c:v>5.8444438053955787</c:v>
                </c:pt>
                <c:pt idx="6">
                  <c:v>8.6009087927007837</c:v>
                </c:pt>
                <c:pt idx="7">
                  <c:v>11.366372287562291</c:v>
                </c:pt>
                <c:pt idx="9">
                  <c:v>3.9385634462472403</c:v>
                </c:pt>
                <c:pt idx="10">
                  <c:v>4.2313538823878662</c:v>
                </c:pt>
                <c:pt idx="11">
                  <c:v>4.4526615366410756</c:v>
                </c:pt>
                <c:pt idx="12">
                  <c:v>3.8112752222663544</c:v>
                </c:pt>
                <c:pt idx="13">
                  <c:v>4.0137923453103346</c:v>
                </c:pt>
                <c:pt idx="14">
                  <c:v>5.3203204001507212</c:v>
                </c:pt>
                <c:pt idx="15">
                  <c:v>6.9377416498388751</c:v>
                </c:pt>
                <c:pt idx="16">
                  <c:v>8.2661836755897014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7.6651752870971768</c:v>
                      </c:pt>
                      <c:pt idx="4">
                        <c:v>7.7429412018678612</c:v>
                      </c:pt>
                      <c:pt idx="5">
                        <c:v>10.151899584468525</c:v>
                      </c:pt>
                      <c:pt idx="6">
                        <c:v>13.523958608632196</c:v>
                      </c:pt>
                      <c:pt idx="7">
                        <c:v>16.814217513118713</c:v>
                      </c:pt>
                      <c:pt idx="9">
                        <c:v>7.3537235564325982</c:v>
                      </c:pt>
                      <c:pt idx="10">
                        <c:v>7.7805837827843094</c:v>
                      </c:pt>
                      <c:pt idx="11">
                        <c:v>8.1652244220031474</c:v>
                      </c:pt>
                      <c:pt idx="12">
                        <c:v>7.6651752870971768</c:v>
                      </c:pt>
                      <c:pt idx="13">
                        <c:v>7.7429412018678612</c:v>
                      </c:pt>
                      <c:pt idx="14">
                        <c:v>9.4619621237303608</c:v>
                      </c:pt>
                      <c:pt idx="15">
                        <c:v>11.342880704326229</c:v>
                      </c:pt>
                      <c:pt idx="16">
                        <c:v>12.679456715863859</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131.36327920416716</c:v>
                </c:pt>
                <c:pt idx="4">
                  <c:v>128.83885382286883</c:v>
                </c:pt>
                <c:pt idx="5">
                  <c:v>153.72165372584445</c:v>
                </c:pt>
                <c:pt idx="6">
                  <c:v>189.34326805985447</c:v>
                </c:pt>
                <c:pt idx="7">
                  <c:v>222.65205361120144</c:v>
                </c:pt>
                <c:pt idx="9">
                  <c:v>134.31337985641542</c:v>
                </c:pt>
                <c:pt idx="10">
                  <c:v>137.65597351760064</c:v>
                </c:pt>
                <c:pt idx="11">
                  <c:v>139.89972614401438</c:v>
                </c:pt>
                <c:pt idx="12">
                  <c:v>131.36327920416716</c:v>
                </c:pt>
                <c:pt idx="13">
                  <c:v>128.83885382286883</c:v>
                </c:pt>
                <c:pt idx="14">
                  <c:v>143.27451262189382</c:v>
                </c:pt>
                <c:pt idx="15">
                  <c:v>158.80691178685947</c:v>
                </c:pt>
                <c:pt idx="16">
                  <c:v>167.89999738369008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78.643182643765911</c:v>
                </c:pt>
                <c:pt idx="9">
                  <c:v>79.531422840008375</c:v>
                </c:pt>
                <c:pt idx="10">
                  <c:v>82.347144047654808</c:v>
                </c:pt>
                <c:pt idx="11">
                  <c:v>85.162865255301242</c:v>
                </c:pt>
                <c:pt idx="12">
                  <c:v>87.978586462947675</c:v>
                </c:pt>
                <c:pt idx="13">
                  <c:v>90.794307670594108</c:v>
                </c:pt>
                <c:pt idx="14">
                  <c:v>93.610028878240541</c:v>
                </c:pt>
                <c:pt idx="15">
                  <c:v>96.425750085886975</c:v>
                </c:pt>
                <c:pt idx="16">
                  <c:v>99.241471293533408</c:v>
                </c:pt>
                <c:pt idx="17">
                  <c:v>102.05719250117984</c:v>
                </c:pt>
                <c:pt idx="18">
                  <c:v>104.87291370882627</c:v>
                </c:pt>
                <c:pt idx="19">
                  <c:v>108.43679483060771</c:v>
                </c:pt>
                <c:pt idx="20">
                  <c:v>112.00067595238914</c:v>
                </c:pt>
                <c:pt idx="21">
                  <c:v>115.56455707417058</c:v>
                </c:pt>
                <c:pt idx="22">
                  <c:v>119.12843819595201</c:v>
                </c:pt>
                <c:pt idx="23">
                  <c:v>122.69231931773345</c:v>
                </c:pt>
                <c:pt idx="24">
                  <c:v>126.25620043951488</c:v>
                </c:pt>
                <c:pt idx="25">
                  <c:v>129.82008156129632</c:v>
                </c:pt>
                <c:pt idx="26">
                  <c:v>133.38396268307775</c:v>
                </c:pt>
                <c:pt idx="27">
                  <c:v>136.94784380485919</c:v>
                </c:pt>
                <c:pt idx="28">
                  <c:v>140.51172492664065</c:v>
                </c:pt>
                <c:pt idx="29">
                  <c:v>157.94177684272626</c:v>
                </c:pt>
                <c:pt idx="30">
                  <c:v>175.37182875881186</c:v>
                </c:pt>
                <c:pt idx="31">
                  <c:v>175.37182875881186</c:v>
                </c:pt>
                <c:pt idx="32">
                  <c:v>175.37182875881186</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16.711676311800257</c:v>
                </c:pt>
                <c:pt idx="9">
                  <c:v>16.900427353501783</c:v>
                </c:pt>
                <c:pt idx="10">
                  <c:v>17.498768110126651</c:v>
                </c:pt>
                <c:pt idx="11">
                  <c:v>18.097108866751519</c:v>
                </c:pt>
                <c:pt idx="12">
                  <c:v>18.695449623376387</c:v>
                </c:pt>
                <c:pt idx="13">
                  <c:v>19.293790380001255</c:v>
                </c:pt>
                <c:pt idx="14">
                  <c:v>19.892131136626123</c:v>
                </c:pt>
                <c:pt idx="15">
                  <c:v>20.490471893250991</c:v>
                </c:pt>
                <c:pt idx="16">
                  <c:v>21.088812649875859</c:v>
                </c:pt>
                <c:pt idx="17">
                  <c:v>21.687153406500727</c:v>
                </c:pt>
                <c:pt idx="18">
                  <c:v>22.285494163125588</c:v>
                </c:pt>
                <c:pt idx="19">
                  <c:v>23.042818901504141</c:v>
                </c:pt>
                <c:pt idx="20">
                  <c:v>23.800143639882698</c:v>
                </c:pt>
                <c:pt idx="21">
                  <c:v>24.557468378261255</c:v>
                </c:pt>
                <c:pt idx="22">
                  <c:v>25.314793116639812</c:v>
                </c:pt>
                <c:pt idx="23">
                  <c:v>26.072117855018369</c:v>
                </c:pt>
                <c:pt idx="24">
                  <c:v>26.829442593396926</c:v>
                </c:pt>
                <c:pt idx="25">
                  <c:v>27.586767331775484</c:v>
                </c:pt>
                <c:pt idx="26">
                  <c:v>28.344092070154041</c:v>
                </c:pt>
                <c:pt idx="27">
                  <c:v>29.101416808532598</c:v>
                </c:pt>
                <c:pt idx="28">
                  <c:v>29.858741546911141</c:v>
                </c:pt>
                <c:pt idx="29">
                  <c:v>33.562627579079333</c:v>
                </c:pt>
                <c:pt idx="30">
                  <c:v>37.266513611247525</c:v>
                </c:pt>
                <c:pt idx="31">
                  <c:v>37.266513611247525</c:v>
                </c:pt>
                <c:pt idx="32">
                  <c:v>37.266513611247525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2.9491193491412218</c:v>
                </c:pt>
                <c:pt idx="9">
                  <c:v>2.9824283565003142</c:v>
                </c:pt>
                <c:pt idx="10">
                  <c:v>3.0880179017870555</c:v>
                </c:pt>
                <c:pt idx="11">
                  <c:v>3.1936074470737967</c:v>
                </c:pt>
                <c:pt idx="12">
                  <c:v>3.299196992360538</c:v>
                </c:pt>
                <c:pt idx="13">
                  <c:v>3.4047865376472792</c:v>
                </c:pt>
                <c:pt idx="14">
                  <c:v>3.5103760829340205</c:v>
                </c:pt>
                <c:pt idx="15">
                  <c:v>3.6159656282207617</c:v>
                </c:pt>
                <c:pt idx="16">
                  <c:v>3.721555173507503</c:v>
                </c:pt>
                <c:pt idx="17">
                  <c:v>3.8271447187942442</c:v>
                </c:pt>
                <c:pt idx="18">
                  <c:v>3.9327342640809855</c:v>
                </c:pt>
                <c:pt idx="19">
                  <c:v>4.0663798061477898</c:v>
                </c:pt>
                <c:pt idx="20">
                  <c:v>4.2000253482145933</c:v>
                </c:pt>
                <c:pt idx="21">
                  <c:v>4.3336708902813967</c:v>
                </c:pt>
                <c:pt idx="22">
                  <c:v>4.4673164323482002</c:v>
                </c:pt>
                <c:pt idx="23">
                  <c:v>4.6009619744150037</c:v>
                </c:pt>
                <c:pt idx="24">
                  <c:v>4.7346075164818071</c:v>
                </c:pt>
                <c:pt idx="25">
                  <c:v>4.8682530585486106</c:v>
                </c:pt>
                <c:pt idx="26">
                  <c:v>5.001898600615414</c:v>
                </c:pt>
                <c:pt idx="27">
                  <c:v>5.1355441426822175</c:v>
                </c:pt>
                <c:pt idx="28">
                  <c:v>5.2691896847490245</c:v>
                </c:pt>
                <c:pt idx="29">
                  <c:v>5.9228166316022346</c:v>
                </c:pt>
                <c:pt idx="30">
                  <c:v>6.5764435784554447</c:v>
                </c:pt>
                <c:pt idx="31">
                  <c:v>6.5764435784554447</c:v>
                </c:pt>
                <c:pt idx="32">
                  <c:v>6.5764435784554447</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0.77076881000794473</c:v>
                </c:pt>
                <c:pt idx="9">
                  <c:v>0.78104412806272816</c:v>
                </c:pt>
                <c:pt idx="10">
                  <c:v>0.78214426643468893</c:v>
                </c:pt>
                <c:pt idx="11">
                  <c:v>0.7832444048066497</c:v>
                </c:pt>
                <c:pt idx="12">
                  <c:v>0.78434454317861046</c:v>
                </c:pt>
                <c:pt idx="13">
                  <c:v>0.78544468155057123</c:v>
                </c:pt>
                <c:pt idx="14">
                  <c:v>0.786544819922532</c:v>
                </c:pt>
                <c:pt idx="15">
                  <c:v>0.78764495829449277</c:v>
                </c:pt>
                <c:pt idx="16">
                  <c:v>0.78874509666645354</c:v>
                </c:pt>
                <c:pt idx="17">
                  <c:v>0.78984523503841431</c:v>
                </c:pt>
                <c:pt idx="18">
                  <c:v>0.79094537341037485</c:v>
                </c:pt>
                <c:pt idx="19">
                  <c:v>0.78635469328787788</c:v>
                </c:pt>
                <c:pt idx="20">
                  <c:v>0.78176401316538091</c:v>
                </c:pt>
                <c:pt idx="21">
                  <c:v>0.77717333304288394</c:v>
                </c:pt>
                <c:pt idx="22">
                  <c:v>0.77258265292038697</c:v>
                </c:pt>
                <c:pt idx="23">
                  <c:v>0.76799197279789</c:v>
                </c:pt>
                <c:pt idx="24">
                  <c:v>0.76340129267539303</c:v>
                </c:pt>
                <c:pt idx="25">
                  <c:v>0.75881061255289606</c:v>
                </c:pt>
                <c:pt idx="26">
                  <c:v>0.75421993243039909</c:v>
                </c:pt>
                <c:pt idx="27">
                  <c:v>0.74962925230790212</c:v>
                </c:pt>
                <c:pt idx="28">
                  <c:v>0.74503857218540515</c:v>
                </c:pt>
                <c:pt idx="29">
                  <c:v>0.71441470333875767</c:v>
                </c:pt>
                <c:pt idx="30">
                  <c:v>0.6837908344921102</c:v>
                </c:pt>
                <c:pt idx="31">
                  <c:v>0.6837908344921102</c:v>
                </c:pt>
                <c:pt idx="32">
                  <c:v>0.6837908344921102</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7.2817564941628961</c:v>
                </c:pt>
                <c:pt idx="9">
                  <c:v>7.3788314704767881</c:v>
                </c:pt>
                <c:pt idx="10">
                  <c:v>7.3892249109358286</c:v>
                </c:pt>
                <c:pt idx="11">
                  <c:v>7.399618351394869</c:v>
                </c:pt>
                <c:pt idx="12">
                  <c:v>7.4100117918539095</c:v>
                </c:pt>
                <c:pt idx="13">
                  <c:v>7.4204052323129499</c:v>
                </c:pt>
                <c:pt idx="14">
                  <c:v>7.4307986727719904</c:v>
                </c:pt>
                <c:pt idx="15">
                  <c:v>7.4411921132310308</c:v>
                </c:pt>
                <c:pt idx="16">
                  <c:v>7.4515855536900713</c:v>
                </c:pt>
                <c:pt idx="17">
                  <c:v>7.4619789941491117</c:v>
                </c:pt>
                <c:pt idx="18">
                  <c:v>7.4723724346081486</c:v>
                </c:pt>
                <c:pt idx="19">
                  <c:v>7.4290024715782845</c:v>
                </c:pt>
                <c:pt idx="20">
                  <c:v>7.3856325085484205</c:v>
                </c:pt>
                <c:pt idx="21">
                  <c:v>7.3422625455185564</c:v>
                </c:pt>
                <c:pt idx="22">
                  <c:v>7.2988925824886923</c:v>
                </c:pt>
                <c:pt idx="23">
                  <c:v>7.2555226194588283</c:v>
                </c:pt>
                <c:pt idx="24">
                  <c:v>7.2121526564289642</c:v>
                </c:pt>
                <c:pt idx="25">
                  <c:v>7.1687826933991001</c:v>
                </c:pt>
                <c:pt idx="26">
                  <c:v>7.1254127303692361</c:v>
                </c:pt>
                <c:pt idx="27">
                  <c:v>7.082042767339372</c:v>
                </c:pt>
                <c:pt idx="28">
                  <c:v>7.0386728043095106</c:v>
                </c:pt>
                <c:pt idx="29">
                  <c:v>6.7493570549498951</c:v>
                </c:pt>
                <c:pt idx="30">
                  <c:v>6.4600413055902788</c:v>
                </c:pt>
                <c:pt idx="31">
                  <c:v>6.4600413055902788</c:v>
                </c:pt>
                <c:pt idx="32">
                  <c:v>6.4600413055902788</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0.10240379873926755</c:v>
                </c:pt>
                <c:pt idx="9">
                  <c:v>0.29396216413092557</c:v>
                </c:pt>
                <c:pt idx="10">
                  <c:v>0.32405628856634272</c:v>
                </c:pt>
                <c:pt idx="11">
                  <c:v>0.35415041300175987</c:v>
                </c:pt>
                <c:pt idx="12">
                  <c:v>0.38424453743717701</c:v>
                </c:pt>
                <c:pt idx="13">
                  <c:v>0.41433866187259416</c:v>
                </c:pt>
                <c:pt idx="14">
                  <c:v>0.44443278630801131</c:v>
                </c:pt>
                <c:pt idx="15">
                  <c:v>0.47452691074342845</c:v>
                </c:pt>
                <c:pt idx="16">
                  <c:v>0.5046210351788456</c:v>
                </c:pt>
                <c:pt idx="17">
                  <c:v>0.53471515961426275</c:v>
                </c:pt>
                <c:pt idx="18">
                  <c:v>0.56480928404968</c:v>
                </c:pt>
                <c:pt idx="19">
                  <c:v>0.61441395348513894</c:v>
                </c:pt>
                <c:pt idx="20">
                  <c:v>0.66401862292059788</c:v>
                </c:pt>
                <c:pt idx="21">
                  <c:v>0.71362329235605682</c:v>
                </c:pt>
                <c:pt idx="22">
                  <c:v>0.76322796179151575</c:v>
                </c:pt>
                <c:pt idx="23">
                  <c:v>0.81283263122697469</c:v>
                </c:pt>
                <c:pt idx="24">
                  <c:v>0.86243730066243363</c:v>
                </c:pt>
                <c:pt idx="25">
                  <c:v>0.91204197009789256</c:v>
                </c:pt>
                <c:pt idx="26">
                  <c:v>0.9616466395333515</c:v>
                </c:pt>
                <c:pt idx="27">
                  <c:v>1.0112513089688104</c:v>
                </c:pt>
                <c:pt idx="28">
                  <c:v>1.0608559784042693</c:v>
                </c:pt>
                <c:pt idx="29">
                  <c:v>1.2883640315846452</c:v>
                </c:pt>
                <c:pt idx="30">
                  <c:v>1.5158720847650209</c:v>
                </c:pt>
                <c:pt idx="31">
                  <c:v>1.5158720847650209</c:v>
                </c:pt>
                <c:pt idx="32">
                  <c:v>1.5158720847650209</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8.9836229544844848</c:v>
                </c:pt>
                <c:pt idx="9">
                  <c:v>9.1033859520824674</c:v>
                </c:pt>
                <c:pt idx="10">
                  <c:v>9.1162085108097131</c:v>
                </c:pt>
                <c:pt idx="11">
                  <c:v>9.1290310695369588</c:v>
                </c:pt>
                <c:pt idx="12">
                  <c:v>9.1418536282642044</c:v>
                </c:pt>
                <c:pt idx="13">
                  <c:v>9.1546761869914501</c:v>
                </c:pt>
                <c:pt idx="14">
                  <c:v>9.1674987457186958</c:v>
                </c:pt>
                <c:pt idx="15">
                  <c:v>9.1803213044459415</c:v>
                </c:pt>
                <c:pt idx="16">
                  <c:v>9.1931438631731872</c:v>
                </c:pt>
                <c:pt idx="17">
                  <c:v>9.2059664219004329</c:v>
                </c:pt>
                <c:pt idx="18">
                  <c:v>9.2187889806276715</c:v>
                </c:pt>
                <c:pt idx="19">
                  <c:v>9.1652827427134334</c:v>
                </c:pt>
                <c:pt idx="20">
                  <c:v>9.1117765047991952</c:v>
                </c:pt>
                <c:pt idx="21">
                  <c:v>9.0582702668849571</c:v>
                </c:pt>
                <c:pt idx="22">
                  <c:v>9.0047640289707189</c:v>
                </c:pt>
                <c:pt idx="23">
                  <c:v>8.9512577910564808</c:v>
                </c:pt>
                <c:pt idx="24">
                  <c:v>8.8977515531422426</c:v>
                </c:pt>
                <c:pt idx="25">
                  <c:v>8.8442453152280045</c:v>
                </c:pt>
                <c:pt idx="26">
                  <c:v>8.7907390773137664</c:v>
                </c:pt>
                <c:pt idx="27">
                  <c:v>8.7372328393995282</c:v>
                </c:pt>
                <c:pt idx="28">
                  <c:v>8.6837266014852901</c:v>
                </c:pt>
                <c:pt idx="29">
                  <c:v>8.3267929949956496</c:v>
                </c:pt>
                <c:pt idx="30">
                  <c:v>7.9698593885060083</c:v>
                </c:pt>
                <c:pt idx="31">
                  <c:v>7.9698593885060083</c:v>
                </c:pt>
                <c:pt idx="32">
                  <c:v>7.9698593885060083</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0.64831719704541868</c:v>
                </c:pt>
                <c:pt idx="9">
                  <c:v>0.65043297958133639</c:v>
                </c:pt>
                <c:pt idx="10">
                  <c:v>0.67349399456773384</c:v>
                </c:pt>
                <c:pt idx="11">
                  <c:v>0.6965550095541313</c:v>
                </c:pt>
                <c:pt idx="12">
                  <c:v>0.71961602454052875</c:v>
                </c:pt>
                <c:pt idx="13">
                  <c:v>0.74267703952692621</c:v>
                </c:pt>
                <c:pt idx="14">
                  <c:v>0.76573805451332366</c:v>
                </c:pt>
                <c:pt idx="15">
                  <c:v>0.78879906949972112</c:v>
                </c:pt>
                <c:pt idx="16">
                  <c:v>0.81186008448611857</c:v>
                </c:pt>
                <c:pt idx="17">
                  <c:v>0.83492109947251603</c:v>
                </c:pt>
                <c:pt idx="18">
                  <c:v>0.85798211445891326</c:v>
                </c:pt>
                <c:pt idx="19">
                  <c:v>0.88297375004864387</c:v>
                </c:pt>
                <c:pt idx="20">
                  <c:v>0.90796538563837448</c:v>
                </c:pt>
                <c:pt idx="21">
                  <c:v>0.93295702122810509</c:v>
                </c:pt>
                <c:pt idx="22">
                  <c:v>0.9579486568178357</c:v>
                </c:pt>
                <c:pt idx="23">
                  <c:v>0.98294029240756631</c:v>
                </c:pt>
                <c:pt idx="24">
                  <c:v>1.0079319279972969</c:v>
                </c:pt>
                <c:pt idx="25">
                  <c:v>1.0329235635870275</c:v>
                </c:pt>
                <c:pt idx="26">
                  <c:v>1.0579151991767581</c:v>
                </c:pt>
                <c:pt idx="27">
                  <c:v>1.0829068347664887</c:v>
                </c:pt>
                <c:pt idx="28">
                  <c:v>1.1078984703562189</c:v>
                </c:pt>
                <c:pt idx="29">
                  <c:v>1.2217630805235091</c:v>
                </c:pt>
                <c:pt idx="30">
                  <c:v>1.3356276906907993</c:v>
                </c:pt>
                <c:pt idx="31">
                  <c:v>1.3356276906907993</c:v>
                </c:pt>
                <c:pt idx="32">
                  <c:v>1.3356276906907993</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0.5077845649808761</c:v>
                </c:pt>
                <c:pt idx="3">
                  <c:v>0.49865175052138866</c:v>
                </c:pt>
                <c:pt idx="4">
                  <c:v>0.552608465186197</c:v>
                </c:pt>
                <c:pt idx="5">
                  <c:v>0.61569940041708437</c:v>
                </c:pt>
                <c:pt idx="6">
                  <c:v>0.66480765270543996</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0.4922154350191239</c:v>
                </c:pt>
                <c:pt idx="3">
                  <c:v>0.50134824947861134</c:v>
                </c:pt>
                <c:pt idx="4">
                  <c:v>0.447391534813803</c:v>
                </c:pt>
                <c:pt idx="5">
                  <c:v>0.38430059958291563</c:v>
                </c:pt>
                <c:pt idx="6">
                  <c:v>0.33519234729456004</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78.643182643765911</c:v>
                </c:pt>
                <c:pt idx="3">
                  <c:v>79.531422840008375</c:v>
                </c:pt>
                <c:pt idx="4">
                  <c:v>104.87291370882627</c:v>
                </c:pt>
                <c:pt idx="5">
                  <c:v>140.51172492664065</c:v>
                </c:pt>
                <c:pt idx="6">
                  <c:v>175.37182875881186</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78.643182643765911</c:v>
                </c:pt>
                <c:pt idx="3">
                  <c:v>79.531422840008375</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row r="31">
          <cell r="P31"/>
        </row>
      </sheetData>
      <sheetData sheetId="56"/>
      <sheetData sheetId="57"/>
      <sheetData sheetId="58">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1.4516621431934047</v>
          </cell>
        </row>
        <row r="11">
          <cell r="A11" t="str">
            <v/>
          </cell>
          <cell r="D11" t="str">
            <v>IMIA</v>
          </cell>
          <cell r="J11">
            <v>0.99318058118269725</v>
          </cell>
          <cell r="O11">
            <v>0.67446503064569363</v>
          </cell>
        </row>
        <row r="12">
          <cell r="A12" t="str">
            <v/>
          </cell>
          <cell r="D12" t="str">
            <v>IMIL</v>
          </cell>
          <cell r="J12">
            <v>1.4429062223319464</v>
          </cell>
          <cell r="O12">
            <v>0.97987194665554811</v>
          </cell>
        </row>
        <row r="13">
          <cell r="A13" t="str">
            <v/>
          </cell>
          <cell r="D13" t="str">
            <v>IMIC</v>
          </cell>
          <cell r="J13">
            <v>17.35324025908308</v>
          </cell>
          <cell r="O13">
            <v>11.784517282050599</v>
          </cell>
        </row>
        <row r="14">
          <cell r="A14" t="str">
            <v/>
          </cell>
          <cell r="D14" t="str">
            <v>IMIH</v>
          </cell>
          <cell r="J14">
            <v>7.6954998524370488</v>
          </cell>
          <cell r="O14">
            <v>5.2259837154962572</v>
          </cell>
        </row>
        <row r="15">
          <cell r="A15" t="str">
            <v/>
          </cell>
          <cell r="D15" t="str">
            <v>IMIP</v>
          </cell>
          <cell r="J15">
            <v>15.294517272248457</v>
          </cell>
          <cell r="O15">
            <v>10.386446590059307</v>
          </cell>
        </row>
        <row r="16">
          <cell r="A16" t="str">
            <v/>
          </cell>
          <cell r="D16" t="str">
            <v>IMIF</v>
          </cell>
          <cell r="J16">
            <v>5.8889063414920679</v>
          </cell>
          <cell r="O16">
            <v>3.999133160008328</v>
          </cell>
        </row>
        <row r="17">
          <cell r="A17" t="str">
            <v/>
          </cell>
          <cell r="D17" t="str">
            <v>IMIO</v>
          </cell>
          <cell r="J17">
            <v>28.894976807848312</v>
          </cell>
          <cell r="O17">
            <v>19.622465226821674</v>
          </cell>
        </row>
        <row r="18">
          <cell r="A18" t="str">
            <v/>
          </cell>
          <cell r="D18" t="str">
            <v>IMIE</v>
          </cell>
          <cell r="J18">
            <v>0.18682963530638833</v>
          </cell>
          <cell r="O18">
            <v>0.12687527131510357</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24.736354927066468</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9.0791105263757541E-2</v>
          </cell>
        </row>
        <row r="95">
          <cell r="A95" t="str">
            <v/>
          </cell>
          <cell r="D95" t="str">
            <v>INFA</v>
          </cell>
          <cell r="J95">
            <v>0</v>
          </cell>
          <cell r="O95">
            <v>0</v>
          </cell>
        </row>
        <row r="96">
          <cell r="A96" t="str">
            <v/>
          </cell>
          <cell r="D96" t="str">
            <v>INFL</v>
          </cell>
          <cell r="J96">
            <v>0.20036876463104916</v>
          </cell>
          <cell r="O96">
            <v>2.723733157912726E-2</v>
          </cell>
        </row>
        <row r="97">
          <cell r="A97" t="str">
            <v/>
          </cell>
          <cell r="D97" t="str">
            <v>INFC</v>
          </cell>
          <cell r="J97">
            <v>0</v>
          </cell>
          <cell r="O97">
            <v>0</v>
          </cell>
        </row>
        <row r="98">
          <cell r="A98" t="str">
            <v/>
          </cell>
          <cell r="D98" t="str">
            <v>INFH</v>
          </cell>
          <cell r="J98">
            <v>0.60110629389314751</v>
          </cell>
          <cell r="O98">
            <v>8.1711994737381791E-2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0.50843018947704222</v>
          </cell>
        </row>
        <row r="102">
          <cell r="A102" t="str">
            <v/>
          </cell>
          <cell r="D102" t="str">
            <v>INFE</v>
          </cell>
          <cell r="J102">
            <v>45.684078335879221</v>
          </cell>
          <cell r="O102">
            <v>6.2101116000410164</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68.309500800000009</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GM"/>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18">
          <cell r="D18">
            <v>6.94</v>
          </cell>
          <cell r="E18">
            <v>7.1</v>
          </cell>
          <cell r="F18">
            <v>6.5</v>
          </cell>
          <cell r="G18">
            <v>6.4000000000000012</v>
          </cell>
          <cell r="H18">
            <v>6.0910000000000002</v>
          </cell>
          <cell r="I18">
            <v>6.23</v>
          </cell>
          <cell r="J18">
            <v>6.3</v>
          </cell>
          <cell r="K18">
            <v>6.1267974837582679</v>
          </cell>
          <cell r="L18">
            <v>5.0030232389251985</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NetZero levers"/>
      <sheetName val="Data for SATIM"/>
      <sheetName val="PAMS levers"/>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ProcData_Xtechs"/>
      <sheetName val="links to constraint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0.65910719806663931</v>
          </cell>
        </row>
        <row r="9">
          <cell r="E9">
            <v>2.1800600000000001</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3"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5"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44449.359508564812</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639</v>
      </c>
      <c r="C12" s="277" t="str">
        <f>"DriversGams!"&amp;ADDRESS(ROW(DriversGams!A163),COLUMN(DriversGams!A163),4)</f>
        <v>DriversGams!A163</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topLeftCell="X1" workbookViewId="0">
      <selection activeCell="AC5" sqref="AC5:AN5"/>
    </sheetView>
  </sheetViews>
  <sheetFormatPr defaultColWidth="8.7109375" defaultRowHeight="15"/>
  <cols>
    <col min="1" max="16384" width="8.7109375" style="185"/>
  </cols>
  <sheetData>
    <row r="4" spans="1:40">
      <c r="A4" s="185" t="s">
        <v>608</v>
      </c>
    </row>
    <row r="5" spans="1:40">
      <c r="A5" s="363"/>
      <c r="B5" s="363" t="s">
        <v>553</v>
      </c>
      <c r="C5" s="363" t="s">
        <v>562</v>
      </c>
      <c r="D5" s="363" t="s">
        <v>563</v>
      </c>
      <c r="E5" s="363" t="s">
        <v>554</v>
      </c>
      <c r="F5" s="363" t="s">
        <v>564</v>
      </c>
      <c r="G5" s="363" t="s">
        <v>565</v>
      </c>
      <c r="H5" s="363" t="s">
        <v>566</v>
      </c>
      <c r="I5" s="363" t="s">
        <v>567</v>
      </c>
      <c r="J5" s="363" t="s">
        <v>555</v>
      </c>
      <c r="K5" s="363" t="s">
        <v>568</v>
      </c>
      <c r="L5" s="363" t="s">
        <v>569</v>
      </c>
      <c r="M5" s="363" t="s">
        <v>570</v>
      </c>
      <c r="N5" s="363" t="s">
        <v>571</v>
      </c>
      <c r="O5" s="363" t="s">
        <v>556</v>
      </c>
      <c r="P5" s="363" t="s">
        <v>572</v>
      </c>
      <c r="Q5" s="363" t="s">
        <v>573</v>
      </c>
      <c r="R5" s="363" t="s">
        <v>574</v>
      </c>
      <c r="S5" s="363" t="s">
        <v>575</v>
      </c>
      <c r="T5" s="363" t="s">
        <v>557</v>
      </c>
      <c r="U5" s="363" t="s">
        <v>576</v>
      </c>
      <c r="V5" s="363" t="s">
        <v>577</v>
      </c>
      <c r="W5" s="363" t="s">
        <v>578</v>
      </c>
      <c r="X5" s="363" t="s">
        <v>579</v>
      </c>
      <c r="Y5" s="363" t="s">
        <v>558</v>
      </c>
      <c r="Z5" s="363" t="s">
        <v>580</v>
      </c>
      <c r="AA5" s="363" t="s">
        <v>581</v>
      </c>
      <c r="AB5" s="363" t="s">
        <v>582</v>
      </c>
      <c r="AC5" s="363" t="s">
        <v>583</v>
      </c>
      <c r="AD5" s="363" t="s">
        <v>559</v>
      </c>
      <c r="AE5" s="363" t="s">
        <v>584</v>
      </c>
      <c r="AF5" s="363" t="s">
        <v>585</v>
      </c>
      <c r="AG5" s="363" t="s">
        <v>586</v>
      </c>
      <c r="AH5" s="363" t="s">
        <v>587</v>
      </c>
      <c r="AI5" s="363" t="s">
        <v>560</v>
      </c>
      <c r="AJ5" s="363" t="s">
        <v>588</v>
      </c>
      <c r="AK5" s="363" t="s">
        <v>589</v>
      </c>
      <c r="AL5" s="363" t="s">
        <v>590</v>
      </c>
      <c r="AM5" s="363" t="s">
        <v>591</v>
      </c>
      <c r="AN5" s="363" t="s">
        <v>561</v>
      </c>
    </row>
    <row r="6" spans="1:40">
      <c r="A6" s="363" t="s">
        <v>4</v>
      </c>
      <c r="B6" s="186">
        <v>1833.8485148656705</v>
      </c>
      <c r="C6" s="186">
        <v>1886.6121543778552</v>
      </c>
      <c r="D6" s="186">
        <v>1929.9088596734236</v>
      </c>
      <c r="E6" s="186">
        <v>1960.4923036365474</v>
      </c>
      <c r="F6" s="186">
        <v>1983.2547710242566</v>
      </c>
      <c r="G6" s="186">
        <v>2006.0789129735178</v>
      </c>
      <c r="H6" s="186">
        <v>2036.972183160904</v>
      </c>
      <c r="I6" s="186">
        <v>2074.2003059734261</v>
      </c>
      <c r="J6" s="186">
        <v>1914.545399528301</v>
      </c>
      <c r="K6" s="186">
        <v>1957.2610773816891</v>
      </c>
      <c r="L6" s="186">
        <v>2002.2872838168787</v>
      </c>
      <c r="M6" s="186">
        <v>2051.2769335000403</v>
      </c>
      <c r="N6" s="186">
        <v>2104.0245070320266</v>
      </c>
      <c r="O6" s="186">
        <v>2157.2000988773989</v>
      </c>
      <c r="P6" s="186">
        <v>2216.2386918503116</v>
      </c>
      <c r="Q6" s="186">
        <v>2277.0866520702075</v>
      </c>
      <c r="R6" s="186">
        <v>2342.1075393790215</v>
      </c>
      <c r="S6" s="186">
        <v>2408.995487304207</v>
      </c>
      <c r="T6" s="186">
        <v>2468.4881674022527</v>
      </c>
      <c r="U6" s="186">
        <v>2539.0431946322601</v>
      </c>
      <c r="V6" s="186">
        <v>2611.6181489313612</v>
      </c>
      <c r="W6" s="186">
        <v>2686.3644340512401</v>
      </c>
      <c r="X6" s="186">
        <v>2759.0891878804987</v>
      </c>
      <c r="Y6" s="186">
        <v>2835.9490382924259</v>
      </c>
      <c r="Z6" s="186">
        <v>2915.3222561629782</v>
      </c>
      <c r="AA6" s="186">
        <v>2997.7985510673598</v>
      </c>
      <c r="AB6" s="186">
        <v>3079.8807643862083</v>
      </c>
      <c r="AC6" s="186">
        <v>3164.7988750291743</v>
      </c>
      <c r="AD6" s="186">
        <v>3254.7047790794968</v>
      </c>
      <c r="AE6" s="186">
        <v>3348.9964072010525</v>
      </c>
      <c r="AF6" s="186">
        <v>3447.4307579315109</v>
      </c>
      <c r="AG6" s="186">
        <v>3549.9976521140461</v>
      </c>
      <c r="AH6" s="186">
        <v>3656.5174335620486</v>
      </c>
      <c r="AI6" s="186">
        <v>3767.7621351917451</v>
      </c>
      <c r="AJ6" s="186">
        <v>3873.7774921325872</v>
      </c>
      <c r="AK6" s="186">
        <v>3984.0902474336522</v>
      </c>
      <c r="AL6" s="186">
        <v>4099.5151623032189</v>
      </c>
      <c r="AM6" s="186">
        <v>4220.6813951424811</v>
      </c>
      <c r="AN6" s="186">
        <v>4350.0492909027143</v>
      </c>
    </row>
    <row r="7" spans="1:40">
      <c r="A7" s="363" t="s">
        <v>638</v>
      </c>
      <c r="B7" s="186">
        <v>69.817113338466598</v>
      </c>
      <c r="C7" s="186">
        <v>72.819731017164969</v>
      </c>
      <c r="D7" s="186">
        <v>75.472008813799022</v>
      </c>
      <c r="E7" s="186">
        <v>74.274927600037842</v>
      </c>
      <c r="F7" s="186">
        <v>73.26059197587216</v>
      </c>
      <c r="G7" s="186">
        <v>75.493823257911487</v>
      </c>
      <c r="H7" s="186">
        <v>74.303648694490207</v>
      </c>
      <c r="I7" s="186">
        <v>73.1945218840509</v>
      </c>
      <c r="J7" s="186">
        <v>70.325700988606158</v>
      </c>
      <c r="K7" s="186">
        <v>72.079600677576877</v>
      </c>
      <c r="L7" s="186">
        <v>74.097267383773996</v>
      </c>
      <c r="M7" s="186">
        <v>75.83751945163533</v>
      </c>
      <c r="N7" s="186">
        <v>77.576110521025043</v>
      </c>
      <c r="O7" s="186">
        <v>79.396606124967263</v>
      </c>
      <c r="P7" s="186">
        <v>81.224836721269554</v>
      </c>
      <c r="Q7" s="186">
        <v>83.015421229038807</v>
      </c>
      <c r="R7" s="186">
        <v>84.71879762829046</v>
      </c>
      <c r="S7" s="186">
        <v>86.40947079839232</v>
      </c>
      <c r="T7" s="186">
        <v>87.917074260425011</v>
      </c>
      <c r="U7" s="186">
        <v>89.948274996445477</v>
      </c>
      <c r="V7" s="186">
        <v>91.858597961990753</v>
      </c>
      <c r="W7" s="186">
        <v>93.636661953392263</v>
      </c>
      <c r="X7" s="186">
        <v>95.295599787555759</v>
      </c>
      <c r="Y7" s="186">
        <v>97.196418455885137</v>
      </c>
      <c r="Z7" s="186">
        <v>99.048946074573934</v>
      </c>
      <c r="AA7" s="186">
        <v>100.96742638628118</v>
      </c>
      <c r="AB7" s="186">
        <v>102.82399638424677</v>
      </c>
      <c r="AC7" s="186">
        <v>104.72881393465261</v>
      </c>
      <c r="AD7" s="186">
        <v>106.73410403014014</v>
      </c>
      <c r="AE7" s="186">
        <v>108.83032335584873</v>
      </c>
      <c r="AF7" s="186">
        <v>110.98712564413881</v>
      </c>
      <c r="AG7" s="186">
        <v>113.13803634297587</v>
      </c>
      <c r="AH7" s="186">
        <v>115.35753088013288</v>
      </c>
      <c r="AI7" s="186">
        <v>117.7224288535422</v>
      </c>
      <c r="AJ7" s="186">
        <v>119.86545963689662</v>
      </c>
      <c r="AK7" s="186">
        <v>122.16956564028087</v>
      </c>
      <c r="AL7" s="186">
        <v>124.66155698786915</v>
      </c>
      <c r="AM7" s="186">
        <v>127.27859211459484</v>
      </c>
      <c r="AN7" s="186">
        <v>130.07284907210411</v>
      </c>
    </row>
    <row r="8" spans="1:40">
      <c r="A8" s="363" t="s">
        <v>387</v>
      </c>
      <c r="B8" s="186">
        <v>123.26923682676239</v>
      </c>
      <c r="C8" s="186">
        <v>126.76200665956938</v>
      </c>
      <c r="D8" s="186">
        <v>127.59930057711011</v>
      </c>
      <c r="E8" s="186">
        <v>131.79428653766271</v>
      </c>
      <c r="F8" s="186">
        <v>129.89446862274485</v>
      </c>
      <c r="G8" s="186">
        <v>133.66360252732119</v>
      </c>
      <c r="H8" s="186">
        <v>132.75230325518885</v>
      </c>
      <c r="I8" s="186">
        <v>131.0963621488545</v>
      </c>
      <c r="J8" s="186">
        <v>120.18809993708842</v>
      </c>
      <c r="K8" s="186">
        <v>121.9324954300825</v>
      </c>
      <c r="L8" s="186">
        <v>123.62702359051755</v>
      </c>
      <c r="M8" s="186">
        <v>125.50520057825962</v>
      </c>
      <c r="N8" s="186">
        <v>127.62005379029763</v>
      </c>
      <c r="O8" s="186">
        <v>129.71571417226133</v>
      </c>
      <c r="P8" s="186">
        <v>132.08338347170783</v>
      </c>
      <c r="Q8" s="186">
        <v>134.45700006708503</v>
      </c>
      <c r="R8" s="186">
        <v>137.09836521296253</v>
      </c>
      <c r="S8" s="186">
        <v>140.19130736183189</v>
      </c>
      <c r="T8" s="186">
        <v>142.89883193627665</v>
      </c>
      <c r="U8" s="186">
        <v>146.416830091278</v>
      </c>
      <c r="V8" s="186">
        <v>150.32704805551441</v>
      </c>
      <c r="W8" s="186">
        <v>154.27326576870362</v>
      </c>
      <c r="X8" s="186">
        <v>158.27859136568114</v>
      </c>
      <c r="Y8" s="186">
        <v>163.20085651583867</v>
      </c>
      <c r="Z8" s="186">
        <v>167.64829971739297</v>
      </c>
      <c r="AA8" s="186">
        <v>172.15985376506998</v>
      </c>
      <c r="AB8" s="186">
        <v>176.52673826725913</v>
      </c>
      <c r="AC8" s="186">
        <v>180.99322799680004</v>
      </c>
      <c r="AD8" s="186">
        <v>185.67685214636796</v>
      </c>
      <c r="AE8" s="186">
        <v>190.335369547695</v>
      </c>
      <c r="AF8" s="186">
        <v>195.07355032108669</v>
      </c>
      <c r="AG8" s="186">
        <v>199.91629899726939</v>
      </c>
      <c r="AH8" s="186">
        <v>204.89623723508205</v>
      </c>
      <c r="AI8" s="186">
        <v>210.08114775468417</v>
      </c>
      <c r="AJ8" s="186">
        <v>214.87946388846953</v>
      </c>
      <c r="AK8" s="186">
        <v>219.8677393720516</v>
      </c>
      <c r="AL8" s="186">
        <v>225.09673017509809</v>
      </c>
      <c r="AM8" s="186">
        <v>230.59324313003228</v>
      </c>
      <c r="AN8" s="186">
        <v>236.52589767309942</v>
      </c>
    </row>
    <row r="9" spans="1:40" s="361" customFormat="1">
      <c r="A9" s="363" t="s">
        <v>710</v>
      </c>
      <c r="B9" s="186">
        <v>82.179491217841601</v>
      </c>
      <c r="C9" s="186">
        <v>84.50800443971292</v>
      </c>
      <c r="D9" s="186">
        <v>85.066200384740085</v>
      </c>
      <c r="E9" s="186">
        <v>87.862857691775162</v>
      </c>
      <c r="F9" s="186">
        <v>86.596312415163254</v>
      </c>
      <c r="G9" s="186">
        <v>89.109068351547464</v>
      </c>
      <c r="H9" s="186">
        <v>88.501535503459252</v>
      </c>
      <c r="I9" s="186">
        <v>87.397574765903016</v>
      </c>
      <c r="J9" s="186">
        <v>80.125399958058949</v>
      </c>
      <c r="K9" s="186">
        <v>81.288330286721674</v>
      </c>
      <c r="L9" s="186">
        <v>82.418015727011721</v>
      </c>
      <c r="M9" s="186">
        <v>83.67013371883975</v>
      </c>
      <c r="N9" s="186">
        <v>85.080035860198436</v>
      </c>
      <c r="O9" s="186">
        <v>86.477142781507553</v>
      </c>
      <c r="P9" s="186">
        <v>88.05558898113857</v>
      </c>
      <c r="Q9" s="186">
        <v>89.638000044723356</v>
      </c>
      <c r="R9" s="186">
        <v>91.398910141975037</v>
      </c>
      <c r="S9" s="186">
        <v>93.460871574554602</v>
      </c>
      <c r="T9" s="186">
        <v>95.265887957517776</v>
      </c>
      <c r="U9" s="186">
        <v>97.611220060852006</v>
      </c>
      <c r="V9" s="186">
        <v>100.21803203700961</v>
      </c>
      <c r="W9" s="186">
        <v>102.84884384580242</v>
      </c>
      <c r="X9" s="186">
        <v>105.5190609104541</v>
      </c>
      <c r="Y9" s="186">
        <v>108.80057101055911</v>
      </c>
      <c r="Z9" s="186">
        <v>111.76553314492865</v>
      </c>
      <c r="AA9" s="186">
        <v>114.77323584337999</v>
      </c>
      <c r="AB9" s="186">
        <v>117.68449217817277</v>
      </c>
      <c r="AC9" s="186">
        <v>120.66215199786672</v>
      </c>
      <c r="AD9" s="186">
        <v>123.78456809757866</v>
      </c>
      <c r="AE9" s="186">
        <v>126.89024636513</v>
      </c>
      <c r="AF9" s="186">
        <v>130.04903354739113</v>
      </c>
      <c r="AG9" s="186">
        <v>133.27753266484626</v>
      </c>
      <c r="AH9" s="186">
        <v>136.59749149005469</v>
      </c>
      <c r="AI9" s="186">
        <v>140.05409850312279</v>
      </c>
      <c r="AJ9" s="186">
        <v>143.25297592564638</v>
      </c>
      <c r="AK9" s="186">
        <v>146.57849291470106</v>
      </c>
      <c r="AL9" s="186">
        <v>150.06448678339873</v>
      </c>
      <c r="AM9" s="186">
        <v>153.72882875335486</v>
      </c>
      <c r="AN9" s="186">
        <v>157.68393178206631</v>
      </c>
    </row>
    <row r="10" spans="1:40">
      <c r="A10" s="363" t="s">
        <v>522</v>
      </c>
      <c r="B10" s="186">
        <v>93.09690942833015</v>
      </c>
      <c r="C10" s="186">
        <v>95.064855171375669</v>
      </c>
      <c r="D10" s="186">
        <v>96.400077661477354</v>
      </c>
      <c r="E10" s="186">
        <v>96.617861286112102</v>
      </c>
      <c r="F10" s="186">
        <v>97.654818305582012</v>
      </c>
      <c r="G10" s="186">
        <v>97.862455274201025</v>
      </c>
      <c r="H10" s="186">
        <v>98.609954424293107</v>
      </c>
      <c r="I10" s="186">
        <v>97.964584789862243</v>
      </c>
      <c r="J10" s="186">
        <v>92.646489203328827</v>
      </c>
      <c r="K10" s="186">
        <v>95.03041242813778</v>
      </c>
      <c r="L10" s="186">
        <v>97.485838278771098</v>
      </c>
      <c r="M10" s="186">
        <v>99.77593398947829</v>
      </c>
      <c r="N10" s="186">
        <v>102.1635426368112</v>
      </c>
      <c r="O10" s="186">
        <v>104.60035225495045</v>
      </c>
      <c r="P10" s="186">
        <v>107.07694947006603</v>
      </c>
      <c r="Q10" s="186">
        <v>109.49041679677798</v>
      </c>
      <c r="R10" s="186">
        <v>112.02696547098452</v>
      </c>
      <c r="S10" s="186">
        <v>114.5350089727569</v>
      </c>
      <c r="T10" s="186">
        <v>116.72534002734352</v>
      </c>
      <c r="U10" s="186">
        <v>119.41291133682695</v>
      </c>
      <c r="V10" s="186">
        <v>122.13561690535352</v>
      </c>
      <c r="W10" s="186">
        <v>124.73806971931842</v>
      </c>
      <c r="X10" s="186">
        <v>127.26382097220295</v>
      </c>
      <c r="Y10" s="186">
        <v>130.22505419824279</v>
      </c>
      <c r="Z10" s="186">
        <v>132.95638539516673</v>
      </c>
      <c r="AA10" s="186">
        <v>135.74521610666449</v>
      </c>
      <c r="AB10" s="186">
        <v>138.39843779341157</v>
      </c>
      <c r="AC10" s="186">
        <v>141.11496840750539</v>
      </c>
      <c r="AD10" s="186">
        <v>143.96077026055309</v>
      </c>
      <c r="AE10" s="186">
        <v>146.92167586011277</v>
      </c>
      <c r="AF10" s="186">
        <v>149.90266826654346</v>
      </c>
      <c r="AG10" s="186">
        <v>152.92006309932941</v>
      </c>
      <c r="AH10" s="186">
        <v>156.0911313412185</v>
      </c>
      <c r="AI10" s="186">
        <v>159.46543030187945</v>
      </c>
      <c r="AJ10" s="186">
        <v>162.50807836854915</v>
      </c>
      <c r="AK10" s="186">
        <v>165.69750350631548</v>
      </c>
      <c r="AL10" s="186">
        <v>169.0152244595489</v>
      </c>
      <c r="AM10" s="186">
        <v>172.44314538089333</v>
      </c>
      <c r="AN10" s="186">
        <v>176.11001666062612</v>
      </c>
    </row>
    <row r="11" spans="1:40">
      <c r="A11" s="363" t="s">
        <v>523</v>
      </c>
      <c r="B11" s="186">
        <v>235.49802282756352</v>
      </c>
      <c r="C11" s="186">
        <v>242.13307836562956</v>
      </c>
      <c r="D11" s="186">
        <v>246.28265922314233</v>
      </c>
      <c r="E11" s="186">
        <v>249.43440425835786</v>
      </c>
      <c r="F11" s="186">
        <v>251.65581640876391</v>
      </c>
      <c r="G11" s="186">
        <v>252.75021516356861</v>
      </c>
      <c r="H11" s="186">
        <v>255.36564207593528</v>
      </c>
      <c r="I11" s="186">
        <v>255.83896455730644</v>
      </c>
      <c r="J11" s="186">
        <v>231.21220107940408</v>
      </c>
      <c r="K11" s="186">
        <v>237.27430963578766</v>
      </c>
      <c r="L11" s="186">
        <v>243.43820579760768</v>
      </c>
      <c r="M11" s="186">
        <v>250.0252729216615</v>
      </c>
      <c r="N11" s="186">
        <v>257.0393389716665</v>
      </c>
      <c r="O11" s="186">
        <v>264.01983750733473</v>
      </c>
      <c r="P11" s="186">
        <v>271.72429020362813</v>
      </c>
      <c r="Q11" s="186">
        <v>279.56215318997283</v>
      </c>
      <c r="R11" s="186">
        <v>287.85104341651504</v>
      </c>
      <c r="S11" s="186">
        <v>296.17218841670399</v>
      </c>
      <c r="T11" s="186">
        <v>303.16223965681729</v>
      </c>
      <c r="U11" s="186">
        <v>311.91377494075573</v>
      </c>
      <c r="V11" s="186">
        <v>320.90515779680265</v>
      </c>
      <c r="W11" s="186">
        <v>329.99635652965821</v>
      </c>
      <c r="X11" s="186">
        <v>338.83792660845495</v>
      </c>
      <c r="Y11" s="186">
        <v>348.33269322166962</v>
      </c>
      <c r="Z11" s="186">
        <v>357.99703019358316</v>
      </c>
      <c r="AA11" s="186">
        <v>368.00188053319943</v>
      </c>
      <c r="AB11" s="186">
        <v>377.85666663181792</v>
      </c>
      <c r="AC11" s="186">
        <v>388.05037117851231</v>
      </c>
      <c r="AD11" s="186">
        <v>398.85002792330147</v>
      </c>
      <c r="AE11" s="186">
        <v>410.15688477532797</v>
      </c>
      <c r="AF11" s="186">
        <v>421.90224250085339</v>
      </c>
      <c r="AG11" s="186">
        <v>434.10875218597869</v>
      </c>
      <c r="AH11" s="186">
        <v>446.80324447498771</v>
      </c>
      <c r="AI11" s="186">
        <v>460.1203754889417</v>
      </c>
      <c r="AJ11" s="186">
        <v>472.65691554047356</v>
      </c>
      <c r="AK11" s="186">
        <v>485.73312943754831</v>
      </c>
      <c r="AL11" s="186">
        <v>499.4515636810321</v>
      </c>
      <c r="AM11" s="186">
        <v>513.88566194585428</v>
      </c>
      <c r="AN11" s="186">
        <v>529.36224934657764</v>
      </c>
    </row>
    <row r="12" spans="1:40">
      <c r="A12" s="363" t="s">
        <v>524</v>
      </c>
      <c r="B12" s="186">
        <v>17.781500762507015</v>
      </c>
      <c r="C12" s="186">
        <v>18.21809145789609</v>
      </c>
      <c r="D12" s="186">
        <v>18.567420658015568</v>
      </c>
      <c r="E12" s="186">
        <v>18.762769995550013</v>
      </c>
      <c r="F12" s="186">
        <v>19.037714230270431</v>
      </c>
      <c r="G12" s="186">
        <v>19.074701766994909</v>
      </c>
      <c r="H12" s="186">
        <v>19.42407343994682</v>
      </c>
      <c r="I12" s="186">
        <v>19.472300898786198</v>
      </c>
      <c r="J12" s="186">
        <v>17.978595103875868</v>
      </c>
      <c r="K12" s="186">
        <v>18.425580854596319</v>
      </c>
      <c r="L12" s="186">
        <v>18.875393382474392</v>
      </c>
      <c r="M12" s="186">
        <v>19.37593948814931</v>
      </c>
      <c r="N12" s="186">
        <v>19.904043035124161</v>
      </c>
      <c r="O12" s="186">
        <v>20.434676476954504</v>
      </c>
      <c r="P12" s="186">
        <v>21.051358228285224</v>
      </c>
      <c r="Q12" s="186">
        <v>21.647594038894049</v>
      </c>
      <c r="R12" s="186">
        <v>22.266043235160069</v>
      </c>
      <c r="S12" s="186">
        <v>22.909699710557216</v>
      </c>
      <c r="T12" s="186">
        <v>23.472167600372124</v>
      </c>
      <c r="U12" s="186">
        <v>24.141799581503221</v>
      </c>
      <c r="V12" s="186">
        <v>24.822594807412035</v>
      </c>
      <c r="W12" s="186">
        <v>25.49556340544002</v>
      </c>
      <c r="X12" s="186">
        <v>26.15349331496332</v>
      </c>
      <c r="Y12" s="186">
        <v>26.767784324168478</v>
      </c>
      <c r="Z12" s="186">
        <v>27.460886584388707</v>
      </c>
      <c r="AA12" s="186">
        <v>28.180547175783659</v>
      </c>
      <c r="AB12" s="186">
        <v>28.889625610088803</v>
      </c>
      <c r="AC12" s="186">
        <v>29.626578795924523</v>
      </c>
      <c r="AD12" s="186">
        <v>30.409324222456782</v>
      </c>
      <c r="AE12" s="186">
        <v>31.215558283358291</v>
      </c>
      <c r="AF12" s="186">
        <v>32.049998427479558</v>
      </c>
      <c r="AG12" s="186">
        <v>32.910738887097288</v>
      </c>
      <c r="AH12" s="186">
        <v>33.807840745570964</v>
      </c>
      <c r="AI12" s="186">
        <v>34.749774821046124</v>
      </c>
      <c r="AJ12" s="186">
        <v>35.625703852026675</v>
      </c>
      <c r="AK12" s="186">
        <v>36.542469856907495</v>
      </c>
      <c r="AL12" s="186">
        <v>37.50409193622648</v>
      </c>
      <c r="AM12" s="186">
        <v>38.516268854629871</v>
      </c>
      <c r="AN12" s="186">
        <v>39.601164848584354</v>
      </c>
    </row>
    <row r="13" spans="1:40">
      <c r="A13" s="363" t="s">
        <v>525</v>
      </c>
      <c r="B13" s="186">
        <v>52.810230956688748</v>
      </c>
      <c r="C13" s="186">
        <v>54.282362311943913</v>
      </c>
      <c r="D13" s="186">
        <v>55.219691955007207</v>
      </c>
      <c r="E13" s="186">
        <v>55.71177904843772</v>
      </c>
      <c r="F13" s="186">
        <v>56.147972175388119</v>
      </c>
      <c r="G13" s="186">
        <v>56.388632981353197</v>
      </c>
      <c r="H13" s="186">
        <v>56.935742268541119</v>
      </c>
      <c r="I13" s="186">
        <v>56.915851520215952</v>
      </c>
      <c r="J13" s="186">
        <v>52.222577111314017</v>
      </c>
      <c r="K13" s="186">
        <v>53.485625534148674</v>
      </c>
      <c r="L13" s="186">
        <v>54.772963618611712</v>
      </c>
      <c r="M13" s="186">
        <v>56.124869079913438</v>
      </c>
      <c r="N13" s="186">
        <v>57.585957657715895</v>
      </c>
      <c r="O13" s="186">
        <v>59.079383283398805</v>
      </c>
      <c r="P13" s="186">
        <v>60.65927250258617</v>
      </c>
      <c r="Q13" s="186">
        <v>62.260045747357402</v>
      </c>
      <c r="R13" s="186">
        <v>63.990528518902622</v>
      </c>
      <c r="S13" s="186">
        <v>65.756685063171986</v>
      </c>
      <c r="T13" s="186">
        <v>67.302359421755469</v>
      </c>
      <c r="U13" s="186">
        <v>69.094850913797686</v>
      </c>
      <c r="V13" s="186">
        <v>70.970000633313632</v>
      </c>
      <c r="W13" s="186">
        <v>72.841272605878572</v>
      </c>
      <c r="X13" s="186">
        <v>74.680009801299036</v>
      </c>
      <c r="Y13" s="186">
        <v>76.689487549255745</v>
      </c>
      <c r="Z13" s="186">
        <v>78.645651568328219</v>
      </c>
      <c r="AA13" s="186">
        <v>80.680897902695563</v>
      </c>
      <c r="AB13" s="186">
        <v>82.683267359520102</v>
      </c>
      <c r="AC13" s="186">
        <v>84.755595279062305</v>
      </c>
      <c r="AD13" s="186">
        <v>86.95293734444499</v>
      </c>
      <c r="AE13" s="186">
        <v>89.222401499368857</v>
      </c>
      <c r="AF13" s="186">
        <v>91.58017263387822</v>
      </c>
      <c r="AG13" s="186">
        <v>94.032631642963366</v>
      </c>
      <c r="AH13" s="186">
        <v>96.593962146369691</v>
      </c>
      <c r="AI13" s="186">
        <v>99.287066617144006</v>
      </c>
      <c r="AJ13" s="186">
        <v>101.82505005183501</v>
      </c>
      <c r="AK13" s="186">
        <v>104.47034535027582</v>
      </c>
      <c r="AL13" s="186">
        <v>107.23725071589587</v>
      </c>
      <c r="AM13" s="186">
        <v>110.14119878132441</v>
      </c>
      <c r="AN13" s="186">
        <v>113.25676411935609</v>
      </c>
    </row>
    <row r="14" spans="1:40">
      <c r="A14" s="363" t="s">
        <v>526</v>
      </c>
      <c r="B14" s="186">
        <v>14.113350558119752</v>
      </c>
      <c r="C14" s="186">
        <v>14.548721789119966</v>
      </c>
      <c r="D14" s="186">
        <v>14.815418697580203</v>
      </c>
      <c r="E14" s="186">
        <v>15.061372702819703</v>
      </c>
      <c r="F14" s="186">
        <v>15.235873493159337</v>
      </c>
      <c r="G14" s="186">
        <v>15.371374502079824</v>
      </c>
      <c r="H14" s="186">
        <v>15.552383515448332</v>
      </c>
      <c r="I14" s="186">
        <v>15.609153497571331</v>
      </c>
      <c r="J14" s="186">
        <v>14.275724652406321</v>
      </c>
      <c r="K14" s="186">
        <v>14.632592738141414</v>
      </c>
      <c r="L14" s="186">
        <v>14.998829546275548</v>
      </c>
      <c r="M14" s="186">
        <v>15.396795523093482</v>
      </c>
      <c r="N14" s="186">
        <v>15.823820610150811</v>
      </c>
      <c r="O14" s="186">
        <v>16.253232567458738</v>
      </c>
      <c r="P14" s="186">
        <v>16.7257349793129</v>
      </c>
      <c r="Q14" s="186">
        <v>17.201748391427138</v>
      </c>
      <c r="R14" s="186">
        <v>17.708895194433161</v>
      </c>
      <c r="S14" s="186">
        <v>18.240242131053403</v>
      </c>
      <c r="T14" s="186">
        <v>18.673472788437888</v>
      </c>
      <c r="U14" s="186">
        <v>19.209896031686849</v>
      </c>
      <c r="V14" s="186">
        <v>19.759109345897627</v>
      </c>
      <c r="W14" s="186">
        <v>20.315924153008183</v>
      </c>
      <c r="X14" s="186">
        <v>20.85546661362639</v>
      </c>
      <c r="Y14" s="186">
        <v>21.431818706447395</v>
      </c>
      <c r="Z14" s="186">
        <v>22.024541155299971</v>
      </c>
      <c r="AA14" s="186">
        <v>22.636627065976988</v>
      </c>
      <c r="AB14" s="186">
        <v>23.238211464117626</v>
      </c>
      <c r="AC14" s="186">
        <v>23.860936149160427</v>
      </c>
      <c r="AD14" s="186">
        <v>24.521037099566129</v>
      </c>
      <c r="AE14" s="186">
        <v>25.21661964013013</v>
      </c>
      <c r="AF14" s="186">
        <v>25.945207485839877</v>
      </c>
      <c r="AG14" s="186">
        <v>26.705694433212486</v>
      </c>
      <c r="AH14" s="186">
        <v>27.488632120441018</v>
      </c>
      <c r="AI14" s="186">
        <v>28.306253513157241</v>
      </c>
      <c r="AJ14" s="186">
        <v>29.07899575807043</v>
      </c>
      <c r="AK14" s="186">
        <v>29.886726463920347</v>
      </c>
      <c r="AL14" s="186">
        <v>30.734199731905431</v>
      </c>
      <c r="AM14" s="186">
        <v>31.62665662555618</v>
      </c>
      <c r="AN14" s="186">
        <v>32.582524336641313</v>
      </c>
    </row>
    <row r="15" spans="1:40">
      <c r="A15" s="363" t="s">
        <v>388</v>
      </c>
      <c r="B15" s="186">
        <v>13.345629432701433</v>
      </c>
      <c r="C15" s="186">
        <v>13.899973861744526</v>
      </c>
      <c r="D15" s="186">
        <v>14.241400522629307</v>
      </c>
      <c r="E15" s="186">
        <v>14.660228740858253</v>
      </c>
      <c r="F15" s="186">
        <v>14.734307821369407</v>
      </c>
      <c r="G15" s="186">
        <v>14.820136538356026</v>
      </c>
      <c r="H15" s="186">
        <v>14.834474809054743</v>
      </c>
      <c r="I15" s="186">
        <v>14.739267553174583</v>
      </c>
      <c r="J15" s="186">
        <v>12.850963128301911</v>
      </c>
      <c r="K15" s="186">
        <v>13.194214531253461</v>
      </c>
      <c r="L15" s="186">
        <v>13.463306784285843</v>
      </c>
      <c r="M15" s="186">
        <v>13.76702952833095</v>
      </c>
      <c r="N15" s="186">
        <v>14.094770559289131</v>
      </c>
      <c r="O15" s="186">
        <v>14.441316908885499</v>
      </c>
      <c r="P15" s="186">
        <v>14.774137977640024</v>
      </c>
      <c r="Q15" s="186">
        <v>15.111490993070266</v>
      </c>
      <c r="R15" s="186">
        <v>15.48015276320328</v>
      </c>
      <c r="S15" s="186">
        <v>15.903436587208263</v>
      </c>
      <c r="T15" s="186">
        <v>16.2345529006253</v>
      </c>
      <c r="U15" s="186">
        <v>16.68332773177854</v>
      </c>
      <c r="V15" s="186">
        <v>17.177801343588126</v>
      </c>
      <c r="W15" s="186">
        <v>17.632404747738843</v>
      </c>
      <c r="X15" s="186">
        <v>18.108047442152905</v>
      </c>
      <c r="Y15" s="186">
        <v>18.687220599592028</v>
      </c>
      <c r="Z15" s="186">
        <v>19.123335619478652</v>
      </c>
      <c r="AA15" s="186">
        <v>19.574212861738804</v>
      </c>
      <c r="AB15" s="186">
        <v>20.016445254151499</v>
      </c>
      <c r="AC15" s="186">
        <v>20.474336821456458</v>
      </c>
      <c r="AD15" s="186">
        <v>20.962217277389243</v>
      </c>
      <c r="AE15" s="186">
        <v>21.465139347092094</v>
      </c>
      <c r="AF15" s="186">
        <v>21.98329495211933</v>
      </c>
      <c r="AG15" s="186">
        <v>22.520032154344616</v>
      </c>
      <c r="AH15" s="186">
        <v>23.078435912261451</v>
      </c>
      <c r="AI15" s="186">
        <v>23.667355045881628</v>
      </c>
      <c r="AJ15" s="186">
        <v>24.216532537303461</v>
      </c>
      <c r="AK15" s="186">
        <v>24.785962003570585</v>
      </c>
      <c r="AL15" s="186">
        <v>25.381861674959502</v>
      </c>
      <c r="AM15" s="186">
        <v>26.007023223198622</v>
      </c>
      <c r="AN15" s="186">
        <v>26.682114624908355</v>
      </c>
    </row>
    <row r="16" spans="1:40">
      <c r="A16" s="363" t="s">
        <v>527</v>
      </c>
      <c r="B16" s="186">
        <v>10.112362730183554</v>
      </c>
      <c r="C16" s="186">
        <v>8.5007203734218884</v>
      </c>
      <c r="D16" s="186">
        <v>7.7653014266725382</v>
      </c>
      <c r="E16" s="186">
        <v>7.8585582183696561</v>
      </c>
      <c r="F16" s="186">
        <v>7.6166575811777113</v>
      </c>
      <c r="G16" s="186">
        <v>7.2676899905857173</v>
      </c>
      <c r="H16" s="186">
        <v>7.0928076077901956</v>
      </c>
      <c r="I16" s="186">
        <v>6.7895805384473107</v>
      </c>
      <c r="J16" s="186">
        <v>5.5395441341179819</v>
      </c>
      <c r="K16" s="186">
        <v>5.6650824418180408</v>
      </c>
      <c r="L16" s="186">
        <v>5.7151179539530679</v>
      </c>
      <c r="M16" s="186">
        <v>5.7834214959080672</v>
      </c>
      <c r="N16" s="186">
        <v>5.891744250290798</v>
      </c>
      <c r="O16" s="186">
        <v>6.0386177502028104</v>
      </c>
      <c r="P16" s="186">
        <v>6.1810468439326582</v>
      </c>
      <c r="Q16" s="186">
        <v>6.3307968903523228</v>
      </c>
      <c r="R16" s="186">
        <v>6.5005469605789363</v>
      </c>
      <c r="S16" s="186">
        <v>6.7469701193181173</v>
      </c>
      <c r="T16" s="186">
        <v>6.9645438930507204</v>
      </c>
      <c r="U16" s="186">
        <v>7.2642905837274876</v>
      </c>
      <c r="V16" s="186">
        <v>7.6165217660109006</v>
      </c>
      <c r="W16" s="186">
        <v>7.9708467351610119</v>
      </c>
      <c r="X16" s="186">
        <v>8.3506559498367015</v>
      </c>
      <c r="Y16" s="186">
        <v>8.8308793056775485</v>
      </c>
      <c r="Z16" s="186">
        <v>9.2631119812253129</v>
      </c>
      <c r="AA16" s="186">
        <v>9.7001657965888324</v>
      </c>
      <c r="AB16" s="186">
        <v>10.122199009055521</v>
      </c>
      <c r="AC16" s="186">
        <v>10.548860068139749</v>
      </c>
      <c r="AD16" s="186">
        <v>10.988663855455595</v>
      </c>
      <c r="AE16" s="186">
        <v>11.419316718040559</v>
      </c>
      <c r="AF16" s="186">
        <v>11.842864946898526</v>
      </c>
      <c r="AG16" s="186">
        <v>12.260957333092508</v>
      </c>
      <c r="AH16" s="186">
        <v>12.67630003107922</v>
      </c>
      <c r="AI16" s="186">
        <v>13.093477295435996</v>
      </c>
      <c r="AJ16" s="186">
        <v>13.462828088563523</v>
      </c>
      <c r="AK16" s="186">
        <v>13.83089229550253</v>
      </c>
      <c r="AL16" s="186">
        <v>14.201888568407229</v>
      </c>
      <c r="AM16" s="186">
        <v>14.577737580063628</v>
      </c>
      <c r="AN16" s="186">
        <v>14.97305467762345</v>
      </c>
    </row>
    <row r="17" spans="1:40">
      <c r="A17" s="363" t="s">
        <v>599</v>
      </c>
      <c r="B17" s="186">
        <v>1.2396211872289537E-4</v>
      </c>
      <c r="C17" s="186">
        <v>1.3639597438124391E-4</v>
      </c>
      <c r="D17" s="186">
        <v>1.4782778941609218E-4</v>
      </c>
      <c r="E17" s="186">
        <v>1.433373755900728E-4</v>
      </c>
      <c r="F17" s="186">
        <v>1.4102836937202948E-4</v>
      </c>
      <c r="G17" s="186">
        <v>1.3573729608291313E-4</v>
      </c>
      <c r="H17" s="186">
        <v>1.4250803609018416E-4</v>
      </c>
      <c r="I17" s="186">
        <v>1.4349767581431678E-4</v>
      </c>
      <c r="J17" s="186">
        <v>1.1077458554618781E-4</v>
      </c>
      <c r="K17" s="186">
        <v>1.2272309954097676E-4</v>
      </c>
      <c r="L17" s="186">
        <v>1.265790961958254E-4</v>
      </c>
      <c r="M17" s="186">
        <v>1.3088259036532032E-4</v>
      </c>
      <c r="N17" s="186">
        <v>1.3647595294192876E-4</v>
      </c>
      <c r="O17" s="186">
        <v>1.4444262285271943E-4</v>
      </c>
      <c r="P17" s="186">
        <v>1.4909047543167897E-4</v>
      </c>
      <c r="Q17" s="186">
        <v>1.5384452910483781E-4</v>
      </c>
      <c r="R17" s="186">
        <v>1.5903968594170402E-4</v>
      </c>
      <c r="S17" s="186">
        <v>1.2376511719270039E-4</v>
      </c>
      <c r="T17" s="186">
        <v>1.2376511719270041E-4</v>
      </c>
      <c r="U17" s="186">
        <v>1.2376511719270044E-4</v>
      </c>
      <c r="V17" s="186">
        <v>1.2376511719270041E-4</v>
      </c>
      <c r="W17" s="186">
        <v>1.2376511719270041E-4</v>
      </c>
      <c r="X17" s="186">
        <v>1.2376511719270041E-4</v>
      </c>
      <c r="Y17" s="186">
        <v>1.2376511719270041E-4</v>
      </c>
      <c r="Z17" s="186">
        <v>1.2376511719270047E-4</v>
      </c>
      <c r="AA17" s="186">
        <v>1.2376511719270047E-4</v>
      </c>
      <c r="AB17" s="186">
        <v>1.2376511719270041E-4</v>
      </c>
      <c r="AC17" s="186">
        <v>1.2376511719270041E-4</v>
      </c>
      <c r="AD17" s="186">
        <v>1.2376511719270039E-4</v>
      </c>
      <c r="AE17" s="186">
        <v>1.2376511719270041E-4</v>
      </c>
      <c r="AF17" s="186">
        <v>1.2376511719270039E-4</v>
      </c>
      <c r="AG17" s="186">
        <v>1.2376511719270047E-4</v>
      </c>
      <c r="AH17" s="186">
        <v>1.2376511719270052E-4</v>
      </c>
      <c r="AI17" s="186">
        <v>1.2376511719270058E-4</v>
      </c>
      <c r="AJ17" s="186">
        <v>1.2376511719270058E-4</v>
      </c>
      <c r="AK17" s="186">
        <v>1.2376511719270052E-4</v>
      </c>
      <c r="AL17" s="186">
        <v>1.2376511719270052E-4</v>
      </c>
      <c r="AM17" s="186">
        <v>1.237651171927005E-4</v>
      </c>
      <c r="AN17" s="186">
        <v>1.2376511719270052E-4</v>
      </c>
    </row>
    <row r="18" spans="1:40">
      <c r="A18" s="363" t="s">
        <v>528</v>
      </c>
      <c r="B18" s="186">
        <v>84.250557323845101</v>
      </c>
      <c r="C18" s="186">
        <v>82.451215835678212</v>
      </c>
      <c r="D18" s="186">
        <v>80.166243478069532</v>
      </c>
      <c r="E18" s="186">
        <v>77.626015719858643</v>
      </c>
      <c r="F18" s="186">
        <v>76.22541754695969</v>
      </c>
      <c r="G18" s="186">
        <v>74.388929903020184</v>
      </c>
      <c r="H18" s="186">
        <v>74.661627930767523</v>
      </c>
      <c r="I18" s="186">
        <v>74.775428105381266</v>
      </c>
      <c r="J18" s="186">
        <v>70.522195251866989</v>
      </c>
      <c r="K18" s="186">
        <v>73.094492492143644</v>
      </c>
      <c r="L18" s="186">
        <v>73.214968744367397</v>
      </c>
      <c r="M18" s="186">
        <v>74.270210908090405</v>
      </c>
      <c r="N18" s="186">
        <v>74.302275677412496</v>
      </c>
      <c r="O18" s="186">
        <v>72.946609309788073</v>
      </c>
      <c r="P18" s="186">
        <v>74.534785437994302</v>
      </c>
      <c r="Q18" s="186">
        <v>76.951376992110681</v>
      </c>
      <c r="R18" s="186">
        <v>77.843900415805521</v>
      </c>
      <c r="S18" s="186">
        <v>79.070428521803947</v>
      </c>
      <c r="T18" s="186">
        <v>77.488568884480685</v>
      </c>
      <c r="U18" s="186">
        <v>80.001746636610036</v>
      </c>
      <c r="V18" s="186">
        <v>81.615727730669292</v>
      </c>
      <c r="W18" s="186">
        <v>83.144940101381721</v>
      </c>
      <c r="X18" s="186">
        <v>84.082398572093226</v>
      </c>
      <c r="Y18" s="186">
        <v>84.304176107667672</v>
      </c>
      <c r="Z18" s="186">
        <v>86.706826920772002</v>
      </c>
      <c r="AA18" s="186">
        <v>88.824376735822355</v>
      </c>
      <c r="AB18" s="186">
        <v>90.953130838479012</v>
      </c>
      <c r="AC18" s="186">
        <v>93.067176333633881</v>
      </c>
      <c r="AD18" s="186">
        <v>95.21376631469569</v>
      </c>
      <c r="AE18" s="186">
        <v>96.850170559997039</v>
      </c>
      <c r="AF18" s="186">
        <v>98.234253996043691</v>
      </c>
      <c r="AG18" s="186">
        <v>99.652597349120313</v>
      </c>
      <c r="AH18" s="186">
        <v>101.07044472386205</v>
      </c>
      <c r="AI18" s="186">
        <v>102.5096778995579</v>
      </c>
      <c r="AJ18" s="186">
        <v>103.8756184684088</v>
      </c>
      <c r="AK18" s="186">
        <v>105.22907993312295</v>
      </c>
      <c r="AL18" s="186">
        <v>106.64135677829437</v>
      </c>
      <c r="AM18" s="186">
        <v>108.08092477062478</v>
      </c>
      <c r="AN18" s="186">
        <v>109.5489131273044</v>
      </c>
    </row>
    <row r="19" spans="1:40">
      <c r="A19" s="363" t="s">
        <v>593</v>
      </c>
      <c r="B19" s="186">
        <v>21.151207305916397</v>
      </c>
      <c r="C19" s="186">
        <v>22.521282491755183</v>
      </c>
      <c r="D19" s="186">
        <v>24.217986565765905</v>
      </c>
      <c r="E19" s="186">
        <v>25.461135067347364</v>
      </c>
      <c r="F19" s="186">
        <v>26.297310750693875</v>
      </c>
      <c r="G19" s="186">
        <v>28.16300470040489</v>
      </c>
      <c r="H19" s="186">
        <v>30.348501189694851</v>
      </c>
      <c r="I19" s="186">
        <v>31.793574952699373</v>
      </c>
      <c r="J19" s="186">
        <v>30.484415949333048</v>
      </c>
      <c r="K19" s="186">
        <v>31.715305188613026</v>
      </c>
      <c r="L19" s="186">
        <v>33.102158131950326</v>
      </c>
      <c r="M19" s="186">
        <v>34.659094884560439</v>
      </c>
      <c r="N19" s="186">
        <v>36.39067919900473</v>
      </c>
      <c r="O19" s="186">
        <v>38.204349046553844</v>
      </c>
      <c r="P19" s="186">
        <v>40.242752534029108</v>
      </c>
      <c r="Q19" s="186">
        <v>42.352494691702802</v>
      </c>
      <c r="R19" s="186">
        <v>44.62959349611431</v>
      </c>
      <c r="S19" s="186">
        <v>47.059568403454492</v>
      </c>
      <c r="T19" s="186">
        <v>49.336141685836502</v>
      </c>
      <c r="U19" s="186">
        <v>52.129708803872987</v>
      </c>
      <c r="V19" s="186">
        <v>55.076493025987219</v>
      </c>
      <c r="W19" s="186">
        <v>58.127939356488781</v>
      </c>
      <c r="X19" s="186">
        <v>61.165718763166645</v>
      </c>
      <c r="Y19" s="186">
        <v>64.743710634723442</v>
      </c>
      <c r="Z19" s="186">
        <v>68.410556921662561</v>
      </c>
      <c r="AA19" s="186">
        <v>72.216463325601225</v>
      </c>
      <c r="AB19" s="186">
        <v>76.013255310377787</v>
      </c>
      <c r="AC19" s="186">
        <v>79.97978335920952</v>
      </c>
      <c r="AD19" s="186">
        <v>84.167229780771748</v>
      </c>
      <c r="AE19" s="186">
        <v>88.703651014964663</v>
      </c>
      <c r="AF19" s="186">
        <v>93.495987804506427</v>
      </c>
      <c r="AG19" s="186">
        <v>98.513167089164398</v>
      </c>
      <c r="AH19" s="186">
        <v>103.74106028177358</v>
      </c>
      <c r="AI19" s="186">
        <v>109.17954792194922</v>
      </c>
      <c r="AJ19" s="186">
        <v>114.28179559976975</v>
      </c>
      <c r="AK19" s="186">
        <v>119.64957820111283</v>
      </c>
      <c r="AL19" s="186">
        <v>125.31986083075584</v>
      </c>
      <c r="AM19" s="186">
        <v>131.28607556652435</v>
      </c>
      <c r="AN19" s="186">
        <v>137.69966432544891</v>
      </c>
    </row>
    <row r="20" spans="1:40">
      <c r="A20" s="363" t="s">
        <v>594</v>
      </c>
      <c r="B20" s="186">
        <v>135.95535691221758</v>
      </c>
      <c r="C20" s="186">
        <v>139.80351127853945</v>
      </c>
      <c r="D20" s="186">
        <v>142.66409200833968</v>
      </c>
      <c r="E20" s="186">
        <v>144.13036048331253</v>
      </c>
      <c r="F20" s="186">
        <v>145.0014302833948</v>
      </c>
      <c r="G20" s="186">
        <v>146.55585903275639</v>
      </c>
      <c r="H20" s="186">
        <v>148.28569594981948</v>
      </c>
      <c r="I20" s="186">
        <v>149.06461652943278</v>
      </c>
      <c r="J20" s="186">
        <v>137.82766079356369</v>
      </c>
      <c r="K20" s="186">
        <v>140.70394471007126</v>
      </c>
      <c r="L20" s="186">
        <v>143.76714641829912</v>
      </c>
      <c r="M20" s="186">
        <v>147.12848647576391</v>
      </c>
      <c r="N20" s="186">
        <v>150.76049449915379</v>
      </c>
      <c r="O20" s="186">
        <v>154.33485001807401</v>
      </c>
      <c r="P20" s="186">
        <v>158.36097525088041</v>
      </c>
      <c r="Q20" s="186">
        <v>162.47821309092055</v>
      </c>
      <c r="R20" s="186">
        <v>166.85402227556517</v>
      </c>
      <c r="S20" s="186">
        <v>171.19273800324726</v>
      </c>
      <c r="T20" s="186">
        <v>174.84705057564088</v>
      </c>
      <c r="U20" s="186">
        <v>179.31069111024703</v>
      </c>
      <c r="V20" s="186">
        <v>183.8200659769339</v>
      </c>
      <c r="W20" s="186">
        <v>188.45915175381029</v>
      </c>
      <c r="X20" s="186">
        <v>192.83647380242422</v>
      </c>
      <c r="Y20" s="186">
        <v>197.4490556385359</v>
      </c>
      <c r="Z20" s="186">
        <v>202.3032772288403</v>
      </c>
      <c r="AA20" s="186">
        <v>207.34778110170382</v>
      </c>
      <c r="AB20" s="186">
        <v>212.31258981749002</v>
      </c>
      <c r="AC20" s="186">
        <v>217.46651232501361</v>
      </c>
      <c r="AD20" s="186">
        <v>222.94594056097739</v>
      </c>
      <c r="AE20" s="186">
        <v>228.74169932221261</v>
      </c>
      <c r="AF20" s="186">
        <v>234.76776055763202</v>
      </c>
      <c r="AG20" s="186">
        <v>241.02171215001968</v>
      </c>
      <c r="AH20" s="186">
        <v>247.53264718985847</v>
      </c>
      <c r="AI20" s="186">
        <v>254.37037860613714</v>
      </c>
      <c r="AJ20" s="186">
        <v>260.75466562266104</v>
      </c>
      <c r="AK20" s="186">
        <v>267.45156625352439</v>
      </c>
      <c r="AL20" s="186">
        <v>274.50343300227337</v>
      </c>
      <c r="AM20" s="186">
        <v>281.92696162795829</v>
      </c>
      <c r="AN20" s="186">
        <v>289.90858523747522</v>
      </c>
    </row>
    <row r="21" spans="1:40">
      <c r="A21" s="363" t="s">
        <v>595</v>
      </c>
      <c r="B21" s="186">
        <v>11.263564724197627</v>
      </c>
      <c r="C21" s="186">
        <v>11.573114330999795</v>
      </c>
      <c r="D21" s="186">
        <v>11.904421804272397</v>
      </c>
      <c r="E21" s="186">
        <v>12.110094606966681</v>
      </c>
      <c r="F21" s="186">
        <v>12.166932788027333</v>
      </c>
      <c r="G21" s="186">
        <v>12.293711060955006</v>
      </c>
      <c r="H21" s="186">
        <v>12.562958323284702</v>
      </c>
      <c r="I21" s="186">
        <v>12.711588758003899</v>
      </c>
      <c r="J21" s="186">
        <v>11.921653112246329</v>
      </c>
      <c r="K21" s="186">
        <v>12.235304710288451</v>
      </c>
      <c r="L21" s="186">
        <v>12.501281403627599</v>
      </c>
      <c r="M21" s="186">
        <v>12.741742363348116</v>
      </c>
      <c r="N21" s="186">
        <v>12.98624838026327</v>
      </c>
      <c r="O21" s="186">
        <v>13.214479448270467</v>
      </c>
      <c r="P21" s="186">
        <v>13.465168709241487</v>
      </c>
      <c r="Q21" s="186">
        <v>13.703477984695741</v>
      </c>
      <c r="R21" s="186">
        <v>13.943442716705752</v>
      </c>
      <c r="S21" s="186">
        <v>14.18613399699187</v>
      </c>
      <c r="T21" s="186">
        <v>14.466589529547347</v>
      </c>
      <c r="U21" s="186">
        <v>14.845840463025313</v>
      </c>
      <c r="V21" s="186">
        <v>15.167896365378041</v>
      </c>
      <c r="W21" s="186">
        <v>15.482175648100521</v>
      </c>
      <c r="X21" s="186">
        <v>15.753527531290876</v>
      </c>
      <c r="Y21" s="186">
        <v>16.029022897704866</v>
      </c>
      <c r="Z21" s="186">
        <v>16.344022280745968</v>
      </c>
      <c r="AA21" s="186">
        <v>16.653030576959534</v>
      </c>
      <c r="AB21" s="186">
        <v>16.95834435079685</v>
      </c>
      <c r="AC21" s="186">
        <v>17.270783697210387</v>
      </c>
      <c r="AD21" s="186">
        <v>17.605624985872634</v>
      </c>
      <c r="AE21" s="186">
        <v>17.958545368952624</v>
      </c>
      <c r="AF21" s="186">
        <v>18.326368122704476</v>
      </c>
      <c r="AG21" s="186">
        <v>18.695411513294513</v>
      </c>
      <c r="AH21" s="186">
        <v>19.063846336311084</v>
      </c>
      <c r="AI21" s="186">
        <v>19.436090482310849</v>
      </c>
      <c r="AJ21" s="186">
        <v>19.764024399763979</v>
      </c>
      <c r="AK21" s="186">
        <v>20.084817159876348</v>
      </c>
      <c r="AL21" s="186">
        <v>20.430774533226025</v>
      </c>
      <c r="AM21" s="186">
        <v>20.793147678228024</v>
      </c>
      <c r="AN21" s="186">
        <v>21.18512097954352</v>
      </c>
    </row>
    <row r="22" spans="1:40">
      <c r="A22" s="363" t="s">
        <v>596</v>
      </c>
      <c r="B22" s="186">
        <v>1.1351531206547518</v>
      </c>
      <c r="C22" s="186">
        <v>1.1581435930988344</v>
      </c>
      <c r="D22" s="186">
        <v>1.1466897745006903</v>
      </c>
      <c r="E22" s="186">
        <v>1.1404041486992398</v>
      </c>
      <c r="F22" s="186">
        <v>1.158082223645845</v>
      </c>
      <c r="G22" s="186">
        <v>1.1690400702239674</v>
      </c>
      <c r="H22" s="186">
        <v>1.1399086849076014</v>
      </c>
      <c r="I22" s="186">
        <v>1.1221637155461712</v>
      </c>
      <c r="J22" s="186">
        <v>1.0096297710191362</v>
      </c>
      <c r="K22" s="186">
        <v>1.0106492879161646</v>
      </c>
      <c r="L22" s="186">
        <v>1.0302529717942739</v>
      </c>
      <c r="M22" s="186">
        <v>1.0620864750479064</v>
      </c>
      <c r="N22" s="186">
        <v>1.0998118752864574</v>
      </c>
      <c r="O22" s="186">
        <v>1.1401523216394778</v>
      </c>
      <c r="P22" s="186">
        <v>1.1865134987803243</v>
      </c>
      <c r="Q22" s="186">
        <v>1.2382503590157974</v>
      </c>
      <c r="R22" s="186">
        <v>1.2967453569894312</v>
      </c>
      <c r="S22" s="186">
        <v>1.3581112576656127</v>
      </c>
      <c r="T22" s="186">
        <v>1.393039840277065</v>
      </c>
      <c r="U22" s="186">
        <v>1.4236346020613615</v>
      </c>
      <c r="V22" s="186">
        <v>1.4718356260352397</v>
      </c>
      <c r="W22" s="186">
        <v>1.526684010572724</v>
      </c>
      <c r="X22" s="186">
        <v>1.5859732062358185</v>
      </c>
      <c r="Y22" s="186">
        <v>1.6511561750372967</v>
      </c>
      <c r="Z22" s="186">
        <v>1.7137906368871529</v>
      </c>
      <c r="AA22" s="186">
        <v>1.7838412023456807</v>
      </c>
      <c r="AB22" s="186">
        <v>1.852760928004608</v>
      </c>
      <c r="AC22" s="186">
        <v>1.9252952057275514</v>
      </c>
      <c r="AD22" s="186">
        <v>2.0011863599229782</v>
      </c>
      <c r="AE22" s="186">
        <v>2.0799279842080454</v>
      </c>
      <c r="AF22" s="186">
        <v>2.161300898584174</v>
      </c>
      <c r="AG22" s="186">
        <v>2.2491417997344558</v>
      </c>
      <c r="AH22" s="186">
        <v>2.3449152122731407</v>
      </c>
      <c r="AI22" s="186">
        <v>2.4496740414846618</v>
      </c>
      <c r="AJ22" s="186">
        <v>2.553957149593189</v>
      </c>
      <c r="AK22" s="186">
        <v>2.6701459219060015</v>
      </c>
      <c r="AL22" s="186">
        <v>2.7900071780000926</v>
      </c>
      <c r="AM22" s="186">
        <v>2.9167674131821033</v>
      </c>
      <c r="AN22" s="186">
        <v>3.0523121519180978</v>
      </c>
    </row>
    <row r="23" spans="1:40">
      <c r="A23" s="363" t="s">
        <v>529</v>
      </c>
      <c r="B23" s="186">
        <v>27.516308224731535</v>
      </c>
      <c r="C23" s="186">
        <v>26.933321910754717</v>
      </c>
      <c r="D23" s="186">
        <v>26.357240851505608</v>
      </c>
      <c r="E23" s="186">
        <v>25.784669574259389</v>
      </c>
      <c r="F23" s="186">
        <v>25.784669574259372</v>
      </c>
      <c r="G23" s="186">
        <v>25.792154377886234</v>
      </c>
      <c r="H23" s="186">
        <v>25.78096221762112</v>
      </c>
      <c r="I23" s="186">
        <v>25.777254860982886</v>
      </c>
      <c r="J23" s="186">
        <v>25.780962217621408</v>
      </c>
      <c r="K23" s="186">
        <v>25.780962217621408</v>
      </c>
      <c r="L23" s="186">
        <v>25.780962217621404</v>
      </c>
      <c r="M23" s="186">
        <v>25.780962217621397</v>
      </c>
      <c r="N23" s="186">
        <v>25.780962217621397</v>
      </c>
      <c r="O23" s="186">
        <v>25.221712610799649</v>
      </c>
      <c r="P23" s="186">
        <v>25.221712610799649</v>
      </c>
      <c r="Q23" s="186">
        <v>25.198560689428401</v>
      </c>
      <c r="R23" s="186">
        <v>25.198154966054339</v>
      </c>
      <c r="S23" s="186">
        <v>25.22443266858593</v>
      </c>
      <c r="T23" s="186">
        <v>25.198154966054339</v>
      </c>
      <c r="U23" s="186">
        <v>24.729363674487423</v>
      </c>
      <c r="V23" s="186">
        <v>24.107340422025779</v>
      </c>
      <c r="W23" s="186">
        <v>24.068889189911349</v>
      </c>
      <c r="X23" s="186">
        <v>23.566180013629189</v>
      </c>
      <c r="Y23" s="186">
        <v>22.355593289542004</v>
      </c>
      <c r="Z23" s="186">
        <v>22.403008355083625</v>
      </c>
      <c r="AA23" s="186">
        <v>22.450423420625238</v>
      </c>
      <c r="AB23" s="186">
        <v>22.497838486166845</v>
      </c>
      <c r="AC23" s="186">
        <v>22.545253551708463</v>
      </c>
      <c r="AD23" s="186">
        <v>22.592668617250066</v>
      </c>
      <c r="AE23" s="186">
        <v>22.390297614205075</v>
      </c>
      <c r="AF23" s="186">
        <v>22.187926611160076</v>
      </c>
      <c r="AG23" s="186">
        <v>21.985555608115085</v>
      </c>
      <c r="AH23" s="186">
        <v>21.783184605070087</v>
      </c>
      <c r="AI23" s="186">
        <v>21.580813602025103</v>
      </c>
      <c r="AJ23" s="186">
        <v>21.378442598980104</v>
      </c>
      <c r="AK23" s="186">
        <v>21.176071595935095</v>
      </c>
      <c r="AL23" s="186">
        <v>20.973700592890108</v>
      </c>
      <c r="AM23" s="186">
        <v>20.771329589845102</v>
      </c>
      <c r="AN23" s="186">
        <v>20.568958586800107</v>
      </c>
    </row>
    <row r="24" spans="1:40">
      <c r="A24" s="363" t="s">
        <v>600</v>
      </c>
      <c r="B24" s="186">
        <v>66.42036548153871</v>
      </c>
      <c r="C24" s="186">
        <v>67.405879473318592</v>
      </c>
      <c r="D24" s="186">
        <v>64.422201326406551</v>
      </c>
      <c r="E24" s="186">
        <v>61.447467786677329</v>
      </c>
      <c r="F24" s="186">
        <v>61.142610702865952</v>
      </c>
      <c r="G24" s="186">
        <v>61.268075561889901</v>
      </c>
      <c r="H24" s="186">
        <v>60.912459713234377</v>
      </c>
      <c r="I24" s="186">
        <v>60.468556482084786</v>
      </c>
      <c r="J24" s="186">
        <v>58.515171706745178</v>
      </c>
      <c r="K24" s="186">
        <v>58.254298294534607</v>
      </c>
      <c r="L24" s="186">
        <v>58.043794250560346</v>
      </c>
      <c r="M24" s="186">
        <v>58.268510979649157</v>
      </c>
      <c r="N24" s="186">
        <v>58.634403368923351</v>
      </c>
      <c r="O24" s="186">
        <v>59.586142400355428</v>
      </c>
      <c r="P24" s="186">
        <v>59.40613908356876</v>
      </c>
      <c r="Q24" s="186">
        <v>59.339774819221503</v>
      </c>
      <c r="R24" s="186">
        <v>59.635924277118903</v>
      </c>
      <c r="S24" s="186">
        <v>59.8003165606208</v>
      </c>
      <c r="T24" s="186">
        <v>60.405002253054697</v>
      </c>
      <c r="U24" s="186">
        <v>59.924771535685913</v>
      </c>
      <c r="V24" s="186">
        <v>59.693945281900724</v>
      </c>
      <c r="W24" s="186">
        <v>59.46503786708054</v>
      </c>
      <c r="X24" s="186">
        <v>59.155273715860652</v>
      </c>
      <c r="Y24" s="186">
        <v>58.166723000493484</v>
      </c>
      <c r="Z24" s="186">
        <v>57.190274817346371</v>
      </c>
      <c r="AA24" s="186">
        <v>56.213826634199208</v>
      </c>
      <c r="AB24" s="186">
        <v>55.237378451052074</v>
      </c>
      <c r="AC24" s="186">
        <v>54.260930267904918</v>
      </c>
      <c r="AD24" s="186">
        <v>53.284482084757748</v>
      </c>
      <c r="AE24" s="186">
        <v>52.724292816706132</v>
      </c>
      <c r="AF24" s="186">
        <v>52.164103548654488</v>
      </c>
      <c r="AG24" s="186">
        <v>51.603914280602893</v>
      </c>
      <c r="AH24" s="186">
        <v>51.043725012551292</v>
      </c>
      <c r="AI24" s="186">
        <v>50.483535744499683</v>
      </c>
      <c r="AJ24" s="186">
        <v>49.923346476448074</v>
      </c>
      <c r="AK24" s="186">
        <v>49.363157208396451</v>
      </c>
      <c r="AL24" s="186">
        <v>48.802967940344814</v>
      </c>
      <c r="AM24" s="186">
        <v>48.242778672293184</v>
      </c>
      <c r="AN24" s="186">
        <v>47.682589404241561</v>
      </c>
    </row>
    <row r="25" spans="1:40">
      <c r="A25" s="35"/>
    </row>
    <row r="26" spans="1:40">
      <c r="A26" s="35"/>
      <c r="B26" s="361"/>
      <c r="C26" s="361"/>
      <c r="D26" s="361"/>
      <c r="E26" s="361"/>
      <c r="F26" s="361"/>
      <c r="G26" s="361"/>
      <c r="H26" s="361"/>
      <c r="I26" s="361"/>
      <c r="J26" s="361"/>
      <c r="K26" s="361"/>
      <c r="L26" s="361"/>
      <c r="M26" s="361"/>
      <c r="N26" s="361"/>
      <c r="O26" s="361"/>
      <c r="P26" s="361"/>
      <c r="Q26" s="361"/>
      <c r="R26" s="361"/>
      <c r="S26" s="361"/>
      <c r="T26" s="361"/>
      <c r="U26" s="361"/>
      <c r="V26" s="361"/>
      <c r="W26" s="361"/>
      <c r="X26" s="361"/>
      <c r="Y26" s="361"/>
      <c r="Z26" s="361"/>
      <c r="AA26" s="361"/>
      <c r="AB26" s="361"/>
      <c r="AC26" s="361"/>
      <c r="AD26" s="361"/>
      <c r="AE26" s="361"/>
      <c r="AF26" s="361"/>
      <c r="AG26" s="361"/>
      <c r="AH26" s="361"/>
      <c r="AI26" s="361"/>
      <c r="AJ26" s="361"/>
      <c r="AK26" s="361"/>
      <c r="AL26" s="361"/>
      <c r="AM26" s="361"/>
      <c r="AN26" s="361"/>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60097.87398848695</v>
      </c>
      <c r="K44" s="185">
        <v>60841.58228680936</v>
      </c>
      <c r="L44" s="185">
        <v>61537.824355929828</v>
      </c>
      <c r="M44" s="185">
        <v>62221.509701386371</v>
      </c>
      <c r="N44" s="185">
        <v>62892.038582526089</v>
      </c>
      <c r="O44" s="185">
        <v>63548.817559440096</v>
      </c>
      <c r="P44" s="185">
        <v>64191.260356766121</v>
      </c>
      <c r="Q44" s="185">
        <v>64818.78872542824</v>
      </c>
      <c r="R44" s="185">
        <v>65435.442210930109</v>
      </c>
      <c r="S44" s="185">
        <v>66040.790860694062</v>
      </c>
      <c r="T44" s="185">
        <v>66634.409418703101</v>
      </c>
      <c r="U44" s="185">
        <v>67215.877817791683</v>
      </c>
      <c r="V44" s="185">
        <v>67784.781669940756</v>
      </c>
      <c r="W44" s="185">
        <v>68342.055626742411</v>
      </c>
      <c r="X44" s="185">
        <v>68887.330858600355</v>
      </c>
      <c r="Y44" s="185">
        <v>69420.244147098419</v>
      </c>
      <c r="Z44" s="185">
        <v>69940.43828496871</v>
      </c>
      <c r="AA44" s="185">
        <v>70447.562472153164</v>
      </c>
      <c r="AB44" s="185">
        <v>70942.722252264575</v>
      </c>
      <c r="AC44" s="185">
        <v>71425.610993241411</v>
      </c>
      <c r="AD44" s="185">
        <v>71895.928013305995</v>
      </c>
      <c r="AE44" s="185">
        <v>72353.378891150234</v>
      </c>
      <c r="AF44" s="185">
        <v>72797.675771420298</v>
      </c>
      <c r="AG44" s="185">
        <v>73228.597899236789</v>
      </c>
      <c r="AH44" s="185">
        <v>73645.872502840066</v>
      </c>
      <c r="AI44" s="185">
        <v>74049.234192071817</v>
      </c>
      <c r="AJ44" s="185">
        <v>74438.425238522788</v>
      </c>
      <c r="AK44" s="185">
        <v>74813.195848926669</v>
      </c>
      <c r="AL44" s="185">
        <v>75173.102421925723</v>
      </c>
      <c r="AM44" s="185">
        <v>75517.908954390194</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v>
      </c>
      <c r="C62" s="24">
        <v>0.49361482500619441</v>
      </c>
      <c r="D62" s="24">
        <v>0.48206830798992972</v>
      </c>
      <c r="E62" s="24">
        <v>0.47202613350430117</v>
      </c>
      <c r="F62" s="24">
        <v>0.46557223068394388</v>
      </c>
      <c r="G62" s="24">
        <v>0.45639821843997963</v>
      </c>
      <c r="H62" s="24">
        <v>0.44660476008909161</v>
      </c>
      <c r="I62" s="24">
        <v>0.43972669731095931</v>
      </c>
      <c r="J62" s="24">
        <v>0.44869179830464656</v>
      </c>
      <c r="K62" s="24">
        <v>0.4608685558592584</v>
      </c>
      <c r="L62" s="24">
        <v>0.45293933531025343</v>
      </c>
      <c r="M62" s="24">
        <v>0.44496466333523621</v>
      </c>
      <c r="N62" s="24">
        <v>0.43604395407815993</v>
      </c>
      <c r="O62" s="24">
        <v>0.42640214177595159</v>
      </c>
      <c r="P62" s="24">
        <v>0.41704128628178283</v>
      </c>
      <c r="Q62" s="24">
        <v>0.40736811409437179</v>
      </c>
      <c r="R62" s="24">
        <v>0.39752040531475452</v>
      </c>
      <c r="S62" s="24">
        <v>0.38792623621073147</v>
      </c>
      <c r="T62" s="24">
        <v>0.3786915183200642</v>
      </c>
      <c r="U62" s="24">
        <v>0.3695210575010458</v>
      </c>
      <c r="V62" s="24">
        <v>0.35977357770148527</v>
      </c>
      <c r="W62" s="24">
        <v>0.35010150129371193</v>
      </c>
      <c r="X62" s="24">
        <v>0.34070620489032388</v>
      </c>
      <c r="Y62" s="24">
        <v>0.33256879940716488</v>
      </c>
      <c r="Z62" s="24">
        <v>0.32526196722319101</v>
      </c>
      <c r="AA62" s="24">
        <v>0.31743656623784111</v>
      </c>
      <c r="AB62" s="24">
        <v>0.30944759350189216</v>
      </c>
      <c r="AC62" s="24">
        <v>0.30170210809401976</v>
      </c>
      <c r="AD62" s="24">
        <v>0.29426669588993903</v>
      </c>
      <c r="AE62" s="24">
        <v>0.28705947092480621</v>
      </c>
      <c r="AF62" s="24">
        <v>0.27985912607480135</v>
      </c>
      <c r="AG62" s="24">
        <v>0.27267207752507222</v>
      </c>
      <c r="AH62" s="24">
        <v>0.2655187699863964</v>
      </c>
      <c r="AI62" s="24">
        <v>0.25835683521052188</v>
      </c>
      <c r="AJ62" s="24">
        <v>0.25160847240437884</v>
      </c>
      <c r="AK62" s="24">
        <v>0.24500439781986932</v>
      </c>
      <c r="AL62" s="24">
        <v>0.23870289310099521</v>
      </c>
      <c r="AM62" s="24">
        <v>0.23259738300263871</v>
      </c>
      <c r="AN62" s="24">
        <v>0.2264556984169197</v>
      </c>
    </row>
    <row r="63" spans="1:40">
      <c r="A63" s="35" t="s">
        <v>276</v>
      </c>
      <c r="B63" s="24">
        <v>0.3</v>
      </c>
      <c r="C63" s="24">
        <v>0.29468225957952826</v>
      </c>
      <c r="D63" s="24">
        <v>0.29652686013085344</v>
      </c>
      <c r="E63" s="24">
        <v>0.29778797816876007</v>
      </c>
      <c r="F63" s="24">
        <v>0.29845066012740579</v>
      </c>
      <c r="G63" s="24">
        <v>0.29691592343442441</v>
      </c>
      <c r="H63" s="24">
        <v>0.29765219102063356</v>
      </c>
      <c r="I63" s="24">
        <v>0.298551917090845</v>
      </c>
      <c r="J63" s="24">
        <v>0.30807790666505486</v>
      </c>
      <c r="K63" s="24">
        <v>0.29101084546381101</v>
      </c>
      <c r="L63" s="24">
        <v>0.29254909838976384</v>
      </c>
      <c r="M63" s="24">
        <v>0.29362458379515177</v>
      </c>
      <c r="N63" s="24">
        <v>0.29479545876831015</v>
      </c>
      <c r="O63" s="24">
        <v>0.29612492551474839</v>
      </c>
      <c r="P63" s="24">
        <v>0.29821430926402148</v>
      </c>
      <c r="Q63" s="24">
        <v>0.30025114738936809</v>
      </c>
      <c r="R63" s="24">
        <v>0.30243161805275043</v>
      </c>
      <c r="S63" s="24">
        <v>0.30454490929663142</v>
      </c>
      <c r="T63" s="24">
        <v>0.30672648903867467</v>
      </c>
      <c r="U63" s="24">
        <v>0.30878587056708845</v>
      </c>
      <c r="V63" s="24">
        <v>0.3113776753132933</v>
      </c>
      <c r="W63" s="24">
        <v>0.31391427008417805</v>
      </c>
      <c r="X63" s="24">
        <v>0.31654756766084635</v>
      </c>
      <c r="Y63" s="24">
        <v>0.31943560967325441</v>
      </c>
      <c r="Z63" s="24">
        <v>0.32167854950189212</v>
      </c>
      <c r="AA63" s="24">
        <v>0.32413815716167887</v>
      </c>
      <c r="AB63" s="24">
        <v>0.32667347879243019</v>
      </c>
      <c r="AC63" s="24">
        <v>0.32941478752673903</v>
      </c>
      <c r="AD63" s="24">
        <v>0.33194977862338843</v>
      </c>
      <c r="AE63" s="24">
        <v>0.3347119146565295</v>
      </c>
      <c r="AF63" s="24">
        <v>0.33747750852961228</v>
      </c>
      <c r="AG63" s="24">
        <v>0.34019487891547112</v>
      </c>
      <c r="AH63" s="24">
        <v>0.34290256616818704</v>
      </c>
      <c r="AI63" s="24">
        <v>0.34553441204668883</v>
      </c>
      <c r="AJ63" s="24">
        <v>0.3486358783170348</v>
      </c>
      <c r="AK63" s="24">
        <v>0.35163376928920365</v>
      </c>
      <c r="AL63" s="24">
        <v>0.35473779187508891</v>
      </c>
      <c r="AM63" s="24">
        <v>0.35763130295873286</v>
      </c>
      <c r="AN63" s="24">
        <v>0.36050417317170641</v>
      </c>
    </row>
    <row r="64" spans="1:40">
      <c r="A64" s="35" t="s">
        <v>277</v>
      </c>
      <c r="B64" s="24">
        <v>0.19999999999999998</v>
      </c>
      <c r="C64" s="24">
        <v>0.20613092634999897</v>
      </c>
      <c r="D64" s="24">
        <v>0.20997219853254745</v>
      </c>
      <c r="E64" s="24">
        <v>0.21260669534823909</v>
      </c>
      <c r="F64" s="24">
        <v>0.21196845959615526</v>
      </c>
      <c r="G64" s="24">
        <v>0.21596815697579858</v>
      </c>
      <c r="H64" s="24">
        <v>0.21840570822090161</v>
      </c>
      <c r="I64" s="24">
        <v>0.21780961373237509</v>
      </c>
      <c r="J64" s="24">
        <v>0.19278899154436505</v>
      </c>
      <c r="K64" s="24">
        <v>0.19553669373990809</v>
      </c>
      <c r="L64" s="24">
        <v>0.19978989451661469</v>
      </c>
      <c r="M64" s="24">
        <v>0.20455613793575173</v>
      </c>
      <c r="N64" s="24">
        <v>0.21017784188075633</v>
      </c>
      <c r="O64" s="24">
        <v>0.21636685904947664</v>
      </c>
      <c r="P64" s="24">
        <v>0.22306684325167825</v>
      </c>
      <c r="Q64" s="24">
        <v>0.23013203762505227</v>
      </c>
      <c r="R64" s="24">
        <v>0.23722848369486835</v>
      </c>
      <c r="S64" s="24">
        <v>0.24413891693925951</v>
      </c>
      <c r="T64" s="24">
        <v>0.250621957691326</v>
      </c>
      <c r="U64" s="24">
        <v>0.25838040126580109</v>
      </c>
      <c r="V64" s="24">
        <v>0.26618388831950496</v>
      </c>
      <c r="W64" s="24">
        <v>0.27396762998285962</v>
      </c>
      <c r="X64" s="24">
        <v>0.28137833717201771</v>
      </c>
      <c r="Y64" s="24">
        <v>0.28727685765124816</v>
      </c>
      <c r="Z64" s="24">
        <v>0.29412231319643162</v>
      </c>
      <c r="AA64" s="24">
        <v>0.30127304885663259</v>
      </c>
      <c r="AB64" s="24">
        <v>0.30851502785058504</v>
      </c>
      <c r="AC64" s="24">
        <v>0.31531092438850294</v>
      </c>
      <c r="AD64" s="24">
        <v>0.32200646376955105</v>
      </c>
      <c r="AE64" s="24">
        <v>0.32929830475714733</v>
      </c>
      <c r="AF64" s="24">
        <v>0.33658835430014045</v>
      </c>
      <c r="AG64" s="24">
        <v>0.34392190319885563</v>
      </c>
      <c r="AH64" s="24">
        <v>0.35123999212377366</v>
      </c>
      <c r="AI64" s="24">
        <v>0.35865117337681979</v>
      </c>
      <c r="AJ64" s="24">
        <v>0.36625024275029583</v>
      </c>
      <c r="AK64" s="24">
        <v>0.37382482671382988</v>
      </c>
      <c r="AL64" s="24">
        <v>0.38100700334125265</v>
      </c>
      <c r="AM64" s="24">
        <v>0.38822005789694591</v>
      </c>
      <c r="AN64" s="24">
        <v>0.39550635603522843</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0.30163969294990939</v>
      </c>
      <c r="B72" s="185">
        <v>0.30796232196009593</v>
      </c>
      <c r="C72" s="185">
        <v>0.31076074811132609</v>
      </c>
      <c r="D72" s="185">
        <v>0.31288978435800541</v>
      </c>
      <c r="E72" s="185">
        <v>0.31287861234645009</v>
      </c>
      <c r="F72" s="185">
        <v>0.31559061766201918</v>
      </c>
      <c r="G72" s="185">
        <v>0.31792262160723966</v>
      </c>
      <c r="H72" s="185">
        <v>0.31751776256697073</v>
      </c>
      <c r="I72" s="185">
        <v>0.29019645575179692</v>
      </c>
      <c r="J72" s="185">
        <v>0.29699796556548153</v>
      </c>
      <c r="K72" s="185">
        <v>0.30086618803463078</v>
      </c>
      <c r="L72" s="185">
        <v>0.30560921323222662</v>
      </c>
      <c r="M72" s="185">
        <v>0.31089428879503833</v>
      </c>
      <c r="N72" s="185">
        <v>0.31574574729178884</v>
      </c>
      <c r="O72" s="185">
        <v>0.32233263553724806</v>
      </c>
      <c r="P72" s="185">
        <v>0.32880003865535701</v>
      </c>
      <c r="Q72" s="185">
        <v>0.33535511550799657</v>
      </c>
      <c r="R72" s="185">
        <v>0.34123725286063172</v>
      </c>
      <c r="S72" s="185">
        <v>0.34454239921586177</v>
      </c>
      <c r="T72" s="185">
        <v>0.35116683037727708</v>
      </c>
      <c r="U72" s="185">
        <v>0.3572236000334062</v>
      </c>
      <c r="V72" s="185">
        <v>0.36353776465503623</v>
      </c>
      <c r="W72" s="185">
        <v>0.36890203829536222</v>
      </c>
      <c r="X72" s="24">
        <v>0.37427262385952426</v>
      </c>
      <c r="Y72" s="24">
        <v>0.38104809418400248</v>
      </c>
      <c r="Z72" s="24">
        <v>0.38784776605814258</v>
      </c>
      <c r="AA72" s="24">
        <v>0.4299009822099728</v>
      </c>
      <c r="AB72" s="24">
        <v>0.43713117831921317</v>
      </c>
      <c r="AC72" s="24">
        <v>0.44491156591527831</v>
      </c>
      <c r="AD72" s="24">
        <v>0.45393229406497204</v>
      </c>
      <c r="AE72" s="24">
        <v>0.46311317822350589</v>
      </c>
      <c r="AF72" s="24">
        <v>0.4726065828684099</v>
      </c>
      <c r="AG72" s="24">
        <v>0.48236629091688582</v>
      </c>
      <c r="AH72" s="24">
        <v>0.49247723540906563</v>
      </c>
      <c r="AI72" s="24">
        <v>0.50118562936425615</v>
      </c>
      <c r="AJ72" s="24">
        <v>0.51042179853043057</v>
      </c>
      <c r="AK72" s="24">
        <v>0.52017248072066546</v>
      </c>
      <c r="AL72" s="24">
        <v>0.53049825447978527</v>
      </c>
      <c r="AM72" s="24">
        <v>0.54170030276549952</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row>
    <row r="107" spans="1:47">
      <c r="A107" s="35" t="s">
        <v>276</v>
      </c>
      <c r="B107" s="35" t="s">
        <v>531</v>
      </c>
      <c r="AM107" s="185" t="s">
        <v>395</v>
      </c>
      <c r="AN107" s="185" t="s">
        <v>395</v>
      </c>
      <c r="AO107" s="185" t="s">
        <v>395</v>
      </c>
    </row>
    <row r="108" spans="1:47">
      <c r="A108" s="35" t="s">
        <v>276</v>
      </c>
      <c r="B108" s="35" t="s">
        <v>532</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533</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534</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535</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row>
    <row r="112" spans="1:47">
      <c r="A112" s="35" t="s">
        <v>276</v>
      </c>
      <c r="B112" s="35" t="s">
        <v>536</v>
      </c>
      <c r="C112" s="185" t="s">
        <v>395</v>
      </c>
      <c r="D112" s="185" t="s">
        <v>395</v>
      </c>
      <c r="E112" s="185" t="s">
        <v>395</v>
      </c>
      <c r="F112" s="185" t="s">
        <v>395</v>
      </c>
      <c r="G112" s="185" t="s">
        <v>395</v>
      </c>
      <c r="H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row>
    <row r="113" spans="1:41">
      <c r="A113" s="35" t="s">
        <v>277</v>
      </c>
      <c r="B113" s="35" t="s">
        <v>535</v>
      </c>
      <c r="AH113" s="185" t="s">
        <v>395</v>
      </c>
      <c r="AI113" s="185" t="s">
        <v>395</v>
      </c>
      <c r="AJ113" s="185" t="s">
        <v>395</v>
      </c>
      <c r="AK113" s="185" t="s">
        <v>395</v>
      </c>
      <c r="AL113" s="185" t="s">
        <v>395</v>
      </c>
      <c r="AM113" s="185" t="s">
        <v>395</v>
      </c>
      <c r="AN113" s="185" t="s">
        <v>395</v>
      </c>
      <c r="AO113" s="185" t="s">
        <v>395</v>
      </c>
    </row>
    <row r="114" spans="1:41">
      <c r="A114" s="35" t="s">
        <v>277</v>
      </c>
      <c r="B114" s="35" t="s">
        <v>536</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537</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538</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601</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row>
    <row r="132" spans="1:15">
      <c r="A132" s="35"/>
      <c r="B132" s="35"/>
      <c r="C132" s="197"/>
      <c r="D132" s="198"/>
      <c r="E132" s="198"/>
      <c r="F132" s="198"/>
      <c r="G132" s="198"/>
      <c r="H132" s="198"/>
      <c r="I132" s="198"/>
      <c r="J132" s="198"/>
      <c r="K132" s="198"/>
      <c r="L132" s="35"/>
      <c r="M132" s="198"/>
      <c r="N132" s="179"/>
      <c r="O132" s="179"/>
    </row>
    <row r="133" spans="1:15">
      <c r="A133" s="35"/>
      <c r="B133" s="35"/>
    </row>
    <row r="134" spans="1:15">
      <c r="A134" s="35"/>
      <c r="B134" s="35"/>
    </row>
    <row r="135" spans="1:15">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1</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79"/>
  <sheetViews>
    <sheetView workbookViewId="0">
      <selection activeCell="L13" sqref="L13"/>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L43/K43*K7</f>
        <v>73.514822682499755</v>
      </c>
      <c r="M7" s="10">
        <f t="shared" si="1"/>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L44/K44*K8</f>
        <v>1970.7408635447755</v>
      </c>
      <c r="M8" s="10">
        <f t="shared" si="2"/>
        <v>2016.0771684341241</v>
      </c>
      <c r="N8" s="10">
        <f t="shared" si="2"/>
        <v>2065.4042130665671</v>
      </c>
      <c r="O8" s="10">
        <f t="shared" si="2"/>
        <v>2118.5150626172972</v>
      </c>
      <c r="P8" s="10">
        <f t="shared" si="2"/>
        <v>2172.0568782717742</v>
      </c>
      <c r="Q8" s="10">
        <f t="shared" si="2"/>
        <v>2231.5020739293468</v>
      </c>
      <c r="R8" s="10">
        <f t="shared" si="2"/>
        <v>2292.7690980654993</v>
      </c>
      <c r="S8" s="10">
        <f t="shared" si="2"/>
        <v>2358.2377885147248</v>
      </c>
      <c r="T8" s="10">
        <f t="shared" si="2"/>
        <v>2425.5863981499592</v>
      </c>
      <c r="U8" s="10">
        <f t="shared" si="2"/>
        <v>2485.4888082606526</v>
      </c>
      <c r="V8" s="10">
        <f t="shared" si="2"/>
        <v>2556.5297526178038</v>
      </c>
      <c r="W8" s="10">
        <f t="shared" si="2"/>
        <v>2629.6045354150306</v>
      </c>
      <c r="X8" s="10">
        <f t="shared" si="2"/>
        <v>2704.8656031316436</v>
      </c>
      <c r="Y8" s="10">
        <f t="shared" si="2"/>
        <v>2778.0912171382747</v>
      </c>
      <c r="Z8" s="10">
        <f t="shared" si="2"/>
        <v>2855.4804064105374</v>
      </c>
      <c r="AA8" s="10">
        <f t="shared" si="2"/>
        <v>2935.4002728689229</v>
      </c>
      <c r="AB8" s="10">
        <f t="shared" si="2"/>
        <v>3018.4445874573839</v>
      </c>
      <c r="AC8" s="10">
        <f t="shared" si="2"/>
        <v>3101.0921063944338</v>
      </c>
      <c r="AD8" s="10">
        <f t="shared" si="2"/>
        <v>3186.5950536675605</v>
      </c>
      <c r="AE8" s="10">
        <f t="shared" si="2"/>
        <v>3277.1201456102917</v>
      </c>
      <c r="AF8" s="10">
        <f t="shared" si="2"/>
        <v>3793.7109615811719</v>
      </c>
      <c r="AG8" s="10">
        <f t="shared" si="2"/>
        <v>4380.0083673477939</v>
      </c>
      <c r="AH8" s="126"/>
      <c r="AI8" s="126"/>
      <c r="AJ8" s="126"/>
      <c r="AK8" s="126"/>
      <c r="AL8" s="126"/>
      <c r="AM8" s="126"/>
      <c r="AO8">
        <f>AO7+1</f>
        <v>2</v>
      </c>
    </row>
    <row r="9" spans="1:41">
      <c r="A9" s="134" t="s">
        <v>525</v>
      </c>
      <c r="B9" s="185">
        <f t="shared" ref="B9:B35"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L45/K45*K9</f>
        <v>54.516389635248402</v>
      </c>
      <c r="M9" s="10">
        <f t="shared" si="4"/>
        <v>55.828537037545736</v>
      </c>
      <c r="N9" s="10">
        <f t="shared" si="4"/>
        <v>57.206496146040969</v>
      </c>
      <c r="O9" s="10">
        <f t="shared" si="4"/>
        <v>58.695742525860048</v>
      </c>
      <c r="P9" s="10">
        <f t="shared" si="4"/>
        <v>60.217949146571861</v>
      </c>
      <c r="Q9" s="10">
        <f t="shared" si="4"/>
        <v>61.828285669583188</v>
      </c>
      <c r="R9" s="10">
        <f t="shared" si="4"/>
        <v>63.45990869087349</v>
      </c>
      <c r="S9" s="10">
        <f t="shared" si="4"/>
        <v>65.223740974566454</v>
      </c>
      <c r="T9" s="10">
        <f t="shared" si="4"/>
        <v>67.023934528678637</v>
      </c>
      <c r="U9" s="10">
        <f t="shared" si="4"/>
        <v>68.599396809248773</v>
      </c>
      <c r="V9" s="10">
        <f t="shared" si="4"/>
        <v>70.426432832893113</v>
      </c>
      <c r="W9" s="10">
        <f t="shared" si="4"/>
        <v>72.337720056565772</v>
      </c>
      <c r="X9" s="10">
        <f t="shared" si="4"/>
        <v>74.245054802136565</v>
      </c>
      <c r="Y9" s="10">
        <f t="shared" si="4"/>
        <v>76.11922776695242</v>
      </c>
      <c r="Z9" s="10">
        <f t="shared" si="4"/>
        <v>78.167431761519637</v>
      </c>
      <c r="AA9" s="10">
        <f t="shared" si="4"/>
        <v>80.161294575858804</v>
      </c>
      <c r="AB9" s="10">
        <f t="shared" si="4"/>
        <v>82.235763763794935</v>
      </c>
      <c r="AC9" s="10">
        <f t="shared" si="4"/>
        <v>84.276722477688466</v>
      </c>
      <c r="AD9" s="10">
        <f t="shared" si="4"/>
        <v>86.388987879569868</v>
      </c>
      <c r="AE9" s="10">
        <f t="shared" si="4"/>
        <v>88.628676674493676</v>
      </c>
      <c r="AF9" s="10">
        <f t="shared" si="4"/>
        <v>101.20050677887698</v>
      </c>
      <c r="AG9" s="10">
        <f t="shared" si="4"/>
        <v>115.4394254511642</v>
      </c>
      <c r="AH9" s="126"/>
      <c r="AI9" s="126"/>
      <c r="AJ9" s="126"/>
      <c r="AK9" s="126"/>
      <c r="AL9" s="126"/>
      <c r="AM9" s="126"/>
      <c r="AO9" s="4">
        <f t="shared" ref="AO9:AO23" si="5">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ref="L10:AG10" si="6">L46/K46*K10</f>
        <v>102.36491582834971</v>
      </c>
      <c r="M10" s="10">
        <f t="shared" si="6"/>
        <v>105.0098528974475</v>
      </c>
      <c r="N10" s="10">
        <f t="shared" si="6"/>
        <v>107.47669954869907</v>
      </c>
      <c r="O10" s="10">
        <f t="shared" si="6"/>
        <v>110.04858524266147</v>
      </c>
      <c r="P10" s="10">
        <f t="shared" si="6"/>
        <v>112.67346926743792</v>
      </c>
      <c r="Q10" s="10">
        <f t="shared" si="6"/>
        <v>115.34121171944236</v>
      </c>
      <c r="R10" s="10">
        <f t="shared" si="6"/>
        <v>117.94095188094238</v>
      </c>
      <c r="S10" s="10">
        <f t="shared" si="6"/>
        <v>120.67327288108554</v>
      </c>
      <c r="T10" s="10">
        <f t="shared" si="6"/>
        <v>123.37488866273767</v>
      </c>
      <c r="U10" s="10">
        <f t="shared" si="6"/>
        <v>125.73427076274204</v>
      </c>
      <c r="V10" s="10">
        <f t="shared" si="6"/>
        <v>128.62927041441671</v>
      </c>
      <c r="W10" s="10">
        <f t="shared" si="6"/>
        <v>131.56211600801402</v>
      </c>
      <c r="X10" s="10">
        <f t="shared" si="6"/>
        <v>134.36542766837559</v>
      </c>
      <c r="Y10" s="10">
        <f t="shared" si="6"/>
        <v>137.08611789583711</v>
      </c>
      <c r="Z10" s="10">
        <f t="shared" si="6"/>
        <v>140.27590085253956</v>
      </c>
      <c r="AA10" s="10">
        <f t="shared" si="6"/>
        <v>143.21803780563229</v>
      </c>
      <c r="AB10" s="10">
        <f t="shared" si="6"/>
        <v>146.22211211981949</v>
      </c>
      <c r="AC10" s="10">
        <f t="shared" si="6"/>
        <v>149.0801110245722</v>
      </c>
      <c r="AD10" s="10">
        <f t="shared" si="6"/>
        <v>152.00630507710386</v>
      </c>
      <c r="AE10" s="10">
        <f t="shared" si="6"/>
        <v>155.07174759921938</v>
      </c>
      <c r="AF10" s="10">
        <f t="shared" si="6"/>
        <v>171.77306646677394</v>
      </c>
      <c r="AG10" s="10">
        <f t="shared" si="6"/>
        <v>189.70229183869614</v>
      </c>
      <c r="AH10" s="126"/>
      <c r="AI10" s="126"/>
      <c r="AJ10" s="126"/>
      <c r="AK10" s="126"/>
      <c r="AL10" s="126"/>
      <c r="AM10" s="126"/>
      <c r="AO10" s="4">
        <f t="shared" si="5"/>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ref="L11:AG11" si="7">L47/K47*K11</f>
        <v>1.1078633148196885E-4</v>
      </c>
      <c r="M11" s="10">
        <f t="shared" si="7"/>
        <v>1.1426727129847656E-4</v>
      </c>
      <c r="N11" s="10">
        <f t="shared" si="7"/>
        <v>1.1815218239814442E-4</v>
      </c>
      <c r="O11" s="10">
        <f t="shared" si="7"/>
        <v>1.2320150174249553E-4</v>
      </c>
      <c r="P11" s="10">
        <f t="shared" si="7"/>
        <v>1.3039328663747845E-4</v>
      </c>
      <c r="Q11" s="10">
        <f t="shared" si="7"/>
        <v>1.3458906182909188E-4</v>
      </c>
      <c r="R11" s="10">
        <f t="shared" si="7"/>
        <v>1.3888070837393644E-4</v>
      </c>
      <c r="S11" s="10">
        <f t="shared" si="7"/>
        <v>1.4357055380305797E-4</v>
      </c>
      <c r="T11" s="10">
        <f t="shared" si="7"/>
        <v>1.1172699638862214E-4</v>
      </c>
      <c r="U11" s="10">
        <f t="shared" si="7"/>
        <v>1.1172699638862217E-4</v>
      </c>
      <c r="V11" s="10">
        <f t="shared" si="7"/>
        <v>1.117269963886222E-4</v>
      </c>
      <c r="W11" s="10">
        <f t="shared" si="7"/>
        <v>1.1172699638862217E-4</v>
      </c>
      <c r="X11" s="10">
        <f t="shared" si="7"/>
        <v>1.1172699638862217E-4</v>
      </c>
      <c r="Y11" s="10">
        <f t="shared" si="7"/>
        <v>1.1172699638862217E-4</v>
      </c>
      <c r="Z11" s="10">
        <f t="shared" si="7"/>
        <v>1.1172699638862217E-4</v>
      </c>
      <c r="AA11" s="10">
        <f t="shared" si="7"/>
        <v>1.1172699638862222E-4</v>
      </c>
      <c r="AB11" s="10">
        <f t="shared" si="7"/>
        <v>1.1172699638862222E-4</v>
      </c>
      <c r="AC11" s="10">
        <f t="shared" si="7"/>
        <v>1.1172699638862217E-4</v>
      </c>
      <c r="AD11" s="10">
        <f t="shared" si="7"/>
        <v>1.1172699638862217E-4</v>
      </c>
      <c r="AE11" s="10">
        <f t="shared" si="7"/>
        <v>1.1172699638862214E-4</v>
      </c>
      <c r="AF11" s="10">
        <f t="shared" si="7"/>
        <v>1.1172699638862232E-4</v>
      </c>
      <c r="AG11" s="10">
        <f t="shared" si="7"/>
        <v>1.1172699638862227E-4</v>
      </c>
      <c r="AH11" s="126"/>
      <c r="AI11" s="126"/>
      <c r="AJ11" s="126"/>
      <c r="AK11" s="126"/>
      <c r="AL11" s="126"/>
      <c r="AM11" s="126"/>
      <c r="AO11" s="4">
        <f t="shared" si="5"/>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ref="L12:AG12" si="8">L48/K48*K12</f>
        <v>12.934494714926089</v>
      </c>
      <c r="M12" s="10">
        <f t="shared" si="8"/>
        <v>13.19829005616678</v>
      </c>
      <c r="N12" s="10">
        <f t="shared" si="8"/>
        <v>13.496034208980783</v>
      </c>
      <c r="O12" s="10">
        <f t="shared" si="8"/>
        <v>13.817323863833037</v>
      </c>
      <c r="P12" s="10">
        <f t="shared" si="8"/>
        <v>14.157048666451152</v>
      </c>
      <c r="Q12" s="10">
        <f t="shared" si="8"/>
        <v>14.483318361750134</v>
      </c>
      <c r="R12" s="10">
        <f t="shared" si="8"/>
        <v>14.814030795204278</v>
      </c>
      <c r="S12" s="10">
        <f t="shared" si="8"/>
        <v>15.175435690212284</v>
      </c>
      <c r="T12" s="10">
        <f t="shared" si="8"/>
        <v>15.590387438308957</v>
      </c>
      <c r="U12" s="10">
        <f t="shared" si="8"/>
        <v>15.914985935307293</v>
      </c>
      <c r="V12" s="10">
        <f t="shared" si="8"/>
        <v>16.354926916105637</v>
      </c>
      <c r="W12" s="10">
        <f t="shared" si="8"/>
        <v>16.839667125799188</v>
      </c>
      <c r="X12" s="10">
        <f t="shared" si="8"/>
        <v>17.28532194780065</v>
      </c>
      <c r="Y12" s="10">
        <f t="shared" si="8"/>
        <v>17.751601914866445</v>
      </c>
      <c r="Z12" s="10">
        <f t="shared" si="8"/>
        <v>18.319374412894163</v>
      </c>
      <c r="AA12" s="10">
        <f t="shared" si="8"/>
        <v>18.746904782849999</v>
      </c>
      <c r="AB12" s="10">
        <f t="shared" si="8"/>
        <v>19.188906790114647</v>
      </c>
      <c r="AC12" s="10">
        <f t="shared" si="8"/>
        <v>19.622434115965071</v>
      </c>
      <c r="AD12" s="10">
        <f t="shared" si="8"/>
        <v>20.071312375696728</v>
      </c>
      <c r="AE12" s="10">
        <f t="shared" si="8"/>
        <v>20.549589211641038</v>
      </c>
      <c r="AF12" s="10">
        <f t="shared" si="8"/>
        <v>23.201478044191926</v>
      </c>
      <c r="AG12" s="10">
        <f t="shared" si="8"/>
        <v>26.156893976631636</v>
      </c>
      <c r="AH12" s="126"/>
      <c r="AI12" s="126"/>
      <c r="AJ12" s="126"/>
      <c r="AK12" s="126"/>
      <c r="AL12" s="126"/>
      <c r="AM12" s="126"/>
      <c r="AO12" s="4">
        <f t="shared" si="5"/>
        <v>6</v>
      </c>
    </row>
    <row r="13" spans="1:41">
      <c r="A13" s="134" t="s">
        <v>387</v>
      </c>
      <c r="B13" s="185">
        <f t="shared" si="3"/>
        <v>7</v>
      </c>
      <c r="C13" s="331">
        <v>123.26923682676239</v>
      </c>
      <c r="D13" s="331">
        <v>126.3672</v>
      </c>
      <c r="E13" s="331">
        <v>127.0218</v>
      </c>
      <c r="F13" s="331">
        <v>131.09700000000001</v>
      </c>
      <c r="G13" s="331">
        <v>129.30420000000001</v>
      </c>
      <c r="H13" s="331">
        <v>133.3638</v>
      </c>
      <c r="I13" s="331">
        <v>132.59819999999999</v>
      </c>
      <c r="J13" s="331">
        <v>130.89420000000001</v>
      </c>
      <c r="K13" s="331">
        <v>120.23159999999999</v>
      </c>
      <c r="L13" s="10">
        <f t="shared" ref="L13:AG13" si="9">L49/K49*K13</f>
        <v>121.97662684762673</v>
      </c>
      <c r="M13" s="10">
        <f t="shared" si="9"/>
        <v>123.67176831405149</v>
      </c>
      <c r="N13" s="10">
        <f t="shared" si="9"/>
        <v>125.55062507638995</v>
      </c>
      <c r="O13" s="10">
        <f t="shared" si="9"/>
        <v>127.66624372400621</v>
      </c>
      <c r="P13" s="10">
        <f t="shared" si="9"/>
        <v>129.76266259502586</v>
      </c>
      <c r="Q13" s="10">
        <f t="shared" si="9"/>
        <v>132.13118883258463</v>
      </c>
      <c r="R13" s="10">
        <f t="shared" si="9"/>
        <v>134.50566451859794</v>
      </c>
      <c r="S13" s="10">
        <f t="shared" si="9"/>
        <v>137.14798566219966</v>
      </c>
      <c r="T13" s="10">
        <f t="shared" si="9"/>
        <v>140.24204724950033</v>
      </c>
      <c r="U13" s="10">
        <f t="shared" si="9"/>
        <v>142.9505517669626</v>
      </c>
      <c r="V13" s="10">
        <f t="shared" si="9"/>
        <v>146.46982320227326</v>
      </c>
      <c r="W13" s="10">
        <f t="shared" si="9"/>
        <v>150.38145640418736</v>
      </c>
      <c r="X13" s="10">
        <f t="shared" si="9"/>
        <v>154.32910238455838</v>
      </c>
      <c r="Y13" s="10">
        <f t="shared" si="9"/>
        <v>158.33587764182292</v>
      </c>
      <c r="Z13" s="10">
        <f t="shared" si="9"/>
        <v>163.25992432312879</v>
      </c>
      <c r="AA13" s="10">
        <f t="shared" si="9"/>
        <v>167.70897720200691</v>
      </c>
      <c r="AB13" s="10">
        <f t="shared" si="9"/>
        <v>172.22216413085107</v>
      </c>
      <c r="AC13" s="10">
        <f t="shared" si="9"/>
        <v>176.59062915349668</v>
      </c>
      <c r="AD13" s="10">
        <f t="shared" si="9"/>
        <v>181.05873545393214</v>
      </c>
      <c r="AE13" s="10">
        <f t="shared" si="9"/>
        <v>185.74405476254881</v>
      </c>
      <c r="AF13" s="10">
        <f t="shared" si="9"/>
        <v>210.15718309552599</v>
      </c>
      <c r="AG13" s="10">
        <f t="shared" si="9"/>
        <v>236.61150424674827</v>
      </c>
      <c r="AH13" s="126"/>
      <c r="AI13" s="126"/>
      <c r="AJ13" s="126"/>
      <c r="AK13" s="126"/>
      <c r="AL13" s="126"/>
      <c r="AM13" s="126"/>
      <c r="AO13" s="4">
        <f t="shared" si="5"/>
        <v>7</v>
      </c>
    </row>
    <row r="14" spans="1:41" s="361" customFormat="1">
      <c r="A14" s="134" t="s">
        <v>710</v>
      </c>
      <c r="B14" s="361">
        <f t="shared" si="3"/>
        <v>8</v>
      </c>
      <c r="C14" s="331">
        <v>82.179491217841601</v>
      </c>
      <c r="D14" s="331">
        <v>84.244799999999998</v>
      </c>
      <c r="E14" s="331">
        <v>84.681200000000004</v>
      </c>
      <c r="F14" s="331">
        <v>87.39800000000001</v>
      </c>
      <c r="G14" s="331">
        <v>86.202800000000011</v>
      </c>
      <c r="H14" s="331">
        <v>88.909199999999998</v>
      </c>
      <c r="I14" s="331">
        <v>88.398800000000008</v>
      </c>
      <c r="J14" s="331">
        <v>87.262800000000013</v>
      </c>
      <c r="K14" s="331">
        <v>80.15440000000001</v>
      </c>
      <c r="L14" s="10">
        <f t="shared" ref="L14:AG14" si="10">L50/K50*K14</f>
        <v>81.317751231751174</v>
      </c>
      <c r="M14" s="10">
        <f t="shared" si="10"/>
        <v>82.447845542701032</v>
      </c>
      <c r="N14" s="10">
        <f t="shared" si="10"/>
        <v>83.700416717593313</v>
      </c>
      <c r="O14" s="10">
        <f t="shared" si="10"/>
        <v>85.110829149337491</v>
      </c>
      <c r="P14" s="10">
        <f t="shared" si="10"/>
        <v>86.508441730017239</v>
      </c>
      <c r="Q14" s="10">
        <f t="shared" si="10"/>
        <v>88.087459221723108</v>
      </c>
      <c r="R14" s="10">
        <f t="shared" si="10"/>
        <v>89.670443012398621</v>
      </c>
      <c r="S14" s="10">
        <f t="shared" si="10"/>
        <v>91.431990441466453</v>
      </c>
      <c r="T14" s="10">
        <f t="shared" si="10"/>
        <v>93.494698166333563</v>
      </c>
      <c r="U14" s="10">
        <f t="shared" si="10"/>
        <v>95.300367844641755</v>
      </c>
      <c r="V14" s="10">
        <f t="shared" si="10"/>
        <v>97.646548801515536</v>
      </c>
      <c r="W14" s="10">
        <f t="shared" si="10"/>
        <v>100.25430426945827</v>
      </c>
      <c r="X14" s="10">
        <f t="shared" si="10"/>
        <v>102.88606825637231</v>
      </c>
      <c r="Y14" s="10">
        <f t="shared" si="10"/>
        <v>105.55725176121533</v>
      </c>
      <c r="Z14" s="10">
        <f t="shared" si="10"/>
        <v>108.83994954875259</v>
      </c>
      <c r="AA14" s="10">
        <f t="shared" si="10"/>
        <v>111.80598480133803</v>
      </c>
      <c r="AB14" s="10">
        <f t="shared" si="10"/>
        <v>114.81477608723414</v>
      </c>
      <c r="AC14" s="10">
        <f t="shared" si="10"/>
        <v>117.72708610233123</v>
      </c>
      <c r="AD14" s="10">
        <f t="shared" si="10"/>
        <v>120.70582363595487</v>
      </c>
      <c r="AE14" s="10">
        <f t="shared" si="10"/>
        <v>123.82936984169932</v>
      </c>
      <c r="AF14" s="10">
        <f t="shared" si="10"/>
        <v>140.10478873035078</v>
      </c>
      <c r="AG14" s="10">
        <f t="shared" si="10"/>
        <v>157.74100283116567</v>
      </c>
      <c r="AH14" s="126"/>
      <c r="AI14" s="126"/>
      <c r="AJ14" s="126"/>
      <c r="AK14" s="126"/>
      <c r="AL14" s="126"/>
      <c r="AM14" s="126"/>
      <c r="AO14" s="361">
        <f t="shared" si="5"/>
        <v>8</v>
      </c>
    </row>
    <row r="15" spans="1:41">
      <c r="A15" s="134" t="s">
        <v>527</v>
      </c>
      <c r="B15" s="361">
        <f t="shared" si="3"/>
        <v>9</v>
      </c>
      <c r="C15" s="331">
        <v>10.112362730183554</v>
      </c>
      <c r="D15" s="331">
        <v>8.5809999999999995</v>
      </c>
      <c r="E15" s="331">
        <v>7.8769999999999998</v>
      </c>
      <c r="F15" s="331">
        <v>7.9880000000000004</v>
      </c>
      <c r="G15" s="331">
        <v>7.7750000000000004</v>
      </c>
      <c r="H15" s="331">
        <v>7.4850000000000003</v>
      </c>
      <c r="I15" s="331">
        <v>7.3470000000000004</v>
      </c>
      <c r="J15" s="331">
        <v>7.0549999999999997</v>
      </c>
      <c r="K15" s="331">
        <v>5.7949999999999999</v>
      </c>
      <c r="L15" s="10">
        <f t="shared" ref="L15:AG15" si="11">L51/K51*K15</f>
        <v>5.926327501958367</v>
      </c>
      <c r="M15" s="10">
        <f t="shared" si="11"/>
        <v>5.9786703998218655</v>
      </c>
      <c r="N15" s="10">
        <f t="shared" si="11"/>
        <v>6.0501237570018143</v>
      </c>
      <c r="O15" s="10">
        <f t="shared" si="11"/>
        <v>6.1634418110600437</v>
      </c>
      <c r="P15" s="10">
        <f t="shared" si="11"/>
        <v>6.3170883768032438</v>
      </c>
      <c r="Q15" s="10">
        <f t="shared" si="11"/>
        <v>6.4660855827431662</v>
      </c>
      <c r="R15" s="10">
        <f t="shared" si="11"/>
        <v>6.6227413468262029</v>
      </c>
      <c r="S15" s="10">
        <f t="shared" si="11"/>
        <v>6.8003194350491345</v>
      </c>
      <c r="T15" s="10">
        <f t="shared" si="11"/>
        <v>7.0581063883289872</v>
      </c>
      <c r="U15" s="10">
        <f t="shared" si="11"/>
        <v>7.2857135683160434</v>
      </c>
      <c r="V15" s="10">
        <f t="shared" si="11"/>
        <v>7.5992830661693977</v>
      </c>
      <c r="W15" s="10">
        <f t="shared" si="11"/>
        <v>7.9677573759525409</v>
      </c>
      <c r="X15" s="10">
        <f t="shared" si="11"/>
        <v>8.3384220275036629</v>
      </c>
      <c r="Y15" s="10">
        <f t="shared" si="11"/>
        <v>8.7357461295881151</v>
      </c>
      <c r="Z15" s="10">
        <f t="shared" si="11"/>
        <v>9.2381149671171627</v>
      </c>
      <c r="AA15" s="10">
        <f t="shared" si="11"/>
        <v>9.6902800359668433</v>
      </c>
      <c r="AB15" s="10">
        <f t="shared" si="11"/>
        <v>10.147488571310493</v>
      </c>
      <c r="AC15" s="10">
        <f t="shared" si="11"/>
        <v>10.588983829229196</v>
      </c>
      <c r="AD15" s="10">
        <f t="shared" si="11"/>
        <v>11.035320346735213</v>
      </c>
      <c r="AE15" s="10">
        <f t="shared" si="11"/>
        <v>11.495405668882599</v>
      </c>
      <c r="AF15" s="10">
        <f t="shared" si="11"/>
        <v>13.697282500147978</v>
      </c>
      <c r="AG15" s="10">
        <f t="shared" si="11"/>
        <v>15.663536521429563</v>
      </c>
      <c r="AH15" s="126"/>
      <c r="AI15" s="126"/>
      <c r="AJ15" s="126"/>
      <c r="AK15" s="126"/>
      <c r="AL15" s="126"/>
      <c r="AM15" s="126"/>
      <c r="AO15" s="4">
        <f>AO13+1</f>
        <v>8</v>
      </c>
    </row>
    <row r="16" spans="1:41">
      <c r="A16" s="134" t="s">
        <v>526</v>
      </c>
      <c r="B16" s="361">
        <f t="shared" si="3"/>
        <v>10</v>
      </c>
      <c r="C16" s="331">
        <v>14.113350558119752</v>
      </c>
      <c r="D16" s="331">
        <v>14.494999999999999</v>
      </c>
      <c r="E16" s="331">
        <v>14.76</v>
      </c>
      <c r="F16" s="331">
        <v>14.999000000000001</v>
      </c>
      <c r="G16" s="331">
        <v>15.18</v>
      </c>
      <c r="H16" s="331">
        <v>15.356</v>
      </c>
      <c r="I16" s="331">
        <v>15.564</v>
      </c>
      <c r="J16" s="331">
        <v>15.58</v>
      </c>
      <c r="K16" s="331">
        <v>14.3</v>
      </c>
      <c r="L16" s="10">
        <f t="shared" ref="L16:AG16" si="12">L52/K52*K16</f>
        <v>14.657474926861358</v>
      </c>
      <c r="M16" s="10">
        <f t="shared" si="12"/>
        <v>15.024334507291506</v>
      </c>
      <c r="N16" s="10">
        <f t="shared" si="12"/>
        <v>15.42297721069621</v>
      </c>
      <c r="O16" s="10">
        <f t="shared" si="12"/>
        <v>15.850728438294347</v>
      </c>
      <c r="P16" s="10">
        <f t="shared" si="12"/>
        <v>16.280870594928636</v>
      </c>
      <c r="Q16" s="10">
        <f t="shared" si="12"/>
        <v>16.754176479850955</v>
      </c>
      <c r="R16" s="10">
        <f t="shared" si="12"/>
        <v>17.230999335360863</v>
      </c>
      <c r="S16" s="10">
        <f t="shared" si="12"/>
        <v>17.739008522954972</v>
      </c>
      <c r="T16" s="10">
        <f t="shared" si="12"/>
        <v>18.271258995605319</v>
      </c>
      <c r="U16" s="10">
        <f t="shared" si="12"/>
        <v>18.705226345875964</v>
      </c>
      <c r="V16" s="10">
        <f t="shared" si="12"/>
        <v>19.242561757228767</v>
      </c>
      <c r="W16" s="10">
        <f t="shared" si="12"/>
        <v>19.792708988591222</v>
      </c>
      <c r="X16" s="10">
        <f t="shared" si="12"/>
        <v>20.350470638914086</v>
      </c>
      <c r="Y16" s="10">
        <f t="shared" si="12"/>
        <v>20.890930571751181</v>
      </c>
      <c r="Z16" s="10">
        <f t="shared" si="12"/>
        <v>21.468262730224208</v>
      </c>
      <c r="AA16" s="10">
        <f t="shared" si="12"/>
        <v>22.061993081920445</v>
      </c>
      <c r="AB16" s="10">
        <f t="shared" si="12"/>
        <v>22.675119822299678</v>
      </c>
      <c r="AC16" s="10">
        <f t="shared" si="12"/>
        <v>23.277727192704589</v>
      </c>
      <c r="AD16" s="10">
        <f t="shared" si="12"/>
        <v>23.901510798296268</v>
      </c>
      <c r="AE16" s="10">
        <f t="shared" si="12"/>
        <v>24.56273422622295</v>
      </c>
      <c r="AF16" s="10">
        <f t="shared" si="12"/>
        <v>28.354387261869654</v>
      </c>
      <c r="AG16" s="10">
        <f t="shared" si="12"/>
        <v>32.637929727471544</v>
      </c>
      <c r="AH16" s="126"/>
      <c r="AI16" s="126"/>
      <c r="AJ16" s="126"/>
      <c r="AK16" s="126"/>
      <c r="AL16" s="126"/>
      <c r="AM16" s="126"/>
      <c r="AO16" s="4">
        <f t="shared" si="5"/>
        <v>9</v>
      </c>
    </row>
    <row r="17" spans="1:41">
      <c r="A17" s="134" t="s">
        <v>523</v>
      </c>
      <c r="B17" s="361">
        <f t="shared" si="3"/>
        <v>11</v>
      </c>
      <c r="C17" s="331">
        <v>235.49802282756352</v>
      </c>
      <c r="D17" s="331">
        <v>242.05600000000001</v>
      </c>
      <c r="E17" s="331">
        <v>246.69399999999999</v>
      </c>
      <c r="F17" s="331">
        <v>250.125</v>
      </c>
      <c r="G17" s="331">
        <v>252.709</v>
      </c>
      <c r="H17" s="331">
        <v>254.65</v>
      </c>
      <c r="I17" s="331">
        <v>257.584</v>
      </c>
      <c r="J17" s="331">
        <v>257.30799999999999</v>
      </c>
      <c r="K17" s="331">
        <v>233.197</v>
      </c>
      <c r="L17" s="10">
        <f t="shared" ref="L17:AG17" si="13">L53/K53*K17</f>
        <v>239.311147620339</v>
      </c>
      <c r="M17" s="10">
        <f t="shared" si="13"/>
        <v>245.5279566232268</v>
      </c>
      <c r="N17" s="10">
        <f t="shared" si="13"/>
        <v>252.17156922220227</v>
      </c>
      <c r="O17" s="10">
        <f t="shared" si="13"/>
        <v>259.2458462414383</v>
      </c>
      <c r="P17" s="10">
        <f t="shared" si="13"/>
        <v>266.28626759214023</v>
      </c>
      <c r="Q17" s="10">
        <f t="shared" si="13"/>
        <v>274.0568577557645</v>
      </c>
      <c r="R17" s="10">
        <f t="shared" si="13"/>
        <v>281.96200344571417</v>
      </c>
      <c r="S17" s="10">
        <f t="shared" si="13"/>
        <v>290.32204813684677</v>
      </c>
      <c r="T17" s="10">
        <f t="shared" si="13"/>
        <v>298.71462448684076</v>
      </c>
      <c r="U17" s="10">
        <f t="shared" si="13"/>
        <v>305.76468054543471</v>
      </c>
      <c r="V17" s="10">
        <f t="shared" si="13"/>
        <v>314.59134178597935</v>
      </c>
      <c r="W17" s="10">
        <f t="shared" si="13"/>
        <v>323.65990952631881</v>
      </c>
      <c r="X17" s="10">
        <f t="shared" si="13"/>
        <v>332.82914999463492</v>
      </c>
      <c r="Y17" s="10">
        <f t="shared" si="13"/>
        <v>341.74661891729392</v>
      </c>
      <c r="Z17" s="10">
        <f t="shared" si="13"/>
        <v>351.32289162074625</v>
      </c>
      <c r="AA17" s="10">
        <f t="shared" si="13"/>
        <v>361.07019032867794</v>
      </c>
      <c r="AB17" s="10">
        <f t="shared" si="13"/>
        <v>371.16092547913934</v>
      </c>
      <c r="AC17" s="10">
        <f t="shared" si="13"/>
        <v>381.10030818952805</v>
      </c>
      <c r="AD17" s="10">
        <f t="shared" si="13"/>
        <v>391.38151873152327</v>
      </c>
      <c r="AE17" s="10">
        <f t="shared" si="13"/>
        <v>402.27388315761033</v>
      </c>
      <c r="AF17" s="10">
        <f t="shared" si="13"/>
        <v>464.07019483390343</v>
      </c>
      <c r="AG17" s="10">
        <f t="shared" si="13"/>
        <v>533.90646291403743</v>
      </c>
      <c r="AH17" s="126"/>
      <c r="AI17" s="126"/>
      <c r="AJ17" s="126"/>
      <c r="AK17" s="126"/>
      <c r="AL17" s="126"/>
      <c r="AM17" s="126"/>
      <c r="AO17" s="4">
        <f t="shared" si="5"/>
        <v>10</v>
      </c>
    </row>
    <row r="18" spans="1:41">
      <c r="A18" s="134" t="s">
        <v>529</v>
      </c>
      <c r="B18" s="185">
        <f t="shared" si="3"/>
        <v>12</v>
      </c>
      <c r="C18" s="331">
        <v>27.516308224731535</v>
      </c>
      <c r="D18" s="331">
        <v>26.898</v>
      </c>
      <c r="E18" s="331">
        <v>26.286000000000001</v>
      </c>
      <c r="F18" s="331">
        <v>25.675000000000001</v>
      </c>
      <c r="G18" s="331">
        <v>25.675000000000001</v>
      </c>
      <c r="H18" s="331">
        <v>25.675000000000001</v>
      </c>
      <c r="I18" s="331">
        <v>25.658999999999999</v>
      </c>
      <c r="J18" s="331">
        <v>25.655000000000001</v>
      </c>
      <c r="K18" s="331">
        <v>25.658999999999999</v>
      </c>
      <c r="L18" s="10">
        <f t="shared" ref="L18:AG18" si="14">L54/K54*K18</f>
        <v>25.658999999999999</v>
      </c>
      <c r="M18" s="10">
        <f t="shared" si="14"/>
        <v>25.658999999999995</v>
      </c>
      <c r="N18" s="10">
        <f t="shared" si="14"/>
        <v>25.658999999999988</v>
      </c>
      <c r="O18" s="10">
        <f t="shared" si="14"/>
        <v>25.658999999999988</v>
      </c>
      <c r="P18" s="10">
        <f t="shared" si="14"/>
        <v>25.102396040058142</v>
      </c>
      <c r="Q18" s="10">
        <f t="shared" si="14"/>
        <v>25.102396040058142</v>
      </c>
      <c r="R18" s="10">
        <f t="shared" si="14"/>
        <v>25.079353643678584</v>
      </c>
      <c r="S18" s="10">
        <f t="shared" si="14"/>
        <v>25.078949839663544</v>
      </c>
      <c r="T18" s="10">
        <f t="shared" si="14"/>
        <v>25.105103230043877</v>
      </c>
      <c r="U18" s="10">
        <f t="shared" si="14"/>
        <v>25.078949839663544</v>
      </c>
      <c r="V18" s="10">
        <f t="shared" si="14"/>
        <v>24.612376263053832</v>
      </c>
      <c r="W18" s="10">
        <f t="shared" si="14"/>
        <v>23.993295621292361</v>
      </c>
      <c r="X18" s="10">
        <f t="shared" si="14"/>
        <v>23.955026290749306</v>
      </c>
      <c r="Y18" s="10">
        <f t="shared" si="14"/>
        <v>23.454695285050558</v>
      </c>
      <c r="Z18" s="10">
        <f t="shared" si="14"/>
        <v>22.249835493893432</v>
      </c>
      <c r="AA18" s="10">
        <f t="shared" si="14"/>
        <v>22.297026252580512</v>
      </c>
      <c r="AB18" s="10">
        <f t="shared" si="14"/>
        <v>22.344217011267581</v>
      </c>
      <c r="AC18" s="10">
        <f t="shared" si="14"/>
        <v>22.391407769954647</v>
      </c>
      <c r="AD18" s="10">
        <f t="shared" si="14"/>
        <v>22.438598528641723</v>
      </c>
      <c r="AE18" s="10">
        <f t="shared" si="14"/>
        <v>22.485789287328785</v>
      </c>
      <c r="AF18" s="10">
        <f t="shared" si="14"/>
        <v>21.478721063245537</v>
      </c>
      <c r="AG18" s="10">
        <f t="shared" si="14"/>
        <v>20.471652839162257</v>
      </c>
      <c r="AH18" s="126"/>
      <c r="AI18" s="126"/>
      <c r="AJ18" s="126"/>
      <c r="AK18" s="126"/>
      <c r="AL18" s="126"/>
      <c r="AM18" s="126"/>
      <c r="AO18" s="4">
        <f t="shared" si="5"/>
        <v>11</v>
      </c>
    </row>
    <row r="19" spans="1:41" s="185" customFormat="1">
      <c r="A19" s="134" t="s">
        <v>524</v>
      </c>
      <c r="B19" s="185">
        <f t="shared" si="3"/>
        <v>13</v>
      </c>
      <c r="C19" s="331">
        <v>17.781500762507015</v>
      </c>
      <c r="D19" s="331">
        <v>18.231000000000002</v>
      </c>
      <c r="E19" s="331">
        <v>18.620999999999999</v>
      </c>
      <c r="F19" s="331">
        <v>18.835000000000001</v>
      </c>
      <c r="G19" s="331">
        <v>19.187000000000001</v>
      </c>
      <c r="H19" s="331">
        <v>19.315000000000001</v>
      </c>
      <c r="I19" s="331">
        <v>19.638999999999999</v>
      </c>
      <c r="J19" s="331">
        <v>19.626000000000001</v>
      </c>
      <c r="K19" s="331">
        <v>18.239999999999998</v>
      </c>
      <c r="L19" s="10">
        <f t="shared" ref="L19:AG19" si="15">L55/K55*K19</f>
        <v>18.693484827153338</v>
      </c>
      <c r="M19" s="10">
        <f t="shared" si="15"/>
        <v>19.149837532194638</v>
      </c>
      <c r="N19" s="10">
        <f t="shared" si="15"/>
        <v>19.657661470314377</v>
      </c>
      <c r="O19" s="10">
        <f t="shared" si="15"/>
        <v>20.193443528988396</v>
      </c>
      <c r="P19" s="10">
        <f t="shared" si="15"/>
        <v>20.731792266643591</v>
      </c>
      <c r="Q19" s="10">
        <f t="shared" si="15"/>
        <v>21.357440437664884</v>
      </c>
      <c r="R19" s="10">
        <f t="shared" si="15"/>
        <v>21.962345388394901</v>
      </c>
      <c r="S19" s="10">
        <f t="shared" si="15"/>
        <v>22.589786702619744</v>
      </c>
      <c r="T19" s="10">
        <f t="shared" si="15"/>
        <v>23.242801804378885</v>
      </c>
      <c r="U19" s="10">
        <f t="shared" si="15"/>
        <v>23.813447856027945</v>
      </c>
      <c r="V19" s="10">
        <f t="shared" si="15"/>
        <v>24.492816141773368</v>
      </c>
      <c r="W19" s="10">
        <f t="shared" si="15"/>
        <v>25.183509983468465</v>
      </c>
      <c r="X19" s="10">
        <f t="shared" si="15"/>
        <v>25.866263399800989</v>
      </c>
      <c r="Y19" s="10">
        <f t="shared" si="15"/>
        <v>26.533759468340733</v>
      </c>
      <c r="Z19" s="10">
        <f t="shared" si="15"/>
        <v>27.156982136361467</v>
      </c>
      <c r="AA19" s="10">
        <f t="shared" si="15"/>
        <v>27.860161953993131</v>
      </c>
      <c r="AB19" s="10">
        <f t="shared" si="15"/>
        <v>28.590286255208085</v>
      </c>
      <c r="AC19" s="10">
        <f t="shared" si="15"/>
        <v>29.309674537050952</v>
      </c>
      <c r="AD19" s="10">
        <f t="shared" si="15"/>
        <v>30.057342863301074</v>
      </c>
      <c r="AE19" s="10">
        <f t="shared" si="15"/>
        <v>30.851469239553378</v>
      </c>
      <c r="AF19" s="10">
        <f t="shared" si="15"/>
        <v>35.255029053924076</v>
      </c>
      <c r="AG19" s="10">
        <f t="shared" si="15"/>
        <v>40.176957246367792</v>
      </c>
      <c r="AH19" s="126"/>
      <c r="AI19" s="126"/>
      <c r="AJ19" s="126"/>
      <c r="AK19" s="126"/>
      <c r="AL19" s="126"/>
      <c r="AM19" s="126"/>
      <c r="AO19" s="185">
        <f t="shared" si="5"/>
        <v>12</v>
      </c>
    </row>
    <row r="20" spans="1:41" s="185" customFormat="1">
      <c r="A20" s="134" t="s">
        <v>595</v>
      </c>
      <c r="B20" s="185">
        <f t="shared" si="3"/>
        <v>14</v>
      </c>
      <c r="C20" s="331">
        <v>11.263564724197627</v>
      </c>
      <c r="D20" s="331">
        <v>11.61</v>
      </c>
      <c r="E20" s="331">
        <v>12.005000000000001</v>
      </c>
      <c r="F20" s="331">
        <v>12.26</v>
      </c>
      <c r="G20" s="331">
        <v>12.374000000000001</v>
      </c>
      <c r="H20" s="331">
        <v>12.574</v>
      </c>
      <c r="I20" s="331">
        <v>12.871</v>
      </c>
      <c r="J20" s="331">
        <v>13.003</v>
      </c>
      <c r="K20" s="331">
        <v>12.263</v>
      </c>
      <c r="L20" s="10">
        <f t="shared" ref="L20:AG20" si="16">L56/K56*K20</f>
        <v>12.585632231501476</v>
      </c>
      <c r="M20" s="10">
        <f t="shared" si="16"/>
        <v>12.859224505971152</v>
      </c>
      <c r="N20" s="10">
        <f t="shared" si="16"/>
        <v>13.106570467247582</v>
      </c>
      <c r="O20" s="10">
        <f t="shared" si="16"/>
        <v>13.358077305871371</v>
      </c>
      <c r="P20" s="10">
        <f t="shared" si="16"/>
        <v>13.592843202900971</v>
      </c>
      <c r="Q20" s="10">
        <f t="shared" si="16"/>
        <v>13.850710327396458</v>
      </c>
      <c r="R20" s="10">
        <f t="shared" si="16"/>
        <v>14.095842996278892</v>
      </c>
      <c r="S20" s="10">
        <f t="shared" si="16"/>
        <v>14.342678521598438</v>
      </c>
      <c r="T20" s="10">
        <f t="shared" si="16"/>
        <v>14.592318663123065</v>
      </c>
      <c r="U20" s="10">
        <f t="shared" si="16"/>
        <v>14.8808043423612</v>
      </c>
      <c r="V20" s="10">
        <f t="shared" si="16"/>
        <v>15.270914183123375</v>
      </c>
      <c r="W20" s="10">
        <f t="shared" si="16"/>
        <v>15.602191355287911</v>
      </c>
      <c r="X20" s="10">
        <f t="shared" si="16"/>
        <v>15.925469243659515</v>
      </c>
      <c r="Y20" s="10">
        <f t="shared" si="16"/>
        <v>16.204590613173707</v>
      </c>
      <c r="Z20" s="10">
        <f t="shared" si="16"/>
        <v>16.487974104248813</v>
      </c>
      <c r="AA20" s="10">
        <f t="shared" si="16"/>
        <v>16.811992711220775</v>
      </c>
      <c r="AB20" s="10">
        <f t="shared" si="16"/>
        <v>17.129848691493713</v>
      </c>
      <c r="AC20" s="10">
        <f t="shared" si="16"/>
        <v>17.443904365930422</v>
      </c>
      <c r="AD20" s="10">
        <f t="shared" si="16"/>
        <v>17.765289635992794</v>
      </c>
      <c r="AE20" s="10">
        <f t="shared" si="16"/>
        <v>18.109718272206603</v>
      </c>
      <c r="AF20" s="10">
        <f t="shared" si="16"/>
        <v>19.992594595773131</v>
      </c>
      <c r="AG20" s="10">
        <f t="shared" si="16"/>
        <v>21.791704231460464</v>
      </c>
      <c r="AH20" s="126"/>
      <c r="AI20" s="126"/>
      <c r="AJ20" s="126"/>
      <c r="AK20" s="126"/>
      <c r="AL20" s="126"/>
      <c r="AM20" s="126"/>
      <c r="AO20" s="185">
        <f t="shared" si="5"/>
        <v>13</v>
      </c>
    </row>
    <row r="21" spans="1:41" s="185" customFormat="1">
      <c r="A21" s="134" t="s">
        <v>594</v>
      </c>
      <c r="B21" s="185">
        <f t="shared" si="3"/>
        <v>15</v>
      </c>
      <c r="C21" s="331">
        <v>135.95535691221758</v>
      </c>
      <c r="D21" s="331">
        <v>140.071</v>
      </c>
      <c r="E21" s="331">
        <v>143.4</v>
      </c>
      <c r="F21" s="331">
        <v>145.137</v>
      </c>
      <c r="G21" s="331">
        <v>146.333</v>
      </c>
      <c r="H21" s="331">
        <v>148.477</v>
      </c>
      <c r="I21" s="331">
        <v>150.38999999999999</v>
      </c>
      <c r="J21" s="331">
        <v>150.78899999999999</v>
      </c>
      <c r="K21" s="331">
        <v>140.006</v>
      </c>
      <c r="L21" s="10">
        <f t="shared" ref="L21:AG21" si="17">L57/K57*K21</f>
        <v>142.92774302092894</v>
      </c>
      <c r="M21" s="10">
        <f t="shared" si="17"/>
        <v>146.03935803269715</v>
      </c>
      <c r="N21" s="10">
        <f t="shared" si="17"/>
        <v>149.45382341196731</v>
      </c>
      <c r="O21" s="10">
        <f t="shared" si="17"/>
        <v>153.1432346113952</v>
      </c>
      <c r="P21" s="10">
        <f t="shared" si="17"/>
        <v>156.7740821198027</v>
      </c>
      <c r="Q21" s="10">
        <f t="shared" si="17"/>
        <v>160.86383947401453</v>
      </c>
      <c r="R21" s="10">
        <f t="shared" si="17"/>
        <v>165.046149452387</v>
      </c>
      <c r="S21" s="10">
        <f t="shared" si="17"/>
        <v>169.49111744486393</v>
      </c>
      <c r="T21" s="10">
        <f t="shared" si="17"/>
        <v>173.89840572555008</v>
      </c>
      <c r="U21" s="10">
        <f t="shared" si="17"/>
        <v>177.61047399301378</v>
      </c>
      <c r="V21" s="10">
        <f t="shared" si="17"/>
        <v>182.14466149275009</v>
      </c>
      <c r="W21" s="10">
        <f t="shared" si="17"/>
        <v>186.72530614673556</v>
      </c>
      <c r="X21" s="10">
        <f t="shared" si="17"/>
        <v>191.43771176646214</v>
      </c>
      <c r="Y21" s="10">
        <f t="shared" si="17"/>
        <v>195.88421653342735</v>
      </c>
      <c r="Z21" s="10">
        <f t="shared" si="17"/>
        <v>200.56969932279216</v>
      </c>
      <c r="AA21" s="10">
        <f t="shared" si="17"/>
        <v>205.50064093537662</v>
      </c>
      <c r="AB21" s="10">
        <f t="shared" si="17"/>
        <v>210.62487220475845</v>
      </c>
      <c r="AC21" s="10">
        <f t="shared" si="17"/>
        <v>215.66814875070142</v>
      </c>
      <c r="AD21" s="10">
        <f t="shared" si="17"/>
        <v>220.90352799485123</v>
      </c>
      <c r="AE21" s="10">
        <f t="shared" si="17"/>
        <v>226.46955752177888</v>
      </c>
      <c r="AF21" s="10">
        <f t="shared" si="17"/>
        <v>258.3906526605864</v>
      </c>
      <c r="AG21" s="10">
        <f t="shared" si="17"/>
        <v>294.49053369302624</v>
      </c>
      <c r="AH21" s="126"/>
      <c r="AI21" s="126"/>
      <c r="AJ21" s="126"/>
      <c r="AK21" s="126"/>
      <c r="AL21" s="126"/>
      <c r="AM21" s="126"/>
      <c r="AO21" s="185">
        <f t="shared" si="5"/>
        <v>14</v>
      </c>
    </row>
    <row r="22" spans="1:41" s="185" customFormat="1">
      <c r="A22" s="134" t="s">
        <v>593</v>
      </c>
      <c r="B22" s="185">
        <f t="shared" si="3"/>
        <v>16</v>
      </c>
      <c r="C22" s="331">
        <v>21.151207305916397</v>
      </c>
      <c r="D22" s="331">
        <v>22.475000000000001</v>
      </c>
      <c r="E22" s="331">
        <v>24.135000000000002</v>
      </c>
      <c r="F22" s="331">
        <v>25.321000000000002</v>
      </c>
      <c r="G22" s="331">
        <v>26.111999999999998</v>
      </c>
      <c r="H22" s="331">
        <v>27.977</v>
      </c>
      <c r="I22" s="331">
        <v>29.995999999999999</v>
      </c>
      <c r="J22" s="331">
        <v>31.335000000000001</v>
      </c>
      <c r="K22" s="331">
        <v>30.035</v>
      </c>
      <c r="L22" s="10">
        <f t="shared" ref="L22:AG22" si="18">L58/K58*K22</f>
        <v>31.247742876990657</v>
      </c>
      <c r="M22" s="10">
        <f t="shared" si="18"/>
        <v>32.614150165959799</v>
      </c>
      <c r="N22" s="10">
        <f t="shared" si="18"/>
        <v>34.14813380672782</v>
      </c>
      <c r="O22" s="10">
        <f t="shared" si="18"/>
        <v>35.854190270816716</v>
      </c>
      <c r="P22" s="10">
        <f t="shared" si="18"/>
        <v>37.641122123527168</v>
      </c>
      <c r="Q22" s="10">
        <f t="shared" si="18"/>
        <v>39.649474484552442</v>
      </c>
      <c r="R22" s="10">
        <f t="shared" si="18"/>
        <v>41.728113806724387</v>
      </c>
      <c r="S22" s="10">
        <f t="shared" si="18"/>
        <v>43.971642523304439</v>
      </c>
      <c r="T22" s="10">
        <f t="shared" si="18"/>
        <v>46.365793569637965</v>
      </c>
      <c r="U22" s="10">
        <f t="shared" si="18"/>
        <v>48.608804511687516</v>
      </c>
      <c r="V22" s="10">
        <f t="shared" si="18"/>
        <v>51.361187517144494</v>
      </c>
      <c r="W22" s="10">
        <f t="shared" si="18"/>
        <v>54.264528826300769</v>
      </c>
      <c r="X22" s="10">
        <f t="shared" si="18"/>
        <v>57.270989264609398</v>
      </c>
      <c r="Y22" s="10">
        <f t="shared" si="18"/>
        <v>60.263984263470967</v>
      </c>
      <c r="Z22" s="10">
        <f t="shared" si="18"/>
        <v>63.789227654744131</v>
      </c>
      <c r="AA22" s="10">
        <f t="shared" si="18"/>
        <v>67.402015526792113</v>
      </c>
      <c r="AB22" s="10">
        <f t="shared" si="18"/>
        <v>71.151813424586464</v>
      </c>
      <c r="AC22" s="10">
        <f t="shared" si="18"/>
        <v>74.89263127237794</v>
      </c>
      <c r="AD22" s="10">
        <f t="shared" si="18"/>
        <v>78.80068285337822</v>
      </c>
      <c r="AE22" s="10">
        <f t="shared" si="18"/>
        <v>82.926395922005128</v>
      </c>
      <c r="AF22" s="10">
        <f t="shared" si="18"/>
        <v>107.56997041655607</v>
      </c>
      <c r="AG22" s="10">
        <f t="shared" si="18"/>
        <v>135.66962952115685</v>
      </c>
      <c r="AH22" s="126"/>
      <c r="AI22" s="126"/>
      <c r="AJ22" s="126"/>
      <c r="AK22" s="126"/>
      <c r="AL22" s="126"/>
      <c r="AM22" s="126"/>
      <c r="AO22" s="185">
        <f t="shared" si="5"/>
        <v>15</v>
      </c>
    </row>
    <row r="23" spans="1:41" s="185" customFormat="1">
      <c r="A23" s="134" t="s">
        <v>596</v>
      </c>
      <c r="B23" s="185">
        <f t="shared" si="3"/>
        <v>17</v>
      </c>
      <c r="C23" s="331">
        <v>1.1351531206547518</v>
      </c>
      <c r="D23" s="331">
        <v>1.153</v>
      </c>
      <c r="E23" s="331">
        <v>1.1359999999999999</v>
      </c>
      <c r="F23" s="331">
        <v>1.123</v>
      </c>
      <c r="G23" s="331">
        <v>1.133</v>
      </c>
      <c r="H23" s="331">
        <v>1.141</v>
      </c>
      <c r="I23" s="331">
        <v>1.1100000000000001</v>
      </c>
      <c r="J23" s="331">
        <v>1.085</v>
      </c>
      <c r="K23" s="331">
        <v>0.97599999999999998</v>
      </c>
      <c r="L23" s="10">
        <f t="shared" ref="L23:AG23" si="19">L59/K59*K23</f>
        <v>0.97698555779560181</v>
      </c>
      <c r="M23" s="10">
        <f t="shared" si="19"/>
        <v>0.99593626231545884</v>
      </c>
      <c r="N23" s="10">
        <f t="shared" si="19"/>
        <v>1.0267094230000762</v>
      </c>
      <c r="O23" s="10">
        <f t="shared" si="19"/>
        <v>1.0631782273972157</v>
      </c>
      <c r="P23" s="10">
        <f t="shared" si="19"/>
        <v>1.1021749733041881</v>
      </c>
      <c r="Q23" s="10">
        <f t="shared" si="19"/>
        <v>1.1469919053997937</v>
      </c>
      <c r="R23" s="10">
        <f t="shared" si="19"/>
        <v>1.1970054618927357</v>
      </c>
      <c r="S23" s="10">
        <f t="shared" si="19"/>
        <v>1.2535520492270593</v>
      </c>
      <c r="T23" s="10">
        <f t="shared" si="19"/>
        <v>1.312873912328913</v>
      </c>
      <c r="U23" s="10">
        <f t="shared" si="19"/>
        <v>1.3466390583332413</v>
      </c>
      <c r="V23" s="10">
        <f t="shared" si="19"/>
        <v>1.3762147388040458</v>
      </c>
      <c r="W23" s="10">
        <f t="shared" si="19"/>
        <v>1.4228102342508748</v>
      </c>
      <c r="X23" s="10">
        <f t="shared" si="19"/>
        <v>1.4758316732428616</v>
      </c>
      <c r="Y23" s="10">
        <f t="shared" si="19"/>
        <v>1.5331460043256</v>
      </c>
      <c r="Z23" s="10">
        <f t="shared" si="19"/>
        <v>1.596157792781506</v>
      </c>
      <c r="AA23" s="10">
        <f t="shared" si="19"/>
        <v>1.6567059625365965</v>
      </c>
      <c r="AB23" s="10">
        <f t="shared" si="19"/>
        <v>1.7244232128099415</v>
      </c>
      <c r="AC23" s="10">
        <f t="shared" si="19"/>
        <v>1.7910472904411052</v>
      </c>
      <c r="AD23" s="10">
        <f t="shared" si="19"/>
        <v>1.8611655229751287</v>
      </c>
      <c r="AE23" s="10">
        <f t="shared" si="19"/>
        <v>1.9345288177400692</v>
      </c>
      <c r="AF23" s="10">
        <f t="shared" si="19"/>
        <v>2.3680778173524297</v>
      </c>
      <c r="AG23" s="10">
        <f t="shared" si="19"/>
        <v>2.950642647220036</v>
      </c>
      <c r="AH23" s="126"/>
      <c r="AI23" s="126"/>
      <c r="AJ23" s="126"/>
      <c r="AK23" s="126"/>
      <c r="AL23" s="126"/>
      <c r="AM23" s="126"/>
      <c r="AO23" s="185">
        <f t="shared" si="5"/>
        <v>16</v>
      </c>
    </row>
    <row r="24" spans="1:41" s="185" customFormat="1">
      <c r="A24" s="134" t="s">
        <v>600</v>
      </c>
      <c r="B24" s="185">
        <f t="shared" si="3"/>
        <v>18</v>
      </c>
      <c r="C24" s="331">
        <v>66.42036548153871</v>
      </c>
      <c r="D24" s="331">
        <v>67.322999999999993</v>
      </c>
      <c r="E24" s="331">
        <v>64.224999999999994</v>
      </c>
      <c r="F24" s="331">
        <v>61.13</v>
      </c>
      <c r="G24" s="331">
        <v>61.030999999999999</v>
      </c>
      <c r="H24" s="331">
        <v>60.957000000000001</v>
      </c>
      <c r="I24" s="331">
        <v>60.158000000000001</v>
      </c>
      <c r="J24" s="331">
        <v>59.899000000000001</v>
      </c>
      <c r="K24" s="331">
        <v>58.298999999999999</v>
      </c>
      <c r="L24" s="10">
        <f t="shared" ref="L24:AG24" si="20">L60/K60*K24</f>
        <v>58.039090328459025</v>
      </c>
      <c r="M24" s="10">
        <f t="shared" si="20"/>
        <v>57.829363946365184</v>
      </c>
      <c r="N24" s="10">
        <f t="shared" si="20"/>
        <v>58.053250507867631</v>
      </c>
      <c r="O24" s="10">
        <f t="shared" si="20"/>
        <v>58.417791186466332</v>
      </c>
      <c r="P24" s="10">
        <f t="shared" si="20"/>
        <v>59.36601422290429</v>
      </c>
      <c r="Q24" s="10">
        <f t="shared" si="20"/>
        <v>59.186675889626599</v>
      </c>
      <c r="R24" s="10">
        <f t="shared" si="20"/>
        <v>59.120556793769367</v>
      </c>
      <c r="S24" s="10">
        <f t="shared" si="20"/>
        <v>59.415612191239397</v>
      </c>
      <c r="T24" s="10">
        <f t="shared" si="20"/>
        <v>59.579397162834596</v>
      </c>
      <c r="U24" s="10">
        <f t="shared" si="20"/>
        <v>60.181848974133658</v>
      </c>
      <c r="V24" s="10">
        <f t="shared" si="20"/>
        <v>59.703392365782705</v>
      </c>
      <c r="W24" s="10">
        <f t="shared" si="20"/>
        <v>59.473418849907823</v>
      </c>
      <c r="X24" s="10">
        <f t="shared" si="20"/>
        <v>59.245357084260405</v>
      </c>
      <c r="Y24" s="10">
        <f t="shared" si="20"/>
        <v>58.936737290021874</v>
      </c>
      <c r="Z24" s="10">
        <f t="shared" si="20"/>
        <v>57.951838562491574</v>
      </c>
      <c r="AA24" s="10">
        <f t="shared" si="20"/>
        <v>56.978997656981058</v>
      </c>
      <c r="AB24" s="10">
        <f t="shared" si="20"/>
        <v>56.006156751470485</v>
      </c>
      <c r="AC24" s="10">
        <f t="shared" si="20"/>
        <v>55.03331584595994</v>
      </c>
      <c r="AD24" s="10">
        <f t="shared" si="20"/>
        <v>54.060474940449375</v>
      </c>
      <c r="AE24" s="10">
        <f t="shared" si="20"/>
        <v>53.087634034938802</v>
      </c>
      <c r="AF24" s="10">
        <f t="shared" si="20"/>
        <v>50.297035188043814</v>
      </c>
      <c r="AG24" s="10">
        <f t="shared" si="20"/>
        <v>47.506436341148778</v>
      </c>
      <c r="AH24" s="126"/>
      <c r="AI24" s="126"/>
      <c r="AJ24" s="126"/>
      <c r="AK24" s="126"/>
      <c r="AL24" s="126"/>
      <c r="AM24" s="126"/>
    </row>
    <row r="25" spans="1:41" s="185" customFormat="1">
      <c r="A25" s="134" t="s">
        <v>528</v>
      </c>
      <c r="B25" s="185">
        <f t="shared" si="3"/>
        <v>19</v>
      </c>
      <c r="C25" s="331">
        <v>84.250557323845101</v>
      </c>
      <c r="D25" s="331">
        <v>82.983999999999995</v>
      </c>
      <c r="E25" s="331">
        <v>81.257999999999996</v>
      </c>
      <c r="F25" s="331">
        <v>79.501999999999995</v>
      </c>
      <c r="G25" s="331">
        <v>77.766999999999996</v>
      </c>
      <c r="H25" s="331">
        <v>77.397000000000006</v>
      </c>
      <c r="I25" s="331">
        <v>78.260000000000005</v>
      </c>
      <c r="J25" s="331">
        <v>77.688999999999993</v>
      </c>
      <c r="K25" s="331">
        <v>72.408000000000001</v>
      </c>
      <c r="L25" s="10">
        <f t="shared" ref="L25:AG25" si="21">L61/K61*K25</f>
        <v>75.049081972969645</v>
      </c>
      <c r="M25" s="10">
        <f t="shared" si="21"/>
        <v>75.172779830642142</v>
      </c>
      <c r="N25" s="10">
        <f t="shared" si="21"/>
        <v>76.25623978701428</v>
      </c>
      <c r="O25" s="10">
        <f t="shared" si="21"/>
        <v>76.289161987022126</v>
      </c>
      <c r="P25" s="10">
        <f t="shared" si="21"/>
        <v>74.897244307823811</v>
      </c>
      <c r="Q25" s="10">
        <f t="shared" si="21"/>
        <v>76.527889194592447</v>
      </c>
      <c r="R25" s="10">
        <f t="shared" si="21"/>
        <v>79.009101820284585</v>
      </c>
      <c r="S25" s="10">
        <f t="shared" si="21"/>
        <v>79.925491842349103</v>
      </c>
      <c r="T25" s="10">
        <f t="shared" si="21"/>
        <v>81.184818027275014</v>
      </c>
      <c r="U25" s="10">
        <f t="shared" si="21"/>
        <v>79.56065853804995</v>
      </c>
      <c r="V25" s="10">
        <f t="shared" si="21"/>
        <v>82.141040133181377</v>
      </c>
      <c r="W25" s="10">
        <f t="shared" si="21"/>
        <v>83.798180025682782</v>
      </c>
      <c r="X25" s="10">
        <f t="shared" si="21"/>
        <v>85.368284429595448</v>
      </c>
      <c r="Y25" s="10">
        <f t="shared" si="21"/>
        <v>86.33081108811551</v>
      </c>
      <c r="Z25" s="10">
        <f t="shared" si="21"/>
        <v>86.558519084704713</v>
      </c>
      <c r="AA25" s="10">
        <f t="shared" si="21"/>
        <v>89.025418185816463</v>
      </c>
      <c r="AB25" s="10">
        <f t="shared" si="21"/>
        <v>91.199592521436088</v>
      </c>
      <c r="AC25" s="10">
        <f t="shared" si="21"/>
        <v>93.385270753865797</v>
      </c>
      <c r="AD25" s="10">
        <f t="shared" si="21"/>
        <v>95.555847062026331</v>
      </c>
      <c r="AE25" s="10">
        <f t="shared" si="21"/>
        <v>97.759838114681614</v>
      </c>
      <c r="AF25" s="10">
        <f t="shared" si="21"/>
        <v>105.25084664256372</v>
      </c>
      <c r="AG25" s="10">
        <f t="shared" si="21"/>
        <v>112.47831513741569</v>
      </c>
      <c r="AH25" s="126"/>
      <c r="AI25" s="126"/>
      <c r="AJ25" s="126"/>
      <c r="AK25" s="126"/>
      <c r="AL25" s="126"/>
      <c r="AM25" s="126"/>
    </row>
    <row r="26" spans="1:41">
      <c r="A26" s="5" t="s">
        <v>5</v>
      </c>
      <c r="B26" s="185">
        <f t="shared" si="3"/>
        <v>20</v>
      </c>
      <c r="C26" s="339">
        <v>2893.5650000000564</v>
      </c>
      <c r="D26" s="340">
        <v>2970.0601000000001</v>
      </c>
      <c r="E26" s="340">
        <v>3029.9541000000004</v>
      </c>
      <c r="F26" s="340">
        <v>3072.6080999999999</v>
      </c>
      <c r="G26" s="340">
        <v>3100.0580999999997</v>
      </c>
      <c r="H26" s="340">
        <v>3146.024100000001</v>
      </c>
      <c r="I26" s="340">
        <v>3186.0821000000001</v>
      </c>
      <c r="J26" s="340">
        <v>3209.1911000000009</v>
      </c>
      <c r="K26" s="340">
        <v>2976.6450999999997</v>
      </c>
      <c r="L26" s="127">
        <f t="shared" ref="L26:AG26" si="22">SUM(L7:L25)</f>
        <v>3042.4396861364671</v>
      </c>
      <c r="M26" s="127">
        <f t="shared" si="22"/>
        <v>3108.6568527680492</v>
      </c>
      <c r="N26" s="127">
        <f t="shared" si="22"/>
        <v>3181.1882297078205</v>
      </c>
      <c r="O26" s="127">
        <f t="shared" si="22"/>
        <v>3258.2127809039957</v>
      </c>
      <c r="P26" s="127">
        <f t="shared" si="22"/>
        <v>3334.4459974925303</v>
      </c>
      <c r="Q26" s="127">
        <f t="shared" si="22"/>
        <v>3421.1783651352966</v>
      </c>
      <c r="R26" s="127">
        <f t="shared" si="22"/>
        <v>3510.8828425313436</v>
      </c>
      <c r="S26" s="127">
        <f t="shared" si="22"/>
        <v>3605.2262515322959</v>
      </c>
      <c r="T26" s="127">
        <f t="shared" si="22"/>
        <v>3702.7679916971069</v>
      </c>
      <c r="U26" s="127">
        <f t="shared" si="22"/>
        <v>3786.4933867854561</v>
      </c>
      <c r="V26" s="127">
        <f t="shared" si="22"/>
        <v>3890.3319473071138</v>
      </c>
      <c r="W26" s="127">
        <f t="shared" si="22"/>
        <v>3996.5511798907137</v>
      </c>
      <c r="X26" s="127">
        <f t="shared" si="22"/>
        <v>4105.5407858176568</v>
      </c>
      <c r="Y26" s="127">
        <f t="shared" si="22"/>
        <v>4210.6497320796816</v>
      </c>
      <c r="Z26" s="127">
        <f t="shared" si="22"/>
        <v>4321.8643596331667</v>
      </c>
      <c r="AA26" s="127">
        <f t="shared" si="22"/>
        <v>4438.4181779767623</v>
      </c>
      <c r="AB26" s="127">
        <f t="shared" si="22"/>
        <v>4558.8610179762081</v>
      </c>
      <c r="AC26" s="127">
        <f t="shared" si="22"/>
        <v>4678.1430100716843</v>
      </c>
      <c r="AD26" s="127">
        <f t="shared" si="22"/>
        <v>4801.4017439372947</v>
      </c>
      <c r="AE26" s="127">
        <f t="shared" si="22"/>
        <v>4931.7600032127602</v>
      </c>
      <c r="AF26" s="127">
        <f t="shared" si="22"/>
        <v>5666.9393622114139</v>
      </c>
      <c r="AG26" s="127">
        <f t="shared" si="22"/>
        <v>6496.0662091516688</v>
      </c>
      <c r="AH26" s="127"/>
      <c r="AI26" s="127"/>
      <c r="AJ26" s="127"/>
      <c r="AK26" s="127"/>
      <c r="AL26" s="127"/>
      <c r="AM26" s="127"/>
    </row>
    <row r="27" spans="1:41" s="33" customFormat="1">
      <c r="A27" s="248" t="s">
        <v>279</v>
      </c>
      <c r="B27" s="185">
        <f t="shared" si="3"/>
        <v>21</v>
      </c>
      <c r="C27" s="333"/>
      <c r="D27" s="249">
        <v>2.6436281887547874E-2</v>
      </c>
      <c r="E27" s="249">
        <v>2.0165921894981231E-2</v>
      </c>
      <c r="F27" s="249">
        <v>1.407744097509589E-2</v>
      </c>
      <c r="G27" s="249">
        <v>8.9337784405372211E-3</v>
      </c>
      <c r="H27" s="249">
        <v>1.4827464040109817E-2</v>
      </c>
      <c r="I27" s="249">
        <v>1.2732896737821964E-2</v>
      </c>
      <c r="J27" s="249">
        <v>7.2531087632679014E-3</v>
      </c>
      <c r="K27" s="249">
        <v>-7.2462496857853442E-2</v>
      </c>
      <c r="L27" s="249">
        <f t="shared" ref="L27:AE27" si="23">L26/K26-1</f>
        <v>2.2103604536687138E-2</v>
      </c>
      <c r="M27" s="249">
        <f t="shared" si="23"/>
        <v>2.1764496082967488E-2</v>
      </c>
      <c r="N27" s="249">
        <f t="shared" si="23"/>
        <v>2.3332062808793852E-2</v>
      </c>
      <c r="O27" s="249">
        <f t="shared" si="23"/>
        <v>2.4212509802744364E-2</v>
      </c>
      <c r="P27" s="249">
        <f t="shared" si="23"/>
        <v>2.3397249263562125E-2</v>
      </c>
      <c r="Q27" s="249">
        <f t="shared" si="23"/>
        <v>2.6011027831306377E-2</v>
      </c>
      <c r="R27" s="249">
        <f t="shared" si="23"/>
        <v>2.6220345103959319E-2</v>
      </c>
      <c r="S27" s="249">
        <f t="shared" si="23"/>
        <v>2.6871705275397506E-2</v>
      </c>
      <c r="T27" s="249">
        <f t="shared" si="23"/>
        <v>2.7055650147713717E-2</v>
      </c>
      <c r="U27" s="249">
        <f t="shared" si="23"/>
        <v>2.261156931141528E-2</v>
      </c>
      <c r="V27" s="249">
        <f t="shared" si="23"/>
        <v>2.74234099771693E-2</v>
      </c>
      <c r="W27" s="249">
        <f t="shared" si="23"/>
        <v>2.7303385423736115E-2</v>
      </c>
      <c r="X27" s="249">
        <f t="shared" si="23"/>
        <v>2.7270914601404739E-2</v>
      </c>
      <c r="Y27" s="249">
        <f t="shared" si="23"/>
        <v>2.5601729892714031E-2</v>
      </c>
      <c r="Z27" s="249">
        <f t="shared" si="23"/>
        <v>2.6412699851563026E-2</v>
      </c>
      <c r="AA27" s="249">
        <f t="shared" si="23"/>
        <v>2.6968411927089875E-2</v>
      </c>
      <c r="AB27" s="249">
        <f t="shared" si="23"/>
        <v>2.7136433560289053E-2</v>
      </c>
      <c r="AC27" s="249">
        <f t="shared" si="23"/>
        <v>2.6164866975573853E-2</v>
      </c>
      <c r="AD27" s="249">
        <f t="shared" si="23"/>
        <v>2.6347790907683688E-2</v>
      </c>
      <c r="AE27" s="249">
        <f t="shared" si="23"/>
        <v>2.7150042055961832E-2</v>
      </c>
      <c r="AF27" s="249">
        <f>(AF26/AE26)^(1/5)-1</f>
        <v>2.8180413142735006E-2</v>
      </c>
      <c r="AG27" s="249">
        <f>(AG26/AF26)^(1/5)-1</f>
        <v>2.7685846589436958E-2</v>
      </c>
      <c r="AH27" s="248"/>
      <c r="AI27" s="248"/>
      <c r="AJ27" s="248"/>
      <c r="AK27" s="248"/>
      <c r="AL27" s="248"/>
      <c r="AM27" s="248"/>
    </row>
    <row r="28" spans="1:41">
      <c r="A28" s="4" t="s">
        <v>611</v>
      </c>
      <c r="B28" s="185">
        <f t="shared" si="3"/>
        <v>22</v>
      </c>
      <c r="C28" s="332">
        <v>52.325432882070082</v>
      </c>
      <c r="D28" s="331">
        <v>53.104386458423342</v>
      </c>
      <c r="E28" s="331">
        <v>53.912365691429272</v>
      </c>
      <c r="F28" s="331">
        <v>54.750491457321111</v>
      </c>
      <c r="G28" s="331">
        <v>55.619940469824826</v>
      </c>
      <c r="H28" s="331">
        <v>56.521948041648095</v>
      </c>
      <c r="I28" s="331">
        <v>57.436000617299655</v>
      </c>
      <c r="J28" s="331">
        <v>58.364834921819444</v>
      </c>
      <c r="K28" s="331">
        <v>59.308690000000006</v>
      </c>
      <c r="L28" s="126">
        <f>INDEX(DriversGams!$A$44:$AN$44,1,MATCH(Drivers!L$3,DriversGams!$A$43:$AN$43,0))/1000</f>
        <v>60.097873988486953</v>
      </c>
      <c r="M28" s="126">
        <f>INDEX(DriversGams!$A$44:$AN$44,1,MATCH(Drivers!M$3,DriversGams!$A$43:$AN$43,0))/1000</f>
        <v>60.841582286809363</v>
      </c>
      <c r="N28" s="126">
        <f>INDEX(DriversGams!$A$44:$AN$44,1,MATCH(Drivers!N$3,DriversGams!$A$43:$AN$43,0))/1000</f>
        <v>61.537824355929828</v>
      </c>
      <c r="O28" s="126">
        <f>INDEX(DriversGams!$A$44:$AN$44,1,MATCH(Drivers!O$3,DriversGams!$A$43:$AN$43,0))/1000</f>
        <v>62.221509701386374</v>
      </c>
      <c r="P28" s="126">
        <f>INDEX(DriversGams!$A$44:$AN$44,1,MATCH(Drivers!P$3,DriversGams!$A$43:$AN$43,0))/1000</f>
        <v>62.892038582526091</v>
      </c>
      <c r="Q28" s="126">
        <f>INDEX(DriversGams!$A$44:$AN$44,1,MATCH(Drivers!Q$3,DriversGams!$A$43:$AN$43,0))/1000</f>
        <v>63.548817559440096</v>
      </c>
      <c r="R28" s="126">
        <f>INDEX(DriversGams!$A$44:$AN$44,1,MATCH(Drivers!R$3,DriversGams!$A$43:$AN$43,0))/1000</f>
        <v>64.191260356766122</v>
      </c>
      <c r="S28" s="126">
        <f>INDEX(DriversGams!$A$44:$AN$44,1,MATCH(Drivers!S$3,DriversGams!$A$43:$AN$43,0))/1000</f>
        <v>64.818788725428234</v>
      </c>
      <c r="T28" s="126">
        <f>INDEX(DriversGams!$A$44:$AN$44,1,MATCH(Drivers!T$3,DriversGams!$A$43:$AN$43,0))/1000</f>
        <v>65.435442210930105</v>
      </c>
      <c r="U28" s="126">
        <f>INDEX(DriversGams!$A$44:$AN$44,1,MATCH(Drivers!U$3,DriversGams!$A$43:$AN$43,0))/1000</f>
        <v>66.040790860694059</v>
      </c>
      <c r="V28" s="126">
        <f>INDEX(DriversGams!$A$44:$AN$44,1,MATCH(Drivers!V$3,DriversGams!$A$43:$AN$43,0))/1000</f>
        <v>66.6344094187031</v>
      </c>
      <c r="W28" s="126">
        <f>INDEX(DriversGams!$A$44:$AN$44,1,MATCH(Drivers!W$3,DriversGams!$A$43:$AN$43,0))/1000</f>
        <v>67.215877817791679</v>
      </c>
      <c r="X28" s="126">
        <f>INDEX(DriversGams!$A$44:$AN$44,1,MATCH(Drivers!X$3,DriversGams!$A$43:$AN$43,0))/1000</f>
        <v>67.784781669940756</v>
      </c>
      <c r="Y28" s="126">
        <f>INDEX(DriversGams!$A$44:$AN$44,1,MATCH(Drivers!Y$3,DriversGams!$A$43:$AN$43,0))/1000</f>
        <v>68.342055626742408</v>
      </c>
      <c r="Z28" s="126">
        <f>INDEX(DriversGams!$A$44:$AN$44,1,MATCH(Drivers!Z$3,DriversGams!$A$43:$AN$43,0))/1000</f>
        <v>68.88733085860035</v>
      </c>
      <c r="AA28" s="126">
        <f>INDEX(DriversGams!$A$44:$AN$44,1,MATCH(Drivers!AA$3,DriversGams!$A$43:$AN$43,0))/1000</f>
        <v>69.420244147098416</v>
      </c>
      <c r="AB28" s="126">
        <f>INDEX(DriversGams!$A$44:$AN$44,1,MATCH(Drivers!AB$3,DriversGams!$A$43:$AN$43,0))/1000</f>
        <v>69.940438284968707</v>
      </c>
      <c r="AC28" s="126">
        <f>INDEX(DriversGams!$A$44:$AN$44,1,MATCH(Drivers!AC$3,DriversGams!$A$43:$AN$43,0))/1000</f>
        <v>70.447562472153166</v>
      </c>
      <c r="AD28" s="126">
        <f>INDEX(DriversGams!$A$44:$AN$44,1,MATCH(Drivers!AD$3,DriversGams!$A$43:$AN$43,0))/1000</f>
        <v>70.942722252264574</v>
      </c>
      <c r="AE28" s="126">
        <f>INDEX(DriversGams!$A$44:$AN$44,1,MATCH(Drivers!AE$3,DriversGams!$A$43:$AN$43,0))/1000</f>
        <v>71.425610993241406</v>
      </c>
      <c r="AF28" s="126">
        <f>INDEX(DriversGams!$A$44:$AN$44,1,MATCH(Drivers!AF$3,DriversGams!$A$43:$AN$43,0))/1000</f>
        <v>73.645872502840064</v>
      </c>
      <c r="AG28" s="126">
        <f>INDEX(DriversGams!$A$44:$AN$44,1,MATCH(Drivers!AG$3,DriversGams!$A$43:$AN$43,0))/1000</f>
        <v>75.517908954390194</v>
      </c>
      <c r="AH28" s="126"/>
      <c r="AI28" s="126"/>
      <c r="AJ28" s="126"/>
      <c r="AK28" s="126"/>
      <c r="AL28" s="126"/>
      <c r="AM28" s="126"/>
    </row>
    <row r="29" spans="1:41">
      <c r="A29" t="s">
        <v>396</v>
      </c>
      <c r="B29" s="185">
        <f t="shared" si="3"/>
        <v>23</v>
      </c>
      <c r="C29" s="334">
        <v>0.5</v>
      </c>
      <c r="D29" s="331">
        <v>0.49195171026156947</v>
      </c>
      <c r="E29" s="331">
        <v>0.47874493927125505</v>
      </c>
      <c r="F29" s="331">
        <v>0.46897253306205494</v>
      </c>
      <c r="G29" s="331">
        <v>0.46311475409836067</v>
      </c>
      <c r="H29" s="331">
        <v>0.4556701030927835</v>
      </c>
      <c r="I29" s="331">
        <v>0.44755970924195226</v>
      </c>
      <c r="J29" s="331">
        <v>0.44456066945606693</v>
      </c>
      <c r="K29" s="331">
        <v>0.45521601685985247</v>
      </c>
      <c r="L29" s="24">
        <f>L77/SUM(L$77:L$79)</f>
        <v>0.48644788521206528</v>
      </c>
      <c r="M29" s="24">
        <f t="shared" ref="M29:AG31" si="24">M77/SUM(M$77:M$79)</f>
        <v>0.47915975833781327</v>
      </c>
      <c r="N29" s="24">
        <f t="shared" si="24"/>
        <v>0.47178798770672281</v>
      </c>
      <c r="O29" s="24">
        <f t="shared" si="24"/>
        <v>0.46337508891328089</v>
      </c>
      <c r="P29" s="24">
        <f t="shared" si="24"/>
        <v>0.45415369064967115</v>
      </c>
      <c r="Q29" s="24">
        <f t="shared" si="24"/>
        <v>0.4444541332894551</v>
      </c>
      <c r="R29" s="24">
        <f t="shared" si="24"/>
        <v>0.43440954385402719</v>
      </c>
      <c r="S29" s="24">
        <f t="shared" si="24"/>
        <v>0.42416631835503799</v>
      </c>
      <c r="T29" s="24">
        <f t="shared" si="24"/>
        <v>0.41418115367817704</v>
      </c>
      <c r="U29" s="24">
        <f t="shared" si="24"/>
        <v>0.40456768135942744</v>
      </c>
      <c r="V29" s="24">
        <f t="shared" si="24"/>
        <v>0.39449776454626201</v>
      </c>
      <c r="W29" s="24">
        <f t="shared" si="24"/>
        <v>0.38382597838949323</v>
      </c>
      <c r="X29" s="24">
        <f t="shared" si="24"/>
        <v>0.37324914362643663</v>
      </c>
      <c r="Y29" s="24">
        <f t="shared" si="24"/>
        <v>0.36298162119214261</v>
      </c>
      <c r="Z29" s="24">
        <f t="shared" si="24"/>
        <v>0.35406731847679096</v>
      </c>
      <c r="AA29" s="24">
        <f t="shared" si="24"/>
        <v>0.34563257296042399</v>
      </c>
      <c r="AB29" s="24">
        <f t="shared" si="24"/>
        <v>0.33667849209448003</v>
      </c>
      <c r="AC29" s="24">
        <f t="shared" si="24"/>
        <v>0.32758391665787795</v>
      </c>
      <c r="AD29" s="24">
        <f t="shared" si="24"/>
        <v>0.31877983900670559</v>
      </c>
      <c r="AE29" s="24">
        <f t="shared" si="24"/>
        <v>0.31033492653407208</v>
      </c>
      <c r="AF29" s="24">
        <f t="shared" si="24"/>
        <v>0.26841085615773819</v>
      </c>
      <c r="AG29" s="24">
        <f t="shared" si="24"/>
        <v>0.23049718356692481</v>
      </c>
      <c r="AH29" s="126"/>
      <c r="AI29" s="126"/>
      <c r="AJ29" s="126"/>
      <c r="AK29" s="126"/>
      <c r="AL29" s="126"/>
      <c r="AM29" s="126"/>
    </row>
    <row r="30" spans="1:41">
      <c r="A30" s="4" t="s">
        <v>397</v>
      </c>
      <c r="B30" s="185">
        <f t="shared" si="3"/>
        <v>24</v>
      </c>
      <c r="C30" s="334">
        <v>0.3</v>
      </c>
      <c r="D30" s="331">
        <v>0.29577464788732394</v>
      </c>
      <c r="E30" s="331">
        <v>0.30060728744939269</v>
      </c>
      <c r="F30" s="331">
        <v>0.3041709053916582</v>
      </c>
      <c r="G30" s="331">
        <v>0.30737704918032788</v>
      </c>
      <c r="H30" s="331">
        <v>0.30824742268041239</v>
      </c>
      <c r="I30" s="331">
        <v>0.3115264797507788</v>
      </c>
      <c r="J30" s="331">
        <v>0.31485355648535562</v>
      </c>
      <c r="K30" s="331">
        <v>0.32560590094836672</v>
      </c>
      <c r="L30" s="24">
        <f t="shared" ref="K30:AA31" si="25">L78/SUM(L$77:L$79)</f>
        <v>0.30716265744299676</v>
      </c>
      <c r="M30" s="24">
        <f t="shared" si="25"/>
        <v>0.30948461385091608</v>
      </c>
      <c r="N30" s="24">
        <f t="shared" si="25"/>
        <v>0.31132483755360879</v>
      </c>
      <c r="O30" s="24">
        <f t="shared" si="25"/>
        <v>0.31327317037747915</v>
      </c>
      <c r="P30" s="24">
        <f t="shared" si="25"/>
        <v>0.31539763673735538</v>
      </c>
      <c r="Q30" s="24">
        <f t="shared" si="25"/>
        <v>0.31781645299477357</v>
      </c>
      <c r="R30" s="24">
        <f t="shared" si="25"/>
        <v>0.32018206498323892</v>
      </c>
      <c r="S30" s="24">
        <f t="shared" si="25"/>
        <v>0.32270370091321399</v>
      </c>
      <c r="T30" s="24">
        <f t="shared" si="25"/>
        <v>0.32515656355548433</v>
      </c>
      <c r="U30" s="24">
        <f t="shared" si="25"/>
        <v>0.3276852490184744</v>
      </c>
      <c r="V30" s="24">
        <f t="shared" si="25"/>
        <v>0.32965735832752374</v>
      </c>
      <c r="W30" s="24">
        <f t="shared" si="25"/>
        <v>0.33219460317048549</v>
      </c>
      <c r="X30" s="24">
        <f t="shared" si="25"/>
        <v>0.33466932317648357</v>
      </c>
      <c r="Y30" s="24">
        <f t="shared" si="25"/>
        <v>0.33724348909627577</v>
      </c>
      <c r="Z30" s="24">
        <f t="shared" si="25"/>
        <v>0.34008514913191629</v>
      </c>
      <c r="AA30" s="24">
        <f t="shared" si="25"/>
        <v>0.34182473186059231</v>
      </c>
      <c r="AB30" s="24">
        <f t="shared" si="24"/>
        <v>0.34378631068517501</v>
      </c>
      <c r="AC30" s="24">
        <f t="shared" si="24"/>
        <v>0.34581938880201413</v>
      </c>
      <c r="AD30" s="24">
        <f t="shared" si="24"/>
        <v>0.34806118391946178</v>
      </c>
      <c r="AE30" s="24">
        <f t="shared" si="24"/>
        <v>0.35007566809606061</v>
      </c>
      <c r="AF30" s="24">
        <f t="shared" si="24"/>
        <v>0.35898097022994979</v>
      </c>
      <c r="AG30" s="24">
        <f t="shared" si="24"/>
        <v>0.36693798019256535</v>
      </c>
      <c r="AH30" s="126"/>
      <c r="AI30" s="126"/>
      <c r="AJ30" s="126"/>
      <c r="AK30" s="126"/>
      <c r="AL30" s="126"/>
      <c r="AM30" s="126"/>
    </row>
    <row r="31" spans="1:41">
      <c r="A31" s="4" t="s">
        <v>398</v>
      </c>
      <c r="B31" s="185">
        <f t="shared" si="3"/>
        <v>25</v>
      </c>
      <c r="C31" s="334">
        <v>0.19999999999999996</v>
      </c>
      <c r="D31" s="331">
        <v>0.21227364185110653</v>
      </c>
      <c r="E31" s="331">
        <v>0.22064777327935226</v>
      </c>
      <c r="F31" s="331">
        <v>0.22685656154628692</v>
      </c>
      <c r="G31" s="331">
        <v>0.22950819672131151</v>
      </c>
      <c r="H31" s="331">
        <v>0.23608247422680412</v>
      </c>
      <c r="I31" s="331">
        <v>0.24091381100726889</v>
      </c>
      <c r="J31" s="334">
        <v>0.24058577405857745</v>
      </c>
      <c r="K31" s="24">
        <f t="shared" si="25"/>
        <v>0.20303009413964029</v>
      </c>
      <c r="L31" s="24">
        <f t="shared" si="25"/>
        <v>0.20638945734493799</v>
      </c>
      <c r="M31" s="24">
        <f t="shared" si="24"/>
        <v>0.21135562781127076</v>
      </c>
      <c r="N31" s="24">
        <f t="shared" si="24"/>
        <v>0.21688717473966848</v>
      </c>
      <c r="O31" s="24">
        <f t="shared" si="24"/>
        <v>0.22335174070924008</v>
      </c>
      <c r="P31" s="24">
        <f t="shared" si="24"/>
        <v>0.23044867261297358</v>
      </c>
      <c r="Q31" s="24">
        <f t="shared" si="24"/>
        <v>0.23772941371577133</v>
      </c>
      <c r="R31" s="24">
        <f t="shared" si="24"/>
        <v>0.24540839116273386</v>
      </c>
      <c r="S31" s="24">
        <f t="shared" si="24"/>
        <v>0.25312998073174797</v>
      </c>
      <c r="T31" s="24">
        <f t="shared" si="24"/>
        <v>0.26066228276633863</v>
      </c>
      <c r="U31" s="24">
        <f t="shared" si="24"/>
        <v>0.26774706962209815</v>
      </c>
      <c r="V31" s="24">
        <f t="shared" si="24"/>
        <v>0.27584487712621419</v>
      </c>
      <c r="W31" s="24">
        <f t="shared" si="24"/>
        <v>0.28397941844002128</v>
      </c>
      <c r="X31" s="24">
        <f t="shared" si="24"/>
        <v>0.29208153319707986</v>
      </c>
      <c r="Y31" s="24">
        <f t="shared" si="24"/>
        <v>0.29977488971158145</v>
      </c>
      <c r="Z31" s="24">
        <f t="shared" si="24"/>
        <v>0.30584753239129286</v>
      </c>
      <c r="AA31" s="24">
        <f t="shared" si="24"/>
        <v>0.31254269517898359</v>
      </c>
      <c r="AB31" s="24">
        <f t="shared" si="24"/>
        <v>0.31953519722034501</v>
      </c>
      <c r="AC31" s="24">
        <f t="shared" si="24"/>
        <v>0.32659669454010787</v>
      </c>
      <c r="AD31" s="24">
        <f t="shared" si="24"/>
        <v>0.33315897707383257</v>
      </c>
      <c r="AE31" s="24">
        <f t="shared" si="24"/>
        <v>0.33958940536986731</v>
      </c>
      <c r="AF31" s="24">
        <f t="shared" si="24"/>
        <v>0.37260817361231191</v>
      </c>
      <c r="AG31" s="24">
        <f t="shared" si="24"/>
        <v>0.40256483624050987</v>
      </c>
      <c r="AH31" s="126"/>
      <c r="AI31" s="126"/>
      <c r="AJ31" s="126"/>
      <c r="AK31" s="126"/>
      <c r="AL31" s="126"/>
      <c r="AM31" s="126"/>
    </row>
    <row r="32" spans="1:41">
      <c r="A32" t="s">
        <v>399</v>
      </c>
      <c r="B32" s="185">
        <f t="shared" si="3"/>
        <v>26</v>
      </c>
      <c r="C32" s="331">
        <v>26.162716441035041</v>
      </c>
      <c r="D32" s="331">
        <v>26.124793740612695</v>
      </c>
      <c r="E32" s="331">
        <v>25.810272238913001</v>
      </c>
      <c r="F32" s="331">
        <v>25.676476665132281</v>
      </c>
      <c r="G32" s="331">
        <v>25.758415053648385</v>
      </c>
      <c r="H32" s="331">
        <v>25.755361891142741</v>
      </c>
      <c r="I32" s="331">
        <v>25.706039736299225</v>
      </c>
      <c r="J32" s="331">
        <v>25.946710085536886</v>
      </c>
      <c r="K32" s="331">
        <v>26.998265626975765</v>
      </c>
      <c r="L32" s="10">
        <f t="shared" ref="L32:AG32" si="26">L29*L$28</f>
        <v>29.234483707440663</v>
      </c>
      <c r="M32" s="10">
        <f t="shared" si="26"/>
        <v>29.152837865437753</v>
      </c>
      <c r="N32" s="10">
        <f t="shared" si="26"/>
        <v>29.03280632073389</v>
      </c>
      <c r="O32" s="10">
        <f t="shared" si="26"/>
        <v>28.83189759019848</v>
      </c>
      <c r="P32" s="10">
        <f t="shared" si="26"/>
        <v>28.562651434735738</v>
      </c>
      <c r="Q32" s="10">
        <f t="shared" si="26"/>
        <v>28.244534629950653</v>
      </c>
      <c r="R32" s="10">
        <f t="shared" si="26"/>
        <v>27.885296130997869</v>
      </c>
      <c r="S32" s="10">
        <f t="shared" si="26"/>
        <v>27.493946973897938</v>
      </c>
      <c r="T32" s="10">
        <f t="shared" si="26"/>
        <v>27.102126946364713</v>
      </c>
      <c r="U32" s="10">
        <f t="shared" si="26"/>
        <v>26.717969633653862</v>
      </c>
      <c r="V32" s="10">
        <f t="shared" si="26"/>
        <v>26.287125557538758</v>
      </c>
      <c r="W32" s="10">
        <f t="shared" si="26"/>
        <v>25.799200066722527</v>
      </c>
      <c r="X32" s="10">
        <f t="shared" si="26"/>
        <v>25.300611709210365</v>
      </c>
      <c r="Y32" s="10">
        <f t="shared" si="26"/>
        <v>24.80691014699855</v>
      </c>
      <c r="Z32" s="10">
        <f t="shared" si="26"/>
        <v>24.390752514128121</v>
      </c>
      <c r="AA32" s="10">
        <f t="shared" si="26"/>
        <v>23.993897600102439</v>
      </c>
      <c r="AB32" s="10">
        <f t="shared" si="26"/>
        <v>23.547441298210305</v>
      </c>
      <c r="AC32" s="10">
        <f t="shared" si="26"/>
        <v>23.077488433628474</v>
      </c>
      <c r="AD32" s="10">
        <f t="shared" si="26"/>
        <v>22.615109578274332</v>
      </c>
      <c r="AE32" s="10">
        <f t="shared" si="26"/>
        <v>22.165861740238782</v>
      </c>
      <c r="AF32" s="10">
        <f t="shared" si="26"/>
        <v>19.76735169097093</v>
      </c>
      <c r="AG32" s="10">
        <f t="shared" si="26"/>
        <v>17.40666532285039</v>
      </c>
      <c r="AH32" s="10"/>
      <c r="AI32" s="10"/>
      <c r="AJ32" s="10"/>
      <c r="AK32" s="10"/>
      <c r="AL32" s="10"/>
      <c r="AM32" s="10"/>
    </row>
    <row r="33" spans="1:41">
      <c r="A33" s="4" t="s">
        <v>400</v>
      </c>
      <c r="B33" s="185">
        <f t="shared" si="3"/>
        <v>27</v>
      </c>
      <c r="C33" s="331">
        <v>15.697629864621025</v>
      </c>
      <c r="D33" s="331">
        <v>15.706931206012538</v>
      </c>
      <c r="E33" s="331">
        <v>16.206450010480257</v>
      </c>
      <c r="F33" s="331">
        <v>16.65350655721161</v>
      </c>
      <c r="G33" s="331">
        <v>17.096293177200256</v>
      </c>
      <c r="H33" s="331">
        <v>17.422744808714206</v>
      </c>
      <c r="I33" s="331">
        <v>17.892835083270921</v>
      </c>
      <c r="J33" s="331">
        <v>18.376375848815535</v>
      </c>
      <c r="K33" s="331">
        <v>19.311259441517389</v>
      </c>
      <c r="L33" s="10">
        <f t="shared" ref="L33:AG33" si="27">L30*L$28</f>
        <v>18.459822680978004</v>
      </c>
      <c r="M33" s="10">
        <f t="shared" si="27"/>
        <v>18.82953360011193</v>
      </c>
      <c r="N33" s="10">
        <f t="shared" si="27"/>
        <v>19.158253171012365</v>
      </c>
      <c r="O33" s="10">
        <f t="shared" si="27"/>
        <v>19.492329609826385</v>
      </c>
      <c r="P33" s="10">
        <f t="shared" si="27"/>
        <v>19.836000338523302</v>
      </c>
      <c r="Q33" s="10">
        <f t="shared" si="27"/>
        <v>20.196859788753233</v>
      </c>
      <c r="R33" s="10">
        <f t="shared" si="27"/>
        <v>20.552890294906099</v>
      </c>
      <c r="S33" s="10">
        <f t="shared" si="27"/>
        <v>20.9172630104074</v>
      </c>
      <c r="T33" s="10">
        <f t="shared" si="27"/>
        <v>21.276763524039517</v>
      </c>
      <c r="U33" s="10">
        <f t="shared" si="27"/>
        <v>21.64059299856352</v>
      </c>
      <c r="V33" s="10">
        <f t="shared" si="27"/>
        <v>21.966523382684333</v>
      </c>
      <c r="W33" s="10">
        <f t="shared" si="27"/>
        <v>22.328751858437144</v>
      </c>
      <c r="X33" s="10">
        <f t="shared" si="27"/>
        <v>22.685487003144782</v>
      </c>
      <c r="Y33" s="10">
        <f t="shared" si="27"/>
        <v>23.047913291574375</v>
      </c>
      <c r="Z33" s="10">
        <f t="shared" si="27"/>
        <v>23.427558188346758</v>
      </c>
      <c r="AA33" s="10">
        <f t="shared" si="27"/>
        <v>23.729556341278769</v>
      </c>
      <c r="AB33" s="10">
        <f t="shared" si="27"/>
        <v>24.044565245693562</v>
      </c>
      <c r="AC33" s="10">
        <f t="shared" si="27"/>
        <v>24.362132996711715</v>
      </c>
      <c r="AD33" s="10">
        <f t="shared" si="27"/>
        <v>24.692407897592755</v>
      </c>
      <c r="AE33" s="10">
        <f t="shared" si="27"/>
        <v>25.004368487628316</v>
      </c>
      <c r="AF33" s="10">
        <f t="shared" si="27"/>
        <v>26.437466764500705</v>
      </c>
      <c r="AG33" s="10">
        <f t="shared" si="27"/>
        <v>27.710388980089981</v>
      </c>
      <c r="AH33" s="10"/>
      <c r="AI33" s="10"/>
      <c r="AJ33" s="10"/>
      <c r="AK33" s="10"/>
      <c r="AL33" s="10"/>
      <c r="AM33" s="10"/>
    </row>
    <row r="34" spans="1:41">
      <c r="A34" s="4" t="s">
        <v>401</v>
      </c>
      <c r="B34" s="185">
        <f t="shared" si="3"/>
        <v>28</v>
      </c>
      <c r="C34" s="331">
        <v>10.465086576414015</v>
      </c>
      <c r="D34" s="331">
        <v>11.272661511798107</v>
      </c>
      <c r="E34" s="331">
        <v>11.895643442036015</v>
      </c>
      <c r="F34" s="331">
        <v>12.420508234977223</v>
      </c>
      <c r="G34" s="331">
        <v>12.765232238976191</v>
      </c>
      <c r="H34" s="331">
        <v>13.343841341791148</v>
      </c>
      <c r="I34" s="331">
        <v>13.837125797729508</v>
      </c>
      <c r="J34" s="331">
        <v>14.041748987467024</v>
      </c>
      <c r="K34" s="186">
        <f t="shared" ref="K34:AG34" si="28">K31*K$28</f>
        <v>12.041448913998744</v>
      </c>
      <c r="L34" s="10">
        <f t="shared" si="28"/>
        <v>12.403567600068287</v>
      </c>
      <c r="M34" s="10">
        <f t="shared" si="28"/>
        <v>12.859210821259683</v>
      </c>
      <c r="N34" s="10">
        <f t="shared" si="28"/>
        <v>13.34676486418358</v>
      </c>
      <c r="O34" s="10">
        <f t="shared" si="28"/>
        <v>13.897282501361515</v>
      </c>
      <c r="P34" s="10">
        <f t="shared" si="28"/>
        <v>14.493386809267058</v>
      </c>
      <c r="Q34" s="10">
        <f t="shared" si="28"/>
        <v>15.107423140736209</v>
      </c>
      <c r="R34" s="10">
        <f t="shared" si="28"/>
        <v>15.753073930862151</v>
      </c>
      <c r="S34" s="10">
        <f t="shared" si="28"/>
        <v>16.40757874112289</v>
      </c>
      <c r="T34" s="10">
        <f t="shared" si="28"/>
        <v>17.056551740525872</v>
      </c>
      <c r="U34" s="10">
        <f t="shared" si="28"/>
        <v>17.682228228476674</v>
      </c>
      <c r="V34" s="10">
        <f t="shared" si="28"/>
        <v>18.380760478480006</v>
      </c>
      <c r="W34" s="10">
        <f t="shared" si="28"/>
        <v>19.087925892632008</v>
      </c>
      <c r="X34" s="10">
        <f t="shared" si="28"/>
        <v>19.798682957585612</v>
      </c>
      <c r="Y34" s="10">
        <f t="shared" si="28"/>
        <v>20.487232188169468</v>
      </c>
      <c r="Z34" s="10">
        <f t="shared" si="28"/>
        <v>21.069020156125479</v>
      </c>
      <c r="AA34" s="10">
        <f t="shared" si="28"/>
        <v>21.6967902057172</v>
      </c>
      <c r="AB34" s="10">
        <f t="shared" si="28"/>
        <v>22.348431741064843</v>
      </c>
      <c r="AC34" s="10">
        <f t="shared" si="28"/>
        <v>23.007941041812973</v>
      </c>
      <c r="AD34" s="10">
        <f t="shared" si="28"/>
        <v>23.635204776397487</v>
      </c>
      <c r="AE34" s="10">
        <f t="shared" si="28"/>
        <v>24.255380765374309</v>
      </c>
      <c r="AF34" s="10">
        <f t="shared" si="28"/>
        <v>27.441054047368418</v>
      </c>
      <c r="AG34" s="10">
        <f t="shared" si="28"/>
        <v>30.400854651449823</v>
      </c>
      <c r="AH34" s="10"/>
      <c r="AI34" s="10"/>
      <c r="AJ34" s="10"/>
      <c r="AK34" s="10"/>
      <c r="AL34" s="10"/>
      <c r="AM34" s="10"/>
    </row>
    <row r="35" spans="1:41">
      <c r="A35" t="s">
        <v>402</v>
      </c>
      <c r="B35" s="185">
        <f t="shared" si="3"/>
        <v>29</v>
      </c>
      <c r="C35" s="335">
        <v>0.30163969294990939</v>
      </c>
      <c r="D35" s="334">
        <v>0.31040000000000001</v>
      </c>
      <c r="E35" s="334">
        <v>0.31530000000000002</v>
      </c>
      <c r="F35" s="334">
        <v>0.31869999999999998</v>
      </c>
      <c r="G35" s="334">
        <v>0.31979999999999997</v>
      </c>
      <c r="H35" s="334">
        <v>0.3246</v>
      </c>
      <c r="I35" s="334">
        <v>0.3276</v>
      </c>
      <c r="J35" s="334">
        <v>0.32619999999999999</v>
      </c>
      <c r="K35" s="334">
        <v>0.2994</v>
      </c>
      <c r="L35" s="24">
        <f t="shared" ref="L35:AG35" si="29">L71/K71*K35</f>
        <v>0.30641721884556328</v>
      </c>
      <c r="M35" s="24">
        <f t="shared" si="29"/>
        <v>0.31040812150584196</v>
      </c>
      <c r="N35" s="186">
        <f t="shared" si="29"/>
        <v>0.3153015711535343</v>
      </c>
      <c r="O35" s="186">
        <f t="shared" si="29"/>
        <v>0.32075426222588566</v>
      </c>
      <c r="P35" s="186">
        <f t="shared" si="29"/>
        <v>0.32575958412123451</v>
      </c>
      <c r="Q35" s="186">
        <f t="shared" si="29"/>
        <v>0.33255537470241664</v>
      </c>
      <c r="R35" s="186">
        <f t="shared" si="29"/>
        <v>0.3392278907003996</v>
      </c>
      <c r="S35" s="186">
        <f t="shared" si="29"/>
        <v>0.34599086099442306</v>
      </c>
      <c r="T35" s="186">
        <f t="shared" si="29"/>
        <v>0.3520595495964825</v>
      </c>
      <c r="U35" s="186">
        <f t="shared" si="29"/>
        <v>0.35546951825441209</v>
      </c>
      <c r="V35" s="186">
        <f t="shared" si="29"/>
        <v>0.3623040424204278</v>
      </c>
      <c r="W35" s="186">
        <f t="shared" si="29"/>
        <v>0.36855290176761452</v>
      </c>
      <c r="X35" s="186">
        <f t="shared" si="29"/>
        <v>0.3750673193293953</v>
      </c>
      <c r="Y35" s="186">
        <f t="shared" si="29"/>
        <v>0.38060172023637007</v>
      </c>
      <c r="Z35" s="186">
        <f t="shared" si="29"/>
        <v>0.38614263324905479</v>
      </c>
      <c r="AA35" s="186">
        <f t="shared" si="29"/>
        <v>0.39313298676627284</v>
      </c>
      <c r="AB35" s="186">
        <f t="shared" si="29"/>
        <v>0.4001483093822692</v>
      </c>
      <c r="AC35" s="186">
        <f t="shared" si="29"/>
        <v>0.44353523801735478</v>
      </c>
      <c r="AD35" s="186">
        <f t="shared" si="29"/>
        <v>0.45099473889064606</v>
      </c>
      <c r="AE35" s="186">
        <f t="shared" si="29"/>
        <v>0.45902188050485748</v>
      </c>
      <c r="AF35" s="186">
        <f t="shared" si="29"/>
        <v>0.50809608924922722</v>
      </c>
      <c r="AG35" s="186">
        <f t="shared" si="29"/>
        <v>0.55888026002187474</v>
      </c>
      <c r="AH35" s="126"/>
      <c r="AI35" s="126"/>
      <c r="AJ35" s="126"/>
      <c r="AK35" s="126"/>
      <c r="AL35" s="126"/>
      <c r="AM35" s="126"/>
    </row>
    <row r="36" spans="1:41">
      <c r="A36" s="4" t="s">
        <v>279</v>
      </c>
      <c r="B36" s="4"/>
      <c r="C36" s="109"/>
      <c r="D36" s="341">
        <f>(D35/C35)^(1/(D$5-C$5))-1</f>
        <v>2.9042288713459818E-2</v>
      </c>
      <c r="E36" s="341">
        <f t="shared" ref="E36:L36" si="30">(E35/D35)^(1/(E$5-D$5))-1</f>
        <v>1.5786082474226859E-2</v>
      </c>
      <c r="F36" s="341">
        <f t="shared" si="30"/>
        <v>1.0783380907072537E-2</v>
      </c>
      <c r="G36" s="341">
        <f t="shared" si="30"/>
        <v>3.4515218073423171E-3</v>
      </c>
      <c r="H36" s="341">
        <f t="shared" si="30"/>
        <v>1.5009380863039379E-2</v>
      </c>
      <c r="I36" s="341">
        <f t="shared" si="30"/>
        <v>9.2421441774492852E-3</v>
      </c>
      <c r="J36" s="341">
        <f t="shared" si="30"/>
        <v>-4.2735042735042583E-3</v>
      </c>
      <c r="K36" s="341">
        <f t="shared" si="30"/>
        <v>-8.2158185162476971E-2</v>
      </c>
      <c r="L36" s="109">
        <f t="shared" si="30"/>
        <v>2.34376046946001E-2</v>
      </c>
      <c r="M36" s="109">
        <f t="shared" ref="M36" si="31">(M35/L35)^(1/(M$5-L$5))-1</f>
        <v>1.3024407294454754E-2</v>
      </c>
      <c r="N36" s="109">
        <f t="shared" ref="N36" si="32">(N35/M35)^(1/(N$5-M$5))-1</f>
        <v>1.5764567060788881E-2</v>
      </c>
      <c r="O36" s="109">
        <f t="shared" ref="O36" si="33">(O35/N35)^(1/(O$5-N$5))-1</f>
        <v>1.7293574061184147E-2</v>
      </c>
      <c r="P36" s="109">
        <f t="shared" ref="P36" si="34">(P35/O35)^(1/(P$5-O$5))-1</f>
        <v>1.5604849209529537E-2</v>
      </c>
      <c r="Q36" s="109">
        <f t="shared" ref="Q36" si="35">(Q35/P35)^(1/(Q$5-P$5))-1</f>
        <v>2.0861368053113116E-2</v>
      </c>
      <c r="R36" s="109">
        <f t="shared" ref="R36" si="36">(R35/Q35)^(1/(R$5-Q$5))-1</f>
        <v>2.0064375756830843E-2</v>
      </c>
      <c r="S36" s="109">
        <f t="shared" ref="S36" si="37">(S35/R35)^(1/(S$5-R$5))-1</f>
        <v>1.9936362779782169E-2</v>
      </c>
      <c r="T36" s="109">
        <f t="shared" ref="T36" si="38">(T35/S35)^(1/(T$5-S$5))-1</f>
        <v>1.7540025723850716E-2</v>
      </c>
      <c r="U36" s="109">
        <f t="shared" ref="U36" si="39">(U35/T35)^(1/(U$5-T$5))-1</f>
        <v>9.6857723695833453E-3</v>
      </c>
      <c r="V36" s="109">
        <f t="shared" ref="V36" si="40">(V35/U35)^(1/(V$5-U$5))-1</f>
        <v>1.92267517045559E-2</v>
      </c>
      <c r="W36" s="109">
        <f t="shared" ref="W36" si="41">(W35/V35)^(1/(W$5-V$5))-1</f>
        <v>1.7247556238788375E-2</v>
      </c>
      <c r="X36" s="109">
        <f t="shared" ref="X36" si="42">(X35/W35)^(1/(X$5-W$5))-1</f>
        <v>1.7675664824607251E-2</v>
      </c>
      <c r="Y36" s="109">
        <f t="shared" ref="Y36" si="43">(Y35/X35)^(1/(Y$5-X$5))-1</f>
        <v>1.4755753492119883E-2</v>
      </c>
      <c r="Z36" s="109">
        <f t="shared" ref="Z36" si="44">(Z35/Y35)^(1/(Z$5-Y$5))-1</f>
        <v>1.4558297343594706E-2</v>
      </c>
      <c r="AA36" s="109">
        <f t="shared" ref="AA36" si="45">(AA35/Z35)^(1/(AA$5-Z$5))-1</f>
        <v>1.8103034773446991E-2</v>
      </c>
      <c r="AB36" s="109">
        <f t="shared" ref="AB36" si="46">(AB35/AA35)^(1/(AB$5-AA$5))-1</f>
        <v>1.7844655249362518E-2</v>
      </c>
      <c r="AC36" s="109">
        <f t="shared" ref="AC36" si="47">(AC35/AB35)^(1/(AC$5-AB$5))-1</f>
        <v>0.10842711968985785</v>
      </c>
      <c r="AD36" s="109">
        <f t="shared" ref="AD36" si="48">(AD35/AC35)^(1/(AD$5-AC$5))-1</f>
        <v>1.6818282368354698E-2</v>
      </c>
      <c r="AE36" s="109">
        <f t="shared" ref="AE36" si="49">(AE35/AD35)^(1/(AE$5-AD$5))-1</f>
        <v>1.7798747794611769E-2</v>
      </c>
      <c r="AF36" s="109">
        <f t="shared" ref="AF36" si="50">(AF35/AE35)^(1/(AF$5-AE$5))-1</f>
        <v>2.052228521787014E-2</v>
      </c>
      <c r="AG36" s="109">
        <f t="shared" ref="AG36" si="51">(AG35/AF35)^(1/(AG$5-AF$5))-1</f>
        <v>1.9235598297119738E-2</v>
      </c>
      <c r="AH36" s="109"/>
      <c r="AI36" s="109"/>
      <c r="AJ36" s="109"/>
      <c r="AK36" s="109"/>
      <c r="AL36" s="109"/>
      <c r="AM36" s="109"/>
    </row>
    <row r="37" spans="1:41">
      <c r="L37" s="10"/>
      <c r="Y37" s="109"/>
      <c r="Z37" s="109"/>
      <c r="AA37" s="109"/>
    </row>
    <row r="38" spans="1:41">
      <c r="A38" s="214" t="s">
        <v>659</v>
      </c>
    </row>
    <row r="39" spans="1:41" s="338" customFormat="1">
      <c r="C39" s="35" t="s">
        <v>553</v>
      </c>
      <c r="D39" s="35" t="s">
        <v>562</v>
      </c>
      <c r="E39" s="35" t="s">
        <v>563</v>
      </c>
      <c r="F39" s="35" t="s">
        <v>554</v>
      </c>
      <c r="G39" s="35" t="s">
        <v>564</v>
      </c>
      <c r="H39" s="35" t="s">
        <v>565</v>
      </c>
      <c r="I39" s="35" t="s">
        <v>566</v>
      </c>
      <c r="J39" s="35" t="s">
        <v>567</v>
      </c>
      <c r="K39" s="35" t="s">
        <v>555</v>
      </c>
      <c r="L39" s="35" t="s">
        <v>568</v>
      </c>
      <c r="M39" s="35" t="s">
        <v>569</v>
      </c>
      <c r="N39" s="35" t="s">
        <v>570</v>
      </c>
      <c r="O39" s="35" t="s">
        <v>571</v>
      </c>
      <c r="P39" s="35" t="s">
        <v>556</v>
      </c>
      <c r="Q39" s="35" t="s">
        <v>572</v>
      </c>
      <c r="R39" s="35" t="s">
        <v>573</v>
      </c>
      <c r="S39" s="35" t="s">
        <v>574</v>
      </c>
      <c r="T39" s="35" t="s">
        <v>575</v>
      </c>
      <c r="U39" s="35" t="s">
        <v>557</v>
      </c>
      <c r="V39" s="35" t="s">
        <v>576</v>
      </c>
      <c r="W39" s="35" t="s">
        <v>577</v>
      </c>
      <c r="X39" s="35" t="s">
        <v>578</v>
      </c>
      <c r="Y39" s="35" t="s">
        <v>579</v>
      </c>
      <c r="Z39" s="35" t="s">
        <v>558</v>
      </c>
      <c r="AA39" s="35" t="s">
        <v>580</v>
      </c>
      <c r="AB39" s="35" t="s">
        <v>581</v>
      </c>
      <c r="AC39" s="35" t="s">
        <v>582</v>
      </c>
      <c r="AD39" s="35" t="s">
        <v>583</v>
      </c>
      <c r="AE39" s="35" t="s">
        <v>559</v>
      </c>
      <c r="AF39" s="35" t="s">
        <v>560</v>
      </c>
      <c r="AG39" s="35" t="s">
        <v>561</v>
      </c>
      <c r="AH39" s="35"/>
      <c r="AI39" s="35"/>
      <c r="AJ39" s="35"/>
      <c r="AK39" s="35"/>
      <c r="AL39" s="35"/>
      <c r="AM39" s="35"/>
      <c r="AN39" s="35"/>
      <c r="AO39" s="35"/>
    </row>
    <row r="40" spans="1:41" s="338" customFormat="1"/>
    <row r="41" spans="1:41" s="338" customFormat="1">
      <c r="A41" s="338" t="s">
        <v>609</v>
      </c>
      <c r="C41" s="338">
        <v>2012</v>
      </c>
      <c r="D41" s="338">
        <v>2013</v>
      </c>
      <c r="E41" s="338">
        <v>2014</v>
      </c>
      <c r="F41" s="338">
        <v>2015</v>
      </c>
      <c r="G41" s="338">
        <v>2016</v>
      </c>
      <c r="H41" s="338">
        <v>2017</v>
      </c>
      <c r="I41" s="338">
        <v>2018</v>
      </c>
      <c r="J41" s="338">
        <v>2019</v>
      </c>
      <c r="K41" s="338">
        <v>2020</v>
      </c>
      <c r="L41" s="338">
        <v>2021</v>
      </c>
      <c r="M41" s="338">
        <v>2022</v>
      </c>
      <c r="N41" s="338">
        <v>2023</v>
      </c>
      <c r="O41" s="338">
        <v>2024</v>
      </c>
      <c r="P41" s="338">
        <v>2025</v>
      </c>
      <c r="Q41" s="338">
        <v>2026</v>
      </c>
      <c r="R41" s="338">
        <v>2027</v>
      </c>
      <c r="S41" s="338">
        <v>2028</v>
      </c>
      <c r="T41" s="338">
        <v>2029</v>
      </c>
      <c r="U41" s="338">
        <v>2030</v>
      </c>
      <c r="V41" s="338">
        <v>2031</v>
      </c>
      <c r="W41" s="338">
        <v>2032</v>
      </c>
      <c r="X41" s="338">
        <v>2033</v>
      </c>
      <c r="Y41" s="338">
        <v>2034</v>
      </c>
      <c r="Z41" s="338">
        <v>2035</v>
      </c>
      <c r="AA41" s="338">
        <v>2036</v>
      </c>
      <c r="AB41" s="338">
        <v>2037</v>
      </c>
      <c r="AC41" s="338">
        <v>2038</v>
      </c>
      <c r="AD41" s="338">
        <v>2039</v>
      </c>
      <c r="AE41" s="338">
        <v>2040</v>
      </c>
      <c r="AF41" s="338">
        <v>2045</v>
      </c>
      <c r="AG41" s="338">
        <v>2050</v>
      </c>
      <c r="AN41" s="5"/>
    </row>
    <row r="42" spans="1:41" s="338" customFormat="1">
      <c r="A42" s="338" t="s">
        <v>610</v>
      </c>
      <c r="C42" s="338">
        <v>0</v>
      </c>
      <c r="D42" s="338">
        <f>C42+1</f>
        <v>1</v>
      </c>
      <c r="E42" s="338">
        <f t="shared" ref="E42" si="52">D42+1</f>
        <v>2</v>
      </c>
      <c r="F42" s="338">
        <f t="shared" ref="F42" si="53">E42+1</f>
        <v>3</v>
      </c>
      <c r="G42" s="338">
        <f t="shared" ref="G42" si="54">F42+1</f>
        <v>4</v>
      </c>
      <c r="H42" s="338">
        <f t="shared" ref="H42" si="55">G42+1</f>
        <v>5</v>
      </c>
      <c r="I42" s="338">
        <f t="shared" ref="I42" si="56">H42+1</f>
        <v>6</v>
      </c>
      <c r="J42" s="338">
        <f t="shared" ref="J42" si="57">I42+1</f>
        <v>7</v>
      </c>
      <c r="K42" s="338">
        <f t="shared" ref="K42" si="58">J42+1</f>
        <v>8</v>
      </c>
      <c r="L42" s="338">
        <f t="shared" ref="L42" si="59">K42+1</f>
        <v>9</v>
      </c>
      <c r="M42" s="338">
        <f t="shared" ref="M42" si="60">L42+1</f>
        <v>10</v>
      </c>
      <c r="N42" s="338">
        <f t="shared" ref="N42" si="61">M42+1</f>
        <v>11</v>
      </c>
      <c r="O42" s="338">
        <f t="shared" ref="O42" si="62">N42+1</f>
        <v>12</v>
      </c>
      <c r="P42" s="338">
        <f t="shared" ref="P42" si="63">O42+1</f>
        <v>13</v>
      </c>
      <c r="Q42" s="338">
        <f t="shared" ref="Q42" si="64">P42+1</f>
        <v>14</v>
      </c>
      <c r="R42" s="338">
        <f t="shared" ref="R42" si="65">Q42+1</f>
        <v>15</v>
      </c>
      <c r="S42" s="338">
        <f t="shared" ref="S42" si="66">R42+1</f>
        <v>16</v>
      </c>
      <c r="T42" s="338">
        <f t="shared" ref="T42" si="67">S42+1</f>
        <v>17</v>
      </c>
      <c r="U42" s="338">
        <f t="shared" ref="U42" si="68">T42+1</f>
        <v>18</v>
      </c>
      <c r="V42" s="338">
        <f t="shared" ref="V42" si="69">U42+1</f>
        <v>19</v>
      </c>
      <c r="W42" s="338">
        <f t="shared" ref="W42" si="70">V42+1</f>
        <v>20</v>
      </c>
      <c r="X42" s="338">
        <f t="shared" ref="X42" si="71">W42+1</f>
        <v>21</v>
      </c>
      <c r="Y42" s="338">
        <f t="shared" ref="Y42" si="72">X42+1</f>
        <v>22</v>
      </c>
      <c r="Z42" s="338">
        <f t="shared" ref="Z42" si="73">Y42+1</f>
        <v>23</v>
      </c>
      <c r="AA42" s="338">
        <f t="shared" ref="AA42" si="74">Z42+1</f>
        <v>24</v>
      </c>
      <c r="AB42" s="338">
        <f t="shared" ref="AB42" si="75">AA42+1</f>
        <v>25</v>
      </c>
      <c r="AC42" s="338">
        <f t="shared" ref="AC42" si="76">AB42+1</f>
        <v>26</v>
      </c>
      <c r="AD42" s="338">
        <f t="shared" ref="AD42" si="77">AC42+1</f>
        <v>27</v>
      </c>
      <c r="AE42" s="338">
        <f t="shared" ref="AE42" si="78">AD42+1</f>
        <v>28</v>
      </c>
      <c r="AF42" s="338">
        <f t="shared" ref="AF42" si="79">AE42+1</f>
        <v>29</v>
      </c>
      <c r="AG42" s="338">
        <f t="shared" ref="AG42" si="80">AF42+1</f>
        <v>30</v>
      </c>
    </row>
    <row r="43" spans="1:41" s="338" customFormat="1">
      <c r="A43" s="134" t="s">
        <v>138</v>
      </c>
      <c r="B43" s="338">
        <v>1</v>
      </c>
      <c r="C43" s="331">
        <v>69.817113338466598</v>
      </c>
      <c r="D43" s="10">
        <f>INDEX(DriversGams!$A$5:$AN$24,MATCH(Drivers!$A43,DriversGams!$A$5:$A$24,0),MATCH(Drivers!D$3,DriversGams!$A$5:$AN$5,0))</f>
        <v>72.819731017164969</v>
      </c>
      <c r="E43" s="10">
        <f>INDEX(DriversGams!$A$5:$AN$24,MATCH(Drivers!$A43,DriversGams!$A$5:$A$24,0),MATCH(Drivers!E$3,DriversGams!$A$5:$AN$5,0))</f>
        <v>75.472008813799022</v>
      </c>
      <c r="F43" s="10">
        <f>INDEX(DriversGams!$A$5:$AN$24,MATCH(Drivers!$A43,DriversGams!$A$5:$A$24,0),MATCH(Drivers!F$3,DriversGams!$A$5:$AN$5,0))</f>
        <v>74.274927600037842</v>
      </c>
      <c r="G43" s="10">
        <f>INDEX(DriversGams!$A$5:$AN$24,MATCH(Drivers!$A43,DriversGams!$A$5:$A$24,0),MATCH(Drivers!G$3,DriversGams!$A$5:$AN$5,0))</f>
        <v>73.26059197587216</v>
      </c>
      <c r="H43" s="10">
        <f>INDEX(DriversGams!$A$5:$AN$24,MATCH(Drivers!$A43,DriversGams!$A$5:$A$24,0),MATCH(Drivers!H$3,DriversGams!$A$5:$AN$5,0))</f>
        <v>75.493823257911487</v>
      </c>
      <c r="I43" s="10">
        <f>INDEX(DriversGams!$A$5:$AN$24,MATCH(Drivers!$A43,DriversGams!$A$5:$A$24,0),MATCH(Drivers!I$3,DriversGams!$A$5:$AN$5,0))</f>
        <v>74.303648694490207</v>
      </c>
      <c r="J43" s="10">
        <f>INDEX(DriversGams!$A$5:$AN$24,MATCH(Drivers!$A43,DriversGams!$A$5:$A$24,0),MATCH(Drivers!J$3,DriversGams!$A$5:$AN$5,0))</f>
        <v>73.1945218840509</v>
      </c>
      <c r="K43" s="10">
        <f>INDEX(DriversGams!$A$5:$AN$24,MATCH(Drivers!$A43,DriversGams!$A$5:$A$24,0),MATCH(Drivers!K$3,DriversGams!$A$5:$AN$5,0))</f>
        <v>70.325700988606158</v>
      </c>
      <c r="L43" s="10">
        <f>INDEX(DriversGams!$A$5:$AN$24,MATCH(Drivers!$A43,DriversGams!$A$5:$A$24,0),MATCH(Drivers!L$3,DriversGams!$A$5:$AN$5,0))</f>
        <v>72.079600677576877</v>
      </c>
      <c r="M43" s="10">
        <f>INDEX(DriversGams!$A$5:$AN$24,MATCH(Drivers!$A43,DriversGams!$A$5:$A$24,0),MATCH(Drivers!M$3,DriversGams!$A$5:$AN$5,0))</f>
        <v>74.097267383773996</v>
      </c>
      <c r="N43" s="10">
        <f>INDEX(DriversGams!$A$5:$AN$24,MATCH(Drivers!$A43,DriversGams!$A$5:$A$24,0),MATCH(Drivers!N$3,DriversGams!$A$5:$AN$5,0))</f>
        <v>75.83751945163533</v>
      </c>
      <c r="O43" s="10">
        <f>INDEX(DriversGams!$A$5:$AN$24,MATCH(Drivers!$A43,DriversGams!$A$5:$A$24,0),MATCH(Drivers!O$3,DriversGams!$A$5:$AN$5,0))</f>
        <v>77.576110521025043</v>
      </c>
      <c r="P43" s="10">
        <f>INDEX(DriversGams!$A$5:$AN$24,MATCH(Drivers!$A43,DriversGams!$A$5:$A$24,0),MATCH(Drivers!P$3,DriversGams!$A$5:$AN$5,0))</f>
        <v>79.396606124967263</v>
      </c>
      <c r="Q43" s="10">
        <f>INDEX(DriversGams!$A$5:$AN$24,MATCH(Drivers!$A43,DriversGams!$A$5:$A$24,0),MATCH(Drivers!Q$3,DriversGams!$A$5:$AN$5,0))</f>
        <v>81.224836721269554</v>
      </c>
      <c r="R43" s="10">
        <f>INDEX(DriversGams!$A$5:$AN$24,MATCH(Drivers!$A43,DriversGams!$A$5:$A$24,0),MATCH(Drivers!R$3,DriversGams!$A$5:$AN$5,0))</f>
        <v>83.015421229038807</v>
      </c>
      <c r="S43" s="10">
        <f>INDEX(DriversGams!$A$5:$AN$24,MATCH(Drivers!$A43,DriversGams!$A$5:$A$24,0),MATCH(Drivers!S$3,DriversGams!$A$5:$AN$5,0))</f>
        <v>84.71879762829046</v>
      </c>
      <c r="T43" s="10">
        <f>INDEX(DriversGams!$A$5:$AN$24,MATCH(Drivers!$A43,DriversGams!$A$5:$A$24,0),MATCH(Drivers!T$3,DriversGams!$A$5:$AN$5,0))</f>
        <v>86.40947079839232</v>
      </c>
      <c r="U43" s="10">
        <f>INDEX(DriversGams!$A$5:$AN$24,MATCH(Drivers!$A43,DriversGams!$A$5:$A$24,0),MATCH(Drivers!U$3,DriversGams!$A$5:$AN$5,0))</f>
        <v>87.917074260425011</v>
      </c>
      <c r="V43" s="10">
        <f>INDEX(DriversGams!$A$5:$AN$24,MATCH(Drivers!$A43,DriversGams!$A$5:$A$24,0),MATCH(Drivers!V$3,DriversGams!$A$5:$AN$5,0))</f>
        <v>89.948274996445477</v>
      </c>
      <c r="W43" s="10">
        <f>INDEX(DriversGams!$A$5:$AN$24,MATCH(Drivers!$A43,DriversGams!$A$5:$A$24,0),MATCH(Drivers!W$3,DriversGams!$A$5:$AN$5,0))</f>
        <v>91.858597961990753</v>
      </c>
      <c r="X43" s="10">
        <f>INDEX(DriversGams!$A$5:$AN$24,MATCH(Drivers!$A43,DriversGams!$A$5:$A$24,0),MATCH(Drivers!X$3,DriversGams!$A$5:$AN$5,0))</f>
        <v>93.636661953392263</v>
      </c>
      <c r="Y43" s="10">
        <f>INDEX(DriversGams!$A$5:$AN$24,MATCH(Drivers!$A43,DriversGams!$A$5:$A$24,0),MATCH(Drivers!Y$3,DriversGams!$A$5:$AN$5,0))</f>
        <v>95.295599787555759</v>
      </c>
      <c r="Z43" s="10">
        <f>INDEX(DriversGams!$A$5:$AN$24,MATCH(Drivers!$A43,DriversGams!$A$5:$A$24,0),MATCH(Drivers!Z$3,DriversGams!$A$5:$AN$5,0))</f>
        <v>97.196418455885137</v>
      </c>
      <c r="AA43" s="10">
        <f>INDEX(DriversGams!$A$5:$AN$24,MATCH(Drivers!$A43,DriversGams!$A$5:$A$24,0),MATCH(Drivers!AA$3,DriversGams!$A$5:$AN$5,0))</f>
        <v>99.048946074573934</v>
      </c>
      <c r="AB43" s="10">
        <f>INDEX(DriversGams!$A$5:$AN$24,MATCH(Drivers!$A43,DriversGams!$A$5:$A$24,0),MATCH(Drivers!AB$3,DriversGams!$A$5:$AN$5,0))</f>
        <v>100.96742638628118</v>
      </c>
      <c r="AC43" s="10">
        <f>INDEX(DriversGams!$A$5:$AN$24,MATCH(Drivers!$A43,DriversGams!$A$5:$A$24,0),MATCH(Drivers!AC$3,DriversGams!$A$5:$AN$5,0))</f>
        <v>102.82399638424677</v>
      </c>
      <c r="AD43" s="10">
        <f>INDEX(DriversGams!$A$5:$AN$24,MATCH(Drivers!$A43,DriversGams!$A$5:$A$24,0),MATCH(Drivers!AD$3,DriversGams!$A$5:$AN$5,0))</f>
        <v>104.72881393465261</v>
      </c>
      <c r="AE43" s="10">
        <f>INDEX(DriversGams!$A$5:$AN$24,MATCH(Drivers!$A43,DriversGams!$A$5:$A$24,0),MATCH(Drivers!AE$3,DriversGams!$A$5:$AN$5,0))</f>
        <v>106.73410403014014</v>
      </c>
      <c r="AF43" s="10">
        <f>INDEX(DriversGams!$A$5:$AN$24,MATCH(Drivers!$A43,DriversGams!$A$5:$A$24,0),MATCH(Drivers!AF$3,DriversGams!$A$5:$AN$5,0))</f>
        <v>117.7224288535422</v>
      </c>
      <c r="AG43" s="10">
        <f>INDEX(DriversGams!$A$5:$AN$24,MATCH(Drivers!$A43,DriversGams!$A$5:$A$24,0),MATCH(Drivers!AG$3,DriversGams!$A$5:$AN$5,0))</f>
        <v>130.07284907210411</v>
      </c>
      <c r="AH43" s="126"/>
      <c r="AI43" s="126"/>
      <c r="AJ43" s="126"/>
      <c r="AK43" s="126"/>
      <c r="AL43" s="126"/>
      <c r="AM43" s="126"/>
      <c r="AO43" s="338">
        <v>1</v>
      </c>
    </row>
    <row r="44" spans="1:41" s="338" customFormat="1">
      <c r="A44" s="134" t="s">
        <v>4</v>
      </c>
      <c r="B44" s="338">
        <f>B43+1</f>
        <v>2</v>
      </c>
      <c r="C44" s="331">
        <v>1833.8485148656705</v>
      </c>
      <c r="D44" s="10">
        <f>INDEX(DriversGams!$A$5:$AN$24,MATCH(Drivers!$A44,DriversGams!$A$5:$A$24,0),MATCH(Drivers!D$3,DriversGams!$A$5:$AN$5,0))</f>
        <v>1886.6121543778552</v>
      </c>
      <c r="E44" s="10">
        <f>INDEX(DriversGams!$A$5:$AN$24,MATCH(Drivers!$A44,DriversGams!$A$5:$A$24,0),MATCH(Drivers!E$3,DriversGams!$A$5:$AN$5,0))</f>
        <v>1929.9088596734236</v>
      </c>
      <c r="F44" s="10">
        <f>INDEX(DriversGams!$A$5:$AN$24,MATCH(Drivers!$A44,DriversGams!$A$5:$A$24,0),MATCH(Drivers!F$3,DriversGams!$A$5:$AN$5,0))</f>
        <v>1960.4923036365474</v>
      </c>
      <c r="G44" s="10">
        <f>INDEX(DriversGams!$A$5:$AN$24,MATCH(Drivers!$A44,DriversGams!$A$5:$A$24,0),MATCH(Drivers!G$3,DriversGams!$A$5:$AN$5,0))</f>
        <v>1983.2547710242566</v>
      </c>
      <c r="H44" s="10">
        <f>INDEX(DriversGams!$A$5:$AN$24,MATCH(Drivers!$A44,DriversGams!$A$5:$A$24,0),MATCH(Drivers!H$3,DriversGams!$A$5:$AN$5,0))</f>
        <v>2006.0789129735178</v>
      </c>
      <c r="I44" s="10">
        <f>INDEX(DriversGams!$A$5:$AN$24,MATCH(Drivers!$A44,DriversGams!$A$5:$A$24,0),MATCH(Drivers!I$3,DriversGams!$A$5:$AN$5,0))</f>
        <v>2036.972183160904</v>
      </c>
      <c r="J44" s="10">
        <f>INDEX(DriversGams!$A$5:$AN$24,MATCH(Drivers!$A44,DriversGams!$A$5:$A$24,0),MATCH(Drivers!J$3,DriversGams!$A$5:$AN$5,0))</f>
        <v>2074.2003059734261</v>
      </c>
      <c r="K44" s="10">
        <f>INDEX(DriversGams!$A$5:$AN$24,MATCH(Drivers!$A44,DriversGams!$A$5:$A$24,0),MATCH(Drivers!K$3,DriversGams!$A$5:$AN$5,0))</f>
        <v>1914.545399528301</v>
      </c>
      <c r="L44" s="10">
        <f>INDEX(DriversGams!$A$5:$AN$24,MATCH(Drivers!$A44,DriversGams!$A$5:$A$24,0),MATCH(Drivers!L$3,DriversGams!$A$5:$AN$5,0))</f>
        <v>1957.2610773816891</v>
      </c>
      <c r="M44" s="10">
        <f>INDEX(DriversGams!$A$5:$AN$24,MATCH(Drivers!$A44,DriversGams!$A$5:$A$24,0),MATCH(Drivers!M$3,DriversGams!$A$5:$AN$5,0))</f>
        <v>2002.2872838168787</v>
      </c>
      <c r="N44" s="10">
        <f>INDEX(DriversGams!$A$5:$AN$24,MATCH(Drivers!$A44,DriversGams!$A$5:$A$24,0),MATCH(Drivers!N$3,DriversGams!$A$5:$AN$5,0))</f>
        <v>2051.2769335000403</v>
      </c>
      <c r="O44" s="10">
        <f>INDEX(DriversGams!$A$5:$AN$24,MATCH(Drivers!$A44,DriversGams!$A$5:$A$24,0),MATCH(Drivers!O$3,DriversGams!$A$5:$AN$5,0))</f>
        <v>2104.0245070320266</v>
      </c>
      <c r="P44" s="10">
        <f>INDEX(DriversGams!$A$5:$AN$24,MATCH(Drivers!$A44,DriversGams!$A$5:$A$24,0),MATCH(Drivers!P$3,DriversGams!$A$5:$AN$5,0))</f>
        <v>2157.2000988773989</v>
      </c>
      <c r="Q44" s="10">
        <f>INDEX(DriversGams!$A$5:$AN$24,MATCH(Drivers!$A44,DriversGams!$A$5:$A$24,0),MATCH(Drivers!Q$3,DriversGams!$A$5:$AN$5,0))</f>
        <v>2216.2386918503116</v>
      </c>
      <c r="R44" s="10">
        <f>INDEX(DriversGams!$A$5:$AN$24,MATCH(Drivers!$A44,DriversGams!$A$5:$A$24,0),MATCH(Drivers!R$3,DriversGams!$A$5:$AN$5,0))</f>
        <v>2277.0866520702075</v>
      </c>
      <c r="S44" s="10">
        <f>INDEX(DriversGams!$A$5:$AN$24,MATCH(Drivers!$A44,DriversGams!$A$5:$A$24,0),MATCH(Drivers!S$3,DriversGams!$A$5:$AN$5,0))</f>
        <v>2342.1075393790215</v>
      </c>
      <c r="T44" s="10">
        <f>INDEX(DriversGams!$A$5:$AN$24,MATCH(Drivers!$A44,DriversGams!$A$5:$A$24,0),MATCH(Drivers!T$3,DriversGams!$A$5:$AN$5,0))</f>
        <v>2408.995487304207</v>
      </c>
      <c r="U44" s="10">
        <f>INDEX(DriversGams!$A$5:$AN$24,MATCH(Drivers!$A44,DriversGams!$A$5:$A$24,0),MATCH(Drivers!U$3,DriversGams!$A$5:$AN$5,0))</f>
        <v>2468.4881674022527</v>
      </c>
      <c r="V44" s="10">
        <f>INDEX(DriversGams!$A$5:$AN$24,MATCH(Drivers!$A44,DriversGams!$A$5:$A$24,0),MATCH(Drivers!V$3,DriversGams!$A$5:$AN$5,0))</f>
        <v>2539.0431946322601</v>
      </c>
      <c r="W44" s="10">
        <f>INDEX(DriversGams!$A$5:$AN$24,MATCH(Drivers!$A44,DriversGams!$A$5:$A$24,0),MATCH(Drivers!W$3,DriversGams!$A$5:$AN$5,0))</f>
        <v>2611.6181489313612</v>
      </c>
      <c r="X44" s="10">
        <f>INDEX(DriversGams!$A$5:$AN$24,MATCH(Drivers!$A44,DriversGams!$A$5:$A$24,0),MATCH(Drivers!X$3,DriversGams!$A$5:$AN$5,0))</f>
        <v>2686.3644340512401</v>
      </c>
      <c r="Y44" s="10">
        <f>INDEX(DriversGams!$A$5:$AN$24,MATCH(Drivers!$A44,DriversGams!$A$5:$A$24,0),MATCH(Drivers!Y$3,DriversGams!$A$5:$AN$5,0))</f>
        <v>2759.0891878804987</v>
      </c>
      <c r="Z44" s="10">
        <f>INDEX(DriversGams!$A$5:$AN$24,MATCH(Drivers!$A44,DriversGams!$A$5:$A$24,0),MATCH(Drivers!Z$3,DriversGams!$A$5:$AN$5,0))</f>
        <v>2835.9490382924259</v>
      </c>
      <c r="AA44" s="10">
        <f>INDEX(DriversGams!$A$5:$AN$24,MATCH(Drivers!$A44,DriversGams!$A$5:$A$24,0),MATCH(Drivers!AA$3,DriversGams!$A$5:$AN$5,0))</f>
        <v>2915.3222561629782</v>
      </c>
      <c r="AB44" s="10">
        <f>INDEX(DriversGams!$A$5:$AN$24,MATCH(Drivers!$A44,DriversGams!$A$5:$A$24,0),MATCH(Drivers!AB$3,DriversGams!$A$5:$AN$5,0))</f>
        <v>2997.7985510673598</v>
      </c>
      <c r="AC44" s="10">
        <f>INDEX(DriversGams!$A$5:$AN$24,MATCH(Drivers!$A44,DriversGams!$A$5:$A$24,0),MATCH(Drivers!AC$3,DriversGams!$A$5:$AN$5,0))</f>
        <v>3079.8807643862083</v>
      </c>
      <c r="AD44" s="10">
        <f>INDEX(DriversGams!$A$5:$AN$24,MATCH(Drivers!$A44,DriversGams!$A$5:$A$24,0),MATCH(Drivers!AD$3,DriversGams!$A$5:$AN$5,0))</f>
        <v>3164.7988750291743</v>
      </c>
      <c r="AE44" s="10">
        <f>INDEX(DriversGams!$A$5:$AN$24,MATCH(Drivers!$A44,DriversGams!$A$5:$A$24,0),MATCH(Drivers!AE$3,DriversGams!$A$5:$AN$5,0))</f>
        <v>3254.7047790794968</v>
      </c>
      <c r="AF44" s="10">
        <f>INDEX(DriversGams!$A$5:$AN$24,MATCH(Drivers!$A44,DriversGams!$A$5:$A$24,0),MATCH(Drivers!AF$3,DriversGams!$A$5:$AN$5,0))</f>
        <v>3767.7621351917451</v>
      </c>
      <c r="AG44" s="10">
        <f>INDEX(DriversGams!$A$5:$AN$24,MATCH(Drivers!$A44,DriversGams!$A$5:$A$24,0),MATCH(Drivers!AG$3,DriversGams!$A$5:$AN$5,0))</f>
        <v>4350.0492909027143</v>
      </c>
      <c r="AH44" s="126"/>
      <c r="AI44" s="126"/>
      <c r="AJ44" s="126"/>
      <c r="AK44" s="126"/>
      <c r="AL44" s="126"/>
      <c r="AM44" s="126"/>
      <c r="AO44" s="338">
        <f>AO43+1</f>
        <v>2</v>
      </c>
    </row>
    <row r="45" spans="1:41" s="338" customFormat="1">
      <c r="A45" s="134" t="s">
        <v>525</v>
      </c>
      <c r="B45" s="338">
        <f t="shared" ref="B45:B71" si="81">B44+1</f>
        <v>3</v>
      </c>
      <c r="C45" s="331">
        <v>52.810230956688748</v>
      </c>
      <c r="D45" s="10">
        <f>INDEX(DriversGams!$A$5:$AN$24,MATCH(Drivers!$A45,DriversGams!$A$5:$A$24,0),MATCH(Drivers!D$3,DriversGams!$A$5:$AN$5,0))</f>
        <v>54.282362311943913</v>
      </c>
      <c r="E45" s="10">
        <f>INDEX(DriversGams!$A$5:$AN$24,MATCH(Drivers!$A45,DriversGams!$A$5:$A$24,0),MATCH(Drivers!E$3,DriversGams!$A$5:$AN$5,0))</f>
        <v>55.219691955007207</v>
      </c>
      <c r="F45" s="10">
        <f>INDEX(DriversGams!$A$5:$AN$24,MATCH(Drivers!$A45,DriversGams!$A$5:$A$24,0),MATCH(Drivers!F$3,DriversGams!$A$5:$AN$5,0))</f>
        <v>55.71177904843772</v>
      </c>
      <c r="G45" s="10">
        <f>INDEX(DriversGams!$A$5:$AN$24,MATCH(Drivers!$A45,DriversGams!$A$5:$A$24,0),MATCH(Drivers!G$3,DriversGams!$A$5:$AN$5,0))</f>
        <v>56.147972175388119</v>
      </c>
      <c r="H45" s="10">
        <f>INDEX(DriversGams!$A$5:$AN$24,MATCH(Drivers!$A45,DriversGams!$A$5:$A$24,0),MATCH(Drivers!H$3,DriversGams!$A$5:$AN$5,0))</f>
        <v>56.388632981353197</v>
      </c>
      <c r="I45" s="10">
        <f>INDEX(DriversGams!$A$5:$AN$24,MATCH(Drivers!$A45,DriversGams!$A$5:$A$24,0),MATCH(Drivers!I$3,DriversGams!$A$5:$AN$5,0))</f>
        <v>56.935742268541119</v>
      </c>
      <c r="J45" s="10">
        <f>INDEX(DriversGams!$A$5:$AN$24,MATCH(Drivers!$A45,DriversGams!$A$5:$A$24,0),MATCH(Drivers!J$3,DriversGams!$A$5:$AN$5,0))</f>
        <v>56.915851520215952</v>
      </c>
      <c r="K45" s="10">
        <f>INDEX(DriversGams!$A$5:$AN$24,MATCH(Drivers!$A45,DriversGams!$A$5:$A$24,0),MATCH(Drivers!K$3,DriversGams!$A$5:$AN$5,0))</f>
        <v>52.222577111314017</v>
      </c>
      <c r="L45" s="10">
        <f>INDEX(DriversGams!$A$5:$AN$24,MATCH(Drivers!$A45,DriversGams!$A$5:$A$24,0),MATCH(Drivers!L$3,DriversGams!$A$5:$AN$5,0))</f>
        <v>53.485625534148674</v>
      </c>
      <c r="M45" s="10">
        <f>INDEX(DriversGams!$A$5:$AN$24,MATCH(Drivers!$A45,DriversGams!$A$5:$A$24,0),MATCH(Drivers!M$3,DriversGams!$A$5:$AN$5,0))</f>
        <v>54.772963618611712</v>
      </c>
      <c r="N45" s="10">
        <f>INDEX(DriversGams!$A$5:$AN$24,MATCH(Drivers!$A45,DriversGams!$A$5:$A$24,0),MATCH(Drivers!N$3,DriversGams!$A$5:$AN$5,0))</f>
        <v>56.124869079913438</v>
      </c>
      <c r="O45" s="10">
        <f>INDEX(DriversGams!$A$5:$AN$24,MATCH(Drivers!$A45,DriversGams!$A$5:$A$24,0),MATCH(Drivers!O$3,DriversGams!$A$5:$AN$5,0))</f>
        <v>57.585957657715895</v>
      </c>
      <c r="P45" s="10">
        <f>INDEX(DriversGams!$A$5:$AN$24,MATCH(Drivers!$A45,DriversGams!$A$5:$A$24,0),MATCH(Drivers!P$3,DriversGams!$A$5:$AN$5,0))</f>
        <v>59.079383283398805</v>
      </c>
      <c r="Q45" s="10">
        <f>INDEX(DriversGams!$A$5:$AN$24,MATCH(Drivers!$A45,DriversGams!$A$5:$A$24,0),MATCH(Drivers!Q$3,DriversGams!$A$5:$AN$5,0))</f>
        <v>60.65927250258617</v>
      </c>
      <c r="R45" s="10">
        <f>INDEX(DriversGams!$A$5:$AN$24,MATCH(Drivers!$A45,DriversGams!$A$5:$A$24,0),MATCH(Drivers!R$3,DriversGams!$A$5:$AN$5,0))</f>
        <v>62.260045747357402</v>
      </c>
      <c r="S45" s="10">
        <f>INDEX(DriversGams!$A$5:$AN$24,MATCH(Drivers!$A45,DriversGams!$A$5:$A$24,0),MATCH(Drivers!S$3,DriversGams!$A$5:$AN$5,0))</f>
        <v>63.990528518902622</v>
      </c>
      <c r="T45" s="10">
        <f>INDEX(DriversGams!$A$5:$AN$24,MATCH(Drivers!$A45,DriversGams!$A$5:$A$24,0),MATCH(Drivers!T$3,DriversGams!$A$5:$AN$5,0))</f>
        <v>65.756685063171986</v>
      </c>
      <c r="U45" s="10">
        <f>INDEX(DriversGams!$A$5:$AN$24,MATCH(Drivers!$A45,DriversGams!$A$5:$A$24,0),MATCH(Drivers!U$3,DriversGams!$A$5:$AN$5,0))</f>
        <v>67.302359421755469</v>
      </c>
      <c r="V45" s="10">
        <f>INDEX(DriversGams!$A$5:$AN$24,MATCH(Drivers!$A45,DriversGams!$A$5:$A$24,0),MATCH(Drivers!V$3,DriversGams!$A$5:$AN$5,0))</f>
        <v>69.094850913797686</v>
      </c>
      <c r="W45" s="10">
        <f>INDEX(DriversGams!$A$5:$AN$24,MATCH(Drivers!$A45,DriversGams!$A$5:$A$24,0),MATCH(Drivers!W$3,DriversGams!$A$5:$AN$5,0))</f>
        <v>70.970000633313632</v>
      </c>
      <c r="X45" s="10">
        <f>INDEX(DriversGams!$A$5:$AN$24,MATCH(Drivers!$A45,DriversGams!$A$5:$A$24,0),MATCH(Drivers!X$3,DriversGams!$A$5:$AN$5,0))</f>
        <v>72.841272605878572</v>
      </c>
      <c r="Y45" s="10">
        <f>INDEX(DriversGams!$A$5:$AN$24,MATCH(Drivers!$A45,DriversGams!$A$5:$A$24,0),MATCH(Drivers!Y$3,DriversGams!$A$5:$AN$5,0))</f>
        <v>74.680009801299036</v>
      </c>
      <c r="Z45" s="10">
        <f>INDEX(DriversGams!$A$5:$AN$24,MATCH(Drivers!$A45,DriversGams!$A$5:$A$24,0),MATCH(Drivers!Z$3,DriversGams!$A$5:$AN$5,0))</f>
        <v>76.689487549255745</v>
      </c>
      <c r="AA45" s="10">
        <f>INDEX(DriversGams!$A$5:$AN$24,MATCH(Drivers!$A45,DriversGams!$A$5:$A$24,0),MATCH(Drivers!AA$3,DriversGams!$A$5:$AN$5,0))</f>
        <v>78.645651568328219</v>
      </c>
      <c r="AB45" s="10">
        <f>INDEX(DriversGams!$A$5:$AN$24,MATCH(Drivers!$A45,DriversGams!$A$5:$A$24,0),MATCH(Drivers!AB$3,DriversGams!$A$5:$AN$5,0))</f>
        <v>80.680897902695563</v>
      </c>
      <c r="AC45" s="10">
        <f>INDEX(DriversGams!$A$5:$AN$24,MATCH(Drivers!$A45,DriversGams!$A$5:$A$24,0),MATCH(Drivers!AC$3,DriversGams!$A$5:$AN$5,0))</f>
        <v>82.683267359520102</v>
      </c>
      <c r="AD45" s="10">
        <f>INDEX(DriversGams!$A$5:$AN$24,MATCH(Drivers!$A45,DriversGams!$A$5:$A$24,0),MATCH(Drivers!AD$3,DriversGams!$A$5:$AN$5,0))</f>
        <v>84.755595279062305</v>
      </c>
      <c r="AE45" s="10">
        <f>INDEX(DriversGams!$A$5:$AN$24,MATCH(Drivers!$A45,DriversGams!$A$5:$A$24,0),MATCH(Drivers!AE$3,DriversGams!$A$5:$AN$5,0))</f>
        <v>86.95293734444499</v>
      </c>
      <c r="AF45" s="10">
        <f>INDEX(DriversGams!$A$5:$AN$24,MATCH(Drivers!$A45,DriversGams!$A$5:$A$24,0),MATCH(Drivers!AF$3,DriversGams!$A$5:$AN$5,0))</f>
        <v>99.287066617144006</v>
      </c>
      <c r="AG45" s="10">
        <f>INDEX(DriversGams!$A$5:$AN$24,MATCH(Drivers!$A45,DriversGams!$A$5:$A$24,0),MATCH(Drivers!AG$3,DriversGams!$A$5:$AN$5,0))</f>
        <v>113.25676411935609</v>
      </c>
      <c r="AH45" s="126"/>
      <c r="AI45" s="126"/>
      <c r="AJ45" s="126"/>
      <c r="AK45" s="126"/>
      <c r="AL45" s="126"/>
      <c r="AM45" s="126"/>
      <c r="AO45" s="338">
        <f t="shared" ref="AO45:AO59" si="82">AO44+1</f>
        <v>3</v>
      </c>
    </row>
    <row r="46" spans="1:41" s="338" customFormat="1">
      <c r="A46" s="134" t="s">
        <v>522</v>
      </c>
      <c r="B46" s="338">
        <f t="shared" si="81"/>
        <v>4</v>
      </c>
      <c r="C46" s="331">
        <v>93.09690942833015</v>
      </c>
      <c r="D46" s="10">
        <f>INDEX(DriversGams!$A$5:$AN$24,MATCH(Drivers!$A46,DriversGams!$A$5:$A$24,0),MATCH(Drivers!D$3,DriversGams!$A$5:$AN$5,0))</f>
        <v>95.064855171375669</v>
      </c>
      <c r="E46" s="10">
        <f>INDEX(DriversGams!$A$5:$AN$24,MATCH(Drivers!$A46,DriversGams!$A$5:$A$24,0),MATCH(Drivers!E$3,DriversGams!$A$5:$AN$5,0))</f>
        <v>96.400077661477354</v>
      </c>
      <c r="F46" s="10">
        <f>INDEX(DriversGams!$A$5:$AN$24,MATCH(Drivers!$A46,DriversGams!$A$5:$A$24,0),MATCH(Drivers!F$3,DriversGams!$A$5:$AN$5,0))</f>
        <v>96.617861286112102</v>
      </c>
      <c r="G46" s="10">
        <f>INDEX(DriversGams!$A$5:$AN$24,MATCH(Drivers!$A46,DriversGams!$A$5:$A$24,0),MATCH(Drivers!G$3,DriversGams!$A$5:$AN$5,0))</f>
        <v>97.654818305582012</v>
      </c>
      <c r="H46" s="10">
        <f>INDEX(DriversGams!$A$5:$AN$24,MATCH(Drivers!$A46,DriversGams!$A$5:$A$24,0),MATCH(Drivers!H$3,DriversGams!$A$5:$AN$5,0))</f>
        <v>97.862455274201025</v>
      </c>
      <c r="I46" s="10">
        <f>INDEX(DriversGams!$A$5:$AN$24,MATCH(Drivers!$A46,DriversGams!$A$5:$A$24,0),MATCH(Drivers!I$3,DriversGams!$A$5:$AN$5,0))</f>
        <v>98.609954424293107</v>
      </c>
      <c r="J46" s="10">
        <f>INDEX(DriversGams!$A$5:$AN$24,MATCH(Drivers!$A46,DriversGams!$A$5:$A$24,0),MATCH(Drivers!J$3,DriversGams!$A$5:$AN$5,0))</f>
        <v>97.964584789862243</v>
      </c>
      <c r="K46" s="10">
        <f>INDEX(DriversGams!$A$5:$AN$24,MATCH(Drivers!$A46,DriversGams!$A$5:$A$24,0),MATCH(Drivers!K$3,DriversGams!$A$5:$AN$5,0))</f>
        <v>92.646489203328827</v>
      </c>
      <c r="L46" s="10">
        <f>INDEX(DriversGams!$A$5:$AN$24,MATCH(Drivers!$A46,DriversGams!$A$5:$A$24,0),MATCH(Drivers!L$3,DriversGams!$A$5:$AN$5,0))</f>
        <v>95.03041242813778</v>
      </c>
      <c r="M46" s="10">
        <f>INDEX(DriversGams!$A$5:$AN$24,MATCH(Drivers!$A46,DriversGams!$A$5:$A$24,0),MATCH(Drivers!M$3,DriversGams!$A$5:$AN$5,0))</f>
        <v>97.485838278771098</v>
      </c>
      <c r="N46" s="10">
        <f>INDEX(DriversGams!$A$5:$AN$24,MATCH(Drivers!$A46,DriversGams!$A$5:$A$24,0),MATCH(Drivers!N$3,DriversGams!$A$5:$AN$5,0))</f>
        <v>99.77593398947829</v>
      </c>
      <c r="O46" s="10">
        <f>INDEX(DriversGams!$A$5:$AN$24,MATCH(Drivers!$A46,DriversGams!$A$5:$A$24,0),MATCH(Drivers!O$3,DriversGams!$A$5:$AN$5,0))</f>
        <v>102.1635426368112</v>
      </c>
      <c r="P46" s="10">
        <f>INDEX(DriversGams!$A$5:$AN$24,MATCH(Drivers!$A46,DriversGams!$A$5:$A$24,0),MATCH(Drivers!P$3,DriversGams!$A$5:$AN$5,0))</f>
        <v>104.60035225495045</v>
      </c>
      <c r="Q46" s="10">
        <f>INDEX(DriversGams!$A$5:$AN$24,MATCH(Drivers!$A46,DriversGams!$A$5:$A$24,0),MATCH(Drivers!Q$3,DriversGams!$A$5:$AN$5,0))</f>
        <v>107.07694947006603</v>
      </c>
      <c r="R46" s="10">
        <f>INDEX(DriversGams!$A$5:$AN$24,MATCH(Drivers!$A46,DriversGams!$A$5:$A$24,0),MATCH(Drivers!R$3,DriversGams!$A$5:$AN$5,0))</f>
        <v>109.49041679677798</v>
      </c>
      <c r="S46" s="10">
        <f>INDEX(DriversGams!$A$5:$AN$24,MATCH(Drivers!$A46,DriversGams!$A$5:$A$24,0),MATCH(Drivers!S$3,DriversGams!$A$5:$AN$5,0))</f>
        <v>112.02696547098452</v>
      </c>
      <c r="T46" s="10">
        <f>INDEX(DriversGams!$A$5:$AN$24,MATCH(Drivers!$A46,DriversGams!$A$5:$A$24,0),MATCH(Drivers!T$3,DriversGams!$A$5:$AN$5,0))</f>
        <v>114.5350089727569</v>
      </c>
      <c r="U46" s="10">
        <f>INDEX(DriversGams!$A$5:$AN$24,MATCH(Drivers!$A46,DriversGams!$A$5:$A$24,0),MATCH(Drivers!U$3,DriversGams!$A$5:$AN$5,0))</f>
        <v>116.72534002734352</v>
      </c>
      <c r="V46" s="10">
        <f>INDEX(DriversGams!$A$5:$AN$24,MATCH(Drivers!$A46,DriversGams!$A$5:$A$24,0),MATCH(Drivers!V$3,DriversGams!$A$5:$AN$5,0))</f>
        <v>119.41291133682695</v>
      </c>
      <c r="W46" s="10">
        <f>INDEX(DriversGams!$A$5:$AN$24,MATCH(Drivers!$A46,DriversGams!$A$5:$A$24,0),MATCH(Drivers!W$3,DriversGams!$A$5:$AN$5,0))</f>
        <v>122.13561690535352</v>
      </c>
      <c r="X46" s="10">
        <f>INDEX(DriversGams!$A$5:$AN$24,MATCH(Drivers!$A46,DriversGams!$A$5:$A$24,0),MATCH(Drivers!X$3,DriversGams!$A$5:$AN$5,0))</f>
        <v>124.73806971931842</v>
      </c>
      <c r="Y46" s="10">
        <f>INDEX(DriversGams!$A$5:$AN$24,MATCH(Drivers!$A46,DriversGams!$A$5:$A$24,0),MATCH(Drivers!Y$3,DriversGams!$A$5:$AN$5,0))</f>
        <v>127.26382097220295</v>
      </c>
      <c r="Z46" s="10">
        <f>INDEX(DriversGams!$A$5:$AN$24,MATCH(Drivers!$A46,DriversGams!$A$5:$A$24,0),MATCH(Drivers!Z$3,DriversGams!$A$5:$AN$5,0))</f>
        <v>130.22505419824279</v>
      </c>
      <c r="AA46" s="10">
        <f>INDEX(DriversGams!$A$5:$AN$24,MATCH(Drivers!$A46,DriversGams!$A$5:$A$24,0),MATCH(Drivers!AA$3,DriversGams!$A$5:$AN$5,0))</f>
        <v>132.95638539516673</v>
      </c>
      <c r="AB46" s="10">
        <f>INDEX(DriversGams!$A$5:$AN$24,MATCH(Drivers!$A46,DriversGams!$A$5:$A$24,0),MATCH(Drivers!AB$3,DriversGams!$A$5:$AN$5,0))</f>
        <v>135.74521610666449</v>
      </c>
      <c r="AC46" s="10">
        <f>INDEX(DriversGams!$A$5:$AN$24,MATCH(Drivers!$A46,DriversGams!$A$5:$A$24,0),MATCH(Drivers!AC$3,DriversGams!$A$5:$AN$5,0))</f>
        <v>138.39843779341157</v>
      </c>
      <c r="AD46" s="10">
        <f>INDEX(DriversGams!$A$5:$AN$24,MATCH(Drivers!$A46,DriversGams!$A$5:$A$24,0),MATCH(Drivers!AD$3,DriversGams!$A$5:$AN$5,0))</f>
        <v>141.11496840750539</v>
      </c>
      <c r="AE46" s="10">
        <f>INDEX(DriversGams!$A$5:$AN$24,MATCH(Drivers!$A46,DriversGams!$A$5:$A$24,0),MATCH(Drivers!AE$3,DriversGams!$A$5:$AN$5,0))</f>
        <v>143.96077026055309</v>
      </c>
      <c r="AF46" s="10">
        <f>INDEX(DriversGams!$A$5:$AN$24,MATCH(Drivers!$A46,DriversGams!$A$5:$A$24,0),MATCH(Drivers!AF$3,DriversGams!$A$5:$AN$5,0))</f>
        <v>159.46543030187945</v>
      </c>
      <c r="AG46" s="10">
        <f>INDEX(DriversGams!$A$5:$AN$24,MATCH(Drivers!$A46,DriversGams!$A$5:$A$24,0),MATCH(Drivers!AG$3,DriversGams!$A$5:$AN$5,0))</f>
        <v>176.11001666062612</v>
      </c>
      <c r="AH46" s="126"/>
      <c r="AI46" s="126"/>
      <c r="AJ46" s="126"/>
      <c r="AK46" s="126"/>
      <c r="AL46" s="126"/>
      <c r="AM46" s="126"/>
      <c r="AO46" s="338">
        <f t="shared" si="82"/>
        <v>4</v>
      </c>
    </row>
    <row r="47" spans="1:41" s="338" customFormat="1">
      <c r="A47" s="134" t="s">
        <v>599</v>
      </c>
      <c r="B47" s="338">
        <f t="shared" si="81"/>
        <v>5</v>
      </c>
      <c r="C47" s="331">
        <v>1.2396211872289537E-4</v>
      </c>
      <c r="D47" s="10">
        <f>INDEX(DriversGams!$A$5:$AN$24,MATCH(Drivers!$A47,DriversGams!$A$5:$A$24,0),MATCH(Drivers!D$3,DriversGams!$A$5:$AN$5,0))</f>
        <v>1.3639597438124391E-4</v>
      </c>
      <c r="E47" s="10">
        <f>INDEX(DriversGams!$A$5:$AN$24,MATCH(Drivers!$A47,DriversGams!$A$5:$A$24,0),MATCH(Drivers!E$3,DriversGams!$A$5:$AN$5,0))</f>
        <v>1.4782778941609218E-4</v>
      </c>
      <c r="F47" s="10">
        <f>INDEX(DriversGams!$A$5:$AN$24,MATCH(Drivers!$A47,DriversGams!$A$5:$A$24,0),MATCH(Drivers!F$3,DriversGams!$A$5:$AN$5,0))</f>
        <v>1.433373755900728E-4</v>
      </c>
      <c r="G47" s="10">
        <f>INDEX(DriversGams!$A$5:$AN$24,MATCH(Drivers!$A47,DriversGams!$A$5:$A$24,0),MATCH(Drivers!G$3,DriversGams!$A$5:$AN$5,0))</f>
        <v>1.4102836937202948E-4</v>
      </c>
      <c r="H47" s="10">
        <f>INDEX(DriversGams!$A$5:$AN$24,MATCH(Drivers!$A47,DriversGams!$A$5:$A$24,0),MATCH(Drivers!H$3,DriversGams!$A$5:$AN$5,0))</f>
        <v>1.3573729608291313E-4</v>
      </c>
      <c r="I47" s="10">
        <f>INDEX(DriversGams!$A$5:$AN$24,MATCH(Drivers!$A47,DriversGams!$A$5:$A$24,0),MATCH(Drivers!I$3,DriversGams!$A$5:$AN$5,0))</f>
        <v>1.4250803609018416E-4</v>
      </c>
      <c r="J47" s="10">
        <f>INDEX(DriversGams!$A$5:$AN$24,MATCH(Drivers!$A47,DriversGams!$A$5:$A$24,0),MATCH(Drivers!J$3,DriversGams!$A$5:$AN$5,0))</f>
        <v>1.4349767581431678E-4</v>
      </c>
      <c r="K47" s="10">
        <f>INDEX(DriversGams!$A$5:$AN$24,MATCH(Drivers!$A47,DriversGams!$A$5:$A$24,0),MATCH(Drivers!K$3,DriversGams!$A$5:$AN$5,0))</f>
        <v>1.1077458554618781E-4</v>
      </c>
      <c r="L47" s="10">
        <f>INDEX(DriversGams!$A$5:$AN$24,MATCH(Drivers!$A47,DriversGams!$A$5:$A$24,0),MATCH(Drivers!L$3,DriversGams!$A$5:$AN$5,0))</f>
        <v>1.2272309954097676E-4</v>
      </c>
      <c r="M47" s="10">
        <f>INDEX(DriversGams!$A$5:$AN$24,MATCH(Drivers!$A47,DriversGams!$A$5:$A$24,0),MATCH(Drivers!M$3,DriversGams!$A$5:$AN$5,0))</f>
        <v>1.265790961958254E-4</v>
      </c>
      <c r="N47" s="10">
        <f>INDEX(DriversGams!$A$5:$AN$24,MATCH(Drivers!$A47,DriversGams!$A$5:$A$24,0),MATCH(Drivers!N$3,DriversGams!$A$5:$AN$5,0))</f>
        <v>1.3088259036532032E-4</v>
      </c>
      <c r="O47" s="10">
        <f>INDEX(DriversGams!$A$5:$AN$24,MATCH(Drivers!$A47,DriversGams!$A$5:$A$24,0),MATCH(Drivers!O$3,DriversGams!$A$5:$AN$5,0))</f>
        <v>1.3647595294192876E-4</v>
      </c>
      <c r="P47" s="10">
        <f>INDEX(DriversGams!$A$5:$AN$24,MATCH(Drivers!$A47,DriversGams!$A$5:$A$24,0),MATCH(Drivers!P$3,DriversGams!$A$5:$AN$5,0))</f>
        <v>1.4444262285271943E-4</v>
      </c>
      <c r="Q47" s="10">
        <f>INDEX(DriversGams!$A$5:$AN$24,MATCH(Drivers!$A47,DriversGams!$A$5:$A$24,0),MATCH(Drivers!Q$3,DriversGams!$A$5:$AN$5,0))</f>
        <v>1.4909047543167897E-4</v>
      </c>
      <c r="R47" s="10">
        <f>INDEX(DriversGams!$A$5:$AN$24,MATCH(Drivers!$A47,DriversGams!$A$5:$A$24,0),MATCH(Drivers!R$3,DriversGams!$A$5:$AN$5,0))</f>
        <v>1.5384452910483781E-4</v>
      </c>
      <c r="S47" s="10">
        <f>INDEX(DriversGams!$A$5:$AN$24,MATCH(Drivers!$A47,DriversGams!$A$5:$A$24,0),MATCH(Drivers!S$3,DriversGams!$A$5:$AN$5,0))</f>
        <v>1.5903968594170402E-4</v>
      </c>
      <c r="T47" s="10">
        <f>INDEX(DriversGams!$A$5:$AN$24,MATCH(Drivers!$A47,DriversGams!$A$5:$A$24,0),MATCH(Drivers!T$3,DriversGams!$A$5:$AN$5,0))</f>
        <v>1.2376511719270039E-4</v>
      </c>
      <c r="U47" s="10">
        <f>INDEX(DriversGams!$A$5:$AN$24,MATCH(Drivers!$A47,DriversGams!$A$5:$A$24,0),MATCH(Drivers!U$3,DriversGams!$A$5:$AN$5,0))</f>
        <v>1.2376511719270041E-4</v>
      </c>
      <c r="V47" s="10">
        <f>INDEX(DriversGams!$A$5:$AN$24,MATCH(Drivers!$A47,DriversGams!$A$5:$A$24,0),MATCH(Drivers!V$3,DriversGams!$A$5:$AN$5,0))</f>
        <v>1.2376511719270044E-4</v>
      </c>
      <c r="W47" s="10">
        <f>INDEX(DriversGams!$A$5:$AN$24,MATCH(Drivers!$A47,DriversGams!$A$5:$A$24,0),MATCH(Drivers!W$3,DriversGams!$A$5:$AN$5,0))</f>
        <v>1.2376511719270041E-4</v>
      </c>
      <c r="X47" s="10">
        <f>INDEX(DriversGams!$A$5:$AN$24,MATCH(Drivers!$A47,DriversGams!$A$5:$A$24,0),MATCH(Drivers!X$3,DriversGams!$A$5:$AN$5,0))</f>
        <v>1.2376511719270041E-4</v>
      </c>
      <c r="Y47" s="10">
        <f>INDEX(DriversGams!$A$5:$AN$24,MATCH(Drivers!$A47,DriversGams!$A$5:$A$24,0),MATCH(Drivers!Y$3,DriversGams!$A$5:$AN$5,0))</f>
        <v>1.2376511719270041E-4</v>
      </c>
      <c r="Z47" s="10">
        <f>INDEX(DriversGams!$A$5:$AN$24,MATCH(Drivers!$A47,DriversGams!$A$5:$A$24,0),MATCH(Drivers!Z$3,DriversGams!$A$5:$AN$5,0))</f>
        <v>1.2376511719270041E-4</v>
      </c>
      <c r="AA47" s="10">
        <f>INDEX(DriversGams!$A$5:$AN$24,MATCH(Drivers!$A47,DriversGams!$A$5:$A$24,0),MATCH(Drivers!AA$3,DriversGams!$A$5:$AN$5,0))</f>
        <v>1.2376511719270047E-4</v>
      </c>
      <c r="AB47" s="10">
        <f>INDEX(DriversGams!$A$5:$AN$24,MATCH(Drivers!$A47,DriversGams!$A$5:$A$24,0),MATCH(Drivers!AB$3,DriversGams!$A$5:$AN$5,0))</f>
        <v>1.2376511719270047E-4</v>
      </c>
      <c r="AC47" s="10">
        <f>INDEX(DriversGams!$A$5:$AN$24,MATCH(Drivers!$A47,DriversGams!$A$5:$A$24,0),MATCH(Drivers!AC$3,DriversGams!$A$5:$AN$5,0))</f>
        <v>1.2376511719270041E-4</v>
      </c>
      <c r="AD47" s="10">
        <f>INDEX(DriversGams!$A$5:$AN$24,MATCH(Drivers!$A47,DriversGams!$A$5:$A$24,0),MATCH(Drivers!AD$3,DriversGams!$A$5:$AN$5,0))</f>
        <v>1.2376511719270041E-4</v>
      </c>
      <c r="AE47" s="10">
        <f>INDEX(DriversGams!$A$5:$AN$24,MATCH(Drivers!$A47,DriversGams!$A$5:$A$24,0),MATCH(Drivers!AE$3,DriversGams!$A$5:$AN$5,0))</f>
        <v>1.2376511719270039E-4</v>
      </c>
      <c r="AF47" s="10">
        <f>INDEX(DriversGams!$A$5:$AN$24,MATCH(Drivers!$A47,DriversGams!$A$5:$A$24,0),MATCH(Drivers!AF$3,DriversGams!$A$5:$AN$5,0))</f>
        <v>1.2376511719270058E-4</v>
      </c>
      <c r="AG47" s="10">
        <f>INDEX(DriversGams!$A$5:$AN$24,MATCH(Drivers!$A47,DriversGams!$A$5:$A$24,0),MATCH(Drivers!AG$3,DriversGams!$A$5:$AN$5,0))</f>
        <v>1.2376511719270052E-4</v>
      </c>
      <c r="AH47" s="126"/>
      <c r="AI47" s="126"/>
      <c r="AJ47" s="126"/>
      <c r="AK47" s="126"/>
      <c r="AL47" s="126"/>
      <c r="AM47" s="126"/>
      <c r="AO47" s="338">
        <f t="shared" si="82"/>
        <v>5</v>
      </c>
    </row>
    <row r="48" spans="1:41" s="338" customFormat="1">
      <c r="A48" s="134" t="s">
        <v>388</v>
      </c>
      <c r="B48" s="338">
        <f t="shared" si="81"/>
        <v>6</v>
      </c>
      <c r="C48" s="331">
        <v>13.345629432701433</v>
      </c>
      <c r="D48" s="10">
        <f>INDEX(DriversGams!$A$5:$AN$24,MATCH(Drivers!$A48,DriversGams!$A$5:$A$24,0),MATCH(Drivers!D$3,DriversGams!$A$5:$AN$5,0))</f>
        <v>13.899973861744526</v>
      </c>
      <c r="E48" s="10">
        <f>INDEX(DriversGams!$A$5:$AN$24,MATCH(Drivers!$A48,DriversGams!$A$5:$A$24,0),MATCH(Drivers!E$3,DriversGams!$A$5:$AN$5,0))</f>
        <v>14.241400522629307</v>
      </c>
      <c r="F48" s="10">
        <f>INDEX(DriversGams!$A$5:$AN$24,MATCH(Drivers!$A48,DriversGams!$A$5:$A$24,0),MATCH(Drivers!F$3,DriversGams!$A$5:$AN$5,0))</f>
        <v>14.660228740858253</v>
      </c>
      <c r="G48" s="10">
        <f>INDEX(DriversGams!$A$5:$AN$24,MATCH(Drivers!$A48,DriversGams!$A$5:$A$24,0),MATCH(Drivers!G$3,DriversGams!$A$5:$AN$5,0))</f>
        <v>14.734307821369407</v>
      </c>
      <c r="H48" s="10">
        <f>INDEX(DriversGams!$A$5:$AN$24,MATCH(Drivers!$A48,DriversGams!$A$5:$A$24,0),MATCH(Drivers!H$3,DriversGams!$A$5:$AN$5,0))</f>
        <v>14.820136538356026</v>
      </c>
      <c r="I48" s="10">
        <f>INDEX(DriversGams!$A$5:$AN$24,MATCH(Drivers!$A48,DriversGams!$A$5:$A$24,0),MATCH(Drivers!I$3,DriversGams!$A$5:$AN$5,0))</f>
        <v>14.834474809054743</v>
      </c>
      <c r="J48" s="10">
        <f>INDEX(DriversGams!$A$5:$AN$24,MATCH(Drivers!$A48,DriversGams!$A$5:$A$24,0),MATCH(Drivers!J$3,DriversGams!$A$5:$AN$5,0))</f>
        <v>14.739267553174583</v>
      </c>
      <c r="K48" s="10">
        <f>INDEX(DriversGams!$A$5:$AN$24,MATCH(Drivers!$A48,DriversGams!$A$5:$A$24,0),MATCH(Drivers!K$3,DriversGams!$A$5:$AN$5,0))</f>
        <v>12.850963128301911</v>
      </c>
      <c r="L48" s="10">
        <f>INDEX(DriversGams!$A$5:$AN$24,MATCH(Drivers!$A48,DriversGams!$A$5:$A$24,0),MATCH(Drivers!L$3,DriversGams!$A$5:$AN$5,0))</f>
        <v>13.194214531253461</v>
      </c>
      <c r="M48" s="10">
        <f>INDEX(DriversGams!$A$5:$AN$24,MATCH(Drivers!$A48,DriversGams!$A$5:$A$24,0),MATCH(Drivers!M$3,DriversGams!$A$5:$AN$5,0))</f>
        <v>13.463306784285843</v>
      </c>
      <c r="N48" s="10">
        <f>INDEX(DriversGams!$A$5:$AN$24,MATCH(Drivers!$A48,DriversGams!$A$5:$A$24,0),MATCH(Drivers!N$3,DriversGams!$A$5:$AN$5,0))</f>
        <v>13.76702952833095</v>
      </c>
      <c r="O48" s="10">
        <f>INDEX(DriversGams!$A$5:$AN$24,MATCH(Drivers!$A48,DriversGams!$A$5:$A$24,0),MATCH(Drivers!O$3,DriversGams!$A$5:$AN$5,0))</f>
        <v>14.094770559289131</v>
      </c>
      <c r="P48" s="10">
        <f>INDEX(DriversGams!$A$5:$AN$24,MATCH(Drivers!$A48,DriversGams!$A$5:$A$24,0),MATCH(Drivers!P$3,DriversGams!$A$5:$AN$5,0))</f>
        <v>14.441316908885499</v>
      </c>
      <c r="Q48" s="10">
        <f>INDEX(DriversGams!$A$5:$AN$24,MATCH(Drivers!$A48,DriversGams!$A$5:$A$24,0),MATCH(Drivers!Q$3,DriversGams!$A$5:$AN$5,0))</f>
        <v>14.774137977640024</v>
      </c>
      <c r="R48" s="10">
        <f>INDEX(DriversGams!$A$5:$AN$24,MATCH(Drivers!$A48,DriversGams!$A$5:$A$24,0),MATCH(Drivers!R$3,DriversGams!$A$5:$AN$5,0))</f>
        <v>15.111490993070266</v>
      </c>
      <c r="S48" s="10">
        <f>INDEX(DriversGams!$A$5:$AN$24,MATCH(Drivers!$A48,DriversGams!$A$5:$A$24,0),MATCH(Drivers!S$3,DriversGams!$A$5:$AN$5,0))</f>
        <v>15.48015276320328</v>
      </c>
      <c r="T48" s="10">
        <f>INDEX(DriversGams!$A$5:$AN$24,MATCH(Drivers!$A48,DriversGams!$A$5:$A$24,0),MATCH(Drivers!T$3,DriversGams!$A$5:$AN$5,0))</f>
        <v>15.903436587208263</v>
      </c>
      <c r="U48" s="10">
        <f>INDEX(DriversGams!$A$5:$AN$24,MATCH(Drivers!$A48,DriversGams!$A$5:$A$24,0),MATCH(Drivers!U$3,DriversGams!$A$5:$AN$5,0))</f>
        <v>16.2345529006253</v>
      </c>
      <c r="V48" s="10">
        <f>INDEX(DriversGams!$A$5:$AN$24,MATCH(Drivers!$A48,DriversGams!$A$5:$A$24,0),MATCH(Drivers!V$3,DriversGams!$A$5:$AN$5,0))</f>
        <v>16.68332773177854</v>
      </c>
      <c r="W48" s="10">
        <f>INDEX(DriversGams!$A$5:$AN$24,MATCH(Drivers!$A48,DriversGams!$A$5:$A$24,0),MATCH(Drivers!W$3,DriversGams!$A$5:$AN$5,0))</f>
        <v>17.177801343588126</v>
      </c>
      <c r="X48" s="10">
        <f>INDEX(DriversGams!$A$5:$AN$24,MATCH(Drivers!$A48,DriversGams!$A$5:$A$24,0),MATCH(Drivers!X$3,DriversGams!$A$5:$AN$5,0))</f>
        <v>17.632404747738843</v>
      </c>
      <c r="Y48" s="10">
        <f>INDEX(DriversGams!$A$5:$AN$24,MATCH(Drivers!$A48,DriversGams!$A$5:$A$24,0),MATCH(Drivers!Y$3,DriversGams!$A$5:$AN$5,0))</f>
        <v>18.108047442152905</v>
      </c>
      <c r="Z48" s="10">
        <f>INDEX(DriversGams!$A$5:$AN$24,MATCH(Drivers!$A48,DriversGams!$A$5:$A$24,0),MATCH(Drivers!Z$3,DriversGams!$A$5:$AN$5,0))</f>
        <v>18.687220599592028</v>
      </c>
      <c r="AA48" s="10">
        <f>INDEX(DriversGams!$A$5:$AN$24,MATCH(Drivers!$A48,DriversGams!$A$5:$A$24,0),MATCH(Drivers!AA$3,DriversGams!$A$5:$AN$5,0))</f>
        <v>19.123335619478652</v>
      </c>
      <c r="AB48" s="10">
        <f>INDEX(DriversGams!$A$5:$AN$24,MATCH(Drivers!$A48,DriversGams!$A$5:$A$24,0),MATCH(Drivers!AB$3,DriversGams!$A$5:$AN$5,0))</f>
        <v>19.574212861738804</v>
      </c>
      <c r="AC48" s="10">
        <f>INDEX(DriversGams!$A$5:$AN$24,MATCH(Drivers!$A48,DriversGams!$A$5:$A$24,0),MATCH(Drivers!AC$3,DriversGams!$A$5:$AN$5,0))</f>
        <v>20.016445254151499</v>
      </c>
      <c r="AD48" s="10">
        <f>INDEX(DriversGams!$A$5:$AN$24,MATCH(Drivers!$A48,DriversGams!$A$5:$A$24,0),MATCH(Drivers!AD$3,DriversGams!$A$5:$AN$5,0))</f>
        <v>20.474336821456458</v>
      </c>
      <c r="AE48" s="10">
        <f>INDEX(DriversGams!$A$5:$AN$24,MATCH(Drivers!$A48,DriversGams!$A$5:$A$24,0),MATCH(Drivers!AE$3,DriversGams!$A$5:$AN$5,0))</f>
        <v>20.962217277389243</v>
      </c>
      <c r="AF48" s="10">
        <f>INDEX(DriversGams!$A$5:$AN$24,MATCH(Drivers!$A48,DriversGams!$A$5:$A$24,0),MATCH(Drivers!AF$3,DriversGams!$A$5:$AN$5,0))</f>
        <v>23.667355045881628</v>
      </c>
      <c r="AG48" s="10">
        <f>INDEX(DriversGams!$A$5:$AN$24,MATCH(Drivers!$A48,DriversGams!$A$5:$A$24,0),MATCH(Drivers!AG$3,DriversGams!$A$5:$AN$5,0))</f>
        <v>26.682114624908355</v>
      </c>
      <c r="AH48" s="126"/>
      <c r="AI48" s="126"/>
      <c r="AJ48" s="126"/>
      <c r="AK48" s="126"/>
      <c r="AL48" s="126"/>
      <c r="AM48" s="126"/>
      <c r="AO48" s="338">
        <f t="shared" si="82"/>
        <v>6</v>
      </c>
    </row>
    <row r="49" spans="1:41" s="338" customFormat="1">
      <c r="A49" s="134" t="s">
        <v>387</v>
      </c>
      <c r="B49" s="338">
        <f t="shared" si="81"/>
        <v>7</v>
      </c>
      <c r="C49" s="331">
        <v>123.26923682676239</v>
      </c>
      <c r="D49" s="10">
        <f>INDEX(DriversGams!$A$5:$AN$24,MATCH(Drivers!$A49,DriversGams!$A$5:$A$24,0),MATCH(Drivers!D$3,DriversGams!$A$5:$AN$5,0))</f>
        <v>126.76200665956938</v>
      </c>
      <c r="E49" s="10">
        <f>INDEX(DriversGams!$A$5:$AN$24,MATCH(Drivers!$A49,DriversGams!$A$5:$A$24,0),MATCH(Drivers!E$3,DriversGams!$A$5:$AN$5,0))</f>
        <v>127.59930057711011</v>
      </c>
      <c r="F49" s="10">
        <f>INDEX(DriversGams!$A$5:$AN$24,MATCH(Drivers!$A49,DriversGams!$A$5:$A$24,0),MATCH(Drivers!F$3,DriversGams!$A$5:$AN$5,0))</f>
        <v>131.79428653766271</v>
      </c>
      <c r="G49" s="10">
        <f>INDEX(DriversGams!$A$5:$AN$24,MATCH(Drivers!$A49,DriversGams!$A$5:$A$24,0),MATCH(Drivers!G$3,DriversGams!$A$5:$AN$5,0))</f>
        <v>129.89446862274485</v>
      </c>
      <c r="H49" s="10">
        <f>INDEX(DriversGams!$A$5:$AN$24,MATCH(Drivers!$A49,DriversGams!$A$5:$A$24,0),MATCH(Drivers!H$3,DriversGams!$A$5:$AN$5,0))</f>
        <v>133.66360252732119</v>
      </c>
      <c r="I49" s="10">
        <f>INDEX(DriversGams!$A$5:$AN$24,MATCH(Drivers!$A49,DriversGams!$A$5:$A$24,0),MATCH(Drivers!I$3,DriversGams!$A$5:$AN$5,0))</f>
        <v>132.75230325518885</v>
      </c>
      <c r="J49" s="10">
        <f>INDEX(DriversGams!$A$5:$AN$24,MATCH(Drivers!$A49,DriversGams!$A$5:$A$24,0),MATCH(Drivers!J$3,DriversGams!$A$5:$AN$5,0))</f>
        <v>131.0963621488545</v>
      </c>
      <c r="K49" s="10">
        <f>INDEX(DriversGams!$A$5:$AN$24,MATCH(Drivers!$A49,DriversGams!$A$5:$A$24,0),MATCH(Drivers!K$3,DriversGams!$A$5:$AN$5,0))</f>
        <v>120.18809993708842</v>
      </c>
      <c r="L49" s="10">
        <f>INDEX(DriversGams!$A$5:$AN$24,MATCH(Drivers!$A49,DriversGams!$A$5:$A$24,0),MATCH(Drivers!L$3,DriversGams!$A$5:$AN$5,0))</f>
        <v>121.9324954300825</v>
      </c>
      <c r="M49" s="10">
        <f>INDEX(DriversGams!$A$5:$AN$24,MATCH(Drivers!$A49,DriversGams!$A$5:$A$24,0),MATCH(Drivers!M$3,DriversGams!$A$5:$AN$5,0))</f>
        <v>123.62702359051755</v>
      </c>
      <c r="N49" s="10">
        <f>INDEX(DriversGams!$A$5:$AN$24,MATCH(Drivers!$A49,DriversGams!$A$5:$A$24,0),MATCH(Drivers!N$3,DriversGams!$A$5:$AN$5,0))</f>
        <v>125.50520057825962</v>
      </c>
      <c r="O49" s="10">
        <f>INDEX(DriversGams!$A$5:$AN$24,MATCH(Drivers!$A49,DriversGams!$A$5:$A$24,0),MATCH(Drivers!O$3,DriversGams!$A$5:$AN$5,0))</f>
        <v>127.62005379029763</v>
      </c>
      <c r="P49" s="10">
        <f>INDEX(DriversGams!$A$5:$AN$24,MATCH(Drivers!$A49,DriversGams!$A$5:$A$24,0),MATCH(Drivers!P$3,DriversGams!$A$5:$AN$5,0))</f>
        <v>129.71571417226133</v>
      </c>
      <c r="Q49" s="10">
        <f>INDEX(DriversGams!$A$5:$AN$24,MATCH(Drivers!$A49,DriversGams!$A$5:$A$24,0),MATCH(Drivers!Q$3,DriversGams!$A$5:$AN$5,0))</f>
        <v>132.08338347170783</v>
      </c>
      <c r="R49" s="10">
        <f>INDEX(DriversGams!$A$5:$AN$24,MATCH(Drivers!$A49,DriversGams!$A$5:$A$24,0),MATCH(Drivers!R$3,DriversGams!$A$5:$AN$5,0))</f>
        <v>134.45700006708503</v>
      </c>
      <c r="S49" s="10">
        <f>INDEX(DriversGams!$A$5:$AN$24,MATCH(Drivers!$A49,DriversGams!$A$5:$A$24,0),MATCH(Drivers!S$3,DriversGams!$A$5:$AN$5,0))</f>
        <v>137.09836521296253</v>
      </c>
      <c r="T49" s="10">
        <f>INDEX(DriversGams!$A$5:$AN$24,MATCH(Drivers!$A49,DriversGams!$A$5:$A$24,0),MATCH(Drivers!T$3,DriversGams!$A$5:$AN$5,0))</f>
        <v>140.19130736183189</v>
      </c>
      <c r="U49" s="10">
        <f>INDEX(DriversGams!$A$5:$AN$24,MATCH(Drivers!$A49,DriversGams!$A$5:$A$24,0),MATCH(Drivers!U$3,DriversGams!$A$5:$AN$5,0))</f>
        <v>142.89883193627665</v>
      </c>
      <c r="V49" s="10">
        <f>INDEX(DriversGams!$A$5:$AN$24,MATCH(Drivers!$A49,DriversGams!$A$5:$A$24,0),MATCH(Drivers!V$3,DriversGams!$A$5:$AN$5,0))</f>
        <v>146.416830091278</v>
      </c>
      <c r="W49" s="10">
        <f>INDEX(DriversGams!$A$5:$AN$24,MATCH(Drivers!$A49,DriversGams!$A$5:$A$24,0),MATCH(Drivers!W$3,DriversGams!$A$5:$AN$5,0))</f>
        <v>150.32704805551441</v>
      </c>
      <c r="X49" s="10">
        <f>INDEX(DriversGams!$A$5:$AN$24,MATCH(Drivers!$A49,DriversGams!$A$5:$A$24,0),MATCH(Drivers!X$3,DriversGams!$A$5:$AN$5,0))</f>
        <v>154.27326576870362</v>
      </c>
      <c r="Y49" s="10">
        <f>INDEX(DriversGams!$A$5:$AN$24,MATCH(Drivers!$A49,DriversGams!$A$5:$A$24,0),MATCH(Drivers!Y$3,DriversGams!$A$5:$AN$5,0))</f>
        <v>158.27859136568114</v>
      </c>
      <c r="Z49" s="10">
        <f>INDEX(DriversGams!$A$5:$AN$24,MATCH(Drivers!$A49,DriversGams!$A$5:$A$24,0),MATCH(Drivers!Z$3,DriversGams!$A$5:$AN$5,0))</f>
        <v>163.20085651583867</v>
      </c>
      <c r="AA49" s="10">
        <f>INDEX(DriversGams!$A$5:$AN$24,MATCH(Drivers!$A49,DriversGams!$A$5:$A$24,0),MATCH(Drivers!AA$3,DriversGams!$A$5:$AN$5,0))</f>
        <v>167.64829971739297</v>
      </c>
      <c r="AB49" s="10">
        <f>INDEX(DriversGams!$A$5:$AN$24,MATCH(Drivers!$A49,DriversGams!$A$5:$A$24,0),MATCH(Drivers!AB$3,DriversGams!$A$5:$AN$5,0))</f>
        <v>172.15985376506998</v>
      </c>
      <c r="AC49" s="10">
        <f>INDEX(DriversGams!$A$5:$AN$24,MATCH(Drivers!$A49,DriversGams!$A$5:$A$24,0),MATCH(Drivers!AC$3,DriversGams!$A$5:$AN$5,0))</f>
        <v>176.52673826725913</v>
      </c>
      <c r="AD49" s="10">
        <f>INDEX(DriversGams!$A$5:$AN$24,MATCH(Drivers!$A49,DriversGams!$A$5:$A$24,0),MATCH(Drivers!AD$3,DriversGams!$A$5:$AN$5,0))</f>
        <v>180.99322799680004</v>
      </c>
      <c r="AE49" s="10">
        <f>INDEX(DriversGams!$A$5:$AN$24,MATCH(Drivers!$A49,DriversGams!$A$5:$A$24,0),MATCH(Drivers!AE$3,DriversGams!$A$5:$AN$5,0))</f>
        <v>185.67685214636796</v>
      </c>
      <c r="AF49" s="10">
        <f>INDEX(DriversGams!$A$5:$AN$24,MATCH(Drivers!$A49,DriversGams!$A$5:$A$24,0),MATCH(Drivers!AF$3,DriversGams!$A$5:$AN$5,0))</f>
        <v>210.08114775468417</v>
      </c>
      <c r="AG49" s="10">
        <f>INDEX(DriversGams!$A$5:$AN$24,MATCH(Drivers!$A49,DriversGams!$A$5:$A$24,0),MATCH(Drivers!AG$3,DriversGams!$A$5:$AN$5,0))</f>
        <v>236.52589767309942</v>
      </c>
      <c r="AH49" s="126"/>
      <c r="AI49" s="126"/>
      <c r="AJ49" s="126"/>
      <c r="AK49" s="126"/>
      <c r="AL49" s="126"/>
      <c r="AM49" s="126"/>
      <c r="AO49" s="338">
        <f t="shared" si="82"/>
        <v>7</v>
      </c>
    </row>
    <row r="50" spans="1:41" s="361" customFormat="1">
      <c r="A50" s="134" t="s">
        <v>710</v>
      </c>
      <c r="B50" s="361">
        <f t="shared" si="81"/>
        <v>8</v>
      </c>
      <c r="C50" s="331">
        <v>82.179491217841601</v>
      </c>
      <c r="D50" s="10">
        <f>INDEX(DriversGams!$A$5:$AN$24,MATCH(Drivers!$A50,DriversGams!$A$5:$A$24,0),MATCH(Drivers!D$3,DriversGams!$A$5:$AN$5,0))</f>
        <v>84.50800443971292</v>
      </c>
      <c r="E50" s="10">
        <f>INDEX(DriversGams!$A$5:$AN$24,MATCH(Drivers!$A50,DriversGams!$A$5:$A$24,0),MATCH(Drivers!E$3,DriversGams!$A$5:$AN$5,0))</f>
        <v>85.066200384740085</v>
      </c>
      <c r="F50" s="10">
        <f>INDEX(DriversGams!$A$5:$AN$24,MATCH(Drivers!$A50,DriversGams!$A$5:$A$24,0),MATCH(Drivers!F$3,DriversGams!$A$5:$AN$5,0))</f>
        <v>87.862857691775162</v>
      </c>
      <c r="G50" s="10">
        <f>INDEX(DriversGams!$A$5:$AN$24,MATCH(Drivers!$A50,DriversGams!$A$5:$A$24,0),MATCH(Drivers!G$3,DriversGams!$A$5:$AN$5,0))</f>
        <v>86.596312415163254</v>
      </c>
      <c r="H50" s="10">
        <f>INDEX(DriversGams!$A$5:$AN$24,MATCH(Drivers!$A50,DriversGams!$A$5:$A$24,0),MATCH(Drivers!H$3,DriversGams!$A$5:$AN$5,0))</f>
        <v>89.109068351547464</v>
      </c>
      <c r="I50" s="10">
        <f>INDEX(DriversGams!$A$5:$AN$24,MATCH(Drivers!$A50,DriversGams!$A$5:$A$24,0),MATCH(Drivers!I$3,DriversGams!$A$5:$AN$5,0))</f>
        <v>88.501535503459252</v>
      </c>
      <c r="J50" s="10">
        <f>INDEX(DriversGams!$A$5:$AN$24,MATCH(Drivers!$A50,DriversGams!$A$5:$A$24,0),MATCH(Drivers!J$3,DriversGams!$A$5:$AN$5,0))</f>
        <v>87.397574765903016</v>
      </c>
      <c r="K50" s="10">
        <f>INDEX(DriversGams!$A$5:$AN$24,MATCH(Drivers!$A50,DriversGams!$A$5:$A$24,0),MATCH(Drivers!K$3,DriversGams!$A$5:$AN$5,0))</f>
        <v>80.125399958058949</v>
      </c>
      <c r="L50" s="10">
        <f>INDEX(DriversGams!$A$5:$AN$24,MATCH(Drivers!$A50,DriversGams!$A$5:$A$24,0),MATCH(Drivers!L$3,DriversGams!$A$5:$AN$5,0))</f>
        <v>81.288330286721674</v>
      </c>
      <c r="M50" s="10">
        <f>INDEX(DriversGams!$A$5:$AN$24,MATCH(Drivers!$A50,DriversGams!$A$5:$A$24,0),MATCH(Drivers!M$3,DriversGams!$A$5:$AN$5,0))</f>
        <v>82.418015727011721</v>
      </c>
      <c r="N50" s="10">
        <f>INDEX(DriversGams!$A$5:$AN$24,MATCH(Drivers!$A50,DriversGams!$A$5:$A$24,0),MATCH(Drivers!N$3,DriversGams!$A$5:$AN$5,0))</f>
        <v>83.67013371883975</v>
      </c>
      <c r="O50" s="10">
        <f>INDEX(DriversGams!$A$5:$AN$24,MATCH(Drivers!$A50,DriversGams!$A$5:$A$24,0),MATCH(Drivers!O$3,DriversGams!$A$5:$AN$5,0))</f>
        <v>85.080035860198436</v>
      </c>
      <c r="P50" s="10">
        <f>INDEX(DriversGams!$A$5:$AN$24,MATCH(Drivers!$A50,DriversGams!$A$5:$A$24,0),MATCH(Drivers!P$3,DriversGams!$A$5:$AN$5,0))</f>
        <v>86.477142781507553</v>
      </c>
      <c r="Q50" s="10">
        <f>INDEX(DriversGams!$A$5:$AN$24,MATCH(Drivers!$A50,DriversGams!$A$5:$A$24,0),MATCH(Drivers!Q$3,DriversGams!$A$5:$AN$5,0))</f>
        <v>88.05558898113857</v>
      </c>
      <c r="R50" s="10">
        <f>INDEX(DriversGams!$A$5:$AN$24,MATCH(Drivers!$A50,DriversGams!$A$5:$A$24,0),MATCH(Drivers!R$3,DriversGams!$A$5:$AN$5,0))</f>
        <v>89.638000044723356</v>
      </c>
      <c r="S50" s="10">
        <f>INDEX(DriversGams!$A$5:$AN$24,MATCH(Drivers!$A50,DriversGams!$A$5:$A$24,0),MATCH(Drivers!S$3,DriversGams!$A$5:$AN$5,0))</f>
        <v>91.398910141975037</v>
      </c>
      <c r="T50" s="10">
        <f>INDEX(DriversGams!$A$5:$AN$24,MATCH(Drivers!$A50,DriversGams!$A$5:$A$24,0),MATCH(Drivers!T$3,DriversGams!$A$5:$AN$5,0))</f>
        <v>93.460871574554602</v>
      </c>
      <c r="U50" s="10">
        <f>INDEX(DriversGams!$A$5:$AN$24,MATCH(Drivers!$A50,DriversGams!$A$5:$A$24,0),MATCH(Drivers!U$3,DriversGams!$A$5:$AN$5,0))</f>
        <v>95.265887957517776</v>
      </c>
      <c r="V50" s="10">
        <f>INDEX(DriversGams!$A$5:$AN$24,MATCH(Drivers!$A50,DriversGams!$A$5:$A$24,0),MATCH(Drivers!V$3,DriversGams!$A$5:$AN$5,0))</f>
        <v>97.611220060852006</v>
      </c>
      <c r="W50" s="10">
        <f>INDEX(DriversGams!$A$5:$AN$24,MATCH(Drivers!$A50,DriversGams!$A$5:$A$24,0),MATCH(Drivers!W$3,DriversGams!$A$5:$AN$5,0))</f>
        <v>100.21803203700961</v>
      </c>
      <c r="X50" s="10">
        <f>INDEX(DriversGams!$A$5:$AN$24,MATCH(Drivers!$A50,DriversGams!$A$5:$A$24,0),MATCH(Drivers!X$3,DriversGams!$A$5:$AN$5,0))</f>
        <v>102.84884384580242</v>
      </c>
      <c r="Y50" s="10">
        <f>INDEX(DriversGams!$A$5:$AN$24,MATCH(Drivers!$A50,DriversGams!$A$5:$A$24,0),MATCH(Drivers!Y$3,DriversGams!$A$5:$AN$5,0))</f>
        <v>105.5190609104541</v>
      </c>
      <c r="Z50" s="10">
        <f>INDEX(DriversGams!$A$5:$AN$24,MATCH(Drivers!$A50,DriversGams!$A$5:$A$24,0),MATCH(Drivers!Z$3,DriversGams!$A$5:$AN$5,0))</f>
        <v>108.80057101055911</v>
      </c>
      <c r="AA50" s="10">
        <f>INDEX(DriversGams!$A$5:$AN$24,MATCH(Drivers!$A50,DriversGams!$A$5:$A$24,0),MATCH(Drivers!AA$3,DriversGams!$A$5:$AN$5,0))</f>
        <v>111.76553314492865</v>
      </c>
      <c r="AB50" s="10">
        <f>INDEX(DriversGams!$A$5:$AN$24,MATCH(Drivers!$A50,DriversGams!$A$5:$A$24,0),MATCH(Drivers!AB$3,DriversGams!$A$5:$AN$5,0))</f>
        <v>114.77323584337999</v>
      </c>
      <c r="AC50" s="10">
        <f>INDEX(DriversGams!$A$5:$AN$24,MATCH(Drivers!$A50,DriversGams!$A$5:$A$24,0),MATCH(Drivers!AC$3,DriversGams!$A$5:$AN$5,0))</f>
        <v>117.68449217817277</v>
      </c>
      <c r="AD50" s="10">
        <f>INDEX(DriversGams!$A$5:$AN$24,MATCH(Drivers!$A50,DriversGams!$A$5:$A$24,0),MATCH(Drivers!AD$3,DriversGams!$A$5:$AN$5,0))</f>
        <v>120.66215199786672</v>
      </c>
      <c r="AE50" s="10">
        <f>INDEX(DriversGams!$A$5:$AN$24,MATCH(Drivers!$A50,DriversGams!$A$5:$A$24,0),MATCH(Drivers!AE$3,DriversGams!$A$5:$AN$5,0))</f>
        <v>123.78456809757866</v>
      </c>
      <c r="AF50" s="10">
        <f>INDEX(DriversGams!$A$5:$AN$24,MATCH(Drivers!$A50,DriversGams!$A$5:$A$24,0),MATCH(Drivers!AF$3,DriversGams!$A$5:$AN$5,0))</f>
        <v>140.05409850312279</v>
      </c>
      <c r="AG50" s="10">
        <f>INDEX(DriversGams!$A$5:$AN$24,MATCH(Drivers!$A50,DriversGams!$A$5:$A$24,0),MATCH(Drivers!AG$3,DriversGams!$A$5:$AN$5,0))</f>
        <v>157.68393178206631</v>
      </c>
      <c r="AH50" s="126"/>
      <c r="AI50" s="126"/>
      <c r="AJ50" s="126"/>
      <c r="AK50" s="126"/>
      <c r="AL50" s="126"/>
      <c r="AM50" s="126"/>
      <c r="AO50" s="361">
        <f t="shared" si="82"/>
        <v>8</v>
      </c>
    </row>
    <row r="51" spans="1:41" s="338" customFormat="1">
      <c r="A51" s="134" t="s">
        <v>527</v>
      </c>
      <c r="B51" s="361">
        <f t="shared" si="81"/>
        <v>9</v>
      </c>
      <c r="C51" s="331">
        <v>10.112362730183554</v>
      </c>
      <c r="D51" s="10">
        <f>INDEX(DriversGams!$A$5:$AN$24,MATCH(Drivers!$A51,DriversGams!$A$5:$A$24,0),MATCH(Drivers!D$3,DriversGams!$A$5:$AN$5,0))</f>
        <v>8.5007203734218884</v>
      </c>
      <c r="E51" s="10">
        <f>INDEX(DriversGams!$A$5:$AN$24,MATCH(Drivers!$A51,DriversGams!$A$5:$A$24,0),MATCH(Drivers!E$3,DriversGams!$A$5:$AN$5,0))</f>
        <v>7.7653014266725382</v>
      </c>
      <c r="F51" s="10">
        <f>INDEX(DriversGams!$A$5:$AN$24,MATCH(Drivers!$A51,DriversGams!$A$5:$A$24,0),MATCH(Drivers!F$3,DriversGams!$A$5:$AN$5,0))</f>
        <v>7.8585582183696561</v>
      </c>
      <c r="G51" s="10">
        <f>INDEX(DriversGams!$A$5:$AN$24,MATCH(Drivers!$A51,DriversGams!$A$5:$A$24,0),MATCH(Drivers!G$3,DriversGams!$A$5:$AN$5,0))</f>
        <v>7.6166575811777113</v>
      </c>
      <c r="H51" s="10">
        <f>INDEX(DriversGams!$A$5:$AN$24,MATCH(Drivers!$A51,DriversGams!$A$5:$A$24,0),MATCH(Drivers!H$3,DriversGams!$A$5:$AN$5,0))</f>
        <v>7.2676899905857173</v>
      </c>
      <c r="I51" s="10">
        <f>INDEX(DriversGams!$A$5:$AN$24,MATCH(Drivers!$A51,DriversGams!$A$5:$A$24,0),MATCH(Drivers!I$3,DriversGams!$A$5:$AN$5,0))</f>
        <v>7.0928076077901956</v>
      </c>
      <c r="J51" s="10">
        <f>INDEX(DriversGams!$A$5:$AN$24,MATCH(Drivers!$A51,DriversGams!$A$5:$A$24,0),MATCH(Drivers!J$3,DriversGams!$A$5:$AN$5,0))</f>
        <v>6.7895805384473107</v>
      </c>
      <c r="K51" s="10">
        <f>INDEX(DriversGams!$A$5:$AN$24,MATCH(Drivers!$A51,DriversGams!$A$5:$A$24,0),MATCH(Drivers!K$3,DriversGams!$A$5:$AN$5,0))</f>
        <v>5.5395441341179819</v>
      </c>
      <c r="L51" s="10">
        <f>INDEX(DriversGams!$A$5:$AN$24,MATCH(Drivers!$A51,DriversGams!$A$5:$A$24,0),MATCH(Drivers!L$3,DriversGams!$A$5:$AN$5,0))</f>
        <v>5.6650824418180408</v>
      </c>
      <c r="M51" s="10">
        <f>INDEX(DriversGams!$A$5:$AN$24,MATCH(Drivers!$A51,DriversGams!$A$5:$A$24,0),MATCH(Drivers!M$3,DriversGams!$A$5:$AN$5,0))</f>
        <v>5.7151179539530679</v>
      </c>
      <c r="N51" s="10">
        <f>INDEX(DriversGams!$A$5:$AN$24,MATCH(Drivers!$A51,DriversGams!$A$5:$A$24,0),MATCH(Drivers!N$3,DriversGams!$A$5:$AN$5,0))</f>
        <v>5.7834214959080672</v>
      </c>
      <c r="O51" s="10">
        <f>INDEX(DriversGams!$A$5:$AN$24,MATCH(Drivers!$A51,DriversGams!$A$5:$A$24,0),MATCH(Drivers!O$3,DriversGams!$A$5:$AN$5,0))</f>
        <v>5.891744250290798</v>
      </c>
      <c r="P51" s="10">
        <f>INDEX(DriversGams!$A$5:$AN$24,MATCH(Drivers!$A51,DriversGams!$A$5:$A$24,0),MATCH(Drivers!P$3,DriversGams!$A$5:$AN$5,0))</f>
        <v>6.0386177502028104</v>
      </c>
      <c r="Q51" s="10">
        <f>INDEX(DriversGams!$A$5:$AN$24,MATCH(Drivers!$A51,DriversGams!$A$5:$A$24,0),MATCH(Drivers!Q$3,DriversGams!$A$5:$AN$5,0))</f>
        <v>6.1810468439326582</v>
      </c>
      <c r="R51" s="10">
        <f>INDEX(DriversGams!$A$5:$AN$24,MATCH(Drivers!$A51,DriversGams!$A$5:$A$24,0),MATCH(Drivers!R$3,DriversGams!$A$5:$AN$5,0))</f>
        <v>6.3307968903523228</v>
      </c>
      <c r="S51" s="10">
        <f>INDEX(DriversGams!$A$5:$AN$24,MATCH(Drivers!$A51,DriversGams!$A$5:$A$24,0),MATCH(Drivers!S$3,DriversGams!$A$5:$AN$5,0))</f>
        <v>6.5005469605789363</v>
      </c>
      <c r="T51" s="10">
        <f>INDEX(DriversGams!$A$5:$AN$24,MATCH(Drivers!$A51,DriversGams!$A$5:$A$24,0),MATCH(Drivers!T$3,DriversGams!$A$5:$AN$5,0))</f>
        <v>6.7469701193181173</v>
      </c>
      <c r="U51" s="10">
        <f>INDEX(DriversGams!$A$5:$AN$24,MATCH(Drivers!$A51,DriversGams!$A$5:$A$24,0),MATCH(Drivers!U$3,DriversGams!$A$5:$AN$5,0))</f>
        <v>6.9645438930507204</v>
      </c>
      <c r="V51" s="10">
        <f>INDEX(DriversGams!$A$5:$AN$24,MATCH(Drivers!$A51,DriversGams!$A$5:$A$24,0),MATCH(Drivers!V$3,DriversGams!$A$5:$AN$5,0))</f>
        <v>7.2642905837274876</v>
      </c>
      <c r="W51" s="10">
        <f>INDEX(DriversGams!$A$5:$AN$24,MATCH(Drivers!$A51,DriversGams!$A$5:$A$24,0),MATCH(Drivers!W$3,DriversGams!$A$5:$AN$5,0))</f>
        <v>7.6165217660109006</v>
      </c>
      <c r="X51" s="10">
        <f>INDEX(DriversGams!$A$5:$AN$24,MATCH(Drivers!$A51,DriversGams!$A$5:$A$24,0),MATCH(Drivers!X$3,DriversGams!$A$5:$AN$5,0))</f>
        <v>7.9708467351610119</v>
      </c>
      <c r="Y51" s="10">
        <f>INDEX(DriversGams!$A$5:$AN$24,MATCH(Drivers!$A51,DriversGams!$A$5:$A$24,0),MATCH(Drivers!Y$3,DriversGams!$A$5:$AN$5,0))</f>
        <v>8.3506559498367015</v>
      </c>
      <c r="Z51" s="10">
        <f>INDEX(DriversGams!$A$5:$AN$24,MATCH(Drivers!$A51,DriversGams!$A$5:$A$24,0),MATCH(Drivers!Z$3,DriversGams!$A$5:$AN$5,0))</f>
        <v>8.8308793056775485</v>
      </c>
      <c r="AA51" s="10">
        <f>INDEX(DriversGams!$A$5:$AN$24,MATCH(Drivers!$A51,DriversGams!$A$5:$A$24,0),MATCH(Drivers!AA$3,DriversGams!$A$5:$AN$5,0))</f>
        <v>9.2631119812253129</v>
      </c>
      <c r="AB51" s="10">
        <f>INDEX(DriversGams!$A$5:$AN$24,MATCH(Drivers!$A51,DriversGams!$A$5:$A$24,0),MATCH(Drivers!AB$3,DriversGams!$A$5:$AN$5,0))</f>
        <v>9.7001657965888324</v>
      </c>
      <c r="AC51" s="10">
        <f>INDEX(DriversGams!$A$5:$AN$24,MATCH(Drivers!$A51,DriversGams!$A$5:$A$24,0),MATCH(Drivers!AC$3,DriversGams!$A$5:$AN$5,0))</f>
        <v>10.122199009055521</v>
      </c>
      <c r="AD51" s="10">
        <f>INDEX(DriversGams!$A$5:$AN$24,MATCH(Drivers!$A51,DriversGams!$A$5:$A$24,0),MATCH(Drivers!AD$3,DriversGams!$A$5:$AN$5,0))</f>
        <v>10.548860068139749</v>
      </c>
      <c r="AE51" s="10">
        <f>INDEX(DriversGams!$A$5:$AN$24,MATCH(Drivers!$A51,DriversGams!$A$5:$A$24,0),MATCH(Drivers!AE$3,DriversGams!$A$5:$AN$5,0))</f>
        <v>10.988663855455595</v>
      </c>
      <c r="AF51" s="10">
        <f>INDEX(DriversGams!$A$5:$AN$24,MATCH(Drivers!$A51,DriversGams!$A$5:$A$24,0),MATCH(Drivers!AF$3,DriversGams!$A$5:$AN$5,0))</f>
        <v>13.093477295435996</v>
      </c>
      <c r="AG51" s="10">
        <f>INDEX(DriversGams!$A$5:$AN$24,MATCH(Drivers!$A51,DriversGams!$A$5:$A$24,0),MATCH(Drivers!AG$3,DriversGams!$A$5:$AN$5,0))</f>
        <v>14.97305467762345</v>
      </c>
      <c r="AH51" s="126"/>
      <c r="AI51" s="126"/>
      <c r="AJ51" s="126"/>
      <c r="AK51" s="126"/>
      <c r="AL51" s="126"/>
      <c r="AM51" s="126"/>
      <c r="AO51" s="338">
        <f>AO49+1</f>
        <v>8</v>
      </c>
    </row>
    <row r="52" spans="1:41" s="338" customFormat="1">
      <c r="A52" s="134" t="s">
        <v>526</v>
      </c>
      <c r="B52" s="361">
        <f t="shared" si="81"/>
        <v>10</v>
      </c>
      <c r="C52" s="331">
        <v>14.113350558119752</v>
      </c>
      <c r="D52" s="10">
        <f>INDEX(DriversGams!$A$5:$AN$24,MATCH(Drivers!$A52,DriversGams!$A$5:$A$24,0),MATCH(Drivers!D$3,DriversGams!$A$5:$AN$5,0))</f>
        <v>14.548721789119966</v>
      </c>
      <c r="E52" s="10">
        <f>INDEX(DriversGams!$A$5:$AN$24,MATCH(Drivers!$A52,DriversGams!$A$5:$A$24,0),MATCH(Drivers!E$3,DriversGams!$A$5:$AN$5,0))</f>
        <v>14.815418697580203</v>
      </c>
      <c r="F52" s="10">
        <f>INDEX(DriversGams!$A$5:$AN$24,MATCH(Drivers!$A52,DriversGams!$A$5:$A$24,0),MATCH(Drivers!F$3,DriversGams!$A$5:$AN$5,0))</f>
        <v>15.061372702819703</v>
      </c>
      <c r="G52" s="10">
        <f>INDEX(DriversGams!$A$5:$AN$24,MATCH(Drivers!$A52,DriversGams!$A$5:$A$24,0),MATCH(Drivers!G$3,DriversGams!$A$5:$AN$5,0))</f>
        <v>15.235873493159337</v>
      </c>
      <c r="H52" s="10">
        <f>INDEX(DriversGams!$A$5:$AN$24,MATCH(Drivers!$A52,DriversGams!$A$5:$A$24,0),MATCH(Drivers!H$3,DriversGams!$A$5:$AN$5,0))</f>
        <v>15.371374502079824</v>
      </c>
      <c r="I52" s="10">
        <f>INDEX(DriversGams!$A$5:$AN$24,MATCH(Drivers!$A52,DriversGams!$A$5:$A$24,0),MATCH(Drivers!I$3,DriversGams!$A$5:$AN$5,0))</f>
        <v>15.552383515448332</v>
      </c>
      <c r="J52" s="10">
        <f>INDEX(DriversGams!$A$5:$AN$24,MATCH(Drivers!$A52,DriversGams!$A$5:$A$24,0),MATCH(Drivers!J$3,DriversGams!$A$5:$AN$5,0))</f>
        <v>15.609153497571331</v>
      </c>
      <c r="K52" s="10">
        <f>INDEX(DriversGams!$A$5:$AN$24,MATCH(Drivers!$A52,DriversGams!$A$5:$A$24,0),MATCH(Drivers!K$3,DriversGams!$A$5:$AN$5,0))</f>
        <v>14.275724652406321</v>
      </c>
      <c r="L52" s="10">
        <f>INDEX(DriversGams!$A$5:$AN$24,MATCH(Drivers!$A52,DriversGams!$A$5:$A$24,0),MATCH(Drivers!L$3,DriversGams!$A$5:$AN$5,0))</f>
        <v>14.632592738141414</v>
      </c>
      <c r="M52" s="10">
        <f>INDEX(DriversGams!$A$5:$AN$24,MATCH(Drivers!$A52,DriversGams!$A$5:$A$24,0),MATCH(Drivers!M$3,DriversGams!$A$5:$AN$5,0))</f>
        <v>14.998829546275548</v>
      </c>
      <c r="N52" s="10">
        <f>INDEX(DriversGams!$A$5:$AN$24,MATCH(Drivers!$A52,DriversGams!$A$5:$A$24,0),MATCH(Drivers!N$3,DriversGams!$A$5:$AN$5,0))</f>
        <v>15.396795523093482</v>
      </c>
      <c r="O52" s="10">
        <f>INDEX(DriversGams!$A$5:$AN$24,MATCH(Drivers!$A52,DriversGams!$A$5:$A$24,0),MATCH(Drivers!O$3,DriversGams!$A$5:$AN$5,0))</f>
        <v>15.823820610150811</v>
      </c>
      <c r="P52" s="10">
        <f>INDEX(DriversGams!$A$5:$AN$24,MATCH(Drivers!$A52,DriversGams!$A$5:$A$24,0),MATCH(Drivers!P$3,DriversGams!$A$5:$AN$5,0))</f>
        <v>16.253232567458738</v>
      </c>
      <c r="Q52" s="10">
        <f>INDEX(DriversGams!$A$5:$AN$24,MATCH(Drivers!$A52,DriversGams!$A$5:$A$24,0),MATCH(Drivers!Q$3,DriversGams!$A$5:$AN$5,0))</f>
        <v>16.7257349793129</v>
      </c>
      <c r="R52" s="10">
        <f>INDEX(DriversGams!$A$5:$AN$24,MATCH(Drivers!$A52,DriversGams!$A$5:$A$24,0),MATCH(Drivers!R$3,DriversGams!$A$5:$AN$5,0))</f>
        <v>17.201748391427138</v>
      </c>
      <c r="S52" s="10">
        <f>INDEX(DriversGams!$A$5:$AN$24,MATCH(Drivers!$A52,DriversGams!$A$5:$A$24,0),MATCH(Drivers!S$3,DriversGams!$A$5:$AN$5,0))</f>
        <v>17.708895194433161</v>
      </c>
      <c r="T52" s="10">
        <f>INDEX(DriversGams!$A$5:$AN$24,MATCH(Drivers!$A52,DriversGams!$A$5:$A$24,0),MATCH(Drivers!T$3,DriversGams!$A$5:$AN$5,0))</f>
        <v>18.240242131053403</v>
      </c>
      <c r="U52" s="10">
        <f>INDEX(DriversGams!$A$5:$AN$24,MATCH(Drivers!$A52,DriversGams!$A$5:$A$24,0),MATCH(Drivers!U$3,DriversGams!$A$5:$AN$5,0))</f>
        <v>18.673472788437888</v>
      </c>
      <c r="V52" s="10">
        <f>INDEX(DriversGams!$A$5:$AN$24,MATCH(Drivers!$A52,DriversGams!$A$5:$A$24,0),MATCH(Drivers!V$3,DriversGams!$A$5:$AN$5,0))</f>
        <v>19.209896031686849</v>
      </c>
      <c r="W52" s="10">
        <f>INDEX(DriversGams!$A$5:$AN$24,MATCH(Drivers!$A52,DriversGams!$A$5:$A$24,0),MATCH(Drivers!W$3,DriversGams!$A$5:$AN$5,0))</f>
        <v>19.759109345897627</v>
      </c>
      <c r="X52" s="10">
        <f>INDEX(DriversGams!$A$5:$AN$24,MATCH(Drivers!$A52,DriversGams!$A$5:$A$24,0),MATCH(Drivers!X$3,DriversGams!$A$5:$AN$5,0))</f>
        <v>20.315924153008183</v>
      </c>
      <c r="Y52" s="10">
        <f>INDEX(DriversGams!$A$5:$AN$24,MATCH(Drivers!$A52,DriversGams!$A$5:$A$24,0),MATCH(Drivers!Y$3,DriversGams!$A$5:$AN$5,0))</f>
        <v>20.85546661362639</v>
      </c>
      <c r="Z52" s="10">
        <f>INDEX(DriversGams!$A$5:$AN$24,MATCH(Drivers!$A52,DriversGams!$A$5:$A$24,0),MATCH(Drivers!Z$3,DriversGams!$A$5:$AN$5,0))</f>
        <v>21.431818706447395</v>
      </c>
      <c r="AA52" s="10">
        <f>INDEX(DriversGams!$A$5:$AN$24,MATCH(Drivers!$A52,DriversGams!$A$5:$A$24,0),MATCH(Drivers!AA$3,DriversGams!$A$5:$AN$5,0))</f>
        <v>22.024541155299971</v>
      </c>
      <c r="AB52" s="10">
        <f>INDEX(DriversGams!$A$5:$AN$24,MATCH(Drivers!$A52,DriversGams!$A$5:$A$24,0),MATCH(Drivers!AB$3,DriversGams!$A$5:$AN$5,0))</f>
        <v>22.636627065976988</v>
      </c>
      <c r="AC52" s="10">
        <f>INDEX(DriversGams!$A$5:$AN$24,MATCH(Drivers!$A52,DriversGams!$A$5:$A$24,0),MATCH(Drivers!AC$3,DriversGams!$A$5:$AN$5,0))</f>
        <v>23.238211464117626</v>
      </c>
      <c r="AD52" s="10">
        <f>INDEX(DriversGams!$A$5:$AN$24,MATCH(Drivers!$A52,DriversGams!$A$5:$A$24,0),MATCH(Drivers!AD$3,DriversGams!$A$5:$AN$5,0))</f>
        <v>23.860936149160427</v>
      </c>
      <c r="AE52" s="10">
        <f>INDEX(DriversGams!$A$5:$AN$24,MATCH(Drivers!$A52,DriversGams!$A$5:$A$24,0),MATCH(Drivers!AE$3,DriversGams!$A$5:$AN$5,0))</f>
        <v>24.521037099566129</v>
      </c>
      <c r="AF52" s="10">
        <f>INDEX(DriversGams!$A$5:$AN$24,MATCH(Drivers!$A52,DriversGams!$A$5:$A$24,0),MATCH(Drivers!AF$3,DriversGams!$A$5:$AN$5,0))</f>
        <v>28.306253513157241</v>
      </c>
      <c r="AG52" s="10">
        <f>INDEX(DriversGams!$A$5:$AN$24,MATCH(Drivers!$A52,DriversGams!$A$5:$A$24,0),MATCH(Drivers!AG$3,DriversGams!$A$5:$AN$5,0))</f>
        <v>32.582524336641313</v>
      </c>
      <c r="AH52" s="126"/>
      <c r="AI52" s="126"/>
      <c r="AJ52" s="126"/>
      <c r="AK52" s="126"/>
      <c r="AL52" s="126"/>
      <c r="AM52" s="126"/>
      <c r="AO52" s="338">
        <f t="shared" si="82"/>
        <v>9</v>
      </c>
    </row>
    <row r="53" spans="1:41" s="338" customFormat="1">
      <c r="A53" s="134" t="s">
        <v>523</v>
      </c>
      <c r="B53" s="338">
        <f t="shared" si="81"/>
        <v>11</v>
      </c>
      <c r="C53" s="331">
        <v>235.49802282756352</v>
      </c>
      <c r="D53" s="10">
        <f>INDEX(DriversGams!$A$5:$AN$24,MATCH(Drivers!$A53,DriversGams!$A$5:$A$24,0),MATCH(Drivers!D$3,DriversGams!$A$5:$AN$5,0))</f>
        <v>242.13307836562956</v>
      </c>
      <c r="E53" s="10">
        <f>INDEX(DriversGams!$A$5:$AN$24,MATCH(Drivers!$A53,DriversGams!$A$5:$A$24,0),MATCH(Drivers!E$3,DriversGams!$A$5:$AN$5,0))</f>
        <v>246.28265922314233</v>
      </c>
      <c r="F53" s="10">
        <f>INDEX(DriversGams!$A$5:$AN$24,MATCH(Drivers!$A53,DriversGams!$A$5:$A$24,0),MATCH(Drivers!F$3,DriversGams!$A$5:$AN$5,0))</f>
        <v>249.43440425835786</v>
      </c>
      <c r="G53" s="10">
        <f>INDEX(DriversGams!$A$5:$AN$24,MATCH(Drivers!$A53,DriversGams!$A$5:$A$24,0),MATCH(Drivers!G$3,DriversGams!$A$5:$AN$5,0))</f>
        <v>251.65581640876391</v>
      </c>
      <c r="H53" s="10">
        <f>INDEX(DriversGams!$A$5:$AN$24,MATCH(Drivers!$A53,DriversGams!$A$5:$A$24,0),MATCH(Drivers!H$3,DriversGams!$A$5:$AN$5,0))</f>
        <v>252.75021516356861</v>
      </c>
      <c r="I53" s="10">
        <f>INDEX(DriversGams!$A$5:$AN$24,MATCH(Drivers!$A53,DriversGams!$A$5:$A$24,0),MATCH(Drivers!I$3,DriversGams!$A$5:$AN$5,0))</f>
        <v>255.36564207593528</v>
      </c>
      <c r="J53" s="10">
        <f>INDEX(DriversGams!$A$5:$AN$24,MATCH(Drivers!$A53,DriversGams!$A$5:$A$24,0),MATCH(Drivers!J$3,DriversGams!$A$5:$AN$5,0))</f>
        <v>255.83896455730644</v>
      </c>
      <c r="K53" s="10">
        <f>INDEX(DriversGams!$A$5:$AN$24,MATCH(Drivers!$A53,DriversGams!$A$5:$A$24,0),MATCH(Drivers!K$3,DriversGams!$A$5:$AN$5,0))</f>
        <v>231.21220107940408</v>
      </c>
      <c r="L53" s="10">
        <f>INDEX(DriversGams!$A$5:$AN$24,MATCH(Drivers!$A53,DriversGams!$A$5:$A$24,0),MATCH(Drivers!L$3,DriversGams!$A$5:$AN$5,0))</f>
        <v>237.27430963578766</v>
      </c>
      <c r="M53" s="10">
        <f>INDEX(DriversGams!$A$5:$AN$24,MATCH(Drivers!$A53,DriversGams!$A$5:$A$24,0),MATCH(Drivers!M$3,DriversGams!$A$5:$AN$5,0))</f>
        <v>243.43820579760768</v>
      </c>
      <c r="N53" s="10">
        <f>INDEX(DriversGams!$A$5:$AN$24,MATCH(Drivers!$A53,DriversGams!$A$5:$A$24,0),MATCH(Drivers!N$3,DriversGams!$A$5:$AN$5,0))</f>
        <v>250.0252729216615</v>
      </c>
      <c r="O53" s="10">
        <f>INDEX(DriversGams!$A$5:$AN$24,MATCH(Drivers!$A53,DriversGams!$A$5:$A$24,0),MATCH(Drivers!O$3,DriversGams!$A$5:$AN$5,0))</f>
        <v>257.0393389716665</v>
      </c>
      <c r="P53" s="10">
        <f>INDEX(DriversGams!$A$5:$AN$24,MATCH(Drivers!$A53,DriversGams!$A$5:$A$24,0),MATCH(Drivers!P$3,DriversGams!$A$5:$AN$5,0))</f>
        <v>264.01983750733473</v>
      </c>
      <c r="Q53" s="10">
        <f>INDEX(DriversGams!$A$5:$AN$24,MATCH(Drivers!$A53,DriversGams!$A$5:$A$24,0),MATCH(Drivers!Q$3,DriversGams!$A$5:$AN$5,0))</f>
        <v>271.72429020362813</v>
      </c>
      <c r="R53" s="10">
        <f>INDEX(DriversGams!$A$5:$AN$24,MATCH(Drivers!$A53,DriversGams!$A$5:$A$24,0),MATCH(Drivers!R$3,DriversGams!$A$5:$AN$5,0))</f>
        <v>279.56215318997283</v>
      </c>
      <c r="S53" s="10">
        <f>INDEX(DriversGams!$A$5:$AN$24,MATCH(Drivers!$A53,DriversGams!$A$5:$A$24,0),MATCH(Drivers!S$3,DriversGams!$A$5:$AN$5,0))</f>
        <v>287.85104341651504</v>
      </c>
      <c r="T53" s="10">
        <f>INDEX(DriversGams!$A$5:$AN$24,MATCH(Drivers!$A53,DriversGams!$A$5:$A$24,0),MATCH(Drivers!T$3,DriversGams!$A$5:$AN$5,0))</f>
        <v>296.17218841670399</v>
      </c>
      <c r="U53" s="10">
        <f>INDEX(DriversGams!$A$5:$AN$24,MATCH(Drivers!$A53,DriversGams!$A$5:$A$24,0),MATCH(Drivers!U$3,DriversGams!$A$5:$AN$5,0))</f>
        <v>303.16223965681729</v>
      </c>
      <c r="V53" s="10">
        <f>INDEX(DriversGams!$A$5:$AN$24,MATCH(Drivers!$A53,DriversGams!$A$5:$A$24,0),MATCH(Drivers!V$3,DriversGams!$A$5:$AN$5,0))</f>
        <v>311.91377494075573</v>
      </c>
      <c r="W53" s="10">
        <f>INDEX(DriversGams!$A$5:$AN$24,MATCH(Drivers!$A53,DriversGams!$A$5:$A$24,0),MATCH(Drivers!W$3,DriversGams!$A$5:$AN$5,0))</f>
        <v>320.90515779680265</v>
      </c>
      <c r="X53" s="10">
        <f>INDEX(DriversGams!$A$5:$AN$24,MATCH(Drivers!$A53,DriversGams!$A$5:$A$24,0),MATCH(Drivers!X$3,DriversGams!$A$5:$AN$5,0))</f>
        <v>329.99635652965821</v>
      </c>
      <c r="Y53" s="10">
        <f>INDEX(DriversGams!$A$5:$AN$24,MATCH(Drivers!$A53,DriversGams!$A$5:$A$24,0),MATCH(Drivers!Y$3,DriversGams!$A$5:$AN$5,0))</f>
        <v>338.83792660845495</v>
      </c>
      <c r="Z53" s="10">
        <f>INDEX(DriversGams!$A$5:$AN$24,MATCH(Drivers!$A53,DriversGams!$A$5:$A$24,0),MATCH(Drivers!Z$3,DriversGams!$A$5:$AN$5,0))</f>
        <v>348.33269322166962</v>
      </c>
      <c r="AA53" s="10">
        <f>INDEX(DriversGams!$A$5:$AN$24,MATCH(Drivers!$A53,DriversGams!$A$5:$A$24,0),MATCH(Drivers!AA$3,DriversGams!$A$5:$AN$5,0))</f>
        <v>357.99703019358316</v>
      </c>
      <c r="AB53" s="10">
        <f>INDEX(DriversGams!$A$5:$AN$24,MATCH(Drivers!$A53,DriversGams!$A$5:$A$24,0),MATCH(Drivers!AB$3,DriversGams!$A$5:$AN$5,0))</f>
        <v>368.00188053319943</v>
      </c>
      <c r="AC53" s="10">
        <f>INDEX(DriversGams!$A$5:$AN$24,MATCH(Drivers!$A53,DriversGams!$A$5:$A$24,0),MATCH(Drivers!AC$3,DriversGams!$A$5:$AN$5,0))</f>
        <v>377.85666663181792</v>
      </c>
      <c r="AD53" s="10">
        <f>INDEX(DriversGams!$A$5:$AN$24,MATCH(Drivers!$A53,DriversGams!$A$5:$A$24,0),MATCH(Drivers!AD$3,DriversGams!$A$5:$AN$5,0))</f>
        <v>388.05037117851231</v>
      </c>
      <c r="AE53" s="10">
        <f>INDEX(DriversGams!$A$5:$AN$24,MATCH(Drivers!$A53,DriversGams!$A$5:$A$24,0),MATCH(Drivers!AE$3,DriversGams!$A$5:$AN$5,0))</f>
        <v>398.85002792330147</v>
      </c>
      <c r="AF53" s="10">
        <f>INDEX(DriversGams!$A$5:$AN$24,MATCH(Drivers!$A53,DriversGams!$A$5:$A$24,0),MATCH(Drivers!AF$3,DriversGams!$A$5:$AN$5,0))</f>
        <v>460.1203754889417</v>
      </c>
      <c r="AG53" s="10">
        <f>INDEX(DriversGams!$A$5:$AN$24,MATCH(Drivers!$A53,DriversGams!$A$5:$A$24,0),MATCH(Drivers!AG$3,DriversGams!$A$5:$AN$5,0))</f>
        <v>529.36224934657764</v>
      </c>
      <c r="AH53" s="126"/>
      <c r="AI53" s="126"/>
      <c r="AJ53" s="126"/>
      <c r="AK53" s="126"/>
      <c r="AL53" s="126"/>
      <c r="AM53" s="126"/>
      <c r="AO53" s="338">
        <f t="shared" si="82"/>
        <v>10</v>
      </c>
    </row>
    <row r="54" spans="1:41" s="338" customFormat="1">
      <c r="A54" s="134" t="s">
        <v>529</v>
      </c>
      <c r="B54" s="338">
        <f t="shared" si="81"/>
        <v>12</v>
      </c>
      <c r="C54" s="331">
        <v>27.516308224731535</v>
      </c>
      <c r="D54" s="10">
        <f>INDEX(DriversGams!$A$5:$AN$24,MATCH(Drivers!$A54,DriversGams!$A$5:$A$24,0),MATCH(Drivers!D$3,DriversGams!$A$5:$AN$5,0))</f>
        <v>26.933321910754717</v>
      </c>
      <c r="E54" s="10">
        <f>INDEX(DriversGams!$A$5:$AN$24,MATCH(Drivers!$A54,DriversGams!$A$5:$A$24,0),MATCH(Drivers!E$3,DriversGams!$A$5:$AN$5,0))</f>
        <v>26.357240851505608</v>
      </c>
      <c r="F54" s="10">
        <f>INDEX(DriversGams!$A$5:$AN$24,MATCH(Drivers!$A54,DriversGams!$A$5:$A$24,0),MATCH(Drivers!F$3,DriversGams!$A$5:$AN$5,0))</f>
        <v>25.784669574259389</v>
      </c>
      <c r="G54" s="10">
        <f>INDEX(DriversGams!$A$5:$AN$24,MATCH(Drivers!$A54,DriversGams!$A$5:$A$24,0),MATCH(Drivers!G$3,DriversGams!$A$5:$AN$5,0))</f>
        <v>25.784669574259372</v>
      </c>
      <c r="H54" s="10">
        <f>INDEX(DriversGams!$A$5:$AN$24,MATCH(Drivers!$A54,DriversGams!$A$5:$A$24,0),MATCH(Drivers!H$3,DriversGams!$A$5:$AN$5,0))</f>
        <v>25.792154377886234</v>
      </c>
      <c r="I54" s="10">
        <f>INDEX(DriversGams!$A$5:$AN$24,MATCH(Drivers!$A54,DriversGams!$A$5:$A$24,0),MATCH(Drivers!I$3,DriversGams!$A$5:$AN$5,0))</f>
        <v>25.78096221762112</v>
      </c>
      <c r="J54" s="10">
        <f>INDEX(DriversGams!$A$5:$AN$24,MATCH(Drivers!$A54,DriversGams!$A$5:$A$24,0),MATCH(Drivers!J$3,DriversGams!$A$5:$AN$5,0))</f>
        <v>25.777254860982886</v>
      </c>
      <c r="K54" s="10">
        <f>INDEX(DriversGams!$A$5:$AN$24,MATCH(Drivers!$A54,DriversGams!$A$5:$A$24,0),MATCH(Drivers!K$3,DriversGams!$A$5:$AN$5,0))</f>
        <v>25.780962217621408</v>
      </c>
      <c r="L54" s="10">
        <f>INDEX(DriversGams!$A$5:$AN$24,MATCH(Drivers!$A54,DriversGams!$A$5:$A$24,0),MATCH(Drivers!L$3,DriversGams!$A$5:$AN$5,0))</f>
        <v>25.780962217621408</v>
      </c>
      <c r="M54" s="10">
        <f>INDEX(DriversGams!$A$5:$AN$24,MATCH(Drivers!$A54,DriversGams!$A$5:$A$24,0),MATCH(Drivers!M$3,DriversGams!$A$5:$AN$5,0))</f>
        <v>25.780962217621404</v>
      </c>
      <c r="N54" s="10">
        <f>INDEX(DriversGams!$A$5:$AN$24,MATCH(Drivers!$A54,DriversGams!$A$5:$A$24,0),MATCH(Drivers!N$3,DriversGams!$A$5:$AN$5,0))</f>
        <v>25.780962217621397</v>
      </c>
      <c r="O54" s="10">
        <f>INDEX(DriversGams!$A$5:$AN$24,MATCH(Drivers!$A54,DriversGams!$A$5:$A$24,0),MATCH(Drivers!O$3,DriversGams!$A$5:$AN$5,0))</f>
        <v>25.780962217621397</v>
      </c>
      <c r="P54" s="10">
        <f>INDEX(DriversGams!$A$5:$AN$24,MATCH(Drivers!$A54,DriversGams!$A$5:$A$24,0),MATCH(Drivers!P$3,DriversGams!$A$5:$AN$5,0))</f>
        <v>25.221712610799649</v>
      </c>
      <c r="Q54" s="10">
        <f>INDEX(DriversGams!$A$5:$AN$24,MATCH(Drivers!$A54,DriversGams!$A$5:$A$24,0),MATCH(Drivers!Q$3,DriversGams!$A$5:$AN$5,0))</f>
        <v>25.221712610799649</v>
      </c>
      <c r="R54" s="10">
        <f>INDEX(DriversGams!$A$5:$AN$24,MATCH(Drivers!$A54,DriversGams!$A$5:$A$24,0),MATCH(Drivers!R$3,DriversGams!$A$5:$AN$5,0))</f>
        <v>25.198560689428401</v>
      </c>
      <c r="S54" s="10">
        <f>INDEX(DriversGams!$A$5:$AN$24,MATCH(Drivers!$A54,DriversGams!$A$5:$A$24,0),MATCH(Drivers!S$3,DriversGams!$A$5:$AN$5,0))</f>
        <v>25.198154966054339</v>
      </c>
      <c r="T54" s="10">
        <f>INDEX(DriversGams!$A$5:$AN$24,MATCH(Drivers!$A54,DriversGams!$A$5:$A$24,0),MATCH(Drivers!T$3,DriversGams!$A$5:$AN$5,0))</f>
        <v>25.22443266858593</v>
      </c>
      <c r="U54" s="10">
        <f>INDEX(DriversGams!$A$5:$AN$24,MATCH(Drivers!$A54,DriversGams!$A$5:$A$24,0),MATCH(Drivers!U$3,DriversGams!$A$5:$AN$5,0))</f>
        <v>25.198154966054339</v>
      </c>
      <c r="V54" s="10">
        <f>INDEX(DriversGams!$A$5:$AN$24,MATCH(Drivers!$A54,DriversGams!$A$5:$A$24,0),MATCH(Drivers!V$3,DriversGams!$A$5:$AN$5,0))</f>
        <v>24.729363674487423</v>
      </c>
      <c r="W54" s="10">
        <f>INDEX(DriversGams!$A$5:$AN$24,MATCH(Drivers!$A54,DriversGams!$A$5:$A$24,0),MATCH(Drivers!W$3,DriversGams!$A$5:$AN$5,0))</f>
        <v>24.107340422025779</v>
      </c>
      <c r="X54" s="10">
        <f>INDEX(DriversGams!$A$5:$AN$24,MATCH(Drivers!$A54,DriversGams!$A$5:$A$24,0),MATCH(Drivers!X$3,DriversGams!$A$5:$AN$5,0))</f>
        <v>24.068889189911349</v>
      </c>
      <c r="Y54" s="10">
        <f>INDEX(DriversGams!$A$5:$AN$24,MATCH(Drivers!$A54,DriversGams!$A$5:$A$24,0),MATCH(Drivers!Y$3,DriversGams!$A$5:$AN$5,0))</f>
        <v>23.566180013629189</v>
      </c>
      <c r="Z54" s="10">
        <f>INDEX(DriversGams!$A$5:$AN$24,MATCH(Drivers!$A54,DriversGams!$A$5:$A$24,0),MATCH(Drivers!Z$3,DriversGams!$A$5:$AN$5,0))</f>
        <v>22.355593289542004</v>
      </c>
      <c r="AA54" s="10">
        <f>INDEX(DriversGams!$A$5:$AN$24,MATCH(Drivers!$A54,DriversGams!$A$5:$A$24,0),MATCH(Drivers!AA$3,DriversGams!$A$5:$AN$5,0))</f>
        <v>22.403008355083625</v>
      </c>
      <c r="AB54" s="10">
        <f>INDEX(DriversGams!$A$5:$AN$24,MATCH(Drivers!$A54,DriversGams!$A$5:$A$24,0),MATCH(Drivers!AB$3,DriversGams!$A$5:$AN$5,0))</f>
        <v>22.450423420625238</v>
      </c>
      <c r="AC54" s="10">
        <f>INDEX(DriversGams!$A$5:$AN$24,MATCH(Drivers!$A54,DriversGams!$A$5:$A$24,0),MATCH(Drivers!AC$3,DriversGams!$A$5:$AN$5,0))</f>
        <v>22.497838486166845</v>
      </c>
      <c r="AD54" s="10">
        <f>INDEX(DriversGams!$A$5:$AN$24,MATCH(Drivers!$A54,DriversGams!$A$5:$A$24,0),MATCH(Drivers!AD$3,DriversGams!$A$5:$AN$5,0))</f>
        <v>22.545253551708463</v>
      </c>
      <c r="AE54" s="10">
        <f>INDEX(DriversGams!$A$5:$AN$24,MATCH(Drivers!$A54,DriversGams!$A$5:$A$24,0),MATCH(Drivers!AE$3,DriversGams!$A$5:$AN$5,0))</f>
        <v>22.592668617250066</v>
      </c>
      <c r="AF54" s="10">
        <f>INDEX(DriversGams!$A$5:$AN$24,MATCH(Drivers!$A54,DriversGams!$A$5:$A$24,0),MATCH(Drivers!AF$3,DriversGams!$A$5:$AN$5,0))</f>
        <v>21.580813602025103</v>
      </c>
      <c r="AG54" s="10">
        <f>INDEX(DriversGams!$A$5:$AN$24,MATCH(Drivers!$A54,DriversGams!$A$5:$A$24,0),MATCH(Drivers!AG$3,DriversGams!$A$5:$AN$5,0))</f>
        <v>20.568958586800107</v>
      </c>
      <c r="AH54" s="126"/>
      <c r="AI54" s="126"/>
      <c r="AJ54" s="126"/>
      <c r="AK54" s="126"/>
      <c r="AL54" s="126"/>
      <c r="AM54" s="126"/>
      <c r="AO54" s="338">
        <f t="shared" si="82"/>
        <v>11</v>
      </c>
    </row>
    <row r="55" spans="1:41" s="338" customFormat="1">
      <c r="A55" s="134" t="s">
        <v>524</v>
      </c>
      <c r="B55" s="338">
        <f t="shared" si="81"/>
        <v>13</v>
      </c>
      <c r="C55" s="331">
        <v>17.781500762507015</v>
      </c>
      <c r="D55" s="10">
        <f>INDEX(DriversGams!$A$5:$AN$24,MATCH(Drivers!$A55,DriversGams!$A$5:$A$24,0),MATCH(Drivers!D$3,DriversGams!$A$5:$AN$5,0))</f>
        <v>18.21809145789609</v>
      </c>
      <c r="E55" s="10">
        <f>INDEX(DriversGams!$A$5:$AN$24,MATCH(Drivers!$A55,DriversGams!$A$5:$A$24,0),MATCH(Drivers!E$3,DriversGams!$A$5:$AN$5,0))</f>
        <v>18.567420658015568</v>
      </c>
      <c r="F55" s="10">
        <f>INDEX(DriversGams!$A$5:$AN$24,MATCH(Drivers!$A55,DriversGams!$A$5:$A$24,0),MATCH(Drivers!F$3,DriversGams!$A$5:$AN$5,0))</f>
        <v>18.762769995550013</v>
      </c>
      <c r="G55" s="10">
        <f>INDEX(DriversGams!$A$5:$AN$24,MATCH(Drivers!$A55,DriversGams!$A$5:$A$24,0),MATCH(Drivers!G$3,DriversGams!$A$5:$AN$5,0))</f>
        <v>19.037714230270431</v>
      </c>
      <c r="H55" s="10">
        <f>INDEX(DriversGams!$A$5:$AN$24,MATCH(Drivers!$A55,DriversGams!$A$5:$A$24,0),MATCH(Drivers!H$3,DriversGams!$A$5:$AN$5,0))</f>
        <v>19.074701766994909</v>
      </c>
      <c r="I55" s="10">
        <f>INDEX(DriversGams!$A$5:$AN$24,MATCH(Drivers!$A55,DriversGams!$A$5:$A$24,0),MATCH(Drivers!I$3,DriversGams!$A$5:$AN$5,0))</f>
        <v>19.42407343994682</v>
      </c>
      <c r="J55" s="10">
        <f>INDEX(DriversGams!$A$5:$AN$24,MATCH(Drivers!$A55,DriversGams!$A$5:$A$24,0),MATCH(Drivers!J$3,DriversGams!$A$5:$AN$5,0))</f>
        <v>19.472300898786198</v>
      </c>
      <c r="K55" s="10">
        <f>INDEX(DriversGams!$A$5:$AN$24,MATCH(Drivers!$A55,DriversGams!$A$5:$A$24,0),MATCH(Drivers!K$3,DriversGams!$A$5:$AN$5,0))</f>
        <v>17.978595103875868</v>
      </c>
      <c r="L55" s="10">
        <f>INDEX(DriversGams!$A$5:$AN$24,MATCH(Drivers!$A55,DriversGams!$A$5:$A$24,0),MATCH(Drivers!L$3,DriversGams!$A$5:$AN$5,0))</f>
        <v>18.425580854596319</v>
      </c>
      <c r="M55" s="10">
        <f>INDEX(DriversGams!$A$5:$AN$24,MATCH(Drivers!$A55,DriversGams!$A$5:$A$24,0),MATCH(Drivers!M$3,DriversGams!$A$5:$AN$5,0))</f>
        <v>18.875393382474392</v>
      </c>
      <c r="N55" s="10">
        <f>INDEX(DriversGams!$A$5:$AN$24,MATCH(Drivers!$A55,DriversGams!$A$5:$A$24,0),MATCH(Drivers!N$3,DriversGams!$A$5:$AN$5,0))</f>
        <v>19.37593948814931</v>
      </c>
      <c r="O55" s="10">
        <f>INDEX(DriversGams!$A$5:$AN$24,MATCH(Drivers!$A55,DriversGams!$A$5:$A$24,0),MATCH(Drivers!O$3,DriversGams!$A$5:$AN$5,0))</f>
        <v>19.904043035124161</v>
      </c>
      <c r="P55" s="10">
        <f>INDEX(DriversGams!$A$5:$AN$24,MATCH(Drivers!$A55,DriversGams!$A$5:$A$24,0),MATCH(Drivers!P$3,DriversGams!$A$5:$AN$5,0))</f>
        <v>20.434676476954504</v>
      </c>
      <c r="Q55" s="10">
        <f>INDEX(DriversGams!$A$5:$AN$24,MATCH(Drivers!$A55,DriversGams!$A$5:$A$24,0),MATCH(Drivers!Q$3,DriversGams!$A$5:$AN$5,0))</f>
        <v>21.051358228285224</v>
      </c>
      <c r="R55" s="10">
        <f>INDEX(DriversGams!$A$5:$AN$24,MATCH(Drivers!$A55,DriversGams!$A$5:$A$24,0),MATCH(Drivers!R$3,DriversGams!$A$5:$AN$5,0))</f>
        <v>21.647594038894049</v>
      </c>
      <c r="S55" s="10">
        <f>INDEX(DriversGams!$A$5:$AN$24,MATCH(Drivers!$A55,DriversGams!$A$5:$A$24,0),MATCH(Drivers!S$3,DriversGams!$A$5:$AN$5,0))</f>
        <v>22.266043235160069</v>
      </c>
      <c r="T55" s="10">
        <f>INDEX(DriversGams!$A$5:$AN$24,MATCH(Drivers!$A55,DriversGams!$A$5:$A$24,0),MATCH(Drivers!T$3,DriversGams!$A$5:$AN$5,0))</f>
        <v>22.909699710557216</v>
      </c>
      <c r="U55" s="10">
        <f>INDEX(DriversGams!$A$5:$AN$24,MATCH(Drivers!$A55,DriversGams!$A$5:$A$24,0),MATCH(Drivers!U$3,DriversGams!$A$5:$AN$5,0))</f>
        <v>23.472167600372124</v>
      </c>
      <c r="V55" s="10">
        <f>INDEX(DriversGams!$A$5:$AN$24,MATCH(Drivers!$A55,DriversGams!$A$5:$A$24,0),MATCH(Drivers!V$3,DriversGams!$A$5:$AN$5,0))</f>
        <v>24.141799581503221</v>
      </c>
      <c r="W55" s="10">
        <f>INDEX(DriversGams!$A$5:$AN$24,MATCH(Drivers!$A55,DriversGams!$A$5:$A$24,0),MATCH(Drivers!W$3,DriversGams!$A$5:$AN$5,0))</f>
        <v>24.822594807412035</v>
      </c>
      <c r="X55" s="10">
        <f>INDEX(DriversGams!$A$5:$AN$24,MATCH(Drivers!$A55,DriversGams!$A$5:$A$24,0),MATCH(Drivers!X$3,DriversGams!$A$5:$AN$5,0))</f>
        <v>25.49556340544002</v>
      </c>
      <c r="Y55" s="10">
        <f>INDEX(DriversGams!$A$5:$AN$24,MATCH(Drivers!$A55,DriversGams!$A$5:$A$24,0),MATCH(Drivers!Y$3,DriversGams!$A$5:$AN$5,0))</f>
        <v>26.15349331496332</v>
      </c>
      <c r="Z55" s="10">
        <f>INDEX(DriversGams!$A$5:$AN$24,MATCH(Drivers!$A55,DriversGams!$A$5:$A$24,0),MATCH(Drivers!Z$3,DriversGams!$A$5:$AN$5,0))</f>
        <v>26.767784324168478</v>
      </c>
      <c r="AA55" s="10">
        <f>INDEX(DriversGams!$A$5:$AN$24,MATCH(Drivers!$A55,DriversGams!$A$5:$A$24,0),MATCH(Drivers!AA$3,DriversGams!$A$5:$AN$5,0))</f>
        <v>27.460886584388707</v>
      </c>
      <c r="AB55" s="10">
        <f>INDEX(DriversGams!$A$5:$AN$24,MATCH(Drivers!$A55,DriversGams!$A$5:$A$24,0),MATCH(Drivers!AB$3,DriversGams!$A$5:$AN$5,0))</f>
        <v>28.180547175783659</v>
      </c>
      <c r="AC55" s="10">
        <f>INDEX(DriversGams!$A$5:$AN$24,MATCH(Drivers!$A55,DriversGams!$A$5:$A$24,0),MATCH(Drivers!AC$3,DriversGams!$A$5:$AN$5,0))</f>
        <v>28.889625610088803</v>
      </c>
      <c r="AD55" s="10">
        <f>INDEX(DriversGams!$A$5:$AN$24,MATCH(Drivers!$A55,DriversGams!$A$5:$A$24,0),MATCH(Drivers!AD$3,DriversGams!$A$5:$AN$5,0))</f>
        <v>29.626578795924523</v>
      </c>
      <c r="AE55" s="10">
        <f>INDEX(DriversGams!$A$5:$AN$24,MATCH(Drivers!$A55,DriversGams!$A$5:$A$24,0),MATCH(Drivers!AE$3,DriversGams!$A$5:$AN$5,0))</f>
        <v>30.409324222456782</v>
      </c>
      <c r="AF55" s="10">
        <f>INDEX(DriversGams!$A$5:$AN$24,MATCH(Drivers!$A55,DriversGams!$A$5:$A$24,0),MATCH(Drivers!AF$3,DriversGams!$A$5:$AN$5,0))</f>
        <v>34.749774821046124</v>
      </c>
      <c r="AG55" s="10">
        <f>INDEX(DriversGams!$A$5:$AN$24,MATCH(Drivers!$A55,DriversGams!$A$5:$A$24,0),MATCH(Drivers!AG$3,DriversGams!$A$5:$AN$5,0))</f>
        <v>39.601164848584354</v>
      </c>
      <c r="AH55" s="126"/>
      <c r="AI55" s="126"/>
      <c r="AJ55" s="126"/>
      <c r="AK55" s="126"/>
      <c r="AL55" s="126"/>
      <c r="AM55" s="126"/>
      <c r="AO55" s="338">
        <f t="shared" si="82"/>
        <v>12</v>
      </c>
    </row>
    <row r="56" spans="1:41" s="338" customFormat="1">
      <c r="A56" s="134" t="s">
        <v>595</v>
      </c>
      <c r="B56" s="338">
        <f t="shared" si="81"/>
        <v>14</v>
      </c>
      <c r="C56" s="331">
        <v>11.263564724197627</v>
      </c>
      <c r="D56" s="10">
        <f>INDEX(DriversGams!$A$5:$AN$24,MATCH(Drivers!$A56,DriversGams!$A$5:$A$24,0),MATCH(Drivers!D$3,DriversGams!$A$5:$AN$5,0))</f>
        <v>11.573114330999795</v>
      </c>
      <c r="E56" s="10">
        <f>INDEX(DriversGams!$A$5:$AN$24,MATCH(Drivers!$A56,DriversGams!$A$5:$A$24,0),MATCH(Drivers!E$3,DriversGams!$A$5:$AN$5,0))</f>
        <v>11.904421804272397</v>
      </c>
      <c r="F56" s="10">
        <f>INDEX(DriversGams!$A$5:$AN$24,MATCH(Drivers!$A56,DriversGams!$A$5:$A$24,0),MATCH(Drivers!F$3,DriversGams!$A$5:$AN$5,0))</f>
        <v>12.110094606966681</v>
      </c>
      <c r="G56" s="10">
        <f>INDEX(DriversGams!$A$5:$AN$24,MATCH(Drivers!$A56,DriversGams!$A$5:$A$24,0),MATCH(Drivers!G$3,DriversGams!$A$5:$AN$5,0))</f>
        <v>12.166932788027333</v>
      </c>
      <c r="H56" s="10">
        <f>INDEX(DriversGams!$A$5:$AN$24,MATCH(Drivers!$A56,DriversGams!$A$5:$A$24,0),MATCH(Drivers!H$3,DriversGams!$A$5:$AN$5,0))</f>
        <v>12.293711060955006</v>
      </c>
      <c r="I56" s="10">
        <f>INDEX(DriversGams!$A$5:$AN$24,MATCH(Drivers!$A56,DriversGams!$A$5:$A$24,0),MATCH(Drivers!I$3,DriversGams!$A$5:$AN$5,0))</f>
        <v>12.562958323284702</v>
      </c>
      <c r="J56" s="10">
        <f>INDEX(DriversGams!$A$5:$AN$24,MATCH(Drivers!$A56,DriversGams!$A$5:$A$24,0),MATCH(Drivers!J$3,DriversGams!$A$5:$AN$5,0))</f>
        <v>12.711588758003899</v>
      </c>
      <c r="K56" s="10">
        <f>INDEX(DriversGams!$A$5:$AN$24,MATCH(Drivers!$A56,DriversGams!$A$5:$A$24,0),MATCH(Drivers!K$3,DriversGams!$A$5:$AN$5,0))</f>
        <v>11.921653112246329</v>
      </c>
      <c r="L56" s="10">
        <f>INDEX(DriversGams!$A$5:$AN$24,MATCH(Drivers!$A56,DriversGams!$A$5:$A$24,0),MATCH(Drivers!L$3,DriversGams!$A$5:$AN$5,0))</f>
        <v>12.235304710288451</v>
      </c>
      <c r="M56" s="10">
        <f>INDEX(DriversGams!$A$5:$AN$24,MATCH(Drivers!$A56,DriversGams!$A$5:$A$24,0),MATCH(Drivers!M$3,DriversGams!$A$5:$AN$5,0))</f>
        <v>12.501281403627599</v>
      </c>
      <c r="N56" s="10">
        <f>INDEX(DriversGams!$A$5:$AN$24,MATCH(Drivers!$A56,DriversGams!$A$5:$A$24,0),MATCH(Drivers!N$3,DriversGams!$A$5:$AN$5,0))</f>
        <v>12.741742363348116</v>
      </c>
      <c r="O56" s="10">
        <f>INDEX(DriversGams!$A$5:$AN$24,MATCH(Drivers!$A56,DriversGams!$A$5:$A$24,0),MATCH(Drivers!O$3,DriversGams!$A$5:$AN$5,0))</f>
        <v>12.98624838026327</v>
      </c>
      <c r="P56" s="10">
        <f>INDEX(DriversGams!$A$5:$AN$24,MATCH(Drivers!$A56,DriversGams!$A$5:$A$24,0),MATCH(Drivers!P$3,DriversGams!$A$5:$AN$5,0))</f>
        <v>13.214479448270467</v>
      </c>
      <c r="Q56" s="10">
        <f>INDEX(DriversGams!$A$5:$AN$24,MATCH(Drivers!$A56,DriversGams!$A$5:$A$24,0),MATCH(Drivers!Q$3,DriversGams!$A$5:$AN$5,0))</f>
        <v>13.465168709241487</v>
      </c>
      <c r="R56" s="10">
        <f>INDEX(DriversGams!$A$5:$AN$24,MATCH(Drivers!$A56,DriversGams!$A$5:$A$24,0),MATCH(Drivers!R$3,DriversGams!$A$5:$AN$5,0))</f>
        <v>13.703477984695741</v>
      </c>
      <c r="S56" s="10">
        <f>INDEX(DriversGams!$A$5:$AN$24,MATCH(Drivers!$A56,DriversGams!$A$5:$A$24,0),MATCH(Drivers!S$3,DriversGams!$A$5:$AN$5,0))</f>
        <v>13.943442716705752</v>
      </c>
      <c r="T56" s="10">
        <f>INDEX(DriversGams!$A$5:$AN$24,MATCH(Drivers!$A56,DriversGams!$A$5:$A$24,0),MATCH(Drivers!T$3,DriversGams!$A$5:$AN$5,0))</f>
        <v>14.18613399699187</v>
      </c>
      <c r="U56" s="10">
        <f>INDEX(DriversGams!$A$5:$AN$24,MATCH(Drivers!$A56,DriversGams!$A$5:$A$24,0),MATCH(Drivers!U$3,DriversGams!$A$5:$AN$5,0))</f>
        <v>14.466589529547347</v>
      </c>
      <c r="V56" s="10">
        <f>INDEX(DriversGams!$A$5:$AN$24,MATCH(Drivers!$A56,DriversGams!$A$5:$A$24,0),MATCH(Drivers!V$3,DriversGams!$A$5:$AN$5,0))</f>
        <v>14.845840463025313</v>
      </c>
      <c r="W56" s="10">
        <f>INDEX(DriversGams!$A$5:$AN$24,MATCH(Drivers!$A56,DriversGams!$A$5:$A$24,0),MATCH(Drivers!W$3,DriversGams!$A$5:$AN$5,0))</f>
        <v>15.167896365378041</v>
      </c>
      <c r="X56" s="10">
        <f>INDEX(DriversGams!$A$5:$AN$24,MATCH(Drivers!$A56,DriversGams!$A$5:$A$24,0),MATCH(Drivers!X$3,DriversGams!$A$5:$AN$5,0))</f>
        <v>15.482175648100521</v>
      </c>
      <c r="Y56" s="10">
        <f>INDEX(DriversGams!$A$5:$AN$24,MATCH(Drivers!$A56,DriversGams!$A$5:$A$24,0),MATCH(Drivers!Y$3,DriversGams!$A$5:$AN$5,0))</f>
        <v>15.753527531290876</v>
      </c>
      <c r="Z56" s="10">
        <f>INDEX(DriversGams!$A$5:$AN$24,MATCH(Drivers!$A56,DriversGams!$A$5:$A$24,0),MATCH(Drivers!Z$3,DriversGams!$A$5:$AN$5,0))</f>
        <v>16.029022897704866</v>
      </c>
      <c r="AA56" s="10">
        <f>INDEX(DriversGams!$A$5:$AN$24,MATCH(Drivers!$A56,DriversGams!$A$5:$A$24,0),MATCH(Drivers!AA$3,DriversGams!$A$5:$AN$5,0))</f>
        <v>16.344022280745968</v>
      </c>
      <c r="AB56" s="10">
        <f>INDEX(DriversGams!$A$5:$AN$24,MATCH(Drivers!$A56,DriversGams!$A$5:$A$24,0),MATCH(Drivers!AB$3,DriversGams!$A$5:$AN$5,0))</f>
        <v>16.653030576959534</v>
      </c>
      <c r="AC56" s="10">
        <f>INDEX(DriversGams!$A$5:$AN$24,MATCH(Drivers!$A56,DriversGams!$A$5:$A$24,0),MATCH(Drivers!AC$3,DriversGams!$A$5:$AN$5,0))</f>
        <v>16.95834435079685</v>
      </c>
      <c r="AD56" s="10">
        <f>INDEX(DriversGams!$A$5:$AN$24,MATCH(Drivers!$A56,DriversGams!$A$5:$A$24,0),MATCH(Drivers!AD$3,DriversGams!$A$5:$AN$5,0))</f>
        <v>17.270783697210387</v>
      </c>
      <c r="AE56" s="10">
        <f>INDEX(DriversGams!$A$5:$AN$24,MATCH(Drivers!$A56,DriversGams!$A$5:$A$24,0),MATCH(Drivers!AE$3,DriversGams!$A$5:$AN$5,0))</f>
        <v>17.605624985872634</v>
      </c>
      <c r="AF56" s="10">
        <f>INDEX(DriversGams!$A$5:$AN$24,MATCH(Drivers!$A56,DriversGams!$A$5:$A$24,0),MATCH(Drivers!AF$3,DriversGams!$A$5:$AN$5,0))</f>
        <v>19.436090482310849</v>
      </c>
      <c r="AG56" s="10">
        <f>INDEX(DriversGams!$A$5:$AN$24,MATCH(Drivers!$A56,DriversGams!$A$5:$A$24,0),MATCH(Drivers!AG$3,DriversGams!$A$5:$AN$5,0))</f>
        <v>21.18512097954352</v>
      </c>
      <c r="AH56" s="126"/>
      <c r="AI56" s="126"/>
      <c r="AJ56" s="126"/>
      <c r="AK56" s="126"/>
      <c r="AL56" s="126"/>
      <c r="AM56" s="126"/>
      <c r="AO56" s="338">
        <f t="shared" si="82"/>
        <v>13</v>
      </c>
    </row>
    <row r="57" spans="1:41" s="338" customFormat="1">
      <c r="A57" s="134" t="s">
        <v>594</v>
      </c>
      <c r="B57" s="338">
        <f t="shared" si="81"/>
        <v>15</v>
      </c>
      <c r="C57" s="331">
        <v>135.95535691221758</v>
      </c>
      <c r="D57" s="10">
        <f>INDEX(DriversGams!$A$5:$AN$24,MATCH(Drivers!$A57,DriversGams!$A$5:$A$24,0),MATCH(Drivers!D$3,DriversGams!$A$5:$AN$5,0))</f>
        <v>139.80351127853945</v>
      </c>
      <c r="E57" s="10">
        <f>INDEX(DriversGams!$A$5:$AN$24,MATCH(Drivers!$A57,DriversGams!$A$5:$A$24,0),MATCH(Drivers!E$3,DriversGams!$A$5:$AN$5,0))</f>
        <v>142.66409200833968</v>
      </c>
      <c r="F57" s="10">
        <f>INDEX(DriversGams!$A$5:$AN$24,MATCH(Drivers!$A57,DriversGams!$A$5:$A$24,0),MATCH(Drivers!F$3,DriversGams!$A$5:$AN$5,0))</f>
        <v>144.13036048331253</v>
      </c>
      <c r="G57" s="10">
        <f>INDEX(DriversGams!$A$5:$AN$24,MATCH(Drivers!$A57,DriversGams!$A$5:$A$24,0),MATCH(Drivers!G$3,DriversGams!$A$5:$AN$5,0))</f>
        <v>145.0014302833948</v>
      </c>
      <c r="H57" s="10">
        <f>INDEX(DriversGams!$A$5:$AN$24,MATCH(Drivers!$A57,DriversGams!$A$5:$A$24,0),MATCH(Drivers!H$3,DriversGams!$A$5:$AN$5,0))</f>
        <v>146.55585903275639</v>
      </c>
      <c r="I57" s="10">
        <f>INDEX(DriversGams!$A$5:$AN$24,MATCH(Drivers!$A57,DriversGams!$A$5:$A$24,0),MATCH(Drivers!I$3,DriversGams!$A$5:$AN$5,0))</f>
        <v>148.28569594981948</v>
      </c>
      <c r="J57" s="10">
        <f>INDEX(DriversGams!$A$5:$AN$24,MATCH(Drivers!$A57,DriversGams!$A$5:$A$24,0),MATCH(Drivers!J$3,DriversGams!$A$5:$AN$5,0))</f>
        <v>149.06461652943278</v>
      </c>
      <c r="K57" s="10">
        <f>INDEX(DriversGams!$A$5:$AN$24,MATCH(Drivers!$A57,DriversGams!$A$5:$A$24,0),MATCH(Drivers!K$3,DriversGams!$A$5:$AN$5,0))</f>
        <v>137.82766079356369</v>
      </c>
      <c r="L57" s="10">
        <f>INDEX(DriversGams!$A$5:$AN$24,MATCH(Drivers!$A57,DriversGams!$A$5:$A$24,0),MATCH(Drivers!L$3,DriversGams!$A$5:$AN$5,0))</f>
        <v>140.70394471007126</v>
      </c>
      <c r="M57" s="10">
        <f>INDEX(DriversGams!$A$5:$AN$24,MATCH(Drivers!$A57,DriversGams!$A$5:$A$24,0),MATCH(Drivers!M$3,DriversGams!$A$5:$AN$5,0))</f>
        <v>143.76714641829912</v>
      </c>
      <c r="N57" s="10">
        <f>INDEX(DriversGams!$A$5:$AN$24,MATCH(Drivers!$A57,DriversGams!$A$5:$A$24,0),MATCH(Drivers!N$3,DriversGams!$A$5:$AN$5,0))</f>
        <v>147.12848647576391</v>
      </c>
      <c r="O57" s="10">
        <f>INDEX(DriversGams!$A$5:$AN$24,MATCH(Drivers!$A57,DriversGams!$A$5:$A$24,0),MATCH(Drivers!O$3,DriversGams!$A$5:$AN$5,0))</f>
        <v>150.76049449915379</v>
      </c>
      <c r="P57" s="10">
        <f>INDEX(DriversGams!$A$5:$AN$24,MATCH(Drivers!$A57,DriversGams!$A$5:$A$24,0),MATCH(Drivers!P$3,DriversGams!$A$5:$AN$5,0))</f>
        <v>154.33485001807401</v>
      </c>
      <c r="Q57" s="10">
        <f>INDEX(DriversGams!$A$5:$AN$24,MATCH(Drivers!$A57,DriversGams!$A$5:$A$24,0),MATCH(Drivers!Q$3,DriversGams!$A$5:$AN$5,0))</f>
        <v>158.36097525088041</v>
      </c>
      <c r="R57" s="10">
        <f>INDEX(DriversGams!$A$5:$AN$24,MATCH(Drivers!$A57,DriversGams!$A$5:$A$24,0),MATCH(Drivers!R$3,DriversGams!$A$5:$AN$5,0))</f>
        <v>162.47821309092055</v>
      </c>
      <c r="S57" s="10">
        <f>INDEX(DriversGams!$A$5:$AN$24,MATCH(Drivers!$A57,DriversGams!$A$5:$A$24,0),MATCH(Drivers!S$3,DriversGams!$A$5:$AN$5,0))</f>
        <v>166.85402227556517</v>
      </c>
      <c r="T57" s="10">
        <f>INDEX(DriversGams!$A$5:$AN$24,MATCH(Drivers!$A57,DriversGams!$A$5:$A$24,0),MATCH(Drivers!T$3,DriversGams!$A$5:$AN$5,0))</f>
        <v>171.19273800324726</v>
      </c>
      <c r="U57" s="10">
        <f>INDEX(DriversGams!$A$5:$AN$24,MATCH(Drivers!$A57,DriversGams!$A$5:$A$24,0),MATCH(Drivers!U$3,DriversGams!$A$5:$AN$5,0))</f>
        <v>174.84705057564088</v>
      </c>
      <c r="V57" s="10">
        <f>INDEX(DriversGams!$A$5:$AN$24,MATCH(Drivers!$A57,DriversGams!$A$5:$A$24,0),MATCH(Drivers!V$3,DriversGams!$A$5:$AN$5,0))</f>
        <v>179.31069111024703</v>
      </c>
      <c r="W57" s="10">
        <f>INDEX(DriversGams!$A$5:$AN$24,MATCH(Drivers!$A57,DriversGams!$A$5:$A$24,0),MATCH(Drivers!W$3,DriversGams!$A$5:$AN$5,0))</f>
        <v>183.8200659769339</v>
      </c>
      <c r="X57" s="10">
        <f>INDEX(DriversGams!$A$5:$AN$24,MATCH(Drivers!$A57,DriversGams!$A$5:$A$24,0),MATCH(Drivers!X$3,DriversGams!$A$5:$AN$5,0))</f>
        <v>188.45915175381029</v>
      </c>
      <c r="Y57" s="10">
        <f>INDEX(DriversGams!$A$5:$AN$24,MATCH(Drivers!$A57,DriversGams!$A$5:$A$24,0),MATCH(Drivers!Y$3,DriversGams!$A$5:$AN$5,0))</f>
        <v>192.83647380242422</v>
      </c>
      <c r="Z57" s="10">
        <f>INDEX(DriversGams!$A$5:$AN$24,MATCH(Drivers!$A57,DriversGams!$A$5:$A$24,0),MATCH(Drivers!Z$3,DriversGams!$A$5:$AN$5,0))</f>
        <v>197.4490556385359</v>
      </c>
      <c r="AA57" s="10">
        <f>INDEX(DriversGams!$A$5:$AN$24,MATCH(Drivers!$A57,DriversGams!$A$5:$A$24,0),MATCH(Drivers!AA$3,DriversGams!$A$5:$AN$5,0))</f>
        <v>202.3032772288403</v>
      </c>
      <c r="AB57" s="10">
        <f>INDEX(DriversGams!$A$5:$AN$24,MATCH(Drivers!$A57,DriversGams!$A$5:$A$24,0),MATCH(Drivers!AB$3,DriversGams!$A$5:$AN$5,0))</f>
        <v>207.34778110170382</v>
      </c>
      <c r="AC57" s="10">
        <f>INDEX(DriversGams!$A$5:$AN$24,MATCH(Drivers!$A57,DriversGams!$A$5:$A$24,0),MATCH(Drivers!AC$3,DriversGams!$A$5:$AN$5,0))</f>
        <v>212.31258981749002</v>
      </c>
      <c r="AD57" s="10">
        <f>INDEX(DriversGams!$A$5:$AN$24,MATCH(Drivers!$A57,DriversGams!$A$5:$A$24,0),MATCH(Drivers!AD$3,DriversGams!$A$5:$AN$5,0))</f>
        <v>217.46651232501361</v>
      </c>
      <c r="AE57" s="10">
        <f>INDEX(DriversGams!$A$5:$AN$24,MATCH(Drivers!$A57,DriversGams!$A$5:$A$24,0),MATCH(Drivers!AE$3,DriversGams!$A$5:$AN$5,0))</f>
        <v>222.94594056097739</v>
      </c>
      <c r="AF57" s="10">
        <f>INDEX(DriversGams!$A$5:$AN$24,MATCH(Drivers!$A57,DriversGams!$A$5:$A$24,0),MATCH(Drivers!AF$3,DriversGams!$A$5:$AN$5,0))</f>
        <v>254.37037860613714</v>
      </c>
      <c r="AG57" s="10">
        <f>INDEX(DriversGams!$A$5:$AN$24,MATCH(Drivers!$A57,DriversGams!$A$5:$A$24,0),MATCH(Drivers!AG$3,DriversGams!$A$5:$AN$5,0))</f>
        <v>289.90858523747522</v>
      </c>
      <c r="AH57" s="126"/>
      <c r="AI57" s="126"/>
      <c r="AJ57" s="126"/>
      <c r="AK57" s="126"/>
      <c r="AL57" s="126"/>
      <c r="AM57" s="126"/>
      <c r="AO57" s="338">
        <f t="shared" si="82"/>
        <v>14</v>
      </c>
    </row>
    <row r="58" spans="1:41" s="338" customFormat="1">
      <c r="A58" s="134" t="s">
        <v>593</v>
      </c>
      <c r="B58" s="338">
        <f t="shared" si="81"/>
        <v>16</v>
      </c>
      <c r="C58" s="331">
        <v>21.151207305916397</v>
      </c>
      <c r="D58" s="10">
        <f>INDEX(DriversGams!$A$5:$AN$24,MATCH(Drivers!$A58,DriversGams!$A$5:$A$24,0),MATCH(Drivers!D$3,DriversGams!$A$5:$AN$5,0))</f>
        <v>22.521282491755183</v>
      </c>
      <c r="E58" s="10">
        <f>INDEX(DriversGams!$A$5:$AN$24,MATCH(Drivers!$A58,DriversGams!$A$5:$A$24,0),MATCH(Drivers!E$3,DriversGams!$A$5:$AN$5,0))</f>
        <v>24.217986565765905</v>
      </c>
      <c r="F58" s="10">
        <f>INDEX(DriversGams!$A$5:$AN$24,MATCH(Drivers!$A58,DriversGams!$A$5:$A$24,0),MATCH(Drivers!F$3,DriversGams!$A$5:$AN$5,0))</f>
        <v>25.461135067347364</v>
      </c>
      <c r="G58" s="10">
        <f>INDEX(DriversGams!$A$5:$AN$24,MATCH(Drivers!$A58,DriversGams!$A$5:$A$24,0),MATCH(Drivers!G$3,DriversGams!$A$5:$AN$5,0))</f>
        <v>26.297310750693875</v>
      </c>
      <c r="H58" s="10">
        <f>INDEX(DriversGams!$A$5:$AN$24,MATCH(Drivers!$A58,DriversGams!$A$5:$A$24,0),MATCH(Drivers!H$3,DriversGams!$A$5:$AN$5,0))</f>
        <v>28.16300470040489</v>
      </c>
      <c r="I58" s="10">
        <f>INDEX(DriversGams!$A$5:$AN$24,MATCH(Drivers!$A58,DriversGams!$A$5:$A$24,0),MATCH(Drivers!I$3,DriversGams!$A$5:$AN$5,0))</f>
        <v>30.348501189694851</v>
      </c>
      <c r="J58" s="10">
        <f>INDEX(DriversGams!$A$5:$AN$24,MATCH(Drivers!$A58,DriversGams!$A$5:$A$24,0),MATCH(Drivers!J$3,DriversGams!$A$5:$AN$5,0))</f>
        <v>31.793574952699373</v>
      </c>
      <c r="K58" s="10">
        <f>INDEX(DriversGams!$A$5:$AN$24,MATCH(Drivers!$A58,DriversGams!$A$5:$A$24,0),MATCH(Drivers!K$3,DriversGams!$A$5:$AN$5,0))</f>
        <v>30.484415949333048</v>
      </c>
      <c r="L58" s="10">
        <f>INDEX(DriversGams!$A$5:$AN$24,MATCH(Drivers!$A58,DriversGams!$A$5:$A$24,0),MATCH(Drivers!L$3,DriversGams!$A$5:$AN$5,0))</f>
        <v>31.715305188613026</v>
      </c>
      <c r="M58" s="10">
        <f>INDEX(DriversGams!$A$5:$AN$24,MATCH(Drivers!$A58,DriversGams!$A$5:$A$24,0),MATCH(Drivers!M$3,DriversGams!$A$5:$AN$5,0))</f>
        <v>33.102158131950326</v>
      </c>
      <c r="N58" s="10">
        <f>INDEX(DriversGams!$A$5:$AN$24,MATCH(Drivers!$A58,DriversGams!$A$5:$A$24,0),MATCH(Drivers!N$3,DriversGams!$A$5:$AN$5,0))</f>
        <v>34.659094884560439</v>
      </c>
      <c r="O58" s="10">
        <f>INDEX(DriversGams!$A$5:$AN$24,MATCH(Drivers!$A58,DriversGams!$A$5:$A$24,0),MATCH(Drivers!O$3,DriversGams!$A$5:$AN$5,0))</f>
        <v>36.39067919900473</v>
      </c>
      <c r="P58" s="10">
        <f>INDEX(DriversGams!$A$5:$AN$24,MATCH(Drivers!$A58,DriversGams!$A$5:$A$24,0),MATCH(Drivers!P$3,DriversGams!$A$5:$AN$5,0))</f>
        <v>38.204349046553844</v>
      </c>
      <c r="Q58" s="10">
        <f>INDEX(DriversGams!$A$5:$AN$24,MATCH(Drivers!$A58,DriversGams!$A$5:$A$24,0),MATCH(Drivers!Q$3,DriversGams!$A$5:$AN$5,0))</f>
        <v>40.242752534029108</v>
      </c>
      <c r="R58" s="10">
        <f>INDEX(DriversGams!$A$5:$AN$24,MATCH(Drivers!$A58,DriversGams!$A$5:$A$24,0),MATCH(Drivers!R$3,DriversGams!$A$5:$AN$5,0))</f>
        <v>42.352494691702802</v>
      </c>
      <c r="S58" s="10">
        <f>INDEX(DriversGams!$A$5:$AN$24,MATCH(Drivers!$A58,DriversGams!$A$5:$A$24,0),MATCH(Drivers!S$3,DriversGams!$A$5:$AN$5,0))</f>
        <v>44.62959349611431</v>
      </c>
      <c r="T58" s="10">
        <f>INDEX(DriversGams!$A$5:$AN$24,MATCH(Drivers!$A58,DriversGams!$A$5:$A$24,0),MATCH(Drivers!T$3,DriversGams!$A$5:$AN$5,0))</f>
        <v>47.059568403454492</v>
      </c>
      <c r="U58" s="10">
        <f>INDEX(DriversGams!$A$5:$AN$24,MATCH(Drivers!$A58,DriversGams!$A$5:$A$24,0),MATCH(Drivers!U$3,DriversGams!$A$5:$AN$5,0))</f>
        <v>49.336141685836502</v>
      </c>
      <c r="V58" s="10">
        <f>INDEX(DriversGams!$A$5:$AN$24,MATCH(Drivers!$A58,DriversGams!$A$5:$A$24,0),MATCH(Drivers!V$3,DriversGams!$A$5:$AN$5,0))</f>
        <v>52.129708803872987</v>
      </c>
      <c r="W58" s="10">
        <f>INDEX(DriversGams!$A$5:$AN$24,MATCH(Drivers!$A58,DriversGams!$A$5:$A$24,0),MATCH(Drivers!W$3,DriversGams!$A$5:$AN$5,0))</f>
        <v>55.076493025987219</v>
      </c>
      <c r="X58" s="10">
        <f>INDEX(DriversGams!$A$5:$AN$24,MATCH(Drivers!$A58,DriversGams!$A$5:$A$24,0),MATCH(Drivers!X$3,DriversGams!$A$5:$AN$5,0))</f>
        <v>58.127939356488781</v>
      </c>
      <c r="Y58" s="10">
        <f>INDEX(DriversGams!$A$5:$AN$24,MATCH(Drivers!$A58,DriversGams!$A$5:$A$24,0),MATCH(Drivers!Y$3,DriversGams!$A$5:$AN$5,0))</f>
        <v>61.165718763166645</v>
      </c>
      <c r="Z58" s="10">
        <f>INDEX(DriversGams!$A$5:$AN$24,MATCH(Drivers!$A58,DriversGams!$A$5:$A$24,0),MATCH(Drivers!Z$3,DriversGams!$A$5:$AN$5,0))</f>
        <v>64.743710634723442</v>
      </c>
      <c r="AA58" s="10">
        <f>INDEX(DriversGams!$A$5:$AN$24,MATCH(Drivers!$A58,DriversGams!$A$5:$A$24,0),MATCH(Drivers!AA$3,DriversGams!$A$5:$AN$5,0))</f>
        <v>68.410556921662561</v>
      </c>
      <c r="AB58" s="10">
        <f>INDEX(DriversGams!$A$5:$AN$24,MATCH(Drivers!$A58,DriversGams!$A$5:$A$24,0),MATCH(Drivers!AB$3,DriversGams!$A$5:$AN$5,0))</f>
        <v>72.216463325601225</v>
      </c>
      <c r="AC58" s="10">
        <f>INDEX(DriversGams!$A$5:$AN$24,MATCH(Drivers!$A58,DriversGams!$A$5:$A$24,0),MATCH(Drivers!AC$3,DriversGams!$A$5:$AN$5,0))</f>
        <v>76.013255310377787</v>
      </c>
      <c r="AD58" s="10">
        <f>INDEX(DriversGams!$A$5:$AN$24,MATCH(Drivers!$A58,DriversGams!$A$5:$A$24,0),MATCH(Drivers!AD$3,DriversGams!$A$5:$AN$5,0))</f>
        <v>79.97978335920952</v>
      </c>
      <c r="AE58" s="10">
        <f>INDEX(DriversGams!$A$5:$AN$24,MATCH(Drivers!$A58,DriversGams!$A$5:$A$24,0),MATCH(Drivers!AE$3,DriversGams!$A$5:$AN$5,0))</f>
        <v>84.167229780771748</v>
      </c>
      <c r="AF58" s="10">
        <f>INDEX(DriversGams!$A$5:$AN$24,MATCH(Drivers!$A58,DriversGams!$A$5:$A$24,0),MATCH(Drivers!AF$3,DriversGams!$A$5:$AN$5,0))</f>
        <v>109.17954792194922</v>
      </c>
      <c r="AG58" s="10">
        <f>INDEX(DriversGams!$A$5:$AN$24,MATCH(Drivers!$A58,DriversGams!$A$5:$A$24,0),MATCH(Drivers!AG$3,DriversGams!$A$5:$AN$5,0))</f>
        <v>137.69966432544891</v>
      </c>
      <c r="AH58" s="126"/>
      <c r="AI58" s="126"/>
      <c r="AJ58" s="126"/>
      <c r="AK58" s="126"/>
      <c r="AL58" s="126"/>
      <c r="AM58" s="126"/>
      <c r="AO58" s="338">
        <f t="shared" si="82"/>
        <v>15</v>
      </c>
    </row>
    <row r="59" spans="1:41" s="338" customFormat="1">
      <c r="A59" s="134" t="s">
        <v>596</v>
      </c>
      <c r="B59" s="338">
        <f t="shared" si="81"/>
        <v>17</v>
      </c>
      <c r="C59" s="331">
        <v>1.1351531206547518</v>
      </c>
      <c r="D59" s="10">
        <f>INDEX(DriversGams!$A$5:$AN$24,MATCH(Drivers!$A59,DriversGams!$A$5:$A$24,0),MATCH(Drivers!D$3,DriversGams!$A$5:$AN$5,0))</f>
        <v>1.1581435930988344</v>
      </c>
      <c r="E59" s="10">
        <f>INDEX(DriversGams!$A$5:$AN$24,MATCH(Drivers!$A59,DriversGams!$A$5:$A$24,0),MATCH(Drivers!E$3,DriversGams!$A$5:$AN$5,0))</f>
        <v>1.1466897745006903</v>
      </c>
      <c r="F59" s="10">
        <f>INDEX(DriversGams!$A$5:$AN$24,MATCH(Drivers!$A59,DriversGams!$A$5:$A$24,0),MATCH(Drivers!F$3,DriversGams!$A$5:$AN$5,0))</f>
        <v>1.1404041486992398</v>
      </c>
      <c r="G59" s="10">
        <f>INDEX(DriversGams!$A$5:$AN$24,MATCH(Drivers!$A59,DriversGams!$A$5:$A$24,0),MATCH(Drivers!G$3,DriversGams!$A$5:$AN$5,0))</f>
        <v>1.158082223645845</v>
      </c>
      <c r="H59" s="10">
        <f>INDEX(DriversGams!$A$5:$AN$24,MATCH(Drivers!$A59,DriversGams!$A$5:$A$24,0),MATCH(Drivers!H$3,DriversGams!$A$5:$AN$5,0))</f>
        <v>1.1690400702239674</v>
      </c>
      <c r="I59" s="10">
        <f>INDEX(DriversGams!$A$5:$AN$24,MATCH(Drivers!$A59,DriversGams!$A$5:$A$24,0),MATCH(Drivers!I$3,DriversGams!$A$5:$AN$5,0))</f>
        <v>1.1399086849076014</v>
      </c>
      <c r="J59" s="10">
        <f>INDEX(DriversGams!$A$5:$AN$24,MATCH(Drivers!$A59,DriversGams!$A$5:$A$24,0),MATCH(Drivers!J$3,DriversGams!$A$5:$AN$5,0))</f>
        <v>1.1221637155461712</v>
      </c>
      <c r="K59" s="10">
        <f>INDEX(DriversGams!$A$5:$AN$24,MATCH(Drivers!$A59,DriversGams!$A$5:$A$24,0),MATCH(Drivers!K$3,DriversGams!$A$5:$AN$5,0))</f>
        <v>1.0096297710191362</v>
      </c>
      <c r="L59" s="10">
        <f>INDEX(DriversGams!$A$5:$AN$24,MATCH(Drivers!$A59,DriversGams!$A$5:$A$24,0),MATCH(Drivers!L$3,DriversGams!$A$5:$AN$5,0))</f>
        <v>1.0106492879161646</v>
      </c>
      <c r="M59" s="10">
        <f>INDEX(DriversGams!$A$5:$AN$24,MATCH(Drivers!$A59,DriversGams!$A$5:$A$24,0),MATCH(Drivers!M$3,DriversGams!$A$5:$AN$5,0))</f>
        <v>1.0302529717942739</v>
      </c>
      <c r="N59" s="10">
        <f>INDEX(DriversGams!$A$5:$AN$24,MATCH(Drivers!$A59,DriversGams!$A$5:$A$24,0),MATCH(Drivers!N$3,DriversGams!$A$5:$AN$5,0))</f>
        <v>1.0620864750479064</v>
      </c>
      <c r="O59" s="10">
        <f>INDEX(DriversGams!$A$5:$AN$24,MATCH(Drivers!$A59,DriversGams!$A$5:$A$24,0),MATCH(Drivers!O$3,DriversGams!$A$5:$AN$5,0))</f>
        <v>1.0998118752864574</v>
      </c>
      <c r="P59" s="10">
        <f>INDEX(DriversGams!$A$5:$AN$24,MATCH(Drivers!$A59,DriversGams!$A$5:$A$24,0),MATCH(Drivers!P$3,DriversGams!$A$5:$AN$5,0))</f>
        <v>1.1401523216394778</v>
      </c>
      <c r="Q59" s="10">
        <f>INDEX(DriversGams!$A$5:$AN$24,MATCH(Drivers!$A59,DriversGams!$A$5:$A$24,0),MATCH(Drivers!Q$3,DriversGams!$A$5:$AN$5,0))</f>
        <v>1.1865134987803243</v>
      </c>
      <c r="R59" s="10">
        <f>INDEX(DriversGams!$A$5:$AN$24,MATCH(Drivers!$A59,DriversGams!$A$5:$A$24,0),MATCH(Drivers!R$3,DriversGams!$A$5:$AN$5,0))</f>
        <v>1.2382503590157974</v>
      </c>
      <c r="S59" s="10">
        <f>INDEX(DriversGams!$A$5:$AN$24,MATCH(Drivers!$A59,DriversGams!$A$5:$A$24,0),MATCH(Drivers!S$3,DriversGams!$A$5:$AN$5,0))</f>
        <v>1.2967453569894312</v>
      </c>
      <c r="T59" s="10">
        <f>INDEX(DriversGams!$A$5:$AN$24,MATCH(Drivers!$A59,DriversGams!$A$5:$A$24,0),MATCH(Drivers!T$3,DriversGams!$A$5:$AN$5,0))</f>
        <v>1.3581112576656127</v>
      </c>
      <c r="U59" s="10">
        <f>INDEX(DriversGams!$A$5:$AN$24,MATCH(Drivers!$A59,DriversGams!$A$5:$A$24,0),MATCH(Drivers!U$3,DriversGams!$A$5:$AN$5,0))</f>
        <v>1.393039840277065</v>
      </c>
      <c r="V59" s="10">
        <f>INDEX(DriversGams!$A$5:$AN$24,MATCH(Drivers!$A59,DriversGams!$A$5:$A$24,0),MATCH(Drivers!V$3,DriversGams!$A$5:$AN$5,0))</f>
        <v>1.4236346020613615</v>
      </c>
      <c r="W59" s="10">
        <f>INDEX(DriversGams!$A$5:$AN$24,MATCH(Drivers!$A59,DriversGams!$A$5:$A$24,0),MATCH(Drivers!W$3,DriversGams!$A$5:$AN$5,0))</f>
        <v>1.4718356260352397</v>
      </c>
      <c r="X59" s="10">
        <f>INDEX(DriversGams!$A$5:$AN$24,MATCH(Drivers!$A59,DriversGams!$A$5:$A$24,0),MATCH(Drivers!X$3,DriversGams!$A$5:$AN$5,0))</f>
        <v>1.526684010572724</v>
      </c>
      <c r="Y59" s="10">
        <f>INDEX(DriversGams!$A$5:$AN$24,MATCH(Drivers!$A59,DriversGams!$A$5:$A$24,0),MATCH(Drivers!Y$3,DriversGams!$A$5:$AN$5,0))</f>
        <v>1.5859732062358185</v>
      </c>
      <c r="Z59" s="10">
        <f>INDEX(DriversGams!$A$5:$AN$24,MATCH(Drivers!$A59,DriversGams!$A$5:$A$24,0),MATCH(Drivers!Z$3,DriversGams!$A$5:$AN$5,0))</f>
        <v>1.6511561750372967</v>
      </c>
      <c r="AA59" s="10">
        <f>INDEX(DriversGams!$A$5:$AN$24,MATCH(Drivers!$A59,DriversGams!$A$5:$A$24,0),MATCH(Drivers!AA$3,DriversGams!$A$5:$AN$5,0))</f>
        <v>1.7137906368871529</v>
      </c>
      <c r="AB59" s="10">
        <f>INDEX(DriversGams!$A$5:$AN$24,MATCH(Drivers!$A59,DriversGams!$A$5:$A$24,0),MATCH(Drivers!AB$3,DriversGams!$A$5:$AN$5,0))</f>
        <v>1.7838412023456807</v>
      </c>
      <c r="AC59" s="10">
        <f>INDEX(DriversGams!$A$5:$AN$24,MATCH(Drivers!$A59,DriversGams!$A$5:$A$24,0),MATCH(Drivers!AC$3,DriversGams!$A$5:$AN$5,0))</f>
        <v>1.852760928004608</v>
      </c>
      <c r="AD59" s="10">
        <f>INDEX(DriversGams!$A$5:$AN$24,MATCH(Drivers!$A59,DriversGams!$A$5:$A$24,0),MATCH(Drivers!AD$3,DriversGams!$A$5:$AN$5,0))</f>
        <v>1.9252952057275514</v>
      </c>
      <c r="AE59" s="10">
        <f>INDEX(DriversGams!$A$5:$AN$24,MATCH(Drivers!$A59,DriversGams!$A$5:$A$24,0),MATCH(Drivers!AE$3,DriversGams!$A$5:$AN$5,0))</f>
        <v>2.0011863599229782</v>
      </c>
      <c r="AF59" s="10">
        <f>INDEX(DriversGams!$A$5:$AN$24,MATCH(Drivers!$A59,DriversGams!$A$5:$A$24,0),MATCH(Drivers!AF$3,DriversGams!$A$5:$AN$5,0))</f>
        <v>2.4496740414846618</v>
      </c>
      <c r="AG59" s="10">
        <f>INDEX(DriversGams!$A$5:$AN$24,MATCH(Drivers!$A59,DriversGams!$A$5:$A$24,0),MATCH(Drivers!AG$3,DriversGams!$A$5:$AN$5,0))</f>
        <v>3.0523121519180978</v>
      </c>
      <c r="AH59" s="126"/>
      <c r="AI59" s="126"/>
      <c r="AJ59" s="126"/>
      <c r="AK59" s="126"/>
      <c r="AL59" s="126"/>
      <c r="AM59" s="126"/>
      <c r="AO59" s="338">
        <f t="shared" si="82"/>
        <v>16</v>
      </c>
    </row>
    <row r="60" spans="1:41" s="338" customFormat="1">
      <c r="A60" s="134" t="s">
        <v>600</v>
      </c>
      <c r="B60" s="338">
        <f t="shared" si="81"/>
        <v>18</v>
      </c>
      <c r="C60" s="331">
        <v>66.42036548153871</v>
      </c>
      <c r="D60" s="10">
        <f>INDEX(DriversGams!$A$5:$AN$24,MATCH(Drivers!$A60,DriversGams!$A$5:$A$24,0),MATCH(Drivers!D$3,DriversGams!$A$5:$AN$5,0))</f>
        <v>67.405879473318592</v>
      </c>
      <c r="E60" s="10">
        <f>INDEX(DriversGams!$A$5:$AN$24,MATCH(Drivers!$A60,DriversGams!$A$5:$A$24,0),MATCH(Drivers!E$3,DriversGams!$A$5:$AN$5,0))</f>
        <v>64.422201326406551</v>
      </c>
      <c r="F60" s="10">
        <f>INDEX(DriversGams!$A$5:$AN$24,MATCH(Drivers!$A60,DriversGams!$A$5:$A$24,0),MATCH(Drivers!F$3,DriversGams!$A$5:$AN$5,0))</f>
        <v>61.447467786677329</v>
      </c>
      <c r="G60" s="10">
        <f>INDEX(DriversGams!$A$5:$AN$24,MATCH(Drivers!$A60,DriversGams!$A$5:$A$24,0),MATCH(Drivers!G$3,DriversGams!$A$5:$AN$5,0))</f>
        <v>61.142610702865952</v>
      </c>
      <c r="H60" s="10">
        <f>INDEX(DriversGams!$A$5:$AN$24,MATCH(Drivers!$A60,DriversGams!$A$5:$A$24,0),MATCH(Drivers!H$3,DriversGams!$A$5:$AN$5,0))</f>
        <v>61.268075561889901</v>
      </c>
      <c r="I60" s="10">
        <f>INDEX(DriversGams!$A$5:$AN$24,MATCH(Drivers!$A60,DriversGams!$A$5:$A$24,0),MATCH(Drivers!I$3,DriversGams!$A$5:$AN$5,0))</f>
        <v>60.912459713234377</v>
      </c>
      <c r="J60" s="10">
        <f>INDEX(DriversGams!$A$5:$AN$24,MATCH(Drivers!$A60,DriversGams!$A$5:$A$24,0),MATCH(Drivers!J$3,DriversGams!$A$5:$AN$5,0))</f>
        <v>60.468556482084786</v>
      </c>
      <c r="K60" s="10">
        <f>INDEX(DriversGams!$A$5:$AN$24,MATCH(Drivers!$A60,DriversGams!$A$5:$A$24,0),MATCH(Drivers!K$3,DriversGams!$A$5:$AN$5,0))</f>
        <v>58.515171706745178</v>
      </c>
      <c r="L60" s="10">
        <f>INDEX(DriversGams!$A$5:$AN$24,MATCH(Drivers!$A60,DriversGams!$A$5:$A$24,0),MATCH(Drivers!L$3,DriversGams!$A$5:$AN$5,0))</f>
        <v>58.254298294534607</v>
      </c>
      <c r="M60" s="10">
        <f>INDEX(DriversGams!$A$5:$AN$24,MATCH(Drivers!$A60,DriversGams!$A$5:$A$24,0),MATCH(Drivers!M$3,DriversGams!$A$5:$AN$5,0))</f>
        <v>58.043794250560346</v>
      </c>
      <c r="N60" s="10">
        <f>INDEX(DriversGams!$A$5:$AN$24,MATCH(Drivers!$A60,DriversGams!$A$5:$A$24,0),MATCH(Drivers!N$3,DriversGams!$A$5:$AN$5,0))</f>
        <v>58.268510979649157</v>
      </c>
      <c r="O60" s="10">
        <f>INDEX(DriversGams!$A$5:$AN$24,MATCH(Drivers!$A60,DriversGams!$A$5:$A$24,0),MATCH(Drivers!O$3,DriversGams!$A$5:$AN$5,0))</f>
        <v>58.634403368923351</v>
      </c>
      <c r="P60" s="10">
        <f>INDEX(DriversGams!$A$5:$AN$24,MATCH(Drivers!$A60,DriversGams!$A$5:$A$24,0),MATCH(Drivers!P$3,DriversGams!$A$5:$AN$5,0))</f>
        <v>59.586142400355428</v>
      </c>
      <c r="Q60" s="10">
        <f>INDEX(DriversGams!$A$5:$AN$24,MATCH(Drivers!$A60,DriversGams!$A$5:$A$24,0),MATCH(Drivers!Q$3,DriversGams!$A$5:$AN$5,0))</f>
        <v>59.40613908356876</v>
      </c>
      <c r="R60" s="10">
        <f>INDEX(DriversGams!$A$5:$AN$24,MATCH(Drivers!$A60,DriversGams!$A$5:$A$24,0),MATCH(Drivers!R$3,DriversGams!$A$5:$AN$5,0))</f>
        <v>59.339774819221503</v>
      </c>
      <c r="S60" s="10">
        <f>INDEX(DriversGams!$A$5:$AN$24,MATCH(Drivers!$A60,DriversGams!$A$5:$A$24,0),MATCH(Drivers!S$3,DriversGams!$A$5:$AN$5,0))</f>
        <v>59.635924277118903</v>
      </c>
      <c r="T60" s="10">
        <f>INDEX(DriversGams!$A$5:$AN$24,MATCH(Drivers!$A60,DriversGams!$A$5:$A$24,0),MATCH(Drivers!T$3,DriversGams!$A$5:$AN$5,0))</f>
        <v>59.8003165606208</v>
      </c>
      <c r="U60" s="10">
        <f>INDEX(DriversGams!$A$5:$AN$24,MATCH(Drivers!$A60,DriversGams!$A$5:$A$24,0),MATCH(Drivers!U$3,DriversGams!$A$5:$AN$5,0))</f>
        <v>60.405002253054697</v>
      </c>
      <c r="V60" s="10">
        <f>INDEX(DriversGams!$A$5:$AN$24,MATCH(Drivers!$A60,DriversGams!$A$5:$A$24,0),MATCH(Drivers!V$3,DriversGams!$A$5:$AN$5,0))</f>
        <v>59.924771535685913</v>
      </c>
      <c r="W60" s="10">
        <f>INDEX(DriversGams!$A$5:$AN$24,MATCH(Drivers!$A60,DriversGams!$A$5:$A$24,0),MATCH(Drivers!W$3,DriversGams!$A$5:$AN$5,0))</f>
        <v>59.693945281900724</v>
      </c>
      <c r="X60" s="10">
        <f>INDEX(DriversGams!$A$5:$AN$24,MATCH(Drivers!$A60,DriversGams!$A$5:$A$24,0),MATCH(Drivers!X$3,DriversGams!$A$5:$AN$5,0))</f>
        <v>59.46503786708054</v>
      </c>
      <c r="Y60" s="10">
        <f>INDEX(DriversGams!$A$5:$AN$24,MATCH(Drivers!$A60,DriversGams!$A$5:$A$24,0),MATCH(Drivers!Y$3,DriversGams!$A$5:$AN$5,0))</f>
        <v>59.155273715860652</v>
      </c>
      <c r="Z60" s="10">
        <f>INDEX(DriversGams!$A$5:$AN$24,MATCH(Drivers!$A60,DriversGams!$A$5:$A$24,0),MATCH(Drivers!Z$3,DriversGams!$A$5:$AN$5,0))</f>
        <v>58.166723000493484</v>
      </c>
      <c r="AA60" s="10">
        <f>INDEX(DriversGams!$A$5:$AN$24,MATCH(Drivers!$A60,DriversGams!$A$5:$A$24,0),MATCH(Drivers!AA$3,DriversGams!$A$5:$AN$5,0))</f>
        <v>57.190274817346371</v>
      </c>
      <c r="AB60" s="10">
        <f>INDEX(DriversGams!$A$5:$AN$24,MATCH(Drivers!$A60,DriversGams!$A$5:$A$24,0),MATCH(Drivers!AB$3,DriversGams!$A$5:$AN$5,0))</f>
        <v>56.213826634199208</v>
      </c>
      <c r="AC60" s="10">
        <f>INDEX(DriversGams!$A$5:$AN$24,MATCH(Drivers!$A60,DriversGams!$A$5:$A$24,0),MATCH(Drivers!AC$3,DriversGams!$A$5:$AN$5,0))</f>
        <v>55.237378451052074</v>
      </c>
      <c r="AD60" s="10">
        <f>INDEX(DriversGams!$A$5:$AN$24,MATCH(Drivers!$A60,DriversGams!$A$5:$A$24,0),MATCH(Drivers!AD$3,DriversGams!$A$5:$AN$5,0))</f>
        <v>54.260930267904918</v>
      </c>
      <c r="AE60" s="10">
        <f>INDEX(DriversGams!$A$5:$AN$24,MATCH(Drivers!$A60,DriversGams!$A$5:$A$24,0),MATCH(Drivers!AE$3,DriversGams!$A$5:$AN$5,0))</f>
        <v>53.284482084757748</v>
      </c>
      <c r="AF60" s="10">
        <f>INDEX(DriversGams!$A$5:$AN$24,MATCH(Drivers!$A60,DriversGams!$A$5:$A$24,0),MATCH(Drivers!AF$3,DriversGams!$A$5:$AN$5,0))</f>
        <v>50.483535744499683</v>
      </c>
      <c r="AG60" s="10">
        <f>INDEX(DriversGams!$A$5:$AN$24,MATCH(Drivers!$A60,DriversGams!$A$5:$A$24,0),MATCH(Drivers!AG$3,DriversGams!$A$5:$AN$5,0))</f>
        <v>47.682589404241561</v>
      </c>
      <c r="AH60" s="126"/>
      <c r="AI60" s="126"/>
      <c r="AJ60" s="126"/>
      <c r="AK60" s="126"/>
      <c r="AL60" s="126"/>
      <c r="AM60" s="126"/>
    </row>
    <row r="61" spans="1:41" s="338" customFormat="1">
      <c r="A61" s="134" t="s">
        <v>528</v>
      </c>
      <c r="B61" s="338">
        <f t="shared" si="81"/>
        <v>19</v>
      </c>
      <c r="C61" s="331">
        <v>84.250557323845101</v>
      </c>
      <c r="D61" s="10">
        <f>INDEX(DriversGams!$A$5:$AN$24,MATCH(Drivers!$A61,DriversGams!$A$5:$A$24,0),MATCH(Drivers!D$3,DriversGams!$A$5:$AN$5,0))</f>
        <v>82.451215835678212</v>
      </c>
      <c r="E61" s="10">
        <f>INDEX(DriversGams!$A$5:$AN$24,MATCH(Drivers!$A61,DriversGams!$A$5:$A$24,0),MATCH(Drivers!E$3,DriversGams!$A$5:$AN$5,0))</f>
        <v>80.166243478069532</v>
      </c>
      <c r="F61" s="10">
        <f>INDEX(DriversGams!$A$5:$AN$24,MATCH(Drivers!$A61,DriversGams!$A$5:$A$24,0),MATCH(Drivers!F$3,DriversGams!$A$5:$AN$5,0))</f>
        <v>77.626015719858643</v>
      </c>
      <c r="G61" s="10">
        <f>INDEX(DriversGams!$A$5:$AN$24,MATCH(Drivers!$A61,DriversGams!$A$5:$A$24,0),MATCH(Drivers!G$3,DriversGams!$A$5:$AN$5,0))</f>
        <v>76.22541754695969</v>
      </c>
      <c r="H61" s="10">
        <f>INDEX(DriversGams!$A$5:$AN$24,MATCH(Drivers!$A61,DriversGams!$A$5:$A$24,0),MATCH(Drivers!H$3,DriversGams!$A$5:$AN$5,0))</f>
        <v>74.388929903020184</v>
      </c>
      <c r="I61" s="10">
        <f>INDEX(DriversGams!$A$5:$AN$24,MATCH(Drivers!$A61,DriversGams!$A$5:$A$24,0),MATCH(Drivers!I$3,DriversGams!$A$5:$AN$5,0))</f>
        <v>74.661627930767523</v>
      </c>
      <c r="J61" s="10">
        <f>INDEX(DriversGams!$A$5:$AN$24,MATCH(Drivers!$A61,DriversGams!$A$5:$A$24,0),MATCH(Drivers!J$3,DriversGams!$A$5:$AN$5,0))</f>
        <v>74.775428105381266</v>
      </c>
      <c r="K61" s="10">
        <f>INDEX(DriversGams!$A$5:$AN$24,MATCH(Drivers!$A61,DriversGams!$A$5:$A$24,0),MATCH(Drivers!K$3,DriversGams!$A$5:$AN$5,0))</f>
        <v>70.522195251866989</v>
      </c>
      <c r="L61" s="10">
        <f>INDEX(DriversGams!$A$5:$AN$24,MATCH(Drivers!$A61,DriversGams!$A$5:$A$24,0),MATCH(Drivers!L$3,DriversGams!$A$5:$AN$5,0))</f>
        <v>73.094492492143644</v>
      </c>
      <c r="M61" s="10">
        <f>INDEX(DriversGams!$A$5:$AN$24,MATCH(Drivers!$A61,DriversGams!$A$5:$A$24,0),MATCH(Drivers!M$3,DriversGams!$A$5:$AN$5,0))</f>
        <v>73.214968744367397</v>
      </c>
      <c r="N61" s="10">
        <f>INDEX(DriversGams!$A$5:$AN$24,MATCH(Drivers!$A61,DriversGams!$A$5:$A$24,0),MATCH(Drivers!N$3,DriversGams!$A$5:$AN$5,0))</f>
        <v>74.270210908090405</v>
      </c>
      <c r="O61" s="10">
        <f>INDEX(DriversGams!$A$5:$AN$24,MATCH(Drivers!$A61,DriversGams!$A$5:$A$24,0),MATCH(Drivers!O$3,DriversGams!$A$5:$AN$5,0))</f>
        <v>74.302275677412496</v>
      </c>
      <c r="P61" s="10">
        <f>INDEX(DriversGams!$A$5:$AN$24,MATCH(Drivers!$A61,DriversGams!$A$5:$A$24,0),MATCH(Drivers!P$3,DriversGams!$A$5:$AN$5,0))</f>
        <v>72.946609309788073</v>
      </c>
      <c r="Q61" s="10">
        <f>INDEX(DriversGams!$A$5:$AN$24,MATCH(Drivers!$A61,DriversGams!$A$5:$A$24,0),MATCH(Drivers!Q$3,DriversGams!$A$5:$AN$5,0))</f>
        <v>74.534785437994302</v>
      </c>
      <c r="R61" s="10">
        <f>INDEX(DriversGams!$A$5:$AN$24,MATCH(Drivers!$A61,DriversGams!$A$5:$A$24,0),MATCH(Drivers!R$3,DriversGams!$A$5:$AN$5,0))</f>
        <v>76.951376992110681</v>
      </c>
      <c r="S61" s="10">
        <f>INDEX(DriversGams!$A$5:$AN$24,MATCH(Drivers!$A61,DriversGams!$A$5:$A$24,0),MATCH(Drivers!S$3,DriversGams!$A$5:$AN$5,0))</f>
        <v>77.843900415805521</v>
      </c>
      <c r="T61" s="10">
        <f>INDEX(DriversGams!$A$5:$AN$24,MATCH(Drivers!$A61,DriversGams!$A$5:$A$24,0),MATCH(Drivers!T$3,DriversGams!$A$5:$AN$5,0))</f>
        <v>79.070428521803947</v>
      </c>
      <c r="U61" s="10">
        <f>INDEX(DriversGams!$A$5:$AN$24,MATCH(Drivers!$A61,DriversGams!$A$5:$A$24,0),MATCH(Drivers!U$3,DriversGams!$A$5:$AN$5,0))</f>
        <v>77.488568884480685</v>
      </c>
      <c r="V61" s="10">
        <f>INDEX(DriversGams!$A$5:$AN$24,MATCH(Drivers!$A61,DriversGams!$A$5:$A$24,0),MATCH(Drivers!V$3,DriversGams!$A$5:$AN$5,0))</f>
        <v>80.001746636610036</v>
      </c>
      <c r="W61" s="10">
        <f>INDEX(DriversGams!$A$5:$AN$24,MATCH(Drivers!$A61,DriversGams!$A$5:$A$24,0),MATCH(Drivers!W$3,DriversGams!$A$5:$AN$5,0))</f>
        <v>81.615727730669292</v>
      </c>
      <c r="X61" s="10">
        <f>INDEX(DriversGams!$A$5:$AN$24,MATCH(Drivers!$A61,DriversGams!$A$5:$A$24,0),MATCH(Drivers!X$3,DriversGams!$A$5:$AN$5,0))</f>
        <v>83.144940101381721</v>
      </c>
      <c r="Y61" s="10">
        <f>INDEX(DriversGams!$A$5:$AN$24,MATCH(Drivers!$A61,DriversGams!$A$5:$A$24,0),MATCH(Drivers!Y$3,DriversGams!$A$5:$AN$5,0))</f>
        <v>84.082398572093226</v>
      </c>
      <c r="Z61" s="10">
        <f>INDEX(DriversGams!$A$5:$AN$24,MATCH(Drivers!$A61,DriversGams!$A$5:$A$24,0),MATCH(Drivers!Z$3,DriversGams!$A$5:$AN$5,0))</f>
        <v>84.304176107667672</v>
      </c>
      <c r="AA61" s="10">
        <f>INDEX(DriversGams!$A$5:$AN$24,MATCH(Drivers!$A61,DriversGams!$A$5:$A$24,0),MATCH(Drivers!AA$3,DriversGams!$A$5:$AN$5,0))</f>
        <v>86.706826920772002</v>
      </c>
      <c r="AB61" s="10">
        <f>INDEX(DriversGams!$A$5:$AN$24,MATCH(Drivers!$A61,DriversGams!$A$5:$A$24,0),MATCH(Drivers!AB$3,DriversGams!$A$5:$AN$5,0))</f>
        <v>88.824376735822355</v>
      </c>
      <c r="AC61" s="10">
        <f>INDEX(DriversGams!$A$5:$AN$24,MATCH(Drivers!$A61,DriversGams!$A$5:$A$24,0),MATCH(Drivers!AC$3,DriversGams!$A$5:$AN$5,0))</f>
        <v>90.953130838479012</v>
      </c>
      <c r="AD61" s="10">
        <f>INDEX(DriversGams!$A$5:$AN$24,MATCH(Drivers!$A61,DriversGams!$A$5:$A$24,0),MATCH(Drivers!AD$3,DriversGams!$A$5:$AN$5,0))</f>
        <v>93.067176333633881</v>
      </c>
      <c r="AE61" s="10">
        <f>INDEX(DriversGams!$A$5:$AN$24,MATCH(Drivers!$A61,DriversGams!$A$5:$A$24,0),MATCH(Drivers!AE$3,DriversGams!$A$5:$AN$5,0))</f>
        <v>95.21376631469569</v>
      </c>
      <c r="AF61" s="10">
        <f>INDEX(DriversGams!$A$5:$AN$24,MATCH(Drivers!$A61,DriversGams!$A$5:$A$24,0),MATCH(Drivers!AF$3,DriversGams!$A$5:$AN$5,0))</f>
        <v>102.5096778995579</v>
      </c>
      <c r="AG61" s="10">
        <f>INDEX(DriversGams!$A$5:$AN$24,MATCH(Drivers!$A61,DriversGams!$A$5:$A$24,0),MATCH(Drivers!AG$3,DriversGams!$A$5:$AN$5,0))</f>
        <v>109.5489131273044</v>
      </c>
      <c r="AH61" s="126"/>
      <c r="AI61" s="126"/>
      <c r="AJ61" s="126"/>
      <c r="AK61" s="126"/>
      <c r="AL61" s="126"/>
      <c r="AM61" s="126"/>
    </row>
    <row r="62" spans="1:41" s="338" customFormat="1">
      <c r="A62" s="5" t="s">
        <v>5</v>
      </c>
      <c r="B62" s="338">
        <f t="shared" si="81"/>
        <v>20</v>
      </c>
      <c r="C62" s="339">
        <v>2893.5650000000564</v>
      </c>
      <c r="D62" s="127">
        <f t="shared" ref="D62:K62" si="83">SUM(D43:D61)</f>
        <v>2969.1963051355538</v>
      </c>
      <c r="E62" s="127">
        <f t="shared" si="83"/>
        <v>3022.2173632302474</v>
      </c>
      <c r="F62" s="127">
        <f t="shared" si="83"/>
        <v>3060.2316404410249</v>
      </c>
      <c r="G62" s="127">
        <f t="shared" si="83"/>
        <v>3082.8658989519636</v>
      </c>
      <c r="H62" s="127">
        <f t="shared" si="83"/>
        <v>3117.5115237718705</v>
      </c>
      <c r="I62" s="127">
        <f t="shared" si="83"/>
        <v>3154.0370052724184</v>
      </c>
      <c r="J62" s="127">
        <f t="shared" si="83"/>
        <v>3188.9317950294057</v>
      </c>
      <c r="K62" s="127">
        <f t="shared" si="83"/>
        <v>2947.9724944017844</v>
      </c>
      <c r="L62" s="127">
        <f t="shared" ref="L62:AG62" si="84">SUM(L43:L61)</f>
        <v>3013.0644015642411</v>
      </c>
      <c r="M62" s="127">
        <f t="shared" si="84"/>
        <v>3078.619936597479</v>
      </c>
      <c r="N62" s="127">
        <f t="shared" si="84"/>
        <v>3150.4502744619822</v>
      </c>
      <c r="O62" s="127">
        <f t="shared" si="84"/>
        <v>3226.7589366182142</v>
      </c>
      <c r="P62" s="127">
        <f t="shared" si="84"/>
        <v>3302.3054183034251</v>
      </c>
      <c r="Q62" s="127">
        <f t="shared" si="84"/>
        <v>3388.2134874456483</v>
      </c>
      <c r="R62" s="127">
        <f t="shared" si="84"/>
        <v>3477.0636219305306</v>
      </c>
      <c r="S62" s="127">
        <f t="shared" si="84"/>
        <v>3570.5497304660671</v>
      </c>
      <c r="T62" s="127">
        <f t="shared" si="84"/>
        <v>3667.2132212172432</v>
      </c>
      <c r="U62" s="127">
        <f t="shared" si="84"/>
        <v>3750.2393093448832</v>
      </c>
      <c r="V62" s="127">
        <f t="shared" si="84"/>
        <v>3853.1062514920186</v>
      </c>
      <c r="W62" s="127">
        <f t="shared" si="84"/>
        <v>3958.3620577783008</v>
      </c>
      <c r="X62" s="127">
        <f t="shared" si="84"/>
        <v>4066.3885852078047</v>
      </c>
      <c r="Y62" s="127">
        <f t="shared" si="84"/>
        <v>4170.5775300165442</v>
      </c>
      <c r="Z62" s="127">
        <f t="shared" si="84"/>
        <v>4280.8113836885841</v>
      </c>
      <c r="AA62" s="127">
        <f t="shared" si="84"/>
        <v>4396.3278585237995</v>
      </c>
      <c r="AB62" s="127">
        <f t="shared" si="84"/>
        <v>4515.7084812671137</v>
      </c>
      <c r="AC62" s="127">
        <f t="shared" si="84"/>
        <v>4633.9462662855349</v>
      </c>
      <c r="AD62" s="127">
        <f t="shared" si="84"/>
        <v>4756.1305741637798</v>
      </c>
      <c r="AE62" s="127">
        <f t="shared" si="84"/>
        <v>4885.3563038061175</v>
      </c>
      <c r="AF62" s="127">
        <f t="shared" si="84"/>
        <v>5614.3193854496612</v>
      </c>
      <c r="AG62" s="127">
        <f t="shared" si="84"/>
        <v>6436.5461256221497</v>
      </c>
      <c r="AH62" s="127"/>
      <c r="AI62" s="127"/>
      <c r="AJ62" s="127"/>
      <c r="AK62" s="127"/>
      <c r="AL62" s="127"/>
      <c r="AM62" s="127"/>
    </row>
    <row r="63" spans="1:41" s="33" customFormat="1">
      <c r="A63" s="248" t="s">
        <v>279</v>
      </c>
      <c r="B63" s="338">
        <f t="shared" si="81"/>
        <v>21</v>
      </c>
      <c r="C63" s="333"/>
      <c r="D63" s="249">
        <v>2.6436281887547874E-2</v>
      </c>
      <c r="E63" s="249">
        <v>2.0165921894981231E-2</v>
      </c>
      <c r="F63" s="249">
        <v>1.407744097509589E-2</v>
      </c>
      <c r="G63" s="249">
        <v>8.9337784405372211E-3</v>
      </c>
      <c r="H63" s="249">
        <v>1.4827464040109817E-2</v>
      </c>
      <c r="I63" s="249">
        <v>1.2732896737821964E-2</v>
      </c>
      <c r="J63" s="249">
        <v>7.2531087632679014E-3</v>
      </c>
      <c r="K63" s="249">
        <v>-7.2462496857853442E-2</v>
      </c>
      <c r="L63" s="249">
        <f t="shared" ref="L63" si="85">L62/K62-1</f>
        <v>2.208022879659377E-2</v>
      </c>
      <c r="M63" s="249">
        <f t="shared" ref="M63" si="86">M62/L62-1</f>
        <v>2.1757097192879327E-2</v>
      </c>
      <c r="N63" s="249">
        <f t="shared" ref="N63" si="87">N62/M62-1</f>
        <v>2.3331992692768422E-2</v>
      </c>
      <c r="O63" s="249">
        <f t="shared" ref="O63" si="88">O62/N62-1</f>
        <v>2.4221509786966466E-2</v>
      </c>
      <c r="P63" s="249">
        <f t="shared" ref="P63" si="89">P62/O62-1</f>
        <v>2.3412496306397967E-2</v>
      </c>
      <c r="Q63" s="249">
        <f t="shared" ref="Q63" si="90">Q62/P62-1</f>
        <v>2.6014574141467239E-2</v>
      </c>
      <c r="R63" s="249">
        <f t="shared" ref="R63" si="91">R62/Q62-1</f>
        <v>2.6223298742567014E-2</v>
      </c>
      <c r="S63" s="249">
        <f t="shared" ref="S63" si="92">S62/R62-1</f>
        <v>2.6886510774752903E-2</v>
      </c>
      <c r="T63" s="249">
        <f t="shared" ref="T63" si="93">T62/S62-1</f>
        <v>2.7072439273534199E-2</v>
      </c>
      <c r="U63" s="249">
        <f t="shared" ref="U63" si="94">U62/T62-1</f>
        <v>2.2640103838871273E-2</v>
      </c>
      <c r="V63" s="249">
        <f t="shared" ref="V63" si="95">V62/U62-1</f>
        <v>2.742943414059229E-2</v>
      </c>
      <c r="W63" s="249">
        <f t="shared" ref="W63" si="96">W62/V62-1</f>
        <v>2.731713049582396E-2</v>
      </c>
      <c r="X63" s="249">
        <f t="shared" ref="X63" si="97">X62/W62-1</f>
        <v>2.7290714152139905E-2</v>
      </c>
      <c r="Y63" s="249">
        <f t="shared" ref="Y63" si="98">Y62/X62-1</f>
        <v>2.5621984378901841E-2</v>
      </c>
      <c r="Z63" s="249">
        <f t="shared" ref="Z63" si="99">Z62/Y62-1</f>
        <v>2.6431316257439885E-2</v>
      </c>
      <c r="AA63" s="249">
        <f t="shared" ref="AA63" si="100">AA62/Z62-1</f>
        <v>2.6984714924692677E-2</v>
      </c>
      <c r="AB63" s="249">
        <f t="shared" ref="AB63" si="101">AB62/AA62-1</f>
        <v>2.7154622354166325E-2</v>
      </c>
      <c r="AC63" s="249">
        <f t="shared" ref="AC63" si="102">AC62/AB62-1</f>
        <v>2.6183662100624172E-2</v>
      </c>
      <c r="AD63" s="249">
        <f t="shared" ref="AD63" si="103">AD62/AC62-1</f>
        <v>2.6367225871219535E-2</v>
      </c>
      <c r="AE63" s="249">
        <f t="shared" ref="AE63" si="104">AE62/AD62-1</f>
        <v>2.717034943159824E-2</v>
      </c>
      <c r="AF63" s="249">
        <f>(AF62/AE62)^(1/5)-1</f>
        <v>2.8206095770849871E-2</v>
      </c>
      <c r="AG63" s="249">
        <f>(AG62/AF62)^(1/5)-1</f>
        <v>2.7711353043142095E-2</v>
      </c>
      <c r="AH63" s="248"/>
      <c r="AI63" s="248"/>
      <c r="AJ63" s="248"/>
      <c r="AK63" s="248"/>
      <c r="AL63" s="248"/>
      <c r="AM63" s="248"/>
    </row>
    <row r="64" spans="1:41" s="338" customFormat="1">
      <c r="A64" s="338" t="s">
        <v>611</v>
      </c>
      <c r="B64" s="338">
        <f t="shared" si="81"/>
        <v>22</v>
      </c>
      <c r="C64" s="332">
        <v>52.325432882070082</v>
      </c>
      <c r="D64" s="126">
        <f>INDEX(DriversGams!$A$44:$AN$44,1,MATCH(Drivers!D$3,DriversGams!$A$43:$AN$43,0))/1000</f>
        <v>53.104386458423342</v>
      </c>
      <c r="E64" s="126">
        <f>INDEX(DriversGams!$A$44:$AN$44,1,MATCH(Drivers!E$3,DriversGams!$A$43:$AN$43,0))/1000</f>
        <v>53.912365691429272</v>
      </c>
      <c r="F64" s="126">
        <f>INDEX(DriversGams!$A$44:$AN$44,1,MATCH(Drivers!F$3,DriversGams!$A$43:$AN$43,0))/1000</f>
        <v>54.750491457321111</v>
      </c>
      <c r="G64" s="126">
        <f>INDEX(DriversGams!$A$44:$AN$44,1,MATCH(Drivers!G$3,DriversGams!$A$43:$AN$43,0))/1000</f>
        <v>55.619940469824826</v>
      </c>
      <c r="H64" s="126">
        <f>INDEX(DriversGams!$A$44:$AN$44,1,MATCH(Drivers!H$3,DriversGams!$A$43:$AN$43,0))/1000</f>
        <v>56.521948041648095</v>
      </c>
      <c r="I64" s="126">
        <f>INDEX(DriversGams!$A$44:$AN$44,1,MATCH(Drivers!I$3,DriversGams!$A$43:$AN$43,0))/1000</f>
        <v>57.436000617299655</v>
      </c>
      <c r="J64" s="126">
        <f>INDEX(DriversGams!$A$44:$AN$44,1,MATCH(Drivers!J$3,DriversGams!$A$43:$AN$43,0))/1000</f>
        <v>58.364834921819444</v>
      </c>
      <c r="K64" s="126">
        <f>INDEX(DriversGams!$A$44:$AN$44,1,MATCH(Drivers!K$3,DriversGams!$A$43:$AN$43,0))/1000</f>
        <v>59.308690000000006</v>
      </c>
      <c r="L64" s="126">
        <f>INDEX(DriversGams!$A$44:$AN$44,1,MATCH(Drivers!L$3,DriversGams!$A$43:$AN$43,0))/1000</f>
        <v>60.097873988486953</v>
      </c>
      <c r="M64" s="126">
        <f>INDEX(DriversGams!$A$44:$AN$44,1,MATCH(Drivers!M$3,DriversGams!$A$43:$AN$43,0))/1000</f>
        <v>60.841582286809363</v>
      </c>
      <c r="N64" s="126">
        <f>INDEX(DriversGams!$A$44:$AN$44,1,MATCH(Drivers!N$3,DriversGams!$A$43:$AN$43,0))/1000</f>
        <v>61.537824355929828</v>
      </c>
      <c r="O64" s="126">
        <f>INDEX(DriversGams!$A$44:$AN$44,1,MATCH(Drivers!O$3,DriversGams!$A$43:$AN$43,0))/1000</f>
        <v>62.221509701386374</v>
      </c>
      <c r="P64" s="126">
        <f>INDEX(DriversGams!$A$44:$AN$44,1,MATCH(Drivers!P$3,DriversGams!$A$43:$AN$43,0))/1000</f>
        <v>62.892038582526091</v>
      </c>
      <c r="Q64" s="126">
        <f>INDEX(DriversGams!$A$44:$AN$44,1,MATCH(Drivers!Q$3,DriversGams!$A$43:$AN$43,0))/1000</f>
        <v>63.548817559440096</v>
      </c>
      <c r="R64" s="126">
        <f>INDEX(DriversGams!$A$44:$AN$44,1,MATCH(Drivers!R$3,DriversGams!$A$43:$AN$43,0))/1000</f>
        <v>64.191260356766122</v>
      </c>
      <c r="S64" s="126">
        <f>INDEX(DriversGams!$A$44:$AN$44,1,MATCH(Drivers!S$3,DriversGams!$A$43:$AN$43,0))/1000</f>
        <v>64.818788725428234</v>
      </c>
      <c r="T64" s="126">
        <f>INDEX(DriversGams!$A$44:$AN$44,1,MATCH(Drivers!T$3,DriversGams!$A$43:$AN$43,0))/1000</f>
        <v>65.435442210930105</v>
      </c>
      <c r="U64" s="126">
        <f>INDEX(DriversGams!$A$44:$AN$44,1,MATCH(Drivers!U$3,DriversGams!$A$43:$AN$43,0))/1000</f>
        <v>66.040790860694059</v>
      </c>
      <c r="V64" s="126">
        <f>INDEX(DriversGams!$A$44:$AN$44,1,MATCH(Drivers!V$3,DriversGams!$A$43:$AN$43,0))/1000</f>
        <v>66.6344094187031</v>
      </c>
      <c r="W64" s="126">
        <f>INDEX(DriversGams!$A$44:$AN$44,1,MATCH(Drivers!W$3,DriversGams!$A$43:$AN$43,0))/1000</f>
        <v>67.215877817791679</v>
      </c>
      <c r="X64" s="126">
        <f>INDEX(DriversGams!$A$44:$AN$44,1,MATCH(Drivers!X$3,DriversGams!$A$43:$AN$43,0))/1000</f>
        <v>67.784781669940756</v>
      </c>
      <c r="Y64" s="126">
        <f>INDEX(DriversGams!$A$44:$AN$44,1,MATCH(Drivers!Y$3,DriversGams!$A$43:$AN$43,0))/1000</f>
        <v>68.342055626742408</v>
      </c>
      <c r="Z64" s="126">
        <f>INDEX(DriversGams!$A$44:$AN$44,1,MATCH(Drivers!Z$3,DriversGams!$A$43:$AN$43,0))/1000</f>
        <v>68.88733085860035</v>
      </c>
      <c r="AA64" s="126">
        <f>INDEX(DriversGams!$A$44:$AN$44,1,MATCH(Drivers!AA$3,DriversGams!$A$43:$AN$43,0))/1000</f>
        <v>69.420244147098416</v>
      </c>
      <c r="AB64" s="126">
        <f>INDEX(DriversGams!$A$44:$AN$44,1,MATCH(Drivers!AB$3,DriversGams!$A$43:$AN$43,0))/1000</f>
        <v>69.940438284968707</v>
      </c>
      <c r="AC64" s="126">
        <f>INDEX(DriversGams!$A$44:$AN$44,1,MATCH(Drivers!AC$3,DriversGams!$A$43:$AN$43,0))/1000</f>
        <v>70.447562472153166</v>
      </c>
      <c r="AD64" s="126">
        <f>INDEX(DriversGams!$A$44:$AN$44,1,MATCH(Drivers!AD$3,DriversGams!$A$43:$AN$43,0))/1000</f>
        <v>70.942722252264574</v>
      </c>
      <c r="AE64" s="126">
        <f>INDEX(DriversGams!$A$44:$AN$44,1,MATCH(Drivers!AE$3,DriversGams!$A$43:$AN$43,0))/1000</f>
        <v>71.425610993241406</v>
      </c>
      <c r="AF64" s="126">
        <f>INDEX(DriversGams!$A$44:$AN$44,1,MATCH(Drivers!AF$3,DriversGams!$A$43:$AN$43,0))/1000</f>
        <v>73.645872502840064</v>
      </c>
      <c r="AG64" s="126">
        <f>INDEX(DriversGams!$A$44:$AN$44,1,MATCH(Drivers!AG$3,DriversGams!$A$43:$AN$43,0))/1000</f>
        <v>75.517908954390194</v>
      </c>
      <c r="AH64" s="126"/>
      <c r="AI64" s="126"/>
      <c r="AJ64" s="126"/>
      <c r="AK64" s="126"/>
      <c r="AL64" s="126"/>
      <c r="AM64" s="126"/>
    </row>
    <row r="65" spans="1:39" s="338" customFormat="1">
      <c r="A65" s="338" t="s">
        <v>396</v>
      </c>
      <c r="B65" s="338">
        <f t="shared" si="81"/>
        <v>23</v>
      </c>
      <c r="C65" s="334">
        <v>0.5</v>
      </c>
      <c r="D65" s="24">
        <f>INDEX(DriversGams!$B62:$AN62,1,MATCH(Drivers!D$3,DriversGams!$B$61:$AN$61,0))</f>
        <v>0.49361482500619441</v>
      </c>
      <c r="E65" s="24">
        <f>INDEX(DriversGams!$B62:$AN62,1,MATCH(Drivers!E$3,DriversGams!$B$61:$AN$61,0))</f>
        <v>0.48206830798992972</v>
      </c>
      <c r="F65" s="24">
        <f>INDEX(DriversGams!$B62:$AN62,1,MATCH(Drivers!F$3,DriversGams!$B$61:$AN$61,0))</f>
        <v>0.47202613350430117</v>
      </c>
      <c r="G65" s="24">
        <f>INDEX(DriversGams!$B62:$AN62,1,MATCH(Drivers!G$3,DriversGams!$B$61:$AN$61,0))</f>
        <v>0.46557223068394388</v>
      </c>
      <c r="H65" s="24">
        <f>INDEX(DriversGams!$B62:$AN62,1,MATCH(Drivers!H$3,DriversGams!$B$61:$AN$61,0))</f>
        <v>0.45639821843997963</v>
      </c>
      <c r="I65" s="24">
        <f>INDEX(DriversGams!$B62:$AN62,1,MATCH(Drivers!I$3,DriversGams!$B$61:$AN$61,0))</f>
        <v>0.44660476008909161</v>
      </c>
      <c r="J65" s="24">
        <f>INDEX(DriversGams!$B62:$AN62,1,MATCH(Drivers!J$3,DriversGams!$B$61:$AN$61,0))</f>
        <v>0.43972669731095931</v>
      </c>
      <c r="K65" s="24">
        <f>INDEX(DriversGams!$B62:$AN62,1,MATCH(Drivers!K$3,DriversGams!$B$61:$AN$61,0))</f>
        <v>0.44869179830464656</v>
      </c>
      <c r="L65" s="24">
        <f>INDEX(DriversGams!$B62:$AN62,1,MATCH(Drivers!L$3,DriversGams!$B$61:$AN$61,0))</f>
        <v>0.4608685558592584</v>
      </c>
      <c r="M65" s="24">
        <f>INDEX(DriversGams!$B62:$AN62,1,MATCH(Drivers!M$3,DriversGams!$B$61:$AN$61,0))</f>
        <v>0.45293933531025343</v>
      </c>
      <c r="N65" s="24">
        <f>INDEX(DriversGams!$B62:$AN62,1,MATCH(Drivers!N$3,DriversGams!$B$61:$AN$61,0))</f>
        <v>0.44496466333523621</v>
      </c>
      <c r="O65" s="24">
        <f>INDEX(DriversGams!$B62:$AN62,1,MATCH(Drivers!O$3,DriversGams!$B$61:$AN$61,0))</f>
        <v>0.43604395407815993</v>
      </c>
      <c r="P65" s="24">
        <f>INDEX(DriversGams!$B62:$AN62,1,MATCH(Drivers!P$3,DriversGams!$B$61:$AN$61,0))</f>
        <v>0.42640214177595159</v>
      </c>
      <c r="Q65" s="24">
        <f>INDEX(DriversGams!$B62:$AN62,1,MATCH(Drivers!Q$3,DriversGams!$B$61:$AN$61,0))</f>
        <v>0.41704128628178283</v>
      </c>
      <c r="R65" s="24">
        <f>INDEX(DriversGams!$B62:$AN62,1,MATCH(Drivers!R$3,DriversGams!$B$61:$AN$61,0))</f>
        <v>0.40736811409437179</v>
      </c>
      <c r="S65" s="24">
        <f>INDEX(DriversGams!$B62:$AN62,1,MATCH(Drivers!S$3,DriversGams!$B$61:$AN$61,0))</f>
        <v>0.39752040531475452</v>
      </c>
      <c r="T65" s="24">
        <f>INDEX(DriversGams!$B62:$AN62,1,MATCH(Drivers!T$3,DriversGams!$B$61:$AN$61,0))</f>
        <v>0.38792623621073147</v>
      </c>
      <c r="U65" s="24">
        <f>INDEX(DriversGams!$B62:$AN62,1,MATCH(Drivers!U$3,DriversGams!$B$61:$AN$61,0))</f>
        <v>0.3786915183200642</v>
      </c>
      <c r="V65" s="24">
        <f>INDEX(DriversGams!$B62:$AN62,1,MATCH(Drivers!V$3,DriversGams!$B$61:$AN$61,0))</f>
        <v>0.3695210575010458</v>
      </c>
      <c r="W65" s="24">
        <f>INDEX(DriversGams!$B62:$AN62,1,MATCH(Drivers!W$3,DriversGams!$B$61:$AN$61,0))</f>
        <v>0.35977357770148527</v>
      </c>
      <c r="X65" s="24">
        <f>INDEX(DriversGams!$B62:$AN62,1,MATCH(Drivers!X$3,DriversGams!$B$61:$AN$61,0))</f>
        <v>0.35010150129371193</v>
      </c>
      <c r="Y65" s="24">
        <f>INDEX(DriversGams!$B62:$AN62,1,MATCH(Drivers!Y$3,DriversGams!$B$61:$AN$61,0))</f>
        <v>0.34070620489032388</v>
      </c>
      <c r="Z65" s="24">
        <f>INDEX(DriversGams!$B62:$AN62,1,MATCH(Drivers!Z$3,DriversGams!$B$61:$AN$61,0))</f>
        <v>0.33256879940716488</v>
      </c>
      <c r="AA65" s="24">
        <f>INDEX(DriversGams!$B62:$AN62,1,MATCH(Drivers!AA$3,DriversGams!$B$61:$AN$61,0))</f>
        <v>0.32526196722319101</v>
      </c>
      <c r="AB65" s="24">
        <f>INDEX(DriversGams!$B62:$AN62,1,MATCH(Drivers!AB$3,DriversGams!$B$61:$AN$61,0))</f>
        <v>0.31743656623784111</v>
      </c>
      <c r="AC65" s="24">
        <f>INDEX(DriversGams!$B62:$AN62,1,MATCH(Drivers!AC$3,DriversGams!$B$61:$AN$61,0))</f>
        <v>0.30944759350189216</v>
      </c>
      <c r="AD65" s="24">
        <f>INDEX(DriversGams!$B62:$AN62,1,MATCH(Drivers!AD$3,DriversGams!$B$61:$AN$61,0))</f>
        <v>0.30170210809401976</v>
      </c>
      <c r="AE65" s="24">
        <f>INDEX(DriversGams!$B62:$AN62,1,MATCH(Drivers!AE$3,DriversGams!$B$61:$AN$61,0))</f>
        <v>0.29426669588993903</v>
      </c>
      <c r="AF65" s="24">
        <f>INDEX(DriversGams!$B62:$AN62,1,MATCH(Drivers!AF$3,DriversGams!$B$61:$AN$61,0))</f>
        <v>0.25835683521052188</v>
      </c>
      <c r="AG65" s="24">
        <f>INDEX(DriversGams!$B62:$AN62,1,MATCH(Drivers!AG$3,DriversGams!$B$61:$AN$61,0))</f>
        <v>0.2264556984169197</v>
      </c>
      <c r="AH65" s="126"/>
      <c r="AI65" s="126"/>
      <c r="AJ65" s="126"/>
      <c r="AK65" s="126"/>
      <c r="AL65" s="126"/>
      <c r="AM65" s="126"/>
    </row>
    <row r="66" spans="1:39" s="338" customFormat="1">
      <c r="A66" s="338" t="s">
        <v>397</v>
      </c>
      <c r="B66" s="338">
        <f t="shared" si="81"/>
        <v>24</v>
      </c>
      <c r="C66" s="334">
        <v>0.3</v>
      </c>
      <c r="D66" s="24">
        <f>INDEX(DriversGams!$B63:$AN63,1,MATCH(Drivers!D$3,DriversGams!$B$61:$AN$61,0))</f>
        <v>0.29468225957952826</v>
      </c>
      <c r="E66" s="24">
        <f>INDEX(DriversGams!$B63:$AN63,1,MATCH(Drivers!E$3,DriversGams!$B$61:$AN$61,0))</f>
        <v>0.29652686013085344</v>
      </c>
      <c r="F66" s="24">
        <f>INDEX(DriversGams!$B63:$AN63,1,MATCH(Drivers!F$3,DriversGams!$B$61:$AN$61,0))</f>
        <v>0.29778797816876007</v>
      </c>
      <c r="G66" s="24">
        <f>INDEX(DriversGams!$B63:$AN63,1,MATCH(Drivers!G$3,DriversGams!$B$61:$AN$61,0))</f>
        <v>0.29845066012740579</v>
      </c>
      <c r="H66" s="24">
        <f>INDEX(DriversGams!$B63:$AN63,1,MATCH(Drivers!H$3,DriversGams!$B$61:$AN$61,0))</f>
        <v>0.29691592343442441</v>
      </c>
      <c r="I66" s="24">
        <f>INDEX(DriversGams!$B63:$AN63,1,MATCH(Drivers!I$3,DriversGams!$B$61:$AN$61,0))</f>
        <v>0.29765219102063356</v>
      </c>
      <c r="J66" s="24">
        <f>INDEX(DriversGams!$B63:$AN63,1,MATCH(Drivers!J$3,DriversGams!$B$61:$AN$61,0))</f>
        <v>0.298551917090845</v>
      </c>
      <c r="K66" s="24">
        <f>INDEX(DriversGams!$B63:$AN63,1,MATCH(Drivers!K$3,DriversGams!$B$61:$AN$61,0))</f>
        <v>0.30807790666505486</v>
      </c>
      <c r="L66" s="24">
        <f>INDEX(DriversGams!$B63:$AN63,1,MATCH(Drivers!L$3,DriversGams!$B$61:$AN$61,0))</f>
        <v>0.29101084546381101</v>
      </c>
      <c r="M66" s="24">
        <f>INDEX(DriversGams!$B63:$AN63,1,MATCH(Drivers!M$3,DriversGams!$B$61:$AN$61,0))</f>
        <v>0.29254909838976384</v>
      </c>
      <c r="N66" s="24">
        <f>INDEX(DriversGams!$B63:$AN63,1,MATCH(Drivers!N$3,DriversGams!$B$61:$AN$61,0))</f>
        <v>0.29362458379515177</v>
      </c>
      <c r="O66" s="24">
        <f>INDEX(DriversGams!$B63:$AN63,1,MATCH(Drivers!O$3,DriversGams!$B$61:$AN$61,0))</f>
        <v>0.29479545876831015</v>
      </c>
      <c r="P66" s="24">
        <f>INDEX(DriversGams!$B63:$AN63,1,MATCH(Drivers!P$3,DriversGams!$B$61:$AN$61,0))</f>
        <v>0.29612492551474839</v>
      </c>
      <c r="Q66" s="24">
        <f>INDEX(DriversGams!$B63:$AN63,1,MATCH(Drivers!Q$3,DriversGams!$B$61:$AN$61,0))</f>
        <v>0.29821430926402148</v>
      </c>
      <c r="R66" s="24">
        <f>INDEX(DriversGams!$B63:$AN63,1,MATCH(Drivers!R$3,DriversGams!$B$61:$AN$61,0))</f>
        <v>0.30025114738936809</v>
      </c>
      <c r="S66" s="24">
        <f>INDEX(DriversGams!$B63:$AN63,1,MATCH(Drivers!S$3,DriversGams!$B$61:$AN$61,0))</f>
        <v>0.30243161805275043</v>
      </c>
      <c r="T66" s="24">
        <f>INDEX(DriversGams!$B63:$AN63,1,MATCH(Drivers!T$3,DriversGams!$B$61:$AN$61,0))</f>
        <v>0.30454490929663142</v>
      </c>
      <c r="U66" s="24">
        <f>INDEX(DriversGams!$B63:$AN63,1,MATCH(Drivers!U$3,DriversGams!$B$61:$AN$61,0))</f>
        <v>0.30672648903867467</v>
      </c>
      <c r="V66" s="24">
        <f>INDEX(DriversGams!$B63:$AN63,1,MATCH(Drivers!V$3,DriversGams!$B$61:$AN$61,0))</f>
        <v>0.30878587056708845</v>
      </c>
      <c r="W66" s="24">
        <f>INDEX(DriversGams!$B63:$AN63,1,MATCH(Drivers!W$3,DriversGams!$B$61:$AN$61,0))</f>
        <v>0.3113776753132933</v>
      </c>
      <c r="X66" s="24">
        <f>INDEX(DriversGams!$B63:$AN63,1,MATCH(Drivers!X$3,DriversGams!$B$61:$AN$61,0))</f>
        <v>0.31391427008417805</v>
      </c>
      <c r="Y66" s="24">
        <f>INDEX(DriversGams!$B63:$AN63,1,MATCH(Drivers!Y$3,DriversGams!$B$61:$AN$61,0))</f>
        <v>0.31654756766084635</v>
      </c>
      <c r="Z66" s="24">
        <f>INDEX(DriversGams!$B63:$AN63,1,MATCH(Drivers!Z$3,DriversGams!$B$61:$AN$61,0))</f>
        <v>0.31943560967325441</v>
      </c>
      <c r="AA66" s="24">
        <f>INDEX(DriversGams!$B63:$AN63,1,MATCH(Drivers!AA$3,DriversGams!$B$61:$AN$61,0))</f>
        <v>0.32167854950189212</v>
      </c>
      <c r="AB66" s="24">
        <f>INDEX(DriversGams!$B63:$AN63,1,MATCH(Drivers!AB$3,DriversGams!$B$61:$AN$61,0))</f>
        <v>0.32413815716167887</v>
      </c>
      <c r="AC66" s="24">
        <f>INDEX(DriversGams!$B63:$AN63,1,MATCH(Drivers!AC$3,DriversGams!$B$61:$AN$61,0))</f>
        <v>0.32667347879243019</v>
      </c>
      <c r="AD66" s="24">
        <f>INDEX(DriversGams!$B63:$AN63,1,MATCH(Drivers!AD$3,DriversGams!$B$61:$AN$61,0))</f>
        <v>0.32941478752673903</v>
      </c>
      <c r="AE66" s="24">
        <f>INDEX(DriversGams!$B63:$AN63,1,MATCH(Drivers!AE$3,DriversGams!$B$61:$AN$61,0))</f>
        <v>0.33194977862338843</v>
      </c>
      <c r="AF66" s="24">
        <f>INDEX(DriversGams!$B63:$AN63,1,MATCH(Drivers!AF$3,DriversGams!$B$61:$AN$61,0))</f>
        <v>0.34553441204668883</v>
      </c>
      <c r="AG66" s="24">
        <f>INDEX(DriversGams!$B63:$AN63,1,MATCH(Drivers!AG$3,DriversGams!$B$61:$AN$61,0))</f>
        <v>0.36050417317170641</v>
      </c>
      <c r="AH66" s="126"/>
      <c r="AI66" s="126"/>
      <c r="AJ66" s="126"/>
      <c r="AK66" s="126"/>
      <c r="AL66" s="126"/>
      <c r="AM66" s="126"/>
    </row>
    <row r="67" spans="1:39" s="338" customFormat="1">
      <c r="A67" s="338" t="s">
        <v>398</v>
      </c>
      <c r="B67" s="338">
        <f t="shared" si="81"/>
        <v>25</v>
      </c>
      <c r="C67" s="334">
        <v>0.19999999999999996</v>
      </c>
      <c r="D67" s="24">
        <f>INDEX(DriversGams!$B64:$AN64,1,MATCH(Drivers!D$3,DriversGams!$B$61:$AN$61,0))</f>
        <v>0.20613092634999897</v>
      </c>
      <c r="E67" s="24">
        <f>INDEX(DriversGams!$B64:$AN64,1,MATCH(Drivers!E$3,DriversGams!$B$61:$AN$61,0))</f>
        <v>0.20997219853254745</v>
      </c>
      <c r="F67" s="24">
        <f>INDEX(DriversGams!$B64:$AN64,1,MATCH(Drivers!F$3,DriversGams!$B$61:$AN$61,0))</f>
        <v>0.21260669534823909</v>
      </c>
      <c r="G67" s="24">
        <f>INDEX(DriversGams!$B64:$AN64,1,MATCH(Drivers!G$3,DriversGams!$B$61:$AN$61,0))</f>
        <v>0.21196845959615526</v>
      </c>
      <c r="H67" s="24">
        <f>INDEX(DriversGams!$B64:$AN64,1,MATCH(Drivers!H$3,DriversGams!$B$61:$AN$61,0))</f>
        <v>0.21596815697579858</v>
      </c>
      <c r="I67" s="24">
        <f>INDEX(DriversGams!$B64:$AN64,1,MATCH(Drivers!I$3,DriversGams!$B$61:$AN$61,0))</f>
        <v>0.21840570822090161</v>
      </c>
      <c r="J67" s="24">
        <f>INDEX(DriversGams!$B64:$AN64,1,MATCH(Drivers!J$3,DriversGams!$B$61:$AN$61,0))</f>
        <v>0.21780961373237509</v>
      </c>
      <c r="K67" s="24">
        <f>INDEX(DriversGams!$B64:$AN64,1,MATCH(Drivers!K$3,DriversGams!$B$61:$AN$61,0))</f>
        <v>0.19278899154436505</v>
      </c>
      <c r="L67" s="24">
        <f>INDEX(DriversGams!$B64:$AN64,1,MATCH(Drivers!L$3,DriversGams!$B$61:$AN$61,0))</f>
        <v>0.19553669373990809</v>
      </c>
      <c r="M67" s="24">
        <f>INDEX(DriversGams!$B64:$AN64,1,MATCH(Drivers!M$3,DriversGams!$B$61:$AN$61,0))</f>
        <v>0.19978989451661469</v>
      </c>
      <c r="N67" s="24">
        <f>INDEX(DriversGams!$B64:$AN64,1,MATCH(Drivers!N$3,DriversGams!$B$61:$AN$61,0))</f>
        <v>0.20455613793575173</v>
      </c>
      <c r="O67" s="24">
        <f>INDEX(DriversGams!$B64:$AN64,1,MATCH(Drivers!O$3,DriversGams!$B$61:$AN$61,0))</f>
        <v>0.21017784188075633</v>
      </c>
      <c r="P67" s="24">
        <f>INDEX(DriversGams!$B64:$AN64,1,MATCH(Drivers!P$3,DriversGams!$B$61:$AN$61,0))</f>
        <v>0.21636685904947664</v>
      </c>
      <c r="Q67" s="24">
        <f>INDEX(DriversGams!$B64:$AN64,1,MATCH(Drivers!Q$3,DriversGams!$B$61:$AN$61,0))</f>
        <v>0.22306684325167825</v>
      </c>
      <c r="R67" s="24">
        <f>INDEX(DriversGams!$B64:$AN64,1,MATCH(Drivers!R$3,DriversGams!$B$61:$AN$61,0))</f>
        <v>0.23013203762505227</v>
      </c>
      <c r="S67" s="24">
        <f>INDEX(DriversGams!$B64:$AN64,1,MATCH(Drivers!S$3,DriversGams!$B$61:$AN$61,0))</f>
        <v>0.23722848369486835</v>
      </c>
      <c r="T67" s="24">
        <f>INDEX(DriversGams!$B64:$AN64,1,MATCH(Drivers!T$3,DriversGams!$B$61:$AN$61,0))</f>
        <v>0.24413891693925951</v>
      </c>
      <c r="U67" s="24">
        <f>INDEX(DriversGams!$B64:$AN64,1,MATCH(Drivers!U$3,DriversGams!$B$61:$AN$61,0))</f>
        <v>0.250621957691326</v>
      </c>
      <c r="V67" s="24">
        <f>INDEX(DriversGams!$B64:$AN64,1,MATCH(Drivers!V$3,DriversGams!$B$61:$AN$61,0))</f>
        <v>0.25838040126580109</v>
      </c>
      <c r="W67" s="24">
        <f>INDEX(DriversGams!$B64:$AN64,1,MATCH(Drivers!W$3,DriversGams!$B$61:$AN$61,0))</f>
        <v>0.26618388831950496</v>
      </c>
      <c r="X67" s="24">
        <f>INDEX(DriversGams!$B64:$AN64,1,MATCH(Drivers!X$3,DriversGams!$B$61:$AN$61,0))</f>
        <v>0.27396762998285962</v>
      </c>
      <c r="Y67" s="24">
        <f>INDEX(DriversGams!$B64:$AN64,1,MATCH(Drivers!Y$3,DriversGams!$B$61:$AN$61,0))</f>
        <v>0.28137833717201771</v>
      </c>
      <c r="Z67" s="24">
        <f>INDEX(DriversGams!$B64:$AN64,1,MATCH(Drivers!Z$3,DriversGams!$B$61:$AN$61,0))</f>
        <v>0.28727685765124816</v>
      </c>
      <c r="AA67" s="24">
        <f>INDEX(DriversGams!$B64:$AN64,1,MATCH(Drivers!AA$3,DriversGams!$B$61:$AN$61,0))</f>
        <v>0.29412231319643162</v>
      </c>
      <c r="AB67" s="24">
        <f>INDEX(DriversGams!$B64:$AN64,1,MATCH(Drivers!AB$3,DriversGams!$B$61:$AN$61,0))</f>
        <v>0.30127304885663259</v>
      </c>
      <c r="AC67" s="24">
        <f>INDEX(DriversGams!$B64:$AN64,1,MATCH(Drivers!AC$3,DriversGams!$B$61:$AN$61,0))</f>
        <v>0.30851502785058504</v>
      </c>
      <c r="AD67" s="24">
        <f>INDEX(DriversGams!$B64:$AN64,1,MATCH(Drivers!AD$3,DriversGams!$B$61:$AN$61,0))</f>
        <v>0.31531092438850294</v>
      </c>
      <c r="AE67" s="24">
        <f>INDEX(DriversGams!$B64:$AN64,1,MATCH(Drivers!AE$3,DriversGams!$B$61:$AN$61,0))</f>
        <v>0.32200646376955105</v>
      </c>
      <c r="AF67" s="24">
        <f>INDEX(DriversGams!$B64:$AN64,1,MATCH(Drivers!AF$3,DriversGams!$B$61:$AN$61,0))</f>
        <v>0.35865117337681979</v>
      </c>
      <c r="AG67" s="24">
        <f>INDEX(DriversGams!$B64:$AN64,1,MATCH(Drivers!AG$3,DriversGams!$B$61:$AN$61,0))</f>
        <v>0.39550635603522843</v>
      </c>
      <c r="AH67" s="126"/>
      <c r="AI67" s="126"/>
      <c r="AJ67" s="126"/>
      <c r="AK67" s="126"/>
      <c r="AL67" s="126"/>
      <c r="AM67" s="126"/>
    </row>
    <row r="68" spans="1:39" s="338" customFormat="1">
      <c r="A68" s="338" t="s">
        <v>399</v>
      </c>
      <c r="B68" s="338">
        <f t="shared" si="81"/>
        <v>26</v>
      </c>
      <c r="C68" s="331">
        <v>26.162716441035041</v>
      </c>
      <c r="D68" s="10">
        <f t="shared" ref="D68:K68" si="105">D65*D$28</f>
        <v>26.213112428735958</v>
      </c>
      <c r="E68" s="10">
        <f t="shared" si="105"/>
        <v>25.989442908601646</v>
      </c>
      <c r="F68" s="10">
        <f t="shared" si="105"/>
        <v>25.843662790059554</v>
      </c>
      <c r="G68" s="10">
        <f t="shared" si="105"/>
        <v>25.895099755044509</v>
      </c>
      <c r="H68" s="10">
        <f t="shared" si="105"/>
        <v>25.796516388965287</v>
      </c>
      <c r="I68" s="10">
        <f t="shared" si="105"/>
        <v>25.651191276166031</v>
      </c>
      <c r="J68" s="10">
        <f t="shared" si="105"/>
        <v>25.664576099271006</v>
      </c>
      <c r="K68" s="10">
        <f t="shared" si="105"/>
        <v>26.61132277119281</v>
      </c>
      <c r="L68" s="10">
        <f t="shared" ref="L68:L70" si="106">L65*L$28</f>
        <v>27.697220395285672</v>
      </c>
      <c r="M68" s="10">
        <f t="shared" ref="M68:AG68" si="107">M65*M$28</f>
        <v>27.557545840211521</v>
      </c>
      <c r="N68" s="10">
        <f t="shared" si="107"/>
        <v>27.382157296919214</v>
      </c>
      <c r="O68" s="10">
        <f t="shared" si="107"/>
        <v>27.131313118905101</v>
      </c>
      <c r="P68" s="10">
        <f t="shared" si="107"/>
        <v>26.817299952244909</v>
      </c>
      <c r="Q68" s="10">
        <f t="shared" si="107"/>
        <v>26.502480616675246</v>
      </c>
      <c r="R68" s="10">
        <f t="shared" si="107"/>
        <v>26.149472672876627</v>
      </c>
      <c r="S68" s="10">
        <f t="shared" si="107"/>
        <v>25.766791166143673</v>
      </c>
      <c r="T68" s="10">
        <f t="shared" si="107"/>
        <v>25.38412481167094</v>
      </c>
      <c r="U68" s="10">
        <f t="shared" si="107"/>
        <v>25.009087362094053</v>
      </c>
      <c r="V68" s="10">
        <f t="shared" si="107"/>
        <v>24.622817434356815</v>
      </c>
      <c r="W68" s="10">
        <f t="shared" si="107"/>
        <v>24.182496840852814</v>
      </c>
      <c r="X68" s="10">
        <f t="shared" si="107"/>
        <v>23.731553827512744</v>
      </c>
      <c r="Y68" s="10">
        <f t="shared" si="107"/>
        <v>23.284562406990812</v>
      </c>
      <c r="Z68" s="10">
        <f t="shared" si="107"/>
        <v>22.909776918008859</v>
      </c>
      <c r="AA68" s="10">
        <f t="shared" si="107"/>
        <v>22.579765176399441</v>
      </c>
      <c r="AB68" s="10">
        <f t="shared" si="107"/>
        <v>22.201652570350106</v>
      </c>
      <c r="AC68" s="10">
        <f t="shared" si="107"/>
        <v>21.799828675082004</v>
      </c>
      <c r="AD68" s="10">
        <f t="shared" si="107"/>
        <v>21.403568857436749</v>
      </c>
      <c r="AE68" s="10">
        <f t="shared" si="107"/>
        <v>21.018178548901254</v>
      </c>
      <c r="AF68" s="10">
        <f t="shared" si="107"/>
        <v>19.026914546151357</v>
      </c>
      <c r="AG68" s="10">
        <f t="shared" si="107"/>
        <v>17.101460815251787</v>
      </c>
      <c r="AH68" s="10"/>
      <c r="AI68" s="10"/>
      <c r="AJ68" s="10"/>
      <c r="AK68" s="10"/>
      <c r="AL68" s="10"/>
      <c r="AM68" s="10"/>
    </row>
    <row r="69" spans="1:39" s="338" customFormat="1">
      <c r="A69" s="338" t="s">
        <v>400</v>
      </c>
      <c r="B69" s="338">
        <f t="shared" si="81"/>
        <v>27</v>
      </c>
      <c r="C69" s="331">
        <v>15.697629864621025</v>
      </c>
      <c r="D69" s="10">
        <f t="shared" ref="D69:K69" si="108">D66*D$28</f>
        <v>15.648920595152692</v>
      </c>
      <c r="E69" s="10">
        <f t="shared" si="108"/>
        <v>15.986464520705869</v>
      </c>
      <c r="F69" s="10">
        <f t="shared" si="108"/>
        <v>16.304038154821622</v>
      </c>
      <c r="G69" s="10">
        <f t="shared" si="108"/>
        <v>16.599807949466232</v>
      </c>
      <c r="H69" s="10">
        <f t="shared" si="108"/>
        <v>16.7822663970985</v>
      </c>
      <c r="I69" s="10">
        <f t="shared" si="108"/>
        <v>17.095951427201705</v>
      </c>
      <c r="J69" s="10">
        <f t="shared" si="108"/>
        <v>17.424933356599894</v>
      </c>
      <c r="K69" s="10">
        <f t="shared" si="108"/>
        <v>18.271697062246673</v>
      </c>
      <c r="L69" s="10">
        <f t="shared" si="106"/>
        <v>17.489133119967164</v>
      </c>
      <c r="M69" s="10">
        <f t="shared" ref="M69:AG69" si="109">M66*M$28</f>
        <v>17.799150042612705</v>
      </c>
      <c r="N69" s="10">
        <f t="shared" si="109"/>
        <v>18.06901806416905</v>
      </c>
      <c r="O69" s="10">
        <f t="shared" si="109"/>
        <v>18.342618497677055</v>
      </c>
      <c r="P69" s="10">
        <f t="shared" si="109"/>
        <v>18.62390024072122</v>
      </c>
      <c r="Q69" s="10">
        <f t="shared" si="109"/>
        <v>18.951166733033748</v>
      </c>
      <c r="R69" s="10">
        <f t="shared" si="109"/>
        <v>19.273499574488685</v>
      </c>
      <c r="S69" s="10">
        <f t="shared" si="109"/>
        <v>19.603251154450639</v>
      </c>
      <c r="T69" s="10">
        <f t="shared" si="109"/>
        <v>19.928030812912677</v>
      </c>
      <c r="U69" s="10">
        <f t="shared" si="109"/>
        <v>20.256459914038082</v>
      </c>
      <c r="V69" s="10">
        <f t="shared" si="109"/>
        <v>20.575764122078034</v>
      </c>
      <c r="W69" s="10">
        <f t="shared" si="109"/>
        <v>20.929523779046331</v>
      </c>
      <c r="X69" s="10">
        <f t="shared" si="109"/>
        <v>21.278610260734823</v>
      </c>
      <c r="Y69" s="10">
        <f t="shared" si="109"/>
        <v>21.633511477587568</v>
      </c>
      <c r="Z69" s="10">
        <f t="shared" si="109"/>
        <v>22.005066531580194</v>
      </c>
      <c r="AA69" s="10">
        <f t="shared" si="109"/>
        <v>22.331003443305836</v>
      </c>
      <c r="AB69" s="10">
        <f t="shared" si="109"/>
        <v>22.67036477676989</v>
      </c>
      <c r="AC69" s="10">
        <f t="shared" si="109"/>
        <v>23.013350305225327</v>
      </c>
      <c r="AD69" s="10">
        <f t="shared" si="109"/>
        <v>23.369581777298194</v>
      </c>
      <c r="AE69" s="10">
        <f t="shared" si="109"/>
        <v>23.709715757246745</v>
      </c>
      <c r="AF69" s="10">
        <f t="shared" si="109"/>
        <v>25.447183254934249</v>
      </c>
      <c r="AG69" s="10">
        <f t="shared" si="109"/>
        <v>27.224521327258639</v>
      </c>
      <c r="AH69" s="10"/>
      <c r="AI69" s="10"/>
      <c r="AJ69" s="10"/>
      <c r="AK69" s="10"/>
      <c r="AL69" s="10"/>
      <c r="AM69" s="10"/>
    </row>
    <row r="70" spans="1:39" s="338" customFormat="1">
      <c r="A70" s="338" t="s">
        <v>401</v>
      </c>
      <c r="B70" s="338">
        <f t="shared" si="81"/>
        <v>28</v>
      </c>
      <c r="C70" s="331">
        <v>10.465086576414015</v>
      </c>
      <c r="D70" s="10">
        <f t="shared" ref="D70:K70" si="110">D67*D$28</f>
        <v>10.946456373923144</v>
      </c>
      <c r="E70" s="10">
        <f t="shared" si="110"/>
        <v>11.320097952320086</v>
      </c>
      <c r="F70" s="10">
        <f t="shared" si="110"/>
        <v>11.640321057433036</v>
      </c>
      <c r="G70" s="10">
        <f t="shared" si="110"/>
        <v>11.789673104218625</v>
      </c>
      <c r="H70" s="10">
        <f t="shared" si="110"/>
        <v>12.206940947236587</v>
      </c>
      <c r="I70" s="10">
        <f t="shared" si="110"/>
        <v>12.544350392197472</v>
      </c>
      <c r="J70" s="10">
        <f t="shared" si="110"/>
        <v>12.71242214987533</v>
      </c>
      <c r="K70" s="10">
        <f t="shared" si="110"/>
        <v>11.434062534917368</v>
      </c>
      <c r="L70" s="10">
        <f t="shared" si="106"/>
        <v>11.751339580506363</v>
      </c>
      <c r="M70" s="10">
        <f t="shared" ref="M70:AG70" si="111">M67*M$28</f>
        <v>12.155533307305575</v>
      </c>
      <c r="N70" s="10">
        <f t="shared" si="111"/>
        <v>12.587939687217643</v>
      </c>
      <c r="O70" s="10">
        <f t="shared" si="111"/>
        <v>13.077582627599931</v>
      </c>
      <c r="P70" s="10">
        <f t="shared" si="111"/>
        <v>13.60775284731967</v>
      </c>
      <c r="Q70" s="10">
        <f t="shared" si="111"/>
        <v>14.175634125361123</v>
      </c>
      <c r="R70" s="10">
        <f t="shared" si="111"/>
        <v>14.772465543622827</v>
      </c>
      <c r="S70" s="10">
        <f t="shared" si="111"/>
        <v>15.376862964271368</v>
      </c>
      <c r="T70" s="10">
        <f t="shared" si="111"/>
        <v>15.97533799081798</v>
      </c>
      <c r="U70" s="10">
        <f t="shared" si="111"/>
        <v>16.551272292990575</v>
      </c>
      <c r="V70" s="10">
        <f t="shared" si="111"/>
        <v>17.217025443714181</v>
      </c>
      <c r="W70" s="10">
        <f t="shared" si="111"/>
        <v>17.891783714348552</v>
      </c>
      <c r="X70" s="10">
        <f t="shared" si="111"/>
        <v>18.570835983019254</v>
      </c>
      <c r="Y70" s="10">
        <f t="shared" si="111"/>
        <v>19.229973971170317</v>
      </c>
      <c r="Z70" s="10">
        <f t="shared" si="111"/>
        <v>19.789735941040568</v>
      </c>
      <c r="AA70" s="10">
        <f t="shared" si="111"/>
        <v>20.418042791205629</v>
      </c>
      <c r="AB70" s="10">
        <f t="shared" si="111"/>
        <v>21.071169080481674</v>
      </c>
      <c r="AC70" s="10">
        <f t="shared" si="111"/>
        <v>21.734131698102164</v>
      </c>
      <c r="AD70" s="10">
        <f t="shared" si="111"/>
        <v>22.369015331998359</v>
      </c>
      <c r="AE70" s="10">
        <f t="shared" si="111"/>
        <v>22.999508418513237</v>
      </c>
      <c r="AF70" s="10">
        <f t="shared" si="111"/>
        <v>26.413178587503257</v>
      </c>
      <c r="AG70" s="10">
        <f t="shared" si="111"/>
        <v>29.867812985951012</v>
      </c>
      <c r="AH70" s="10"/>
      <c r="AI70" s="10"/>
      <c r="AJ70" s="10"/>
      <c r="AK70" s="10"/>
      <c r="AL70" s="10"/>
      <c r="AM70" s="10"/>
    </row>
    <row r="71" spans="1:39" s="338" customFormat="1">
      <c r="A71" s="338" t="s">
        <v>402</v>
      </c>
      <c r="B71" s="338">
        <f t="shared" si="81"/>
        <v>29</v>
      </c>
      <c r="C71" s="335">
        <v>0.30163969294990939</v>
      </c>
      <c r="D71" s="338">
        <f>INDEX(DriversGams!$A72:$AN72,1,MATCH(Drivers!D$3,DriversGams!$A$71:$AN$71,0))</f>
        <v>0.30796232196009593</v>
      </c>
      <c r="E71" s="338">
        <f>INDEX(DriversGams!$A72:$AN72,1,MATCH(Drivers!E$3,DriversGams!$A$71:$AN$71,0))</f>
        <v>0.31076074811132609</v>
      </c>
      <c r="F71" s="338">
        <f>INDEX(DriversGams!$A72:$AN72,1,MATCH(Drivers!F$3,DriversGams!$A$71:$AN$71,0))</f>
        <v>0.31288978435800541</v>
      </c>
      <c r="G71" s="338">
        <f>INDEX(DriversGams!$A72:$AN72,1,MATCH(Drivers!G$3,DriversGams!$A$71:$AN$71,0))</f>
        <v>0.31287861234645009</v>
      </c>
      <c r="H71" s="338">
        <f>INDEX(DriversGams!$A72:$AN72,1,MATCH(Drivers!H$3,DriversGams!$A$71:$AN$71,0))</f>
        <v>0.31559061766201918</v>
      </c>
      <c r="I71" s="338">
        <f>INDEX(DriversGams!$A72:$AN72,1,MATCH(Drivers!I$3,DriversGams!$A$71:$AN$71,0))</f>
        <v>0.31792262160723966</v>
      </c>
      <c r="J71" s="338">
        <f>INDEX(DriversGams!$A72:$AN72,1,MATCH(Drivers!J$3,DriversGams!$A$71:$AN$71,0))</f>
        <v>0.31751776256697073</v>
      </c>
      <c r="K71" s="338">
        <f>INDEX(DriversGams!$A72:$AN72,1,MATCH(Drivers!K$3,DriversGams!$A$71:$AN$71,0))</f>
        <v>0.29019645575179692</v>
      </c>
      <c r="L71" s="338">
        <f>INDEX(DriversGams!$A72:$AN72,1,MATCH(Drivers!L$3,DriversGams!$A$71:$AN$71,0))</f>
        <v>0.29699796556548153</v>
      </c>
      <c r="M71" s="338">
        <f>INDEX(DriversGams!$A72:$AN72,1,MATCH(Drivers!M$3,DriversGams!$A$71:$AN$71,0))</f>
        <v>0.30086618803463078</v>
      </c>
      <c r="N71" s="338">
        <f>INDEX(DriversGams!$A72:$AN72,1,MATCH(Drivers!N$3,DriversGams!$A$71:$AN$71,0))</f>
        <v>0.30560921323222662</v>
      </c>
      <c r="O71" s="338">
        <f>INDEX(DriversGams!$A72:$AN72,1,MATCH(Drivers!O$3,DriversGams!$A$71:$AN$71,0))</f>
        <v>0.31089428879503833</v>
      </c>
      <c r="P71" s="338">
        <f>INDEX(DriversGams!$A72:$AN72,1,MATCH(Drivers!P$3,DriversGams!$A$71:$AN$71,0))</f>
        <v>0.31574574729178884</v>
      </c>
      <c r="Q71" s="338">
        <f>INDEX(DriversGams!$A72:$AN72,1,MATCH(Drivers!Q$3,DriversGams!$A$71:$AN$71,0))</f>
        <v>0.32233263553724806</v>
      </c>
      <c r="R71" s="338">
        <f>INDEX(DriversGams!$A72:$AN72,1,MATCH(Drivers!R$3,DriversGams!$A$71:$AN$71,0))</f>
        <v>0.32880003865535701</v>
      </c>
      <c r="S71" s="338">
        <f>INDEX(DriversGams!$A72:$AN72,1,MATCH(Drivers!S$3,DriversGams!$A$71:$AN$71,0))</f>
        <v>0.33535511550799657</v>
      </c>
      <c r="T71" s="338">
        <f>INDEX(DriversGams!$A72:$AN72,1,MATCH(Drivers!T$3,DriversGams!$A$71:$AN$71,0))</f>
        <v>0.34123725286063172</v>
      </c>
      <c r="U71" s="338">
        <f>INDEX(DriversGams!$A72:$AN72,1,MATCH(Drivers!U$3,DriversGams!$A$71:$AN$71,0))</f>
        <v>0.34454239921586177</v>
      </c>
      <c r="V71" s="338">
        <f>INDEX(DriversGams!$A72:$AN72,1,MATCH(Drivers!V$3,DriversGams!$A$71:$AN$71,0))</f>
        <v>0.35116683037727708</v>
      </c>
      <c r="W71" s="338">
        <f>INDEX(DriversGams!$A72:$AN72,1,MATCH(Drivers!W$3,DriversGams!$A$71:$AN$71,0))</f>
        <v>0.3572236000334062</v>
      </c>
      <c r="X71" s="338">
        <f>INDEX(DriversGams!$A72:$AN72,1,MATCH(Drivers!X$3,DriversGams!$A$71:$AN$71,0))</f>
        <v>0.36353776465503623</v>
      </c>
      <c r="Y71" s="338">
        <f>INDEX(DriversGams!$A72:$AN72,1,MATCH(Drivers!Y$3,DriversGams!$A$71:$AN$71,0))</f>
        <v>0.36890203829536222</v>
      </c>
      <c r="Z71" s="338">
        <f>INDEX(DriversGams!$A72:$AN72,1,MATCH(Drivers!Z$3,DriversGams!$A$71:$AN$71,0))</f>
        <v>0.37427262385952426</v>
      </c>
      <c r="AA71" s="338">
        <f>INDEX(DriversGams!$A72:$AN72,1,MATCH(Drivers!AA$3,DriversGams!$A$71:$AN$71,0))</f>
        <v>0.38104809418400248</v>
      </c>
      <c r="AB71" s="338">
        <f>INDEX(DriversGams!$A72:$AN72,1,MATCH(Drivers!AB$3,DriversGams!$A$71:$AN$71,0))</f>
        <v>0.38784776605814258</v>
      </c>
      <c r="AC71" s="338">
        <f>INDEX(DriversGams!$A72:$AN72,1,MATCH(Drivers!AC$3,DriversGams!$A$71:$AN$71,0))</f>
        <v>0.4299009822099728</v>
      </c>
      <c r="AD71" s="338">
        <f>INDEX(DriversGams!$A72:$AN72,1,MATCH(Drivers!AD$3,DriversGams!$A$71:$AN$71,0))</f>
        <v>0.43713117831921317</v>
      </c>
      <c r="AE71" s="338">
        <f>INDEX(DriversGams!$A72:$AN72,1,MATCH(Drivers!AE$3,DriversGams!$A$71:$AN$71,0))</f>
        <v>0.44491156591527831</v>
      </c>
      <c r="AF71" s="338">
        <f>INDEX(DriversGams!$A72:$AN72,1,MATCH(Drivers!AF$3,DriversGams!$A$71:$AN$71,0))</f>
        <v>0.49247723540906563</v>
      </c>
      <c r="AG71" s="338">
        <f>INDEX(DriversGams!$A72:$AN72,1,MATCH(Drivers!AG$3,DriversGams!$A$71:$AN$71,0))</f>
        <v>0.54170030276549952</v>
      </c>
      <c r="AH71" s="126"/>
      <c r="AI71" s="126"/>
      <c r="AJ71" s="126"/>
      <c r="AK71" s="126"/>
      <c r="AL71" s="126"/>
      <c r="AM71" s="126"/>
    </row>
    <row r="72" spans="1:39" s="338" customFormat="1">
      <c r="A72" s="338" t="s">
        <v>279</v>
      </c>
      <c r="C72" s="109"/>
      <c r="D72" s="109">
        <f t="shared" ref="D72" si="112">(D71/C71)^(1/(D$5-C$5))-1</f>
        <v>2.0960865423094388E-2</v>
      </c>
      <c r="E72" s="109">
        <f t="shared" ref="E72" si="113">(E71/D71)^(1/(E$5-D$5))-1</f>
        <v>9.0869108059028481E-3</v>
      </c>
      <c r="F72" s="109">
        <f t="shared" ref="F72" si="114">(F71/E71)^(1/(F$5-E$5))-1</f>
        <v>6.8510462135862316E-3</v>
      </c>
      <c r="G72" s="109">
        <f t="shared" ref="G72" si="115">(G71/F71)^(1/(G$5-F$5))-1</f>
        <v>-3.5705900652049927E-5</v>
      </c>
      <c r="H72" s="109">
        <f t="shared" ref="H72" si="116">(H71/G71)^(1/(H$5-G$5))-1</f>
        <v>8.6679153146016485E-3</v>
      </c>
      <c r="I72" s="109">
        <f t="shared" ref="I72" si="117">(I71/H71)^(1/(I$5-H$5))-1</f>
        <v>7.3893323017542034E-3</v>
      </c>
      <c r="J72" s="109">
        <f t="shared" ref="J72" si="118">(J71/I71)^(1/(J$5-I$5))-1</f>
        <v>-1.2734515028285376E-3</v>
      </c>
      <c r="K72" s="109">
        <f t="shared" ref="K72" si="119">(K71/J71)^(1/(K$5-J$5))-1</f>
        <v>-8.6046546165779336E-2</v>
      </c>
      <c r="L72" s="109">
        <f t="shared" ref="L72" si="120">(L71/K71)^(1/(L$5-K$5))-1</f>
        <v>2.34376046946001E-2</v>
      </c>
      <c r="M72" s="109">
        <f t="shared" ref="M72" si="121">(M71/L71)^(1/(M$5-L$5))-1</f>
        <v>1.3024407294454754E-2</v>
      </c>
      <c r="N72" s="109">
        <f t="shared" ref="N72" si="122">(N71/M71)^(1/(N$5-M$5))-1</f>
        <v>1.5764567060788881E-2</v>
      </c>
      <c r="O72" s="109">
        <f t="shared" ref="O72" si="123">(O71/N71)^(1/(O$5-N$5))-1</f>
        <v>1.7293574061184147E-2</v>
      </c>
      <c r="P72" s="109">
        <f t="shared" ref="P72" si="124">(P71/O71)^(1/(P$5-O$5))-1</f>
        <v>1.5604849209529537E-2</v>
      </c>
      <c r="Q72" s="109">
        <f t="shared" ref="Q72" si="125">(Q71/P71)^(1/(Q$5-P$5))-1</f>
        <v>2.0861368053113116E-2</v>
      </c>
      <c r="R72" s="109">
        <f t="shared" ref="R72" si="126">(R71/Q71)^(1/(R$5-Q$5))-1</f>
        <v>2.0064375756830843E-2</v>
      </c>
      <c r="S72" s="109">
        <f t="shared" ref="S72" si="127">(S71/R71)^(1/(S$5-R$5))-1</f>
        <v>1.9936362779782169E-2</v>
      </c>
      <c r="T72" s="109">
        <f t="shared" ref="T72" si="128">(T71/S71)^(1/(T$5-S$5))-1</f>
        <v>1.7540025723850716E-2</v>
      </c>
      <c r="U72" s="109">
        <f t="shared" ref="U72" si="129">(U71/T71)^(1/(U$5-T$5))-1</f>
        <v>9.6857723695833453E-3</v>
      </c>
      <c r="V72" s="109">
        <f t="shared" ref="V72" si="130">(V71/U71)^(1/(V$5-U$5))-1</f>
        <v>1.92267517045559E-2</v>
      </c>
      <c r="W72" s="109">
        <f t="shared" ref="W72" si="131">(W71/V71)^(1/(W$5-V$5))-1</f>
        <v>1.7247556238788375E-2</v>
      </c>
      <c r="X72" s="109">
        <f t="shared" ref="X72" si="132">(X71/W71)^(1/(X$5-W$5))-1</f>
        <v>1.7675664824607251E-2</v>
      </c>
      <c r="Y72" s="109">
        <f t="shared" ref="Y72" si="133">(Y71/X71)^(1/(Y$5-X$5))-1</f>
        <v>1.4755753492119883E-2</v>
      </c>
      <c r="Z72" s="109">
        <f t="shared" ref="Z72" si="134">(Z71/Y71)^(1/(Z$5-Y$5))-1</f>
        <v>1.4558297343594706E-2</v>
      </c>
      <c r="AA72" s="109">
        <f t="shared" ref="AA72" si="135">(AA71/Z71)^(1/(AA$5-Z$5))-1</f>
        <v>1.8103034773446991E-2</v>
      </c>
      <c r="AB72" s="109">
        <f t="shared" ref="AB72" si="136">(AB71/AA71)^(1/(AB$5-AA$5))-1</f>
        <v>1.7844655249362518E-2</v>
      </c>
      <c r="AC72" s="109">
        <f t="shared" ref="AC72" si="137">(AC71/AB71)^(1/(AC$5-AB$5))-1</f>
        <v>0.10842711968985785</v>
      </c>
      <c r="AD72" s="109">
        <f t="shared" ref="AD72" si="138">(AD71/AC71)^(1/(AD$5-AC$5))-1</f>
        <v>1.6818282368354698E-2</v>
      </c>
      <c r="AE72" s="109">
        <f t="shared" ref="AE72" si="139">(AE71/AD71)^(1/(AE$5-AD$5))-1</f>
        <v>1.7798747794611769E-2</v>
      </c>
      <c r="AF72" s="109">
        <f t="shared" ref="AF72" si="140">(AF71/AE71)^(1/(AF$5-AE$5))-1</f>
        <v>2.0522285217870362E-2</v>
      </c>
      <c r="AG72" s="109">
        <f t="shared" ref="AG72" si="141">(AG71/AF71)^(1/(AG$5-AF$5))-1</f>
        <v>1.9235598297119738E-2</v>
      </c>
      <c r="AH72" s="109"/>
      <c r="AI72" s="109"/>
      <c r="AJ72" s="109"/>
      <c r="AK72" s="109"/>
      <c r="AL72" s="109"/>
      <c r="AM72" s="109"/>
    </row>
    <row r="74" spans="1:39">
      <c r="A74" s="338" t="s">
        <v>656</v>
      </c>
      <c r="L74">
        <f>L65/K65</f>
        <v>1.0271383555496689</v>
      </c>
      <c r="M74" s="338">
        <f t="shared" ref="M74:AG76" si="142">M65/L65</f>
        <v>0.98279504980715926</v>
      </c>
      <c r="N74" s="338">
        <f t="shared" si="142"/>
        <v>0.98239350978524587</v>
      </c>
      <c r="O74" s="338">
        <f t="shared" si="142"/>
        <v>0.97995187035705034</v>
      </c>
      <c r="P74" s="338">
        <f t="shared" si="142"/>
        <v>0.97788798075966432</v>
      </c>
      <c r="Q74" s="338">
        <f t="shared" si="142"/>
        <v>0.97804688443828847</v>
      </c>
      <c r="R74" s="338">
        <f t="shared" si="142"/>
        <v>0.97680524085839515</v>
      </c>
      <c r="S74" s="338">
        <f t="shared" si="142"/>
        <v>0.97582601966403304</v>
      </c>
      <c r="T74" s="338">
        <f t="shared" si="142"/>
        <v>0.97586496447540483</v>
      </c>
      <c r="U74" s="338">
        <f t="shared" si="142"/>
        <v>0.97619465499195901</v>
      </c>
      <c r="V74" s="338">
        <f t="shared" si="142"/>
        <v>0.9757838230449416</v>
      </c>
      <c r="W74" s="338">
        <f t="shared" si="142"/>
        <v>0.97362131439685828</v>
      </c>
      <c r="X74" s="338">
        <f t="shared" si="142"/>
        <v>0.97311621250908387</v>
      </c>
      <c r="Y74" s="338">
        <f t="shared" si="142"/>
        <v>0.97316407850674702</v>
      </c>
      <c r="Z74" s="338">
        <f t="shared" si="142"/>
        <v>0.97611606314660893</v>
      </c>
      <c r="AA74" s="338">
        <f t="shared" si="142"/>
        <v>0.97802911097794198</v>
      </c>
      <c r="AB74" s="338">
        <f t="shared" si="142"/>
        <v>0.97594123576095759</v>
      </c>
      <c r="AC74" s="338">
        <f t="shared" si="142"/>
        <v>0.97483285296765976</v>
      </c>
      <c r="AD74" s="338">
        <f t="shared" si="142"/>
        <v>0.97496996076065767</v>
      </c>
      <c r="AE74" s="338">
        <f t="shared" si="142"/>
        <v>0.97535512015128634</v>
      </c>
      <c r="AF74" s="338">
        <f t="shared" si="142"/>
        <v>0.87796831520190766</v>
      </c>
      <c r="AG74" s="338">
        <f t="shared" si="142"/>
        <v>0.87652296186548517</v>
      </c>
    </row>
    <row r="75" spans="1:39">
      <c r="A75" s="338" t="s">
        <v>657</v>
      </c>
      <c r="L75" s="338">
        <f t="shared" ref="L75:AA76" si="143">L66/K66</f>
        <v>0.94460147634085523</v>
      </c>
      <c r="M75" s="338">
        <f t="shared" si="143"/>
        <v>1.0052858955256501</v>
      </c>
      <c r="N75" s="338">
        <f t="shared" si="143"/>
        <v>1.0036762560927639</v>
      </c>
      <c r="O75" s="338">
        <f t="shared" si="143"/>
        <v>1.0039876598819641</v>
      </c>
      <c r="P75" s="338">
        <f t="shared" si="143"/>
        <v>1.0045097938482259</v>
      </c>
      <c r="Q75" s="338">
        <f t="shared" si="143"/>
        <v>1.0070557510335922</v>
      </c>
      <c r="R75" s="338">
        <f t="shared" si="143"/>
        <v>1.0068301153300572</v>
      </c>
      <c r="S75" s="338">
        <f t="shared" si="143"/>
        <v>1.0072621559728951</v>
      </c>
      <c r="T75" s="338">
        <f t="shared" si="143"/>
        <v>1.0069876663607056</v>
      </c>
      <c r="U75" s="338">
        <f t="shared" si="143"/>
        <v>1.0071634089930506</v>
      </c>
      <c r="V75" s="338">
        <f t="shared" si="143"/>
        <v>1.0067140648167303</v>
      </c>
      <c r="W75" s="338">
        <f t="shared" si="143"/>
        <v>1.0083935341388677</v>
      </c>
      <c r="X75" s="338">
        <f t="shared" si="143"/>
        <v>1.0081463604233429</v>
      </c>
      <c r="Y75" s="338">
        <f t="shared" si="143"/>
        <v>1.0083885883109494</v>
      </c>
      <c r="Z75" s="338">
        <f t="shared" si="143"/>
        <v>1.0091235640625813</v>
      </c>
      <c r="AA75" s="338">
        <f t="shared" si="143"/>
        <v>1.0070215710481745</v>
      </c>
      <c r="AB75" s="338">
        <f t="shared" si="142"/>
        <v>1.0076461662227567</v>
      </c>
      <c r="AC75" s="338">
        <f t="shared" si="142"/>
        <v>1.0078217314892881</v>
      </c>
      <c r="AD75" s="338">
        <f t="shared" si="142"/>
        <v>1.0083915864380613</v>
      </c>
      <c r="AE75" s="338">
        <f t="shared" si="142"/>
        <v>1.0076954380696819</v>
      </c>
      <c r="AF75" s="338">
        <f t="shared" si="142"/>
        <v>1.0409237610569784</v>
      </c>
      <c r="AG75" s="338">
        <f t="shared" si="142"/>
        <v>1.0433235029655885</v>
      </c>
    </row>
    <row r="76" spans="1:39">
      <c r="A76" s="338" t="s">
        <v>658</v>
      </c>
      <c r="L76" s="338">
        <f t="shared" si="143"/>
        <v>1.0142523811838642</v>
      </c>
      <c r="M76" s="338">
        <f t="shared" si="142"/>
        <v>1.0217514201317321</v>
      </c>
      <c r="N76" s="338">
        <f t="shared" si="142"/>
        <v>1.0238562787705996</v>
      </c>
      <c r="O76" s="338">
        <f t="shared" si="142"/>
        <v>1.0274824505474889</v>
      </c>
      <c r="P76" s="338">
        <f t="shared" si="142"/>
        <v>1.0294465730228195</v>
      </c>
      <c r="Q76" s="338">
        <f t="shared" si="142"/>
        <v>1.0309658523104479</v>
      </c>
      <c r="R76" s="338">
        <f t="shared" si="142"/>
        <v>1.0316729921416543</v>
      </c>
      <c r="S76" s="338">
        <f t="shared" si="142"/>
        <v>1.0308364108841643</v>
      </c>
      <c r="T76" s="338">
        <f t="shared" si="142"/>
        <v>1.0291298630618051</v>
      </c>
      <c r="U76" s="338">
        <f t="shared" si="142"/>
        <v>1.0265547207030472</v>
      </c>
      <c r="V76" s="338">
        <f t="shared" si="142"/>
        <v>1.0309567591201672</v>
      </c>
      <c r="W76" s="338">
        <f t="shared" si="142"/>
        <v>1.0302015439850496</v>
      </c>
      <c r="X76" s="338">
        <f t="shared" si="142"/>
        <v>1.029241971452501</v>
      </c>
      <c r="Y76" s="338">
        <f t="shared" si="142"/>
        <v>1.0270495722053796</v>
      </c>
      <c r="Z76" s="338">
        <f t="shared" si="142"/>
        <v>1.0209629516561698</v>
      </c>
      <c r="AA76" s="338">
        <f t="shared" si="142"/>
        <v>1.0238287747963806</v>
      </c>
      <c r="AB76" s="338">
        <f t="shared" si="142"/>
        <v>1.0243121155361827</v>
      </c>
      <c r="AC76" s="338">
        <f t="shared" si="142"/>
        <v>1.0240379251361402</v>
      </c>
      <c r="AD76" s="338">
        <f t="shared" si="142"/>
        <v>1.0220277650176872</v>
      </c>
      <c r="AE76" s="338">
        <f t="shared" si="142"/>
        <v>1.0212347205985111</v>
      </c>
      <c r="AF76" s="338">
        <f t="shared" si="142"/>
        <v>1.1138011615614465</v>
      </c>
      <c r="AG76" s="338">
        <f t="shared" si="142"/>
        <v>1.1027605244154226</v>
      </c>
    </row>
    <row r="77" spans="1:39">
      <c r="A77" s="338" t="s">
        <v>396</v>
      </c>
      <c r="K77" s="24">
        <f>K65</f>
        <v>0.44869179830464656</v>
      </c>
      <c r="L77">
        <f>K77*L74</f>
        <v>0.4608685558592584</v>
      </c>
      <c r="M77" s="338">
        <f t="shared" ref="M77:AG79" si="144">L77*M74</f>
        <v>0.45293933531025343</v>
      </c>
      <c r="N77" s="338">
        <f t="shared" si="144"/>
        <v>0.44496466333523621</v>
      </c>
      <c r="O77" s="338">
        <f t="shared" si="144"/>
        <v>0.43604395407815993</v>
      </c>
      <c r="P77" s="338">
        <f t="shared" si="144"/>
        <v>0.42640214177595159</v>
      </c>
      <c r="Q77" s="338">
        <f t="shared" si="144"/>
        <v>0.41704128628178283</v>
      </c>
      <c r="R77" s="338">
        <f t="shared" si="144"/>
        <v>0.40736811409437179</v>
      </c>
      <c r="S77" s="338">
        <f t="shared" si="144"/>
        <v>0.39752040531475452</v>
      </c>
      <c r="T77" s="338">
        <f t="shared" si="144"/>
        <v>0.38792623621073147</v>
      </c>
      <c r="U77" s="338">
        <f t="shared" si="144"/>
        <v>0.3786915183200642</v>
      </c>
      <c r="V77" s="338">
        <f t="shared" si="144"/>
        <v>0.3695210575010458</v>
      </c>
      <c r="W77" s="338">
        <f t="shared" si="144"/>
        <v>0.35977357770148527</v>
      </c>
      <c r="X77" s="338">
        <f t="shared" si="144"/>
        <v>0.35010150129371193</v>
      </c>
      <c r="Y77" s="338">
        <f t="shared" si="144"/>
        <v>0.34070620489032388</v>
      </c>
      <c r="Z77" s="338">
        <f t="shared" si="144"/>
        <v>0.33256879940716488</v>
      </c>
      <c r="AA77" s="338">
        <f t="shared" si="144"/>
        <v>0.32526196722319101</v>
      </c>
      <c r="AB77" s="338">
        <f t="shared" si="144"/>
        <v>0.31743656623784111</v>
      </c>
      <c r="AC77" s="338">
        <f t="shared" si="144"/>
        <v>0.30944759350189216</v>
      </c>
      <c r="AD77" s="338">
        <f t="shared" si="144"/>
        <v>0.30170210809401976</v>
      </c>
      <c r="AE77" s="338">
        <f t="shared" si="144"/>
        <v>0.29426669588993903</v>
      </c>
      <c r="AF77" s="338">
        <f t="shared" si="144"/>
        <v>0.25835683521052188</v>
      </c>
      <c r="AG77" s="338">
        <f t="shared" si="144"/>
        <v>0.2264556984169197</v>
      </c>
    </row>
    <row r="78" spans="1:39">
      <c r="A78" s="338" t="s">
        <v>397</v>
      </c>
      <c r="K78" s="24">
        <f t="shared" ref="K78:K79" si="145">K66</f>
        <v>0.30807790666505486</v>
      </c>
      <c r="L78" s="338">
        <f t="shared" ref="L78:AA79" si="146">K78*L75</f>
        <v>0.29101084546381101</v>
      </c>
      <c r="M78" s="338">
        <f t="shared" si="146"/>
        <v>0.29254909838976378</v>
      </c>
      <c r="N78" s="338">
        <f t="shared" si="146"/>
        <v>0.29362458379515172</v>
      </c>
      <c r="O78" s="338">
        <f t="shared" si="146"/>
        <v>0.29479545876831004</v>
      </c>
      <c r="P78" s="338">
        <f t="shared" si="146"/>
        <v>0.29612492551474828</v>
      </c>
      <c r="Q78" s="338">
        <f t="shared" si="146"/>
        <v>0.29821430926402137</v>
      </c>
      <c r="R78" s="338">
        <f t="shared" si="146"/>
        <v>0.30025114738936798</v>
      </c>
      <c r="S78" s="338">
        <f t="shared" si="146"/>
        <v>0.30243161805275032</v>
      </c>
      <c r="T78" s="338">
        <f t="shared" si="146"/>
        <v>0.30454490929663131</v>
      </c>
      <c r="U78" s="338">
        <f t="shared" si="146"/>
        <v>0.30672648903867455</v>
      </c>
      <c r="V78" s="338">
        <f t="shared" si="146"/>
        <v>0.30878587056708834</v>
      </c>
      <c r="W78" s="338">
        <f t="shared" si="146"/>
        <v>0.31137767531329319</v>
      </c>
      <c r="X78" s="338">
        <f t="shared" si="146"/>
        <v>0.31391427008417794</v>
      </c>
      <c r="Y78" s="338">
        <f t="shared" si="146"/>
        <v>0.3165475676608463</v>
      </c>
      <c r="Z78" s="338">
        <f t="shared" si="146"/>
        <v>0.31943560967325429</v>
      </c>
      <c r="AA78" s="338">
        <f t="shared" si="146"/>
        <v>0.32167854950189195</v>
      </c>
      <c r="AB78" s="338">
        <f t="shared" si="144"/>
        <v>0.32413815716167871</v>
      </c>
      <c r="AC78" s="338">
        <f t="shared" si="144"/>
        <v>0.32667347879243003</v>
      </c>
      <c r="AD78" s="338">
        <f t="shared" si="144"/>
        <v>0.32941478752673886</v>
      </c>
      <c r="AE78" s="338">
        <f t="shared" si="144"/>
        <v>0.33194977862338831</v>
      </c>
      <c r="AF78" s="338">
        <f t="shared" si="144"/>
        <v>0.34553441204668872</v>
      </c>
      <c r="AG78" s="338">
        <f t="shared" si="144"/>
        <v>0.3605041731717063</v>
      </c>
    </row>
    <row r="79" spans="1:39">
      <c r="A79" s="338" t="s">
        <v>398</v>
      </c>
      <c r="K79" s="24">
        <f t="shared" si="145"/>
        <v>0.19278899154436505</v>
      </c>
      <c r="L79" s="338">
        <f t="shared" si="146"/>
        <v>0.19553669373990812</v>
      </c>
      <c r="M79" s="338">
        <f t="shared" si="144"/>
        <v>0.19978989451661469</v>
      </c>
      <c r="N79" s="338">
        <f t="shared" si="144"/>
        <v>0.20455613793575173</v>
      </c>
      <c r="O79" s="338">
        <f t="shared" si="144"/>
        <v>0.21017784188075633</v>
      </c>
      <c r="P79" s="338">
        <f t="shared" si="144"/>
        <v>0.21636685904947664</v>
      </c>
      <c r="Q79" s="338">
        <f t="shared" si="144"/>
        <v>0.22306684325167822</v>
      </c>
      <c r="R79" s="338">
        <f t="shared" si="144"/>
        <v>0.23013203762505227</v>
      </c>
      <c r="S79" s="338">
        <f t="shared" si="144"/>
        <v>0.23722848369486835</v>
      </c>
      <c r="T79" s="338">
        <f t="shared" si="144"/>
        <v>0.24413891693925951</v>
      </c>
      <c r="U79" s="338">
        <f t="shared" si="144"/>
        <v>0.250621957691326</v>
      </c>
      <c r="V79" s="338">
        <f t="shared" si="144"/>
        <v>0.25838040126580109</v>
      </c>
      <c r="W79" s="338">
        <f t="shared" si="144"/>
        <v>0.26618388831950496</v>
      </c>
      <c r="X79" s="338">
        <f t="shared" si="144"/>
        <v>0.27396762998285962</v>
      </c>
      <c r="Y79" s="338">
        <f t="shared" si="144"/>
        <v>0.28137833717201771</v>
      </c>
      <c r="Z79" s="338">
        <f t="shared" si="144"/>
        <v>0.28727685765124816</v>
      </c>
      <c r="AA79" s="338">
        <f t="shared" si="144"/>
        <v>0.29412231319643162</v>
      </c>
      <c r="AB79" s="338">
        <f t="shared" si="144"/>
        <v>0.30127304885663259</v>
      </c>
      <c r="AC79" s="338">
        <f t="shared" si="144"/>
        <v>0.30851502785058504</v>
      </c>
      <c r="AD79" s="338">
        <f t="shared" si="144"/>
        <v>0.31531092438850294</v>
      </c>
      <c r="AE79" s="338">
        <f t="shared" si="144"/>
        <v>0.32200646376955105</v>
      </c>
      <c r="AF79" s="338">
        <f t="shared" si="144"/>
        <v>0.35865117337681979</v>
      </c>
      <c r="AG79" s="338">
        <f t="shared" si="144"/>
        <v>0.39550635603522843</v>
      </c>
    </row>
  </sheetData>
  <sortState xmlns:xlrd2="http://schemas.microsoft.com/office/spreadsheetml/2017/richdata2" ref="A7:A23">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abSelected="1" topLeftCell="A121" workbookViewId="0">
      <selection activeCell="A138" sqref="A138"/>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MATCH(F10,IND!$D$28:$D$261,0)</f>
        <v>114</v>
      </c>
      <c r="F10" s="4" t="str">
        <f t="shared" si="0"/>
        <v>ICPA</v>
      </c>
      <c r="G10" s="126">
        <f ca="1">OFFSET(IND!J$27,$E10,0)</f>
        <v>0.2086787369811067</v>
      </c>
      <c r="H10" s="126">
        <f ca="1">OFFSET(IND!K$27,$E10,0)</f>
        <v>0.21492511919609003</v>
      </c>
      <c r="I10" s="126">
        <f ca="1">OFFSET(IND!L$27,$E10,0)</f>
        <v>0.21936658623983632</v>
      </c>
      <c r="J10" s="126">
        <f ca="1">OFFSET(IND!M$27,$E10,0)</f>
        <v>0.30344250000000006</v>
      </c>
      <c r="K10" s="126">
        <f ca="1">OFFSET(IND!N$27,$E10,0)</f>
        <v>0.30344250000000006</v>
      </c>
      <c r="L10" s="126">
        <f ca="1">OFFSET(IND!O$27,$E10,0)</f>
        <v>0.30344250000000006</v>
      </c>
      <c r="M10" s="126">
        <f ca="1">OFFSET(IND!P$27,$E10,0)</f>
        <v>0.30687877870399505</v>
      </c>
      <c r="N10" s="126">
        <f ca="1">OFFSET(IND!Q$27,$E10,0)</f>
        <v>0.30623182499737872</v>
      </c>
      <c r="O10" s="203">
        <f ca="1">OFFSET(IND!R$27,$E10,0)</f>
        <v>0.2822680233564015</v>
      </c>
      <c r="P10" s="126">
        <f ca="1">OFFSET(IND!S$27,$E10,0)</f>
        <v>0.30470604659459888</v>
      </c>
      <c r="Q10" s="126">
        <f ca="1">OFFSET(IND!T$27,$E10,0)</f>
        <v>0.30804325712909553</v>
      </c>
      <c r="R10" s="126">
        <f ca="1">OFFSET(IND!U$27,$E10,0)</f>
        <v>0.3115510123095751</v>
      </c>
      <c r="S10" s="126">
        <f ca="1">OFFSET(IND!V$27,$E10,0)</f>
        <v>0.31545958582183836</v>
      </c>
      <c r="T10" s="203">
        <f ca="1">OFFSET(IND!W$27,$E10,0)</f>
        <v>0.319329716436137</v>
      </c>
      <c r="U10" s="126">
        <f ca="1">OFFSET(IND!X$27,$E10,0)</f>
        <v>0.3278691687513981</v>
      </c>
      <c r="V10" s="126">
        <f ca="1">OFFSET(IND!Y$27,$E10,0)</f>
        <v>0.33652150122208913</v>
      </c>
      <c r="W10" s="126">
        <f ca="1">OFFSET(IND!Z$27,$E10,0)</f>
        <v>0.34587492608917697</v>
      </c>
      <c r="X10" s="126">
        <f ca="1">OFFSET(IND!AA$27,$E10,0)</f>
        <v>0.35542117110933852</v>
      </c>
      <c r="Y10" s="205">
        <f ca="1">OFFSET(IND!AB$27,$E10,0)</f>
        <v>0.36377568883105221</v>
      </c>
      <c r="Z10" s="126">
        <f ca="1">OFFSET(IND!AC$27,$E10,0)</f>
        <v>0.37346427676234961</v>
      </c>
      <c r="AA10" s="126">
        <f ca="1">OFFSET(IND!AD$27,$E10,0)</f>
        <v>0.38359964031778787</v>
      </c>
      <c r="AB10" s="126">
        <f ca="1">OFFSET(IND!AE$27,$E10,0)</f>
        <v>0.39371404428012519</v>
      </c>
      <c r="AC10" s="126">
        <f ca="1">OFFSET(IND!AF$27,$E10,0)</f>
        <v>0.40365259466068049</v>
      </c>
      <c r="AD10" s="126">
        <f ca="1">OFFSET(IND!AG$27,$E10,0)</f>
        <v>0.41451401405569399</v>
      </c>
      <c r="AE10" s="126">
        <f ca="1">OFFSET(IND!AH$27,$E10,0)</f>
        <v>0.42508726764767102</v>
      </c>
      <c r="AF10" s="126">
        <f ca="1">OFFSET(IND!AI$27,$E10,0)</f>
        <v>0.43608796871649608</v>
      </c>
      <c r="AG10" s="126">
        <f ca="1">OFFSET(IND!AJ$27,$E10,0)</f>
        <v>0.44691096711817091</v>
      </c>
      <c r="AH10" s="126">
        <f ca="1">OFFSET(IND!AK$27,$E10,0)</f>
        <v>0.45811209770099565</v>
      </c>
      <c r="AI10" s="126">
        <f ca="1">OFFSET(IND!AL$27,$E10,0)</f>
        <v>0.46998894169725003</v>
      </c>
      <c r="AJ10" s="126">
        <f ca="1">OFFSET(IND!AM$27,$E10,0)</f>
        <v>0.53665608993480429</v>
      </c>
      <c r="AK10" s="126">
        <f ca="1">OFFSET(IND!AN$27,$E10,0)</f>
        <v>0.61216364086304009</v>
      </c>
      <c r="AL10" s="126">
        <f ca="1">OFFSET(IND!AO$27,$E10,0)</f>
        <v>0.75286493958038148</v>
      </c>
      <c r="AM10" s="126">
        <f ca="1">OFFSET(IND!AP$27,$E10,0)</f>
        <v>0.89503963874617454</v>
      </c>
      <c r="AQ10" s="4"/>
    </row>
    <row r="11" spans="1:56">
      <c r="A11" s="35" t="s">
        <v>311</v>
      </c>
      <c r="B11">
        <v>5.295962494706</v>
      </c>
      <c r="E11" s="129">
        <f ca="1">MATCH(F11,IND!$D$28:$D$261,0)</f>
        <v>116</v>
      </c>
      <c r="F11" s="4" t="str">
        <f t="shared" si="0"/>
        <v>ICPC</v>
      </c>
      <c r="G11" s="126">
        <f ca="1">OFFSET(IND!J$27,$E11,0)</f>
        <v>2.7823831597480893</v>
      </c>
      <c r="H11" s="126">
        <f ca="1">OFFSET(IND!K$27,$E11,0)</f>
        <v>2.8656682559478672</v>
      </c>
      <c r="I11" s="126">
        <f ca="1">OFFSET(IND!L$27,$E11,0)</f>
        <v>2.9248878165311512</v>
      </c>
      <c r="J11" s="126">
        <f ca="1">OFFSET(IND!M$27,$E11,0)</f>
        <v>4.0459000000000005</v>
      </c>
      <c r="K11" s="126">
        <f ca="1">OFFSET(IND!N$27,$E11,0)</f>
        <v>4.0459000000000005</v>
      </c>
      <c r="L11" s="126">
        <f ca="1">OFFSET(IND!O$27,$E11,0)</f>
        <v>4.0459000000000005</v>
      </c>
      <c r="M11" s="126">
        <f ca="1">OFFSET(IND!P$27,$E11,0)</f>
        <v>4.0917170493866006</v>
      </c>
      <c r="N11" s="126">
        <f ca="1">OFFSET(IND!Q$27,$E11,0)</f>
        <v>4.0830909999650498</v>
      </c>
      <c r="O11" s="203">
        <f ca="1">OFFSET(IND!R$27,$E11,0)</f>
        <v>3.7635736447520198</v>
      </c>
      <c r="P11" s="126">
        <f ca="1">OFFSET(IND!S$27,$E11,0)</f>
        <v>4.0627472879279853</v>
      </c>
      <c r="Q11" s="126">
        <f ca="1">OFFSET(IND!T$27,$E11,0)</f>
        <v>4.1072434283879407</v>
      </c>
      <c r="R11" s="126">
        <f ca="1">OFFSET(IND!U$27,$E11,0)</f>
        <v>4.1540134974610021</v>
      </c>
      <c r="S11" s="126">
        <f ca="1">OFFSET(IND!V$27,$E11,0)</f>
        <v>4.2061278109578453</v>
      </c>
      <c r="T11" s="203">
        <f ca="1">OFFSET(IND!W$27,$E11,0)</f>
        <v>4.2577295524818277</v>
      </c>
      <c r="U11" s="126">
        <f ca="1">OFFSET(IND!X$27,$E11,0)</f>
        <v>4.371588916685309</v>
      </c>
      <c r="V11" s="126">
        <f ca="1">OFFSET(IND!Y$27,$E11,0)</f>
        <v>4.4869533496278562</v>
      </c>
      <c r="W11" s="126">
        <f ca="1">OFFSET(IND!Z$27,$E11,0)</f>
        <v>4.6116656811890273</v>
      </c>
      <c r="X11" s="126">
        <f ca="1">OFFSET(IND!AA$27,$E11,0)</f>
        <v>4.7389489481245146</v>
      </c>
      <c r="Y11" s="205">
        <f ca="1">OFFSET(IND!AB$27,$E11,0)</f>
        <v>4.8503425177473645</v>
      </c>
      <c r="Z11" s="126">
        <f ca="1">OFFSET(IND!AC$27,$E11,0)</f>
        <v>4.9795236901646627</v>
      </c>
      <c r="AA11" s="126">
        <f ca="1">OFFSET(IND!AD$27,$E11,0)</f>
        <v>5.1146618709038396</v>
      </c>
      <c r="AB11" s="126">
        <f ca="1">OFFSET(IND!AE$27,$E11,0)</f>
        <v>5.2495205904016702</v>
      </c>
      <c r="AC11" s="126">
        <f ca="1">OFFSET(IND!AF$27,$E11,0)</f>
        <v>5.3820345954757407</v>
      </c>
      <c r="AD11" s="126">
        <f ca="1">OFFSET(IND!AG$27,$E11,0)</f>
        <v>5.5268535207425877</v>
      </c>
      <c r="AE11" s="126">
        <f ca="1">OFFSET(IND!AH$27,$E11,0)</f>
        <v>5.667830235302282</v>
      </c>
      <c r="AF11" s="126">
        <f ca="1">OFFSET(IND!AI$27,$E11,0)</f>
        <v>5.8145062495532835</v>
      </c>
      <c r="AG11" s="126">
        <f ca="1">OFFSET(IND!AJ$27,$E11,0)</f>
        <v>5.9588128949089487</v>
      </c>
      <c r="AH11" s="126">
        <f ca="1">OFFSET(IND!AK$27,$E11,0)</f>
        <v>6.1081613026799451</v>
      </c>
      <c r="AI11" s="126">
        <f ca="1">OFFSET(IND!AL$27,$E11,0)</f>
        <v>6.266519222630003</v>
      </c>
      <c r="AJ11" s="126">
        <f ca="1">OFFSET(IND!AM$27,$E11,0)</f>
        <v>7.1554145324640599</v>
      </c>
      <c r="AK11" s="126">
        <f ca="1">OFFSET(IND!AN$27,$E11,0)</f>
        <v>8.1621818781738718</v>
      </c>
      <c r="AL11" s="126">
        <f ca="1">OFFSET(IND!AO$27,$E11,0)</f>
        <v>10.038199194405092</v>
      </c>
      <c r="AM11" s="126">
        <f ca="1">OFFSET(IND!AP$27,$E11,0)</f>
        <v>11.933861849949</v>
      </c>
      <c r="AQ11" s="4"/>
    </row>
    <row r="12" spans="1:56">
      <c r="A12" s="35" t="s">
        <v>312</v>
      </c>
      <c r="B12">
        <v>3.219945196781</v>
      </c>
      <c r="E12" s="129">
        <f ca="1">MATCH(F12,IND!$D$28:$D$261,0)</f>
        <v>121</v>
      </c>
      <c r="F12" s="4" t="str">
        <f t="shared" si="0"/>
        <v>ICPE</v>
      </c>
      <c r="G12" s="126">
        <f ca="1">OFFSET(IND!J$27,$E12,0)</f>
        <v>1.6916889611268384</v>
      </c>
      <c r="H12" s="126">
        <f ca="1">OFFSET(IND!K$27,$E12,0)</f>
        <v>1.7423262996163034</v>
      </c>
      <c r="I12" s="126">
        <f ca="1">OFFSET(IND!L$27,$E12,0)</f>
        <v>1.7783317924509401</v>
      </c>
      <c r="J12" s="126">
        <f ca="1">OFFSET(IND!M$27,$E12,0)</f>
        <v>2.4599072000000004</v>
      </c>
      <c r="K12" s="126">
        <f ca="1">OFFSET(IND!N$27,$E12,0)</f>
        <v>2.4599072000000004</v>
      </c>
      <c r="L12" s="126">
        <f ca="1">OFFSET(IND!O$27,$E12,0)</f>
        <v>2.4599072000000004</v>
      </c>
      <c r="M12" s="126">
        <f ca="1">OFFSET(IND!P$27,$E12,0)</f>
        <v>2.4877639660270532</v>
      </c>
      <c r="N12" s="126">
        <f ca="1">OFFSET(IND!Q$27,$E12,0)</f>
        <v>2.4825193279787503</v>
      </c>
      <c r="O12" s="203">
        <f ca="1">OFFSET(IND!R$27,$E12,0)</f>
        <v>2.2882527760092284</v>
      </c>
      <c r="P12" s="126">
        <f ca="1">OFFSET(IND!S$27,$E12,0)</f>
        <v>2.4701503510602154</v>
      </c>
      <c r="Q12" s="126">
        <f ca="1">OFFSET(IND!T$27,$E12,0)</f>
        <v>2.497204004459868</v>
      </c>
      <c r="R12" s="126">
        <f ca="1">OFFSET(IND!U$27,$E12,0)</f>
        <v>2.5256402064562891</v>
      </c>
      <c r="S12" s="126">
        <f ca="1">OFFSET(IND!V$27,$E12,0)</f>
        <v>2.5573257090623698</v>
      </c>
      <c r="T12" s="203">
        <f ca="1">OFFSET(IND!W$27,$E12,0)</f>
        <v>2.5886995679089506</v>
      </c>
      <c r="U12" s="126">
        <f ca="1">OFFSET(IND!X$27,$E12,0)</f>
        <v>2.6579260613446669</v>
      </c>
      <c r="V12" s="126">
        <f ca="1">OFFSET(IND!Y$27,$E12,0)</f>
        <v>2.7280676365737357</v>
      </c>
      <c r="W12" s="126">
        <f ca="1">OFFSET(IND!Z$27,$E12,0)</f>
        <v>2.8038927341629276</v>
      </c>
      <c r="X12" s="126">
        <f ca="1">OFFSET(IND!AA$27,$E12,0)</f>
        <v>2.8812809604597041</v>
      </c>
      <c r="Y12" s="205">
        <f ca="1">OFFSET(IND!AB$27,$E12,0)</f>
        <v>2.9490082507903965</v>
      </c>
      <c r="Z12" s="126">
        <f ca="1">OFFSET(IND!AC$27,$E12,0)</f>
        <v>3.027550403620114</v>
      </c>
      <c r="AA12" s="126">
        <f ca="1">OFFSET(IND!AD$27,$E12,0)</f>
        <v>3.1097144175095335</v>
      </c>
      <c r="AB12" s="126">
        <f ca="1">OFFSET(IND!AE$27,$E12,0)</f>
        <v>3.1917085189642145</v>
      </c>
      <c r="AC12" s="126">
        <f ca="1">OFFSET(IND!AF$27,$E12,0)</f>
        <v>3.2722770340492495</v>
      </c>
      <c r="AD12" s="126">
        <f ca="1">OFFSET(IND!AG$27,$E12,0)</f>
        <v>3.3603269406114924</v>
      </c>
      <c r="AE12" s="126">
        <f ca="1">OFFSET(IND!AH$27,$E12,0)</f>
        <v>3.4460407830637863</v>
      </c>
      <c r="AF12" s="126">
        <f ca="1">OFFSET(IND!AI$27,$E12,0)</f>
        <v>3.5352197997283947</v>
      </c>
      <c r="AG12" s="126">
        <f ca="1">OFFSET(IND!AJ$27,$E12,0)</f>
        <v>3.622958240104639</v>
      </c>
      <c r="AH12" s="126">
        <f ca="1">OFFSET(IND!AK$27,$E12,0)</f>
        <v>3.7137620720294047</v>
      </c>
      <c r="AI12" s="126">
        <f ca="1">OFFSET(IND!AL$27,$E12,0)</f>
        <v>3.8100436873590402</v>
      </c>
      <c r="AJ12" s="126">
        <f ca="1">OFFSET(IND!AM$27,$E12,0)</f>
        <v>4.3504920357381467</v>
      </c>
      <c r="AK12" s="126">
        <f ca="1">OFFSET(IND!AN$27,$E12,0)</f>
        <v>4.9626065819297116</v>
      </c>
      <c r="AL12" s="126">
        <f ca="1">OFFSET(IND!AO$27,$E12,0)</f>
        <v>6.1032251101982924</v>
      </c>
      <c r="AM12" s="126">
        <f ca="1">OFFSET(IND!AP$27,$E12,0)</f>
        <v>7.2557880047689878</v>
      </c>
      <c r="AQ12" s="4"/>
    </row>
    <row r="13" spans="1:56">
      <c r="A13" s="35" t="s">
        <v>313</v>
      </c>
      <c r="B13">
        <v>3.389415996611</v>
      </c>
      <c r="E13" s="129">
        <f ca="1">MATCH(F13,IND!$D$28:$D$261,0)</f>
        <v>119</v>
      </c>
      <c r="F13" s="4" t="str">
        <f t="shared" si="0"/>
        <v>ICPF</v>
      </c>
      <c r="G13" s="126">
        <f ca="1">OFFSET(IND!J$27,$E13,0)</f>
        <v>1.7807252222387775</v>
      </c>
      <c r="H13" s="126">
        <f ca="1">OFFSET(IND!K$27,$E13,0)</f>
        <v>1.8340276838066354</v>
      </c>
      <c r="I13" s="126">
        <f ca="1">OFFSET(IND!L$27,$E13,0)</f>
        <v>1.8719282025799371</v>
      </c>
      <c r="J13" s="126">
        <f ca="1">OFFSET(IND!M$27,$E13,0)</f>
        <v>2.5893760000000006</v>
      </c>
      <c r="K13" s="126">
        <f ca="1">OFFSET(IND!N$27,$E13,0)</f>
        <v>2.5893760000000006</v>
      </c>
      <c r="L13" s="126">
        <f ca="1">OFFSET(IND!O$27,$E13,0)</f>
        <v>2.5893760000000006</v>
      </c>
      <c r="M13" s="126">
        <f ca="1">OFFSET(IND!P$27,$E13,0)</f>
        <v>2.6186989116074244</v>
      </c>
      <c r="N13" s="126">
        <f ca="1">OFFSET(IND!Q$27,$E13,0)</f>
        <v>2.613178239977632</v>
      </c>
      <c r="O13" s="203">
        <f ca="1">OFFSET(IND!R$27,$E13,0)</f>
        <v>2.4086871326412931</v>
      </c>
      <c r="P13" s="126">
        <f ca="1">OFFSET(IND!S$27,$E13,0)</f>
        <v>2.6001582642739107</v>
      </c>
      <c r="Q13" s="126">
        <f ca="1">OFFSET(IND!T$27,$E13,0)</f>
        <v>2.6286357941682819</v>
      </c>
      <c r="R13" s="126">
        <f ca="1">OFFSET(IND!U$27,$E13,0)</f>
        <v>2.6585686383750411</v>
      </c>
      <c r="S13" s="126">
        <f ca="1">OFFSET(IND!V$27,$E13,0)</f>
        <v>2.6919217990130209</v>
      </c>
      <c r="T13" s="203">
        <f ca="1">OFFSET(IND!W$27,$E13,0)</f>
        <v>2.7249469135883695</v>
      </c>
      <c r="U13" s="126">
        <f ca="1">OFFSET(IND!X$27,$E13,0)</f>
        <v>2.7978169066785972</v>
      </c>
      <c r="V13" s="126">
        <f ca="1">OFFSET(IND!Y$27,$E13,0)</f>
        <v>2.8716501437618276</v>
      </c>
      <c r="W13" s="126">
        <f ca="1">OFFSET(IND!Z$27,$E13,0)</f>
        <v>2.9514660359609772</v>
      </c>
      <c r="X13" s="126">
        <f ca="1">OFFSET(IND!AA$27,$E13,0)</f>
        <v>3.032927326799689</v>
      </c>
      <c r="Y13" s="205">
        <f ca="1">OFFSET(IND!AB$27,$E13,0)</f>
        <v>3.1042192113583127</v>
      </c>
      <c r="Z13" s="126">
        <f ca="1">OFFSET(IND!AC$27,$E13,0)</f>
        <v>3.1868951617053836</v>
      </c>
      <c r="AA13" s="126">
        <f ca="1">OFFSET(IND!AD$27,$E13,0)</f>
        <v>3.2733835973784569</v>
      </c>
      <c r="AB13" s="126">
        <f ca="1">OFFSET(IND!AE$27,$E13,0)</f>
        <v>3.3596931778570687</v>
      </c>
      <c r="AC13" s="126">
        <f ca="1">OFFSET(IND!AF$27,$E13,0)</f>
        <v>3.4445021411044738</v>
      </c>
      <c r="AD13" s="126">
        <f ca="1">OFFSET(IND!AG$27,$E13,0)</f>
        <v>3.5371862532752556</v>
      </c>
      <c r="AE13" s="126">
        <f ca="1">OFFSET(IND!AH$27,$E13,0)</f>
        <v>3.6274113505934595</v>
      </c>
      <c r="AF13" s="126">
        <f ca="1">OFFSET(IND!AI$27,$E13,0)</f>
        <v>3.7212839997141001</v>
      </c>
      <c r="AG13" s="126">
        <f ca="1">OFFSET(IND!AJ$27,$E13,0)</f>
        <v>3.8136402527417257</v>
      </c>
      <c r="AH13" s="126">
        <f ca="1">OFFSET(IND!AK$27,$E13,0)</f>
        <v>3.9092232337151636</v>
      </c>
      <c r="AI13" s="126">
        <f ca="1">OFFSET(IND!AL$27,$E13,0)</f>
        <v>4.010572302483201</v>
      </c>
      <c r="AJ13" s="126">
        <f ca="1">OFFSET(IND!AM$27,$E13,0)</f>
        <v>4.5794653007769979</v>
      </c>
      <c r="AK13" s="126">
        <f ca="1">OFFSET(IND!AN$27,$E13,0)</f>
        <v>5.2237964020312768</v>
      </c>
      <c r="AL13" s="126">
        <f ca="1">OFFSET(IND!AO$27,$E13,0)</f>
        <v>6.4244474844192574</v>
      </c>
      <c r="AM13" s="126">
        <f ca="1">OFFSET(IND!AP$27,$E13,0)</f>
        <v>7.6376715839673581</v>
      </c>
      <c r="AQ13" s="4"/>
    </row>
    <row r="14" spans="1:56">
      <c r="A14" s="35" t="s">
        <v>314</v>
      </c>
      <c r="B14">
        <v>0.95327324904709998</v>
      </c>
      <c r="E14" s="129">
        <f ca="1">MATCH(F14,IND!$D$28:$D$261,0)</f>
        <v>117</v>
      </c>
      <c r="F14" s="4" t="str">
        <f t="shared" si="0"/>
        <v>ICPH</v>
      </c>
      <c r="G14" s="126">
        <f ca="1">OFFSET(IND!J$27,$E14,0)</f>
        <v>0.5008289687546561</v>
      </c>
      <c r="H14" s="126">
        <f ca="1">OFFSET(IND!K$27,$E14,0)</f>
        <v>0.51582028607061614</v>
      </c>
      <c r="I14" s="126">
        <f ca="1">OFFSET(IND!L$27,$E14,0)</f>
        <v>0.52647980697560726</v>
      </c>
      <c r="J14" s="126">
        <f ca="1">OFFSET(IND!M$27,$E14,0)</f>
        <v>0.72826200000000008</v>
      </c>
      <c r="K14" s="126">
        <f ca="1">OFFSET(IND!N$27,$E14,0)</f>
        <v>0.72826200000000008</v>
      </c>
      <c r="L14" s="126">
        <f ca="1">OFFSET(IND!O$27,$E14,0)</f>
        <v>0.72826200000000008</v>
      </c>
      <c r="M14" s="126">
        <f ca="1">OFFSET(IND!P$27,$E14,0)</f>
        <v>0.736509068889588</v>
      </c>
      <c r="N14" s="126">
        <f ca="1">OFFSET(IND!Q$27,$E14,0)</f>
        <v>0.73495637999370889</v>
      </c>
      <c r="O14" s="203">
        <f ca="1">OFFSET(IND!R$27,$E14,0)</f>
        <v>0.67744325605536349</v>
      </c>
      <c r="P14" s="126">
        <f ca="1">OFFSET(IND!S$27,$E14,0)</f>
        <v>0.7312945118270372</v>
      </c>
      <c r="Q14" s="126">
        <f ca="1">OFFSET(IND!T$27,$E14,0)</f>
        <v>0.73930381710982918</v>
      </c>
      <c r="R14" s="126">
        <f ca="1">OFFSET(IND!U$27,$E14,0)</f>
        <v>0.74772242954298018</v>
      </c>
      <c r="S14" s="126">
        <f ca="1">OFFSET(IND!V$27,$E14,0)</f>
        <v>0.75710300597241198</v>
      </c>
      <c r="T14" s="203">
        <f ca="1">OFFSET(IND!W$27,$E14,0)</f>
        <v>0.76639131944672878</v>
      </c>
      <c r="U14" s="126">
        <f ca="1">OFFSET(IND!X$27,$E14,0)</f>
        <v>0.78688600500335537</v>
      </c>
      <c r="V14" s="126">
        <f ca="1">OFFSET(IND!Y$27,$E14,0)</f>
        <v>0.80765160293301386</v>
      </c>
      <c r="W14" s="126">
        <f ca="1">OFFSET(IND!Z$27,$E14,0)</f>
        <v>0.83009982261402471</v>
      </c>
      <c r="X14" s="126">
        <f ca="1">OFFSET(IND!AA$27,$E14,0)</f>
        <v>0.85301081066241247</v>
      </c>
      <c r="Y14" s="205">
        <f ca="1">OFFSET(IND!AB$27,$E14,0)</f>
        <v>0.87306165319452533</v>
      </c>
      <c r="Z14" s="126">
        <f ca="1">OFFSET(IND!AC$27,$E14,0)</f>
        <v>0.89631426422963911</v>
      </c>
      <c r="AA14" s="126">
        <f ca="1">OFFSET(IND!AD$27,$E14,0)</f>
        <v>0.92063913676269094</v>
      </c>
      <c r="AB14" s="126">
        <f ca="1">OFFSET(IND!AE$27,$E14,0)</f>
        <v>0.94491370627230054</v>
      </c>
      <c r="AC14" s="126">
        <f ca="1">OFFSET(IND!AF$27,$E14,0)</f>
        <v>0.96876622718563321</v>
      </c>
      <c r="AD14" s="126">
        <f ca="1">OFFSET(IND!AG$27,$E14,0)</f>
        <v>0.99483363373366562</v>
      </c>
      <c r="AE14" s="126">
        <f ca="1">OFFSET(IND!AH$27,$E14,0)</f>
        <v>1.0202094423544106</v>
      </c>
      <c r="AF14" s="126">
        <f ca="1">OFFSET(IND!AI$27,$E14,0)</f>
        <v>1.0466111249195909</v>
      </c>
      <c r="AG14" s="126">
        <f ca="1">OFFSET(IND!AJ$27,$E14,0)</f>
        <v>1.0725863210836106</v>
      </c>
      <c r="AH14" s="126">
        <f ca="1">OFFSET(IND!AK$27,$E14,0)</f>
        <v>1.0994690344823901</v>
      </c>
      <c r="AI14" s="126">
        <f ca="1">OFFSET(IND!AL$27,$E14,0)</f>
        <v>1.1279734600734006</v>
      </c>
      <c r="AJ14" s="126">
        <f ca="1">OFFSET(IND!AM$27,$E14,0)</f>
        <v>1.287974615843531</v>
      </c>
      <c r="AK14" s="126">
        <f ca="1">OFFSET(IND!AN$27,$E14,0)</f>
        <v>1.469192738071297</v>
      </c>
      <c r="AL14" s="126">
        <f ca="1">OFFSET(IND!AO$27,$E14,0)</f>
        <v>1.8068758549929165</v>
      </c>
      <c r="AM14" s="126">
        <f ca="1">OFFSET(IND!AP$27,$E14,0)</f>
        <v>2.1480951329908198</v>
      </c>
      <c r="AQ14" s="4"/>
    </row>
    <row r="15" spans="1:56">
      <c r="A15" s="35" t="s">
        <v>315</v>
      </c>
      <c r="B15">
        <v>1.059192498941</v>
      </c>
      <c r="E15" s="129">
        <f ca="1">MATCH(F15,IND!$D$28:$D$261,0)</f>
        <v>113</v>
      </c>
      <c r="F15" s="4" t="str">
        <f t="shared" si="0"/>
        <v>ICPK</v>
      </c>
      <c r="G15" s="126">
        <f ca="1">OFFSET(IND!J$27,$E15,0)</f>
        <v>0.55647663194961794</v>
      </c>
      <c r="H15" s="126">
        <f ca="1">OFFSET(IND!K$27,$E15,0)</f>
        <v>0.57313365118957349</v>
      </c>
      <c r="I15" s="126">
        <f ca="1">OFFSET(IND!L$27,$E15,0)</f>
        <v>0.5849775633062303</v>
      </c>
      <c r="J15" s="126">
        <f ca="1">OFFSET(IND!M$27,$E15,0)</f>
        <v>0.80918000000000012</v>
      </c>
      <c r="K15" s="126">
        <f ca="1">OFFSET(IND!N$27,$E15,0)</f>
        <v>0.80918000000000012</v>
      </c>
      <c r="L15" s="126">
        <f ca="1">OFFSET(IND!O$27,$E15,0)</f>
        <v>0.80918000000000012</v>
      </c>
      <c r="M15" s="126">
        <f ca="1">OFFSET(IND!P$27,$E15,0)</f>
        <v>0.81834340987732002</v>
      </c>
      <c r="N15" s="126">
        <f ca="1">OFFSET(IND!Q$27,$E15,0)</f>
        <v>0.81661819999300989</v>
      </c>
      <c r="O15" s="203">
        <f ca="1">OFFSET(IND!R$27,$E15,0)</f>
        <v>0.75271472895040392</v>
      </c>
      <c r="P15" s="126">
        <f ca="1">OFFSET(IND!S$27,$E15,0)</f>
        <v>0.81254945758559693</v>
      </c>
      <c r="Q15" s="126">
        <f ca="1">OFFSET(IND!T$27,$E15,0)</f>
        <v>0.821448685677588</v>
      </c>
      <c r="R15" s="126">
        <f ca="1">OFFSET(IND!U$27,$E15,0)</f>
        <v>0.8308026994922002</v>
      </c>
      <c r="S15" s="126">
        <f ca="1">OFFSET(IND!V$27,$E15,0)</f>
        <v>0.84122556219156885</v>
      </c>
      <c r="T15" s="203">
        <f ca="1">OFFSET(IND!W$27,$E15,0)</f>
        <v>0.8515459104963653</v>
      </c>
      <c r="U15" s="126">
        <f ca="1">OFFSET(IND!X$27,$E15,0)</f>
        <v>0.87431778333706145</v>
      </c>
      <c r="V15" s="126">
        <f ca="1">OFFSET(IND!Y$27,$E15,0)</f>
        <v>0.89739066992557093</v>
      </c>
      <c r="W15" s="126">
        <f ca="1">OFFSET(IND!Z$27,$E15,0)</f>
        <v>0.92233313623780511</v>
      </c>
      <c r="X15" s="126">
        <f ca="1">OFFSET(IND!AA$27,$E15,0)</f>
        <v>0.94778978962490257</v>
      </c>
      <c r="Y15" s="205">
        <f ca="1">OFFSET(IND!AB$27,$E15,0)</f>
        <v>0.97006850354947249</v>
      </c>
      <c r="Z15" s="126">
        <f ca="1">OFFSET(IND!AC$27,$E15,0)</f>
        <v>0.99590473803293222</v>
      </c>
      <c r="AA15" s="126">
        <f ca="1">OFFSET(IND!AD$27,$E15,0)</f>
        <v>1.0229323741807677</v>
      </c>
      <c r="AB15" s="126">
        <f ca="1">OFFSET(IND!AE$27,$E15,0)</f>
        <v>1.0499041180803339</v>
      </c>
      <c r="AC15" s="126">
        <f ca="1">OFFSET(IND!AF$27,$E15,0)</f>
        <v>1.076406919095148</v>
      </c>
      <c r="AD15" s="126">
        <f ca="1">OFFSET(IND!AG$27,$E15,0)</f>
        <v>1.1053707041485172</v>
      </c>
      <c r="AE15" s="126">
        <f ca="1">OFFSET(IND!AH$27,$E15,0)</f>
        <v>1.1335660470604561</v>
      </c>
      <c r="AF15" s="126">
        <f ca="1">OFFSET(IND!AI$27,$E15,0)</f>
        <v>1.1629012499106564</v>
      </c>
      <c r="AG15" s="126">
        <f ca="1">OFFSET(IND!AJ$27,$E15,0)</f>
        <v>1.1917625789817894</v>
      </c>
      <c r="AH15" s="126">
        <f ca="1">OFFSET(IND!AK$27,$E15,0)</f>
        <v>1.2216322605359886</v>
      </c>
      <c r="AI15" s="126">
        <f ca="1">OFFSET(IND!AL$27,$E15,0)</f>
        <v>1.2533038445260003</v>
      </c>
      <c r="AJ15" s="126">
        <f ca="1">OFFSET(IND!AM$27,$E15,0)</f>
        <v>1.4310829064928117</v>
      </c>
      <c r="AK15" s="126">
        <f ca="1">OFFSET(IND!AN$27,$E15,0)</f>
        <v>1.632436375634774</v>
      </c>
      <c r="AL15" s="126">
        <f ca="1">OFFSET(IND!AO$27,$E15,0)</f>
        <v>2.0076398388810177</v>
      </c>
      <c r="AM15" s="126">
        <f ca="1">OFFSET(IND!AP$27,$E15,0)</f>
        <v>2.3867723699897994</v>
      </c>
      <c r="AQ15" s="4"/>
    </row>
    <row r="16" spans="1:56">
      <c r="A16" s="35" t="s">
        <v>316</v>
      </c>
      <c r="B16">
        <v>0.63551549936469998</v>
      </c>
      <c r="E16" s="129">
        <f ca="1">MATCH(F16,IND!$D$28:$D$261,0)</f>
        <v>115</v>
      </c>
      <c r="F16" s="4" t="str">
        <f t="shared" si="0"/>
        <v>ICPL</v>
      </c>
      <c r="G16" s="126">
        <f ca="1">OFFSET(IND!J$27,$E16,0)</f>
        <v>0.3338859791697707</v>
      </c>
      <c r="H16" s="126">
        <f ca="1">OFFSET(IND!K$27,$E16,0)</f>
        <v>0.34388019071374404</v>
      </c>
      <c r="I16" s="126">
        <f ca="1">OFFSET(IND!L$27,$E16,0)</f>
        <v>0.35098653798373813</v>
      </c>
      <c r="J16" s="126">
        <f ca="1">OFFSET(IND!M$27,$E16,0)</f>
        <v>0.48550800000000005</v>
      </c>
      <c r="K16" s="126">
        <f ca="1">OFFSET(IND!N$27,$E16,0)</f>
        <v>0.48550800000000005</v>
      </c>
      <c r="L16" s="126">
        <f ca="1">OFFSET(IND!O$27,$E16,0)</f>
        <v>0.48550800000000005</v>
      </c>
      <c r="M16" s="126">
        <f ca="1">OFFSET(IND!P$27,$E16,0)</f>
        <v>0.49100604592639202</v>
      </c>
      <c r="N16" s="126">
        <f ca="1">OFFSET(IND!Q$27,$E16,0)</f>
        <v>0.48997091999580589</v>
      </c>
      <c r="O16" s="203">
        <f ca="1">OFFSET(IND!R$27,$E16,0)</f>
        <v>0.45162883737024234</v>
      </c>
      <c r="P16" s="126">
        <f ca="1">OFFSET(IND!S$27,$E16,0)</f>
        <v>0.48752967455135815</v>
      </c>
      <c r="Q16" s="126">
        <f ca="1">OFFSET(IND!T$27,$E16,0)</f>
        <v>0.49286921140655277</v>
      </c>
      <c r="R16" s="126">
        <f ca="1">OFFSET(IND!U$27,$E16,0)</f>
        <v>0.49848161969532012</v>
      </c>
      <c r="S16" s="126">
        <f ca="1">OFFSET(IND!V$27,$E16,0)</f>
        <v>0.50473533731494136</v>
      </c>
      <c r="T16" s="203">
        <f ca="1">OFFSET(IND!W$27,$E16,0)</f>
        <v>0.51092754629781922</v>
      </c>
      <c r="U16" s="126">
        <f ca="1">OFFSET(IND!X$27,$E16,0)</f>
        <v>0.52459067000223691</v>
      </c>
      <c r="V16" s="126">
        <f ca="1">OFFSET(IND!Y$27,$E16,0)</f>
        <v>0.53843440195534265</v>
      </c>
      <c r="W16" s="126">
        <f ca="1">OFFSET(IND!Z$27,$E16,0)</f>
        <v>0.55339988174268318</v>
      </c>
      <c r="X16" s="126">
        <f ca="1">OFFSET(IND!AA$27,$E16,0)</f>
        <v>0.56867387377494172</v>
      </c>
      <c r="Y16" s="205">
        <f ca="1">OFFSET(IND!AB$27,$E16,0)</f>
        <v>0.58204110212968363</v>
      </c>
      <c r="Z16" s="126">
        <f ca="1">OFFSET(IND!AC$27,$E16,0)</f>
        <v>0.59754284281975945</v>
      </c>
      <c r="AA16" s="126">
        <f ca="1">OFFSET(IND!AD$27,$E16,0)</f>
        <v>0.61375942450846066</v>
      </c>
      <c r="AB16" s="126">
        <f ca="1">OFFSET(IND!AE$27,$E16,0)</f>
        <v>0.62994247084820032</v>
      </c>
      <c r="AC16" s="126">
        <f ca="1">OFFSET(IND!AF$27,$E16,0)</f>
        <v>0.64584415145708884</v>
      </c>
      <c r="AD16" s="126">
        <f ca="1">OFFSET(IND!AG$27,$E16,0)</f>
        <v>0.66322242248911045</v>
      </c>
      <c r="AE16" s="126">
        <f ca="1">OFFSET(IND!AH$27,$E16,0)</f>
        <v>0.68013962823627372</v>
      </c>
      <c r="AF16" s="126">
        <f ca="1">OFFSET(IND!AI$27,$E16,0)</f>
        <v>0.6977407499463939</v>
      </c>
      <c r="AG16" s="126">
        <f ca="1">OFFSET(IND!AJ$27,$E16,0)</f>
        <v>0.71505754738907368</v>
      </c>
      <c r="AH16" s="126">
        <f ca="1">OFFSET(IND!AK$27,$E16,0)</f>
        <v>0.73297935632159328</v>
      </c>
      <c r="AI16" s="126">
        <f ca="1">OFFSET(IND!AL$27,$E16,0)</f>
        <v>0.75198230671560029</v>
      </c>
      <c r="AJ16" s="126">
        <f ca="1">OFFSET(IND!AM$27,$E16,0)</f>
        <v>0.85864974389568716</v>
      </c>
      <c r="AK16" s="126">
        <f ca="1">OFFSET(IND!AN$27,$E16,0)</f>
        <v>0.97946182538086446</v>
      </c>
      <c r="AL16" s="126">
        <f ca="1">OFFSET(IND!AO$27,$E16,0)</f>
        <v>1.2045839033286108</v>
      </c>
      <c r="AM16" s="126">
        <f ca="1">OFFSET(IND!AP$27,$E16,0)</f>
        <v>1.4320634219938797</v>
      </c>
      <c r="AQ16" s="4"/>
    </row>
    <row r="17" spans="1:43">
      <c r="A17" s="35" t="s">
        <v>317</v>
      </c>
      <c r="B17">
        <v>8.4735399915289999</v>
      </c>
      <c r="E17" s="129">
        <f ca="1">MATCH(F17,IND!$D$28:$D$261,0)</f>
        <v>120</v>
      </c>
      <c r="F17" s="4" t="str">
        <f t="shared" si="0"/>
        <v>ICPO</v>
      </c>
      <c r="G17" s="126">
        <f ca="1">OFFSET(IND!J$27,$E17,0)</f>
        <v>4.4518130555969435</v>
      </c>
      <c r="H17" s="126">
        <f ca="1">OFFSET(IND!K$27,$E17,0)</f>
        <v>4.5850692095165879</v>
      </c>
      <c r="I17" s="126">
        <f ca="1">OFFSET(IND!L$27,$E17,0)</f>
        <v>4.6798205064498424</v>
      </c>
      <c r="J17" s="126">
        <f ca="1">OFFSET(IND!M$27,$E17,0)</f>
        <v>6.473440000000001</v>
      </c>
      <c r="K17" s="126">
        <f ca="1">OFFSET(IND!N$27,$E17,0)</f>
        <v>6.473440000000001</v>
      </c>
      <c r="L17" s="126">
        <f ca="1">OFFSET(IND!O$27,$E17,0)</f>
        <v>6.473440000000001</v>
      </c>
      <c r="M17" s="126">
        <f ca="1">OFFSET(IND!P$27,$E17,0)</f>
        <v>6.5467472790185601</v>
      </c>
      <c r="N17" s="126">
        <f ca="1">OFFSET(IND!Q$27,$E17,0)</f>
        <v>6.5329455999440791</v>
      </c>
      <c r="O17" s="203">
        <f ca="1">OFFSET(IND!R$27,$E17,0)</f>
        <v>6.0217178316032314</v>
      </c>
      <c r="P17" s="126">
        <f ca="1">OFFSET(IND!S$27,$E17,0)</f>
        <v>6.5003956606847755</v>
      </c>
      <c r="Q17" s="126">
        <f ca="1">OFFSET(IND!T$27,$E17,0)</f>
        <v>6.571589485420704</v>
      </c>
      <c r="R17" s="126">
        <f ca="1">OFFSET(IND!U$27,$E17,0)</f>
        <v>6.6464215959376016</v>
      </c>
      <c r="S17" s="126">
        <f ca="1">OFFSET(IND!V$27,$E17,0)</f>
        <v>6.7298044975325508</v>
      </c>
      <c r="T17" s="203">
        <f ca="1">OFFSET(IND!W$27,$E17,0)</f>
        <v>6.8123672839709224</v>
      </c>
      <c r="U17" s="126">
        <f ca="1">OFFSET(IND!X$27,$E17,0)</f>
        <v>6.9945422666964916</v>
      </c>
      <c r="V17" s="126">
        <f ca="1">OFFSET(IND!Y$27,$E17,0)</f>
        <v>7.1791253594045674</v>
      </c>
      <c r="W17" s="126">
        <f ca="1">OFFSET(IND!Z$27,$E17,0)</f>
        <v>7.3786650899024409</v>
      </c>
      <c r="X17" s="126">
        <f ca="1">OFFSET(IND!AA$27,$E17,0)</f>
        <v>7.5823183169992205</v>
      </c>
      <c r="Y17" s="205">
        <f ca="1">OFFSET(IND!AB$27,$E17,0)</f>
        <v>7.76054802839578</v>
      </c>
      <c r="Z17" s="126">
        <f ca="1">OFFSET(IND!AC$27,$E17,0)</f>
        <v>7.9672379042634578</v>
      </c>
      <c r="AA17" s="126">
        <f ca="1">OFFSET(IND!AD$27,$E17,0)</f>
        <v>8.1834589934461412</v>
      </c>
      <c r="AB17" s="126">
        <f ca="1">OFFSET(IND!AE$27,$E17,0)</f>
        <v>8.3992329446426712</v>
      </c>
      <c r="AC17" s="126">
        <f ca="1">OFFSET(IND!AF$27,$E17,0)</f>
        <v>8.6112553527611837</v>
      </c>
      <c r="AD17" s="126">
        <f ca="1">OFFSET(IND!AG$27,$E17,0)</f>
        <v>8.8429656331881379</v>
      </c>
      <c r="AE17" s="126">
        <f ca="1">OFFSET(IND!AH$27,$E17,0)</f>
        <v>9.0685283764836484</v>
      </c>
      <c r="AF17" s="126">
        <f ca="1">OFFSET(IND!AI$27,$E17,0)</f>
        <v>9.3032099992852508</v>
      </c>
      <c r="AG17" s="126">
        <f ca="1">OFFSET(IND!AJ$27,$E17,0)</f>
        <v>9.5341006318543151</v>
      </c>
      <c r="AH17" s="126">
        <f ca="1">OFFSET(IND!AK$27,$E17,0)</f>
        <v>9.7730580842879089</v>
      </c>
      <c r="AI17" s="126">
        <f ca="1">OFFSET(IND!AL$27,$E17,0)</f>
        <v>10.026430756208002</v>
      </c>
      <c r="AJ17" s="126">
        <f ca="1">OFFSET(IND!AM$27,$E17,0)</f>
        <v>11.448663251942493</v>
      </c>
      <c r="AK17" s="126">
        <f ca="1">OFFSET(IND!AN$27,$E17,0)</f>
        <v>13.059491005078192</v>
      </c>
      <c r="AL17" s="126">
        <f ca="1">OFFSET(IND!AO$27,$E17,0)</f>
        <v>16.061118711048142</v>
      </c>
      <c r="AM17" s="126">
        <f ca="1">OFFSET(IND!AP$27,$E17,0)</f>
        <v>19.094178959918395</v>
      </c>
      <c r="AQ17" s="4"/>
    </row>
    <row r="18" spans="1:43">
      <c r="A18" s="35" t="s">
        <v>318</v>
      </c>
      <c r="B18">
        <v>14.828694985169999</v>
      </c>
      <c r="E18" s="129">
        <f ca="1">MATCH(F18,IND!$D$28:$D$261,0)</f>
        <v>118</v>
      </c>
      <c r="F18" s="4" t="str">
        <f t="shared" si="0"/>
        <v>ICPP</v>
      </c>
      <c r="G18" s="126">
        <f ca="1">OFFSET(IND!J$27,$E18,0)</f>
        <v>7.7906728472946494</v>
      </c>
      <c r="H18" s="126">
        <f ca="1">OFFSET(IND!K$27,$E18,0)</f>
        <v>8.0238711166540284</v>
      </c>
      <c r="I18" s="126">
        <f ca="1">OFFSET(IND!L$27,$E18,0)</f>
        <v>8.1896858862872239</v>
      </c>
      <c r="J18" s="126">
        <f ca="1">OFFSET(IND!M$27,$E18,0)</f>
        <v>11.328520000000001</v>
      </c>
      <c r="K18" s="126">
        <f ca="1">OFFSET(IND!N$27,$E18,0)</f>
        <v>11.328520000000001</v>
      </c>
      <c r="L18" s="126">
        <f ca="1">OFFSET(IND!O$27,$E18,0)</f>
        <v>11.328520000000001</v>
      </c>
      <c r="M18" s="126">
        <f ca="1">OFFSET(IND!P$27,$E18,0)</f>
        <v>11.45680773828248</v>
      </c>
      <c r="N18" s="126">
        <f ca="1">OFFSET(IND!Q$27,$E18,0)</f>
        <v>11.432654799902137</v>
      </c>
      <c r="O18" s="203">
        <f ca="1">OFFSET(IND!R$27,$E18,0)</f>
        <v>10.538006205305654</v>
      </c>
      <c r="P18" s="126">
        <f ca="1">OFFSET(IND!S$27,$E18,0)</f>
        <v>11.375692406198358</v>
      </c>
      <c r="Q18" s="126">
        <f ca="1">OFFSET(IND!T$27,$E18,0)</f>
        <v>11.500281599486232</v>
      </c>
      <c r="R18" s="126">
        <f ca="1">OFFSET(IND!U$27,$E18,0)</f>
        <v>11.631237792890804</v>
      </c>
      <c r="S18" s="126">
        <f ca="1">OFFSET(IND!V$27,$E18,0)</f>
        <v>11.777157870681965</v>
      </c>
      <c r="T18" s="203">
        <f ca="1">OFFSET(IND!W$27,$E18,0)</f>
        <v>11.921642746949114</v>
      </c>
      <c r="U18" s="126">
        <f ca="1">OFFSET(IND!X$27,$E18,0)</f>
        <v>12.240448966718862</v>
      </c>
      <c r="V18" s="126">
        <f ca="1">OFFSET(IND!Y$27,$E18,0)</f>
        <v>12.563469378957995</v>
      </c>
      <c r="W18" s="126">
        <f ca="1">OFFSET(IND!Z$27,$E18,0)</f>
        <v>12.912663907329275</v>
      </c>
      <c r="X18" s="126">
        <f ca="1">OFFSET(IND!AA$27,$E18,0)</f>
        <v>13.26905705474864</v>
      </c>
      <c r="Y18" s="205">
        <f ca="1">OFFSET(IND!AB$27,$E18,0)</f>
        <v>13.580959049692618</v>
      </c>
      <c r="Z18" s="126">
        <f ca="1">OFFSET(IND!AC$27,$E18,0)</f>
        <v>13.942666332461053</v>
      </c>
      <c r="AA18" s="126">
        <f ca="1">OFFSET(IND!AD$27,$E18,0)</f>
        <v>14.32105323853075</v>
      </c>
      <c r="AB18" s="126">
        <f ca="1">OFFSET(IND!AE$27,$E18,0)</f>
        <v>14.698657653124677</v>
      </c>
      <c r="AC18" s="126">
        <f ca="1">OFFSET(IND!AF$27,$E18,0)</f>
        <v>15.069696867332075</v>
      </c>
      <c r="AD18" s="126">
        <f ca="1">OFFSET(IND!AG$27,$E18,0)</f>
        <v>15.475189858079245</v>
      </c>
      <c r="AE18" s="126">
        <f ca="1">OFFSET(IND!AH$27,$E18,0)</f>
        <v>15.869924658846388</v>
      </c>
      <c r="AF18" s="126">
        <f ca="1">OFFSET(IND!AI$27,$E18,0)</f>
        <v>16.280617498749191</v>
      </c>
      <c r="AG18" s="126">
        <f ca="1">OFFSET(IND!AJ$27,$E18,0)</f>
        <v>16.684676105745051</v>
      </c>
      <c r="AH18" s="126">
        <f ca="1">OFFSET(IND!AK$27,$E18,0)</f>
        <v>17.10285164750384</v>
      </c>
      <c r="AI18" s="126">
        <f ca="1">OFFSET(IND!AL$27,$E18,0)</f>
        <v>17.546253823364005</v>
      </c>
      <c r="AJ18" s="126">
        <f ca="1">OFFSET(IND!AM$27,$E18,0)</f>
        <v>20.035160690899364</v>
      </c>
      <c r="AK18" s="126">
        <f ca="1">OFFSET(IND!AN$27,$E18,0)</f>
        <v>22.854109258886837</v>
      </c>
      <c r="AL18" s="126">
        <f ca="1">OFFSET(IND!AO$27,$E18,0)</f>
        <v>28.106957744334249</v>
      </c>
      <c r="AM18" s="126">
        <f ca="1">OFFSET(IND!AP$27,$E18,0)</f>
        <v>33.414813179857191</v>
      </c>
      <c r="AQ18" s="4"/>
    </row>
    <row r="19" spans="1:43">
      <c r="A19" s="35" t="s">
        <v>319</v>
      </c>
      <c r="B19">
        <v>32.941303389589997</v>
      </c>
      <c r="E19" s="129">
        <f ca="1">MATCH(F19,IND!$D$28:$D$261,0)</f>
        <v>123</v>
      </c>
      <c r="F19" s="4" t="str">
        <f t="shared" si="0"/>
        <v>ICPS</v>
      </c>
      <c r="G19" s="126">
        <f ca="1">OFFSET(IND!J$27,$E19,0)</f>
        <v>27.288197120140854</v>
      </c>
      <c r="H19" s="126">
        <f ca="1">OFFSET(IND!K$27,$E19,0)</f>
        <v>28.105014931270503</v>
      </c>
      <c r="I19" s="126">
        <f ca="1">OFFSET(IND!L$27,$E19,0)</f>
        <v>28.68581022429229</v>
      </c>
      <c r="J19" s="126">
        <f ca="1">OFFSET(IND!M$27,$E19,0)</f>
        <v>19.307168400000002</v>
      </c>
      <c r="K19" s="126">
        <f ca="1">OFFSET(IND!N$27,$E19,0)</f>
        <v>19.307168400000002</v>
      </c>
      <c r="L19" s="126">
        <f ca="1">OFFSET(IND!O$27,$E19,0)</f>
        <v>19.307168400000002</v>
      </c>
      <c r="M19" s="126">
        <f ca="1">OFFSET(IND!P$27,$E19,0)</f>
        <v>19.525808872601448</v>
      </c>
      <c r="N19" s="126">
        <f ca="1">OFFSET(IND!Q$27,$E19,0)</f>
        <v>19.484645079920313</v>
      </c>
      <c r="O19" s="203">
        <f ca="1">OFFSET(IND!R$27,$E19,0)</f>
        <v>17.959897710034607</v>
      </c>
      <c r="P19" s="126">
        <f ca="1">OFFSET(IND!S$27,$E19,0)</f>
        <v>19.387564214308036</v>
      </c>
      <c r="Q19" s="126">
        <f ca="1">OFFSET(IND!T$27,$E19,0)</f>
        <v>19.599901265893692</v>
      </c>
      <c r="R19" s="126">
        <f ca="1">OFFSET(IND!U$27,$E19,0)</f>
        <v>19.823089579908675</v>
      </c>
      <c r="S19" s="126">
        <f ca="1">OFFSET(IND!V$27,$E19,0)</f>
        <v>20.071780804786687</v>
      </c>
      <c r="T19" s="203">
        <f ca="1">OFFSET(IND!W$27,$E19,0)</f>
        <v>20.318026019284524</v>
      </c>
      <c r="U19" s="126">
        <f ca="1">OFFSET(IND!X$27,$E19,0)</f>
        <v>20.861366665023059</v>
      </c>
      <c r="V19" s="126">
        <f ca="1">OFFSET(IND!Y$27,$E19,0)</f>
        <v>21.411889548483419</v>
      </c>
      <c r="W19" s="126">
        <f ca="1">OFFSET(IND!Z$27,$E19,0)</f>
        <v>22.007020912829589</v>
      </c>
      <c r="X19" s="126">
        <f ca="1">OFFSET(IND!AA$27,$E19,0)</f>
        <v>22.614420865677065</v>
      </c>
      <c r="Y19" s="205">
        <f ca="1">OFFSET(IND!AB$27,$E19,0)</f>
        <v>23.145994658253617</v>
      </c>
      <c r="Z19" s="126">
        <f ca="1">OFFSET(IND!AC$27,$E19,0)</f>
        <v>23.76245147873119</v>
      </c>
      <c r="AA19" s="126">
        <f ca="1">OFFSET(IND!AD$27,$E19,0)</f>
        <v>24.407335339627636</v>
      </c>
      <c r="AB19" s="126">
        <f ca="1">OFFSET(IND!AE$27,$E19,0)</f>
        <v>25.050885602252265</v>
      </c>
      <c r="AC19" s="126">
        <f ca="1">OFFSET(IND!AF$27,$E19,0)</f>
        <v>25.6832468102217</v>
      </c>
      <c r="AD19" s="126">
        <f ca="1">OFFSET(IND!AG$27,$E19,0)</f>
        <v>26.374327503672852</v>
      </c>
      <c r="AE19" s="126">
        <f ca="1">OFFSET(IND!AH$27,$E19,0)</f>
        <v>27.047073040755514</v>
      </c>
      <c r="AF19" s="126">
        <f ca="1">OFFSET(IND!AI$27,$E19,0)</f>
        <v>27.747015824162141</v>
      </c>
      <c r="AG19" s="126">
        <f ca="1">OFFSET(IND!AJ$27,$E19,0)</f>
        <v>28.435651900961098</v>
      </c>
      <c r="AH19" s="126">
        <f ca="1">OFFSET(IND!AK$27,$E19,0)</f>
        <v>29.148347434490471</v>
      </c>
      <c r="AI19" s="126">
        <f ca="1">OFFSET(IND!AL$27,$E19,0)</f>
        <v>29.90403665764218</v>
      </c>
      <c r="AJ19" s="126">
        <f ca="1">OFFSET(IND!AM$27,$E19,0)</f>
        <v>34.145874428456167</v>
      </c>
      <c r="AK19" s="126">
        <f ca="1">OFFSET(IND!AN$27,$E19,0)</f>
        <v>38.95020144673154</v>
      </c>
      <c r="AL19" s="126">
        <f ca="1">OFFSET(IND!AO$27,$E19,0)</f>
        <v>47.902618027910556</v>
      </c>
      <c r="AM19" s="126">
        <f ca="1">OFFSET(IND!AP$27,$E19,0)</f>
        <v>56.948782817000101</v>
      </c>
      <c r="AQ19" s="4"/>
    </row>
    <row r="20" spans="1:43">
      <c r="A20" s="35" t="s">
        <v>320</v>
      </c>
      <c r="B20">
        <v>39.685391397639997</v>
      </c>
      <c r="E20" s="129">
        <f ca="1">MATCH(F20,IND!$D$28:$D$261,0)</f>
        <v>130</v>
      </c>
      <c r="F20" s="4" t="str">
        <f t="shared" si="0"/>
        <v>ICPT</v>
      </c>
      <c r="G20" s="126">
        <f ca="1">OFFSET(IND!J$27,$E20,0)</f>
        <v>39.004000030517574</v>
      </c>
      <c r="H20" s="126">
        <f ca="1">OFFSET(IND!K$27,$E20,0)</f>
        <v>40.171507058921208</v>
      </c>
      <c r="I20" s="126">
        <f ca="1">OFFSET(IND!L$27,$E20,0)</f>
        <v>41.001658626905382</v>
      </c>
      <c r="J20" s="126">
        <f ca="1">OFFSET(IND!M$27,$E20,0)</f>
        <v>0</v>
      </c>
      <c r="K20" s="126">
        <f ca="1">OFFSET(IND!N$27,$E20,0)</f>
        <v>0</v>
      </c>
      <c r="L20" s="126">
        <f ca="1">OFFSET(IND!O$27,$E20,0)</f>
        <v>0</v>
      </c>
      <c r="M20" s="126">
        <f ca="1">OFFSET(IND!P$27,$E20,0)</f>
        <v>0</v>
      </c>
      <c r="N20" s="126">
        <f ca="1">OFFSET(IND!Q$27,$E20,0)</f>
        <v>0</v>
      </c>
      <c r="O20" s="203">
        <f ca="1">OFFSET(IND!R$27,$E20,0)</f>
        <v>0</v>
      </c>
      <c r="P20" s="126">
        <f ca="1">OFFSET(IND!S$27,$E20,0)</f>
        <v>0</v>
      </c>
      <c r="Q20" s="126">
        <f ca="1">OFFSET(IND!T$27,$E20,0)</f>
        <v>0</v>
      </c>
      <c r="R20" s="126">
        <f ca="1">OFFSET(IND!U$27,$E20,0)</f>
        <v>0</v>
      </c>
      <c r="S20" s="126">
        <f ca="1">OFFSET(IND!V$27,$E20,0)</f>
        <v>0</v>
      </c>
      <c r="T20" s="203">
        <f ca="1">OFFSET(IND!W$27,$E20,0)</f>
        <v>0</v>
      </c>
      <c r="U20" s="126">
        <f ca="1">OFFSET(IND!X$27,$E20,0)</f>
        <v>0</v>
      </c>
      <c r="V20" s="126">
        <f ca="1">OFFSET(IND!Y$27,$E20,0)</f>
        <v>0</v>
      </c>
      <c r="W20" s="126">
        <f ca="1">OFFSET(IND!Z$27,$E20,0)</f>
        <v>0</v>
      </c>
      <c r="X20" s="126">
        <f ca="1">OFFSET(IND!AA$27,$E20,0)</f>
        <v>0</v>
      </c>
      <c r="Y20" s="205">
        <f ca="1">OFFSET(IND!AB$27,$E20,0)</f>
        <v>0</v>
      </c>
      <c r="Z20" s="126">
        <f ca="1">OFFSET(IND!AC$27,$E20,0)</f>
        <v>0</v>
      </c>
      <c r="AA20" s="126">
        <f ca="1">OFFSET(IND!AD$27,$E20,0)</f>
        <v>0</v>
      </c>
      <c r="AB20" s="126">
        <f ca="1">OFFSET(IND!AE$27,$E20,0)</f>
        <v>0</v>
      </c>
      <c r="AC20" s="126">
        <f ca="1">OFFSET(IND!AF$27,$E20,0)</f>
        <v>0</v>
      </c>
      <c r="AD20" s="126">
        <f ca="1">OFFSET(IND!AG$27,$E20,0)</f>
        <v>0</v>
      </c>
      <c r="AE20" s="126">
        <f ca="1">OFFSET(IND!AH$27,$E20,0)</f>
        <v>0</v>
      </c>
      <c r="AF20" s="126">
        <f ca="1">OFFSET(IND!AI$27,$E20,0)</f>
        <v>0</v>
      </c>
      <c r="AG20" s="126">
        <f ca="1">OFFSET(IND!AJ$27,$E20,0)</f>
        <v>0</v>
      </c>
      <c r="AH20" s="126">
        <f ca="1">OFFSET(IND!AK$27,$E20,0)</f>
        <v>0</v>
      </c>
      <c r="AI20" s="126">
        <f ca="1">OFFSET(IND!AL$27,$E20,0)</f>
        <v>0</v>
      </c>
      <c r="AJ20" s="126">
        <f ca="1">OFFSET(IND!AM$27,$E20,0)</f>
        <v>0</v>
      </c>
      <c r="AK20" s="126">
        <f ca="1">OFFSET(IND!AN$27,$E20,0)</f>
        <v>0</v>
      </c>
      <c r="AL20" s="126">
        <f ca="1">OFFSET(IND!AO$27,$E20,0)</f>
        <v>0</v>
      </c>
      <c r="AM20" s="126">
        <f ca="1">OFFSET(IND!AP$27,$E20,0)</f>
        <v>0</v>
      </c>
      <c r="AQ20" s="4"/>
    </row>
    <row r="21" spans="1:43">
      <c r="A21" s="35" t="s">
        <v>321</v>
      </c>
      <c r="B21">
        <v>5.3061366499999998E-2</v>
      </c>
      <c r="E21" s="129">
        <f ca="1">MATCH(F21,IND!$D$28:$D$261,0)</f>
        <v>173</v>
      </c>
      <c r="F21" s="4" t="str">
        <f t="shared" si="0"/>
        <v>IFBA</v>
      </c>
      <c r="G21" s="126">
        <f ca="1">OFFSET(IND!J$27,$E21,0)</f>
        <v>3.1931633262906718E-2</v>
      </c>
      <c r="H21" s="126">
        <f ca="1">OFFSET(IND!K$27,$E21,0)</f>
        <v>3.3106417009202811E-2</v>
      </c>
      <c r="I21" s="126">
        <f ca="1">OFFSET(IND!L$27,$E21,0)</f>
        <v>3.3989968222560452E-2</v>
      </c>
      <c r="J21" s="126">
        <f ca="1">OFFSET(IND!M$27,$E21,0)</f>
        <v>2.9904000000000003E-2</v>
      </c>
      <c r="K21" s="126">
        <f ca="1">OFFSET(IND!N$27,$E21,0)</f>
        <v>2.9904000000000003E-2</v>
      </c>
      <c r="L21" s="126">
        <f ca="1">OFFSET(IND!O$27,$E21,0)</f>
        <v>2.9904000000000003E-2</v>
      </c>
      <c r="M21" s="126">
        <f ca="1">OFFSET(IND!P$27,$E21,0)</f>
        <v>3.0329173986535438E-2</v>
      </c>
      <c r="N21" s="126">
        <f ca="1">OFFSET(IND!Q$27,$E21,0)</f>
        <v>3.0231256879581964E-2</v>
      </c>
      <c r="O21" s="203">
        <f ca="1">OFFSET(IND!R$27,$E21,0)</f>
        <v>2.8825467618394492E-2</v>
      </c>
      <c r="P21" s="126">
        <f ca="1">OFFSET(IND!S$27,$E21,0)</f>
        <v>3.0247232356669807E-2</v>
      </c>
      <c r="Q21" s="126">
        <f ca="1">OFFSET(IND!T$27,$E21,0)</f>
        <v>3.085436578032957E-2</v>
      </c>
      <c r="R21" s="126">
        <f ca="1">OFFSET(IND!U$27,$E21,0)</f>
        <v>3.1400682214721157E-2</v>
      </c>
      <c r="S21" s="126">
        <f ca="1">OFFSET(IND!V$27,$E21,0)</f>
        <v>3.1969318631442312E-2</v>
      </c>
      <c r="T21" s="203">
        <f ca="1">OFFSET(IND!W$27,$E21,0)</f>
        <v>3.2544720180172737E-2</v>
      </c>
      <c r="U21" s="126">
        <f ca="1">OFFSET(IND!X$27,$E21,0)</f>
        <v>3.3315273640341571E-2</v>
      </c>
      <c r="V21" s="126">
        <f ca="1">OFFSET(IND!Y$27,$E21,0)</f>
        <v>3.4066185249323387E-2</v>
      </c>
      <c r="W21" s="126">
        <f ca="1">OFFSET(IND!Z$27,$E21,0)</f>
        <v>3.4855391643430281E-2</v>
      </c>
      <c r="X21" s="126">
        <f ca="1">OFFSET(IND!AA$27,$E21,0)</f>
        <v>3.5635729110802622E-2</v>
      </c>
      <c r="Y21" s="205">
        <f ca="1">OFFSET(IND!AB$27,$E21,0)</f>
        <v>3.6317215451304792E-2</v>
      </c>
      <c r="Z21" s="126">
        <f ca="1">OFFSET(IND!AC$27,$E21,0)</f>
        <v>3.71534101136154E-2</v>
      </c>
      <c r="AA21" s="126">
        <f ca="1">OFFSET(IND!AD$27,$E21,0)</f>
        <v>3.8000536236524808E-2</v>
      </c>
      <c r="AB21" s="126">
        <f ca="1">OFFSET(IND!AE$27,$E21,0)</f>
        <v>3.8810247645585404E-2</v>
      </c>
      <c r="AC21" s="126">
        <f ca="1">OFFSET(IND!AF$27,$E21,0)</f>
        <v>3.9596094595407291E-2</v>
      </c>
      <c r="AD21" s="126">
        <f ca="1">OFFSET(IND!AG$27,$E21,0)</f>
        <v>4.0517434769241509E-2</v>
      </c>
      <c r="AE21" s="126">
        <f ca="1">OFFSET(IND!AH$27,$E21,0)</f>
        <v>4.1367244617936921E-2</v>
      </c>
      <c r="AF21" s="126">
        <f ca="1">OFFSET(IND!AI$27,$E21,0)</f>
        <v>4.2234944517401368E-2</v>
      </c>
      <c r="AG21" s="126">
        <f ca="1">OFFSET(IND!AJ$27,$E21,0)</f>
        <v>4.3060451846102195E-2</v>
      </c>
      <c r="AH21" s="126">
        <f ca="1">OFFSET(IND!AK$27,$E21,0)</f>
        <v>4.3905656731082605E-2</v>
      </c>
      <c r="AI21" s="126">
        <f ca="1">OFFSET(IND!AL$27,$E21,0)</f>
        <v>4.4791082286533071E-2</v>
      </c>
      <c r="AJ21" s="126">
        <f ca="1">OFFSET(IND!AM$27,$E21,0)</f>
        <v>4.9615108321395596E-2</v>
      </c>
      <c r="AK21" s="126">
        <f ca="1">OFFSET(IND!AN$27,$E21,0)</f>
        <v>5.4793804127694787E-2</v>
      </c>
      <c r="AL21" s="126">
        <f ca="1">OFFSET(IND!AO$27,$E21,0)</f>
        <v>6.4737414340283683E-2</v>
      </c>
      <c r="AM21" s="126">
        <f ca="1">OFFSET(IND!AP$27,$E21,0)</f>
        <v>7.4740136181445427E-2</v>
      </c>
      <c r="AQ21" s="4"/>
    </row>
    <row r="22" spans="1:43">
      <c r="A22" s="35" t="s">
        <v>322</v>
      </c>
      <c r="B22">
        <v>12.204114317089999</v>
      </c>
      <c r="E22" s="129">
        <f ca="1">MATCH(F22,IND!$D$28:$D$261,0)</f>
        <v>175</v>
      </c>
      <c r="F22" s="4" t="str">
        <f t="shared" si="0"/>
        <v>IFBC</v>
      </c>
      <c r="G22" s="126">
        <f ca="1">OFFSET(IND!J$27,$E22,0)</f>
        <v>7.3442756504685454</v>
      </c>
      <c r="H22" s="126">
        <f ca="1">OFFSET(IND!K$27,$E22,0)</f>
        <v>7.6144759121166459</v>
      </c>
      <c r="I22" s="126">
        <f ca="1">OFFSET(IND!L$27,$E22,0)</f>
        <v>7.8176926911889026</v>
      </c>
      <c r="J22" s="126">
        <f ca="1">OFFSET(IND!M$27,$E22,0)</f>
        <v>6.8779200000000005</v>
      </c>
      <c r="K22" s="126">
        <f ca="1">OFFSET(IND!N$27,$E22,0)</f>
        <v>6.8779200000000005</v>
      </c>
      <c r="L22" s="126">
        <f ca="1">OFFSET(IND!O$27,$E22,0)</f>
        <v>6.8779200000000005</v>
      </c>
      <c r="M22" s="126">
        <f ca="1">OFFSET(IND!P$27,$E22,0)</f>
        <v>6.9757100169031503</v>
      </c>
      <c r="N22" s="126">
        <f ca="1">OFFSET(IND!Q$27,$E22,0)</f>
        <v>6.9531890823038518</v>
      </c>
      <c r="O22" s="203">
        <f ca="1">OFFSET(IND!R$27,$E22,0)</f>
        <v>6.6298575522307335</v>
      </c>
      <c r="P22" s="126">
        <f ca="1">OFFSET(IND!S$27,$E22,0)</f>
        <v>6.9568634420340558</v>
      </c>
      <c r="Q22" s="126">
        <f ca="1">OFFSET(IND!T$27,$E22,0)</f>
        <v>7.0965041294758011</v>
      </c>
      <c r="R22" s="126">
        <f ca="1">OFFSET(IND!U$27,$E22,0)</f>
        <v>7.2221569093858671</v>
      </c>
      <c r="S22" s="126">
        <f ca="1">OFFSET(IND!V$27,$E22,0)</f>
        <v>7.3529432852317331</v>
      </c>
      <c r="T22" s="203">
        <f ca="1">OFFSET(IND!W$27,$E22,0)</f>
        <v>7.4852856414397317</v>
      </c>
      <c r="U22" s="126">
        <f ca="1">OFFSET(IND!X$27,$E22,0)</f>
        <v>7.6625129372785636</v>
      </c>
      <c r="V22" s="126">
        <f ca="1">OFFSET(IND!Y$27,$E22,0)</f>
        <v>7.8352226073443818</v>
      </c>
      <c r="W22" s="126">
        <f ca="1">OFFSET(IND!Z$27,$E22,0)</f>
        <v>8.0167400779889668</v>
      </c>
      <c r="X22" s="126">
        <f ca="1">OFFSET(IND!AA$27,$E22,0)</f>
        <v>8.196217695484604</v>
      </c>
      <c r="Y22" s="205">
        <f ca="1">OFFSET(IND!AB$27,$E22,0)</f>
        <v>8.3529595538001047</v>
      </c>
      <c r="Z22" s="126">
        <f ca="1">OFFSET(IND!AC$27,$E22,0)</f>
        <v>8.5452843261315437</v>
      </c>
      <c r="AA22" s="126">
        <f ca="1">OFFSET(IND!AD$27,$E22,0)</f>
        <v>8.7401233344007085</v>
      </c>
      <c r="AB22" s="126">
        <f ca="1">OFFSET(IND!AE$27,$E22,0)</f>
        <v>8.9263569584846465</v>
      </c>
      <c r="AC22" s="126">
        <f ca="1">OFFSET(IND!AF$27,$E22,0)</f>
        <v>9.1071017569436794</v>
      </c>
      <c r="AD22" s="126">
        <f ca="1">OFFSET(IND!AG$27,$E22,0)</f>
        <v>9.3190099969255495</v>
      </c>
      <c r="AE22" s="126">
        <f ca="1">OFFSET(IND!AH$27,$E22,0)</f>
        <v>9.5144662621254952</v>
      </c>
      <c r="AF22" s="126">
        <f ca="1">OFFSET(IND!AI$27,$E22,0)</f>
        <v>9.7140372390023177</v>
      </c>
      <c r="AG22" s="126">
        <f ca="1">OFFSET(IND!AJ$27,$E22,0)</f>
        <v>9.9039039246035081</v>
      </c>
      <c r="AH22" s="126">
        <f ca="1">OFFSET(IND!AK$27,$E22,0)</f>
        <v>10.098301048149002</v>
      </c>
      <c r="AI22" s="126">
        <f ca="1">OFFSET(IND!AL$27,$E22,0)</f>
        <v>10.301948925902611</v>
      </c>
      <c r="AJ22" s="126">
        <f ca="1">OFFSET(IND!AM$27,$E22,0)</f>
        <v>11.411474913920992</v>
      </c>
      <c r="AK22" s="126">
        <f ca="1">OFFSET(IND!AN$27,$E22,0)</f>
        <v>12.602574949369806</v>
      </c>
      <c r="AL22" s="126">
        <f ca="1">OFFSET(IND!AO$27,$E22,0)</f>
        <v>14.889605298265256</v>
      </c>
      <c r="AM22" s="126">
        <f ca="1">OFFSET(IND!AP$27,$E22,0)</f>
        <v>17.190231321732458</v>
      </c>
      <c r="AQ22" s="4"/>
    </row>
    <row r="23" spans="1:43">
      <c r="A23" s="35" t="s">
        <v>323</v>
      </c>
      <c r="B23" t="s">
        <v>386</v>
      </c>
      <c r="E23" s="129">
        <f ca="1">MATCH(F23,IND!$D$28:$D$261,0)</f>
        <v>180</v>
      </c>
      <c r="F23" s="4" t="str">
        <f t="shared" si="0"/>
        <v>IFBE</v>
      </c>
      <c r="G23" s="126">
        <f ca="1">OFFSET(IND!J$27,$E23,0)</f>
        <v>0</v>
      </c>
      <c r="H23" s="126">
        <f ca="1">OFFSET(IND!K$27,$E23,0)</f>
        <v>0</v>
      </c>
      <c r="I23" s="126">
        <f ca="1">OFFSET(IND!L$27,$E23,0)</f>
        <v>0</v>
      </c>
      <c r="J23" s="126">
        <f ca="1">OFFSET(IND!M$27,$E23,0)</f>
        <v>0</v>
      </c>
      <c r="K23" s="126">
        <f ca="1">OFFSET(IND!N$27,$E23,0)</f>
        <v>0</v>
      </c>
      <c r="L23" s="126">
        <f ca="1">OFFSET(IND!O$27,$E23,0)</f>
        <v>0</v>
      </c>
      <c r="M23" s="126">
        <f ca="1">OFFSET(IND!P$27,$E23,0)</f>
        <v>0</v>
      </c>
      <c r="N23" s="126">
        <f ca="1">OFFSET(IND!Q$27,$E23,0)</f>
        <v>0</v>
      </c>
      <c r="O23" s="203">
        <f ca="1">OFFSET(IND!R$27,$E23,0)</f>
        <v>0</v>
      </c>
      <c r="P23" s="126">
        <f ca="1">OFFSET(IND!S$27,$E23,0)</f>
        <v>0</v>
      </c>
      <c r="Q23" s="126">
        <f ca="1">OFFSET(IND!T$27,$E23,0)</f>
        <v>0</v>
      </c>
      <c r="R23" s="126">
        <f ca="1">OFFSET(IND!U$27,$E23,0)</f>
        <v>0</v>
      </c>
      <c r="S23" s="126">
        <f ca="1">OFFSET(IND!V$27,$E23,0)</f>
        <v>0</v>
      </c>
      <c r="T23" s="203">
        <f ca="1">OFFSET(IND!W$27,$E23,0)</f>
        <v>0</v>
      </c>
      <c r="U23" s="126">
        <f ca="1">OFFSET(IND!X$27,$E23,0)</f>
        <v>0</v>
      </c>
      <c r="V23" s="126">
        <f ca="1">OFFSET(IND!Y$27,$E23,0)</f>
        <v>0</v>
      </c>
      <c r="W23" s="126">
        <f ca="1">OFFSET(IND!Z$27,$E23,0)</f>
        <v>0</v>
      </c>
      <c r="X23" s="126">
        <f ca="1">OFFSET(IND!AA$27,$E23,0)</f>
        <v>0</v>
      </c>
      <c r="Y23" s="205">
        <f ca="1">OFFSET(IND!AB$27,$E23,0)</f>
        <v>0</v>
      </c>
      <c r="Z23" s="126">
        <f ca="1">OFFSET(IND!AC$27,$E23,0)</f>
        <v>0</v>
      </c>
      <c r="AA23" s="126">
        <f ca="1">OFFSET(IND!AD$27,$E23,0)</f>
        <v>0</v>
      </c>
      <c r="AB23" s="126">
        <f ca="1">OFFSET(IND!AE$27,$E23,0)</f>
        <v>0</v>
      </c>
      <c r="AC23" s="126">
        <f ca="1">OFFSET(IND!AF$27,$E23,0)</f>
        <v>0</v>
      </c>
      <c r="AD23" s="126">
        <f ca="1">OFFSET(IND!AG$27,$E23,0)</f>
        <v>0</v>
      </c>
      <c r="AE23" s="126">
        <f ca="1">OFFSET(IND!AH$27,$E23,0)</f>
        <v>0</v>
      </c>
      <c r="AF23" s="126">
        <f ca="1">OFFSET(IND!AI$27,$E23,0)</f>
        <v>0</v>
      </c>
      <c r="AG23" s="126">
        <f ca="1">OFFSET(IND!AJ$27,$E23,0)</f>
        <v>0</v>
      </c>
      <c r="AH23" s="126">
        <f ca="1">OFFSET(IND!AK$27,$E23,0)</f>
        <v>0</v>
      </c>
      <c r="AI23" s="126">
        <f ca="1">OFFSET(IND!AL$27,$E23,0)</f>
        <v>0</v>
      </c>
      <c r="AJ23" s="126">
        <f ca="1">OFFSET(IND!AM$27,$E23,0)</f>
        <v>0</v>
      </c>
      <c r="AK23" s="126">
        <f ca="1">OFFSET(IND!AN$27,$E23,0)</f>
        <v>0</v>
      </c>
      <c r="AL23" s="126">
        <f ca="1">OFFSET(IND!AO$27,$E23,0)</f>
        <v>0</v>
      </c>
      <c r="AM23" s="126">
        <f ca="1">OFFSET(IND!AP$27,$E23,0)</f>
        <v>0</v>
      </c>
      <c r="AQ23" s="4"/>
    </row>
    <row r="24" spans="1:43">
      <c r="A24" s="35" t="s">
        <v>324</v>
      </c>
      <c r="B24">
        <v>0.84898186553730004</v>
      </c>
      <c r="E24" s="129">
        <f ca="1">MATCH(F24,IND!$D$28:$D$261,0)</f>
        <v>178</v>
      </c>
      <c r="F24" s="4" t="str">
        <f t="shared" si="0"/>
        <v>IFBF</v>
      </c>
      <c r="G24" s="126">
        <f ca="1">OFFSET(IND!J$27,$E24,0)</f>
        <v>0.51090613220650749</v>
      </c>
      <c r="H24" s="126">
        <f ca="1">OFFSET(IND!K$27,$E24,0)</f>
        <v>0.52970267214724498</v>
      </c>
      <c r="I24" s="126">
        <f ca="1">OFFSET(IND!L$27,$E24,0)</f>
        <v>0.54383949156096723</v>
      </c>
      <c r="J24" s="126">
        <f ca="1">OFFSET(IND!M$27,$E24,0)</f>
        <v>0.47846400000000006</v>
      </c>
      <c r="K24" s="126">
        <f ca="1">OFFSET(IND!N$27,$E24,0)</f>
        <v>0.47846400000000006</v>
      </c>
      <c r="L24" s="126">
        <f ca="1">OFFSET(IND!O$27,$E24,0)</f>
        <v>0.47846400000000006</v>
      </c>
      <c r="M24" s="126">
        <f ca="1">OFFSET(IND!P$27,$E24,0)</f>
        <v>0.485266783784567</v>
      </c>
      <c r="N24" s="126">
        <f ca="1">OFFSET(IND!Q$27,$E24,0)</f>
        <v>0.48370011007331143</v>
      </c>
      <c r="O24" s="203">
        <f ca="1">OFFSET(IND!R$27,$E24,0)</f>
        <v>0.46120748189431188</v>
      </c>
      <c r="P24" s="126">
        <f ca="1">OFFSET(IND!S$27,$E24,0)</f>
        <v>0.48395571770671691</v>
      </c>
      <c r="Q24" s="126">
        <f ca="1">OFFSET(IND!T$27,$E24,0)</f>
        <v>0.49366985248527312</v>
      </c>
      <c r="R24" s="126">
        <f ca="1">OFFSET(IND!U$27,$E24,0)</f>
        <v>0.50241091543553851</v>
      </c>
      <c r="S24" s="126">
        <f ca="1">OFFSET(IND!V$27,$E24,0)</f>
        <v>0.51150909810307699</v>
      </c>
      <c r="T24" s="203">
        <f ca="1">OFFSET(IND!W$27,$E24,0)</f>
        <v>0.52071552288276379</v>
      </c>
      <c r="U24" s="126">
        <f ca="1">OFFSET(IND!X$27,$E24,0)</f>
        <v>0.53304437824546513</v>
      </c>
      <c r="V24" s="126">
        <f ca="1">OFFSET(IND!Y$27,$E24,0)</f>
        <v>0.54505896398917419</v>
      </c>
      <c r="W24" s="126">
        <f ca="1">OFFSET(IND!Z$27,$E24,0)</f>
        <v>0.55768626629488449</v>
      </c>
      <c r="X24" s="126">
        <f ca="1">OFFSET(IND!AA$27,$E24,0)</f>
        <v>0.57017166577284195</v>
      </c>
      <c r="Y24" s="205">
        <f ca="1">OFFSET(IND!AB$27,$E24,0)</f>
        <v>0.58107544722087667</v>
      </c>
      <c r="Z24" s="126">
        <f ca="1">OFFSET(IND!AC$27,$E24,0)</f>
        <v>0.59445456181784639</v>
      </c>
      <c r="AA24" s="126">
        <f ca="1">OFFSET(IND!AD$27,$E24,0)</f>
        <v>0.60800857978439693</v>
      </c>
      <c r="AB24" s="126">
        <f ca="1">OFFSET(IND!AE$27,$E24,0)</f>
        <v>0.62096396232936646</v>
      </c>
      <c r="AC24" s="126">
        <f ca="1">OFFSET(IND!AF$27,$E24,0)</f>
        <v>0.63353751352651666</v>
      </c>
      <c r="AD24" s="126">
        <f ca="1">OFFSET(IND!AG$27,$E24,0)</f>
        <v>0.64827895630786414</v>
      </c>
      <c r="AE24" s="126">
        <f ca="1">OFFSET(IND!AH$27,$E24,0)</f>
        <v>0.66187591388699074</v>
      </c>
      <c r="AF24" s="126">
        <f ca="1">OFFSET(IND!AI$27,$E24,0)</f>
        <v>0.67575911227842189</v>
      </c>
      <c r="AG24" s="126">
        <f ca="1">OFFSET(IND!AJ$27,$E24,0)</f>
        <v>0.68896722953763512</v>
      </c>
      <c r="AH24" s="126">
        <f ca="1">OFFSET(IND!AK$27,$E24,0)</f>
        <v>0.70249050769732169</v>
      </c>
      <c r="AI24" s="126">
        <f ca="1">OFFSET(IND!AL$27,$E24,0)</f>
        <v>0.71665731658452914</v>
      </c>
      <c r="AJ24" s="126">
        <f ca="1">OFFSET(IND!AM$27,$E24,0)</f>
        <v>0.79384173314232953</v>
      </c>
      <c r="AK24" s="126">
        <f ca="1">OFFSET(IND!AN$27,$E24,0)</f>
        <v>0.87670086604311659</v>
      </c>
      <c r="AL24" s="126">
        <f ca="1">OFFSET(IND!AO$27,$E24,0)</f>
        <v>1.0357986294445389</v>
      </c>
      <c r="AM24" s="126">
        <f ca="1">OFFSET(IND!AP$27,$E24,0)</f>
        <v>1.1958421789031268</v>
      </c>
      <c r="AQ24" s="4"/>
    </row>
    <row r="25" spans="1:43">
      <c r="A25" s="35" t="s">
        <v>325</v>
      </c>
      <c r="B25">
        <v>1.432656898094</v>
      </c>
      <c r="E25" s="129">
        <f ca="1">MATCH(F25,IND!$D$28:$D$261,0)</f>
        <v>176</v>
      </c>
      <c r="F25" s="4" t="str">
        <f t="shared" si="0"/>
        <v>IFBH</v>
      </c>
      <c r="G25" s="126">
        <f ca="1">OFFSET(IND!J$27,$E25,0)</f>
        <v>0.86215409809848131</v>
      </c>
      <c r="H25" s="126">
        <f ca="1">OFFSET(IND!K$27,$E25,0)</f>
        <v>0.89387325924847572</v>
      </c>
      <c r="I25" s="126">
        <f ca="1">OFFSET(IND!L$27,$E25,0)</f>
        <v>0.91772914200913203</v>
      </c>
      <c r="J25" s="126">
        <f ca="1">OFFSET(IND!M$27,$E25,0)</f>
        <v>0.8074079999999999</v>
      </c>
      <c r="K25" s="126">
        <f ca="1">OFFSET(IND!N$27,$E25,0)</f>
        <v>0.8074079999999999</v>
      </c>
      <c r="L25" s="126">
        <f ca="1">OFFSET(IND!O$27,$E25,0)</f>
        <v>0.8074079999999999</v>
      </c>
      <c r="M25" s="126">
        <f ca="1">OFFSET(IND!P$27,$E25,0)</f>
        <v>0.81888769763645664</v>
      </c>
      <c r="N25" s="126">
        <f ca="1">OFFSET(IND!Q$27,$E25,0)</f>
        <v>0.8162439357487129</v>
      </c>
      <c r="O25" s="203">
        <f ca="1">OFFSET(IND!R$27,$E25,0)</f>
        <v>0.77828762569665122</v>
      </c>
      <c r="P25" s="126">
        <f ca="1">OFFSET(IND!S$27,$E25,0)</f>
        <v>0.81667527363008474</v>
      </c>
      <c r="Q25" s="126">
        <f ca="1">OFFSET(IND!T$27,$E25,0)</f>
        <v>0.83306787606889832</v>
      </c>
      <c r="R25" s="126">
        <f ca="1">OFFSET(IND!U$27,$E25,0)</f>
        <v>0.84781841979747119</v>
      </c>
      <c r="S25" s="126">
        <f ca="1">OFFSET(IND!V$27,$E25,0)</f>
        <v>0.86317160304894247</v>
      </c>
      <c r="T25" s="203">
        <f ca="1">OFFSET(IND!W$27,$E25,0)</f>
        <v>0.87870744486466401</v>
      </c>
      <c r="U25" s="126">
        <f ca="1">OFFSET(IND!X$27,$E25,0)</f>
        <v>0.89951238828922253</v>
      </c>
      <c r="V25" s="126">
        <f ca="1">OFFSET(IND!Y$27,$E25,0)</f>
        <v>0.91978700173173167</v>
      </c>
      <c r="W25" s="126">
        <f ca="1">OFFSET(IND!Z$27,$E25,0)</f>
        <v>0.94109557437261782</v>
      </c>
      <c r="X25" s="126">
        <f ca="1">OFFSET(IND!AA$27,$E25,0)</f>
        <v>0.96216468599167093</v>
      </c>
      <c r="Y25" s="205">
        <f ca="1">OFFSET(IND!AB$27,$E25,0)</f>
        <v>0.98056481718522959</v>
      </c>
      <c r="Z25" s="126">
        <f ca="1">OFFSET(IND!AC$27,$E25,0)</f>
        <v>1.0031420730676159</v>
      </c>
      <c r="AA25" s="126">
        <f ca="1">OFFSET(IND!AD$27,$E25,0)</f>
        <v>1.02601447838617</v>
      </c>
      <c r="AB25" s="126">
        <f ca="1">OFFSET(IND!AE$27,$E25,0)</f>
        <v>1.0478766864308062</v>
      </c>
      <c r="AC25" s="126">
        <f ca="1">OFFSET(IND!AF$27,$E25,0)</f>
        <v>1.0690945540759971</v>
      </c>
      <c r="AD25" s="126">
        <f ca="1">OFFSET(IND!AG$27,$E25,0)</f>
        <v>1.093970738769521</v>
      </c>
      <c r="AE25" s="126">
        <f ca="1">OFFSET(IND!AH$27,$E25,0)</f>
        <v>1.1169156046842972</v>
      </c>
      <c r="AF25" s="126">
        <f ca="1">OFFSET(IND!AI$27,$E25,0)</f>
        <v>1.1403435019698374</v>
      </c>
      <c r="AG25" s="126">
        <f ca="1">OFFSET(IND!AJ$27,$E25,0)</f>
        <v>1.1626321998447597</v>
      </c>
      <c r="AH25" s="126">
        <f ca="1">OFFSET(IND!AK$27,$E25,0)</f>
        <v>1.1854527317392309</v>
      </c>
      <c r="AI25" s="126">
        <f ca="1">OFFSET(IND!AL$27,$E25,0)</f>
        <v>1.2093592217363935</v>
      </c>
      <c r="AJ25" s="126">
        <f ca="1">OFFSET(IND!AM$27,$E25,0)</f>
        <v>1.3396079246776817</v>
      </c>
      <c r="AK25" s="126">
        <f ca="1">OFFSET(IND!AN$27,$E25,0)</f>
        <v>1.4794327114477599</v>
      </c>
      <c r="AL25" s="126">
        <f ca="1">OFFSET(IND!AO$27,$E25,0)</f>
        <v>1.7479101871876603</v>
      </c>
      <c r="AM25" s="126">
        <f ca="1">OFFSET(IND!AP$27,$E25,0)</f>
        <v>2.0179836768990276</v>
      </c>
      <c r="AQ25" s="4"/>
    </row>
    <row r="26" spans="1:43">
      <c r="A26" s="35" t="s">
        <v>326</v>
      </c>
      <c r="B26">
        <v>1.857147830862</v>
      </c>
      <c r="E26" s="129">
        <f ca="1">MATCH(F26,IND!$D$28:$D$261,0)</f>
        <v>172</v>
      </c>
      <c r="F26" s="4" t="str">
        <f t="shared" si="0"/>
        <v>IFBK</v>
      </c>
      <c r="G26" s="126">
        <f ca="1">OFFSET(IND!J$27,$E26,0)</f>
        <v>1.1176071642017353</v>
      </c>
      <c r="H26" s="126">
        <f ca="1">OFFSET(IND!K$27,$E26,0)</f>
        <v>1.1587245953220986</v>
      </c>
      <c r="I26" s="126">
        <f ca="1">OFFSET(IND!L$27,$E26,0)</f>
        <v>1.1896488877896161</v>
      </c>
      <c r="J26" s="126">
        <f ca="1">OFFSET(IND!M$27,$E26,0)</f>
        <v>1.04664</v>
      </c>
      <c r="K26" s="126">
        <f ca="1">OFFSET(IND!N$27,$E26,0)</f>
        <v>1.04664</v>
      </c>
      <c r="L26" s="126">
        <f ca="1">OFFSET(IND!O$27,$E26,0)</f>
        <v>1.04664</v>
      </c>
      <c r="M26" s="126">
        <f ca="1">OFFSET(IND!P$27,$E26,0)</f>
        <v>1.0615210895287404</v>
      </c>
      <c r="N26" s="126">
        <f ca="1">OFFSET(IND!Q$27,$E26,0)</f>
        <v>1.0580939907853688</v>
      </c>
      <c r="O26" s="203">
        <f ca="1">OFFSET(IND!R$27,$E26,0)</f>
        <v>1.0088913666438073</v>
      </c>
      <c r="P26" s="126">
        <f ca="1">OFFSET(IND!S$27,$E26,0)</f>
        <v>1.0586531324834434</v>
      </c>
      <c r="Q26" s="126">
        <f ca="1">OFFSET(IND!T$27,$E26,0)</f>
        <v>1.0799028023115351</v>
      </c>
      <c r="R26" s="126">
        <f ca="1">OFFSET(IND!U$27,$E26,0)</f>
        <v>1.0990238775152408</v>
      </c>
      <c r="S26" s="126">
        <f ca="1">OFFSET(IND!V$27,$E26,0)</f>
        <v>1.1189261521004812</v>
      </c>
      <c r="T26" s="203">
        <f ca="1">OFFSET(IND!W$27,$E26,0)</f>
        <v>1.1390652063060462</v>
      </c>
      <c r="U26" s="126">
        <f ca="1">OFFSET(IND!X$27,$E26,0)</f>
        <v>1.1660345774119554</v>
      </c>
      <c r="V26" s="126">
        <f ca="1">OFFSET(IND!Y$27,$E26,0)</f>
        <v>1.1923164837263192</v>
      </c>
      <c r="W26" s="126">
        <f ca="1">OFFSET(IND!Z$27,$E26,0)</f>
        <v>1.2199387075200605</v>
      </c>
      <c r="X26" s="126">
        <f ca="1">OFFSET(IND!AA$27,$E26,0)</f>
        <v>1.2472505188780922</v>
      </c>
      <c r="Y26" s="205">
        <f ca="1">OFFSET(IND!AB$27,$E26,0)</f>
        <v>1.2711025407956682</v>
      </c>
      <c r="Z26" s="126">
        <f ca="1">OFFSET(IND!AC$27,$E26,0)</f>
        <v>1.3003693539765393</v>
      </c>
      <c r="AA26" s="126">
        <f ca="1">OFFSET(IND!AD$27,$E26,0)</f>
        <v>1.3300187682783686</v>
      </c>
      <c r="AB26" s="126">
        <f ca="1">OFFSET(IND!AE$27,$E26,0)</f>
        <v>1.3583586675954895</v>
      </c>
      <c r="AC26" s="126">
        <f ca="1">OFFSET(IND!AF$27,$E26,0)</f>
        <v>1.3858633108392555</v>
      </c>
      <c r="AD26" s="126">
        <f ca="1">OFFSET(IND!AG$27,$E26,0)</f>
        <v>1.4181102169234532</v>
      </c>
      <c r="AE26" s="126">
        <f ca="1">OFFSET(IND!AH$27,$E26,0)</f>
        <v>1.4478535616277926</v>
      </c>
      <c r="AF26" s="126">
        <f ca="1">OFFSET(IND!AI$27,$E26,0)</f>
        <v>1.4782230581090483</v>
      </c>
      <c r="AG26" s="126">
        <f ca="1">OFFSET(IND!AJ$27,$E26,0)</f>
        <v>1.5071158146135772</v>
      </c>
      <c r="AH26" s="126">
        <f ca="1">OFFSET(IND!AK$27,$E26,0)</f>
        <v>1.5366979855878917</v>
      </c>
      <c r="AI26" s="126">
        <f ca="1">OFFSET(IND!AL$27,$E26,0)</f>
        <v>1.5676878800286582</v>
      </c>
      <c r="AJ26" s="126">
        <f ca="1">OFFSET(IND!AM$27,$E26,0)</f>
        <v>1.7365287912488465</v>
      </c>
      <c r="AK26" s="126">
        <f ca="1">OFFSET(IND!AN$27,$E26,0)</f>
        <v>1.9177831444693181</v>
      </c>
      <c r="AL26" s="126">
        <f ca="1">OFFSET(IND!AO$27,$E26,0)</f>
        <v>2.2658095019099296</v>
      </c>
      <c r="AM26" s="126">
        <f ca="1">OFFSET(IND!AP$27,$E26,0)</f>
        <v>2.6159047663505905</v>
      </c>
      <c r="AQ26" s="4"/>
    </row>
    <row r="27" spans="1:43">
      <c r="A27" s="35" t="s">
        <v>327</v>
      </c>
      <c r="B27">
        <v>0.39796024947059999</v>
      </c>
      <c r="E27" s="129">
        <f ca="1">MATCH(F27,IND!$D$28:$D$261,0)</f>
        <v>174</v>
      </c>
      <c r="F27" s="4" t="str">
        <f t="shared" si="0"/>
        <v>IFBL</v>
      </c>
      <c r="G27" s="126">
        <f ca="1">OFFSET(IND!J$27,$E27,0)</f>
        <v>0.23948724947180039</v>
      </c>
      <c r="H27" s="126">
        <f ca="1">OFFSET(IND!K$27,$E27,0)</f>
        <v>0.24829812756902106</v>
      </c>
      <c r="I27" s="126">
        <f ca="1">OFFSET(IND!L$27,$E27,0)</f>
        <v>0.25492476166920336</v>
      </c>
      <c r="J27" s="126">
        <f ca="1">OFFSET(IND!M$27,$E27,0)</f>
        <v>0.22428000000000001</v>
      </c>
      <c r="K27" s="126">
        <f ca="1">OFFSET(IND!N$27,$E27,0)</f>
        <v>0.22428000000000001</v>
      </c>
      <c r="L27" s="126">
        <f ca="1">OFFSET(IND!O$27,$E27,0)</f>
        <v>0.22428000000000001</v>
      </c>
      <c r="M27" s="126">
        <f ca="1">OFFSET(IND!P$27,$E27,0)</f>
        <v>0.22746880489901578</v>
      </c>
      <c r="N27" s="126">
        <f ca="1">OFFSET(IND!Q$27,$E27,0)</f>
        <v>0.22673442659686471</v>
      </c>
      <c r="O27" s="203">
        <f ca="1">OFFSET(IND!R$27,$E27,0)</f>
        <v>0.21619100713795869</v>
      </c>
      <c r="P27" s="126">
        <f ca="1">OFFSET(IND!S$27,$E27,0)</f>
        <v>0.22685424267502355</v>
      </c>
      <c r="Q27" s="126">
        <f ca="1">OFFSET(IND!T$27,$E27,0)</f>
        <v>0.23140774335247177</v>
      </c>
      <c r="R27" s="126">
        <f ca="1">OFFSET(IND!U$27,$E27,0)</f>
        <v>0.23550511661040871</v>
      </c>
      <c r="S27" s="126">
        <f ca="1">OFFSET(IND!V$27,$E27,0)</f>
        <v>0.23976988973581739</v>
      </c>
      <c r="T27" s="203">
        <f ca="1">OFFSET(IND!W$27,$E27,0)</f>
        <v>0.24408540135129561</v>
      </c>
      <c r="U27" s="126">
        <f ca="1">OFFSET(IND!X$27,$E27,0)</f>
        <v>0.24986455230256188</v>
      </c>
      <c r="V27" s="126">
        <f ca="1">OFFSET(IND!Y$27,$E27,0)</f>
        <v>0.25549638936992553</v>
      </c>
      <c r="W27" s="126">
        <f ca="1">OFFSET(IND!Z$27,$E27,0)</f>
        <v>0.26141543732572725</v>
      </c>
      <c r="X27" s="126">
        <f ca="1">OFFSET(IND!AA$27,$E27,0)</f>
        <v>0.26726796833101979</v>
      </c>
      <c r="Y27" s="205">
        <f ca="1">OFFSET(IND!AB$27,$E27,0)</f>
        <v>0.27237911588478608</v>
      </c>
      <c r="Z27" s="126">
        <f ca="1">OFFSET(IND!AC$27,$E27,0)</f>
        <v>0.27865057585211561</v>
      </c>
      <c r="AA27" s="126">
        <f ca="1">OFFSET(IND!AD$27,$E27,0)</f>
        <v>0.28500402177393619</v>
      </c>
      <c r="AB27" s="126">
        <f ca="1">OFFSET(IND!AE$27,$E27,0)</f>
        <v>0.2910768573418907</v>
      </c>
      <c r="AC27" s="126">
        <f ca="1">OFFSET(IND!AF$27,$E27,0)</f>
        <v>0.29697070946555482</v>
      </c>
      <c r="AD27" s="126">
        <f ca="1">OFFSET(IND!AG$27,$E27,0)</f>
        <v>0.30388076076931142</v>
      </c>
      <c r="AE27" s="126">
        <f ca="1">OFFSET(IND!AH$27,$E27,0)</f>
        <v>0.31025433463452701</v>
      </c>
      <c r="AF27" s="126">
        <f ca="1">OFFSET(IND!AI$27,$E27,0)</f>
        <v>0.31676208388051036</v>
      </c>
      <c r="AG27" s="126">
        <f ca="1">OFFSET(IND!AJ$27,$E27,0)</f>
        <v>0.32295338884576658</v>
      </c>
      <c r="AH27" s="126">
        <f ca="1">OFFSET(IND!AK$27,$E27,0)</f>
        <v>0.32929242548311966</v>
      </c>
      <c r="AI27" s="126">
        <f ca="1">OFFSET(IND!AL$27,$E27,0)</f>
        <v>0.33593311714899815</v>
      </c>
      <c r="AJ27" s="126">
        <f ca="1">OFFSET(IND!AM$27,$E27,0)</f>
        <v>0.37211331241046708</v>
      </c>
      <c r="AK27" s="126">
        <f ca="1">OFFSET(IND!AN$27,$E27,0)</f>
        <v>0.41095353095771098</v>
      </c>
      <c r="AL27" s="126">
        <f ca="1">OFFSET(IND!AO$27,$E27,0)</f>
        <v>0.48553060755212774</v>
      </c>
      <c r="AM27" s="126">
        <f ca="1">OFFSET(IND!AP$27,$E27,0)</f>
        <v>0.56055102136084078</v>
      </c>
      <c r="AQ27" s="4"/>
    </row>
    <row r="28" spans="1:43">
      <c r="A28" s="35" t="s">
        <v>328</v>
      </c>
      <c r="B28">
        <v>4.45715479407</v>
      </c>
      <c r="E28" s="129">
        <f ca="1">MATCH(F28,IND!$D$28:$D$261,0)</f>
        <v>179</v>
      </c>
      <c r="F28" s="4" t="str">
        <f t="shared" si="0"/>
        <v>IFBO</v>
      </c>
      <c r="G28" s="126">
        <f ca="1">OFFSET(IND!J$27,$E28,0)</f>
        <v>2.6822571940841642</v>
      </c>
      <c r="H28" s="126">
        <f ca="1">OFFSET(IND!K$27,$E28,0)</f>
        <v>2.7809390287730356</v>
      </c>
      <c r="I28" s="126">
        <f ca="1">OFFSET(IND!L$27,$E28,0)</f>
        <v>2.8551573306950773</v>
      </c>
      <c r="J28" s="126">
        <f ca="1">OFFSET(IND!M$27,$E28,0)</f>
        <v>2.5119360000000004</v>
      </c>
      <c r="K28" s="126">
        <f ca="1">OFFSET(IND!N$27,$E28,0)</f>
        <v>2.5119360000000004</v>
      </c>
      <c r="L28" s="126">
        <f ca="1">OFFSET(IND!O$27,$E28,0)</f>
        <v>2.5119360000000004</v>
      </c>
      <c r="M28" s="126">
        <f ca="1">OFFSET(IND!P$27,$E28,0)</f>
        <v>2.547650614868977</v>
      </c>
      <c r="N28" s="126">
        <f ca="1">OFFSET(IND!Q$27,$E28,0)</f>
        <v>2.5394255778848853</v>
      </c>
      <c r="O28" s="203">
        <f ca="1">OFFSET(IND!R$27,$E28,0)</f>
        <v>2.4213392799451379</v>
      </c>
      <c r="P28" s="126">
        <f ca="1">OFFSET(IND!S$27,$E28,0)</f>
        <v>2.5407675179602642</v>
      </c>
      <c r="Q28" s="126">
        <f ca="1">OFFSET(IND!T$27,$E28,0)</f>
        <v>2.5917667255476844</v>
      </c>
      <c r="R28" s="126">
        <f ca="1">OFFSET(IND!U$27,$E28,0)</f>
        <v>2.6376573060365778</v>
      </c>
      <c r="S28" s="126">
        <f ca="1">OFFSET(IND!V$27,$E28,0)</f>
        <v>2.6854227650411548</v>
      </c>
      <c r="T28" s="203">
        <f ca="1">OFFSET(IND!W$27,$E28,0)</f>
        <v>2.7337564951345108</v>
      </c>
      <c r="U28" s="126">
        <f ca="1">OFFSET(IND!X$27,$E28,0)</f>
        <v>2.7984829857886928</v>
      </c>
      <c r="V28" s="126">
        <f ca="1">OFFSET(IND!Y$27,$E28,0)</f>
        <v>2.8615595609431654</v>
      </c>
      <c r="W28" s="126">
        <f ca="1">OFFSET(IND!Z$27,$E28,0)</f>
        <v>2.9278528980481444</v>
      </c>
      <c r="X28" s="126">
        <f ca="1">OFFSET(IND!AA$27,$E28,0)</f>
        <v>2.993401245307421</v>
      </c>
      <c r="Y28" s="205">
        <f ca="1">OFFSET(IND!AB$27,$E28,0)</f>
        <v>3.0506460979096035</v>
      </c>
      <c r="Z28" s="126">
        <f ca="1">OFFSET(IND!AC$27,$E28,0)</f>
        <v>3.1208864495436943</v>
      </c>
      <c r="AA28" s="126">
        <f ca="1">OFFSET(IND!AD$27,$E28,0)</f>
        <v>3.192045043868085</v>
      </c>
      <c r="AB28" s="126">
        <f ca="1">OFFSET(IND!AE$27,$E28,0)</f>
        <v>3.2600608022291753</v>
      </c>
      <c r="AC28" s="126">
        <f ca="1">OFFSET(IND!AF$27,$E28,0)</f>
        <v>3.3260719460142134</v>
      </c>
      <c r="AD28" s="126">
        <f ca="1">OFFSET(IND!AG$27,$E28,0)</f>
        <v>3.4034645206162875</v>
      </c>
      <c r="AE28" s="126">
        <f ca="1">OFFSET(IND!AH$27,$E28,0)</f>
        <v>3.4748485479067019</v>
      </c>
      <c r="AF28" s="126">
        <f ca="1">OFFSET(IND!AI$27,$E28,0)</f>
        <v>3.5477353394617155</v>
      </c>
      <c r="AG28" s="126">
        <f ca="1">OFFSET(IND!AJ$27,$E28,0)</f>
        <v>3.6170779550725851</v>
      </c>
      <c r="AH28" s="126">
        <f ca="1">OFFSET(IND!AK$27,$E28,0)</f>
        <v>3.6880751654109396</v>
      </c>
      <c r="AI28" s="126">
        <f ca="1">OFFSET(IND!AL$27,$E28,0)</f>
        <v>3.762450912068779</v>
      </c>
      <c r="AJ28" s="126">
        <f ca="1">OFFSET(IND!AM$27,$E28,0)</f>
        <v>4.1676690989972309</v>
      </c>
      <c r="AK28" s="126">
        <f ca="1">OFFSET(IND!AN$27,$E28,0)</f>
        <v>4.602679546726363</v>
      </c>
      <c r="AL28" s="126">
        <f ca="1">OFFSET(IND!AO$27,$E28,0)</f>
        <v>5.4379428045838312</v>
      </c>
      <c r="AM28" s="126">
        <f ca="1">OFFSET(IND!AP$27,$E28,0)</f>
        <v>6.2781714392414179</v>
      </c>
      <c r="AQ28" s="4"/>
    </row>
    <row r="29" spans="1:43">
      <c r="A29" s="35" t="s">
        <v>329</v>
      </c>
      <c r="B29">
        <v>5.9428730587610001</v>
      </c>
      <c r="E29" s="129">
        <f ca="1">MATCH(F29,IND!$D$28:$D$261,0)</f>
        <v>177</v>
      </c>
      <c r="F29" s="4" t="str">
        <f t="shared" si="0"/>
        <v>IFBP</v>
      </c>
      <c r="G29" s="126">
        <f ca="1">OFFSET(IND!J$27,$E29,0)</f>
        <v>3.576342925445553</v>
      </c>
      <c r="H29" s="126">
        <f ca="1">OFFSET(IND!K$27,$E29,0)</f>
        <v>3.707918705030715</v>
      </c>
      <c r="I29" s="126">
        <f ca="1">OFFSET(IND!L$27,$E29,0)</f>
        <v>3.8068764409267706</v>
      </c>
      <c r="J29" s="126">
        <f ca="1">OFFSET(IND!M$27,$E29,0)</f>
        <v>3.3492480000000002</v>
      </c>
      <c r="K29" s="126">
        <f ca="1">OFFSET(IND!N$27,$E29,0)</f>
        <v>3.3492480000000002</v>
      </c>
      <c r="L29" s="126">
        <f ca="1">OFFSET(IND!O$27,$E29,0)</f>
        <v>3.3492480000000002</v>
      </c>
      <c r="M29" s="126">
        <f ca="1">OFFSET(IND!P$27,$E29,0)</f>
        <v>3.3968674864919688</v>
      </c>
      <c r="N29" s="126">
        <f ca="1">OFFSET(IND!Q$27,$E29,0)</f>
        <v>3.3859007705131798</v>
      </c>
      <c r="O29" s="203">
        <f ca="1">OFFSET(IND!R$27,$E29,0)</f>
        <v>3.2284523732601831</v>
      </c>
      <c r="P29" s="126">
        <f ca="1">OFFSET(IND!S$27,$E29,0)</f>
        <v>3.3876900239470182</v>
      </c>
      <c r="Q29" s="126">
        <f ca="1">OFFSET(IND!T$27,$E29,0)</f>
        <v>3.4556889673969118</v>
      </c>
      <c r="R29" s="126">
        <f ca="1">OFFSET(IND!U$27,$E29,0)</f>
        <v>3.5168764080487698</v>
      </c>
      <c r="S29" s="126">
        <f ca="1">OFFSET(IND!V$27,$E29,0)</f>
        <v>3.5805636867215394</v>
      </c>
      <c r="T29" s="203">
        <f ca="1">OFFSET(IND!W$27,$E29,0)</f>
        <v>3.6450086601793474</v>
      </c>
      <c r="U29" s="126">
        <f ca="1">OFFSET(IND!X$27,$E29,0)</f>
        <v>3.7313106477182569</v>
      </c>
      <c r="V29" s="126">
        <f ca="1">OFFSET(IND!Y$27,$E29,0)</f>
        <v>3.8154127479242206</v>
      </c>
      <c r="W29" s="126">
        <f ca="1">OFFSET(IND!Z$27,$E29,0)</f>
        <v>3.9038038640641926</v>
      </c>
      <c r="X29" s="126">
        <f ca="1">OFFSET(IND!AA$27,$E29,0)</f>
        <v>3.9912016604098945</v>
      </c>
      <c r="Y29" s="205">
        <f ca="1">OFFSET(IND!AB$27,$E29,0)</f>
        <v>4.0675281305461377</v>
      </c>
      <c r="Z29" s="126">
        <f ca="1">OFFSET(IND!AC$27,$E29,0)</f>
        <v>4.1611819327249258</v>
      </c>
      <c r="AA29" s="126">
        <f ca="1">OFFSET(IND!AD$27,$E29,0)</f>
        <v>4.25606005849078</v>
      </c>
      <c r="AB29" s="126">
        <f ca="1">OFFSET(IND!AE$27,$E29,0)</f>
        <v>4.3467477363055673</v>
      </c>
      <c r="AC29" s="126">
        <f ca="1">OFFSET(IND!AF$27,$E29,0)</f>
        <v>4.4347625946856182</v>
      </c>
      <c r="AD29" s="126">
        <f ca="1">OFFSET(IND!AG$27,$E29,0)</f>
        <v>4.5379526941550505</v>
      </c>
      <c r="AE29" s="126">
        <f ca="1">OFFSET(IND!AH$27,$E29,0)</f>
        <v>4.6331313972089365</v>
      </c>
      <c r="AF29" s="126">
        <f ca="1">OFFSET(IND!AI$27,$E29,0)</f>
        <v>4.7303137859489546</v>
      </c>
      <c r="AG29" s="126">
        <f ca="1">OFFSET(IND!AJ$27,$E29,0)</f>
        <v>4.8227706067634477</v>
      </c>
      <c r="AH29" s="126">
        <f ca="1">OFFSET(IND!AK$27,$E29,0)</f>
        <v>4.9174335538812537</v>
      </c>
      <c r="AI29" s="126">
        <f ca="1">OFFSET(IND!AL$27,$E29,0)</f>
        <v>5.016601216091706</v>
      </c>
      <c r="AJ29" s="126">
        <f ca="1">OFFSET(IND!AM$27,$E29,0)</f>
        <v>5.5568921319963085</v>
      </c>
      <c r="AK29" s="126">
        <f ca="1">OFFSET(IND!AN$27,$E29,0)</f>
        <v>6.1369060623018177</v>
      </c>
      <c r="AL29" s="126">
        <f ca="1">OFFSET(IND!AO$27,$E29,0)</f>
        <v>7.2505904061117752</v>
      </c>
      <c r="AM29" s="126">
        <f ca="1">OFFSET(IND!AP$27,$E29,0)</f>
        <v>8.3708952523218905</v>
      </c>
      <c r="AQ29" s="4"/>
    </row>
    <row r="30" spans="1:43">
      <c r="A30" s="35" t="s">
        <v>330</v>
      </c>
      <c r="B30">
        <v>28.205650466129999</v>
      </c>
      <c r="E30" s="129">
        <f ca="1">MATCH(F30,IND!$D$28:$D$261,0)</f>
        <v>182</v>
      </c>
      <c r="F30" s="4" t="str">
        <f t="shared" si="0"/>
        <v>IFBS</v>
      </c>
      <c r="G30" s="126">
        <f ca="1">OFFSET(IND!J$27,$E30,0)</f>
        <v>20.421862032418336</v>
      </c>
      <c r="H30" s="126">
        <f ca="1">OFFSET(IND!K$27,$E30,0)</f>
        <v>21.173194461525735</v>
      </c>
      <c r="I30" s="126">
        <f ca="1">OFFSET(IND!L$27,$E30,0)</f>
        <v>21.738269252069756</v>
      </c>
      <c r="J30" s="126">
        <f ca="1">OFFSET(IND!M$27,$E30,0)</f>
        <v>13.394630400000002</v>
      </c>
      <c r="K30" s="126">
        <f ca="1">OFFSET(IND!N$27,$E30,0)</f>
        <v>13.394630400000002</v>
      </c>
      <c r="L30" s="126">
        <f ca="1">OFFSET(IND!O$27,$E30,0)</f>
        <v>13.394630400000002</v>
      </c>
      <c r="M30" s="126">
        <f ca="1">OFFSET(IND!P$27,$E30,0)</f>
        <v>13.5850747688248</v>
      </c>
      <c r="N30" s="126">
        <f ca="1">OFFSET(IND!Q$27,$E30,0)</f>
        <v>13.541215637689199</v>
      </c>
      <c r="O30" s="203">
        <f ca="1">OFFSET(IND!R$27,$E30,0)</f>
        <v>12.911533067668625</v>
      </c>
      <c r="P30" s="126">
        <f ca="1">OFFSET(IND!S$27,$E30,0)</f>
        <v>13.54837138979779</v>
      </c>
      <c r="Q30" s="126">
        <f ca="1">OFFSET(IND!T$27,$E30,0)</f>
        <v>13.820319216623938</v>
      </c>
      <c r="R30" s="126">
        <f ca="1">OFFSET(IND!U$27,$E30,0)</f>
        <v>14.065025835140565</v>
      </c>
      <c r="S30" s="126">
        <f ca="1">OFFSET(IND!V$27,$E30,0)</f>
        <v>14.319730043071287</v>
      </c>
      <c r="T30" s="203">
        <f ca="1">OFFSET(IND!W$27,$E30,0)</f>
        <v>14.577464495881335</v>
      </c>
      <c r="U30" s="126">
        <f ca="1">OFFSET(IND!X$27,$E30,0)</f>
        <v>14.922611593339958</v>
      </c>
      <c r="V30" s="126">
        <f ca="1">OFFSET(IND!Y$27,$E30,0)</f>
        <v>15.25896069263707</v>
      </c>
      <c r="W30" s="126">
        <f ca="1">OFFSET(IND!Z$27,$E30,0)</f>
        <v>15.61246283142715</v>
      </c>
      <c r="X30" s="126">
        <f ca="1">OFFSET(IND!AA$27,$E30,0)</f>
        <v>15.961992391443353</v>
      </c>
      <c r="Y30" s="205">
        <f ca="1">OFFSET(IND!AB$27,$E30,0)</f>
        <v>16.267244453163361</v>
      </c>
      <c r="Z30" s="126">
        <f ca="1">OFFSET(IND!AC$27,$E30,0)</f>
        <v>16.6417936253177</v>
      </c>
      <c r="AA30" s="126">
        <f ca="1">OFFSET(IND!AD$27,$E30,0)</f>
        <v>17.021239228533208</v>
      </c>
      <c r="AB30" s="126">
        <f ca="1">OFFSET(IND!AE$27,$E30,0)</f>
        <v>17.383925994685896</v>
      </c>
      <c r="AC30" s="126">
        <f ca="1">OFFSET(IND!AF$27,$E30,0)</f>
        <v>17.735923367740721</v>
      </c>
      <c r="AD30" s="126">
        <f ca="1">OFFSET(IND!AG$27,$E30,0)</f>
        <v>18.14861100488562</v>
      </c>
      <c r="AE30" s="126">
        <f ca="1">OFFSET(IND!AH$27,$E30,0)</f>
        <v>18.529258705312152</v>
      </c>
      <c r="AF30" s="126">
        <f ca="1">OFFSET(IND!AI$27,$E30,0)</f>
        <v>18.917919735657371</v>
      </c>
      <c r="AG30" s="126">
        <f ca="1">OFFSET(IND!AJ$27,$E30,0)</f>
        <v>19.287681826362256</v>
      </c>
      <c r="AH30" s="126">
        <f ca="1">OFFSET(IND!AK$27,$E30,0)</f>
        <v>19.666266866710941</v>
      </c>
      <c r="AI30" s="126">
        <f ca="1">OFFSET(IND!AL$27,$E30,0)</f>
        <v>20.062867591094761</v>
      </c>
      <c r="AJ30" s="126">
        <f ca="1">OFFSET(IND!AM$27,$E30,0)</f>
        <v>22.223650288291157</v>
      </c>
      <c r="AK30" s="126">
        <f ca="1">OFFSET(IND!AN$27,$E30,0)</f>
        <v>24.543297033857225</v>
      </c>
      <c r="AL30" s="126">
        <f ca="1">OFFSET(IND!AO$27,$E30,0)</f>
        <v>28.997249135224731</v>
      </c>
      <c r="AM30" s="126">
        <f ca="1">OFFSET(IND!AP$27,$E30,0)</f>
        <v>33.477678577987206</v>
      </c>
      <c r="AQ30" s="4"/>
    </row>
    <row r="31" spans="1:43">
      <c r="A31" s="35" t="s">
        <v>331</v>
      </c>
      <c r="B31">
        <v>1.0975498905550001</v>
      </c>
      <c r="E31" s="129">
        <f ca="1">MATCH(F31,IND!$D$28:$D$261,0)</f>
        <v>51</v>
      </c>
      <c r="F31" s="4" t="str">
        <f t="shared" si="0"/>
        <v>IMIA</v>
      </c>
      <c r="G31" s="126">
        <f ca="1">OFFSET(IND!J$27,$E31,0)</f>
        <v>0.99318058118269725</v>
      </c>
      <c r="H31" s="126">
        <f ca="1">OFFSET(IND!K$27,$E31,0)</f>
        <v>1.0209484587400051</v>
      </c>
      <c r="I31" s="126">
        <f ca="1">OFFSET(IND!L$27,$E31,0)</f>
        <v>1.0290592397914098</v>
      </c>
      <c r="J31" s="126">
        <f ca="1">OFFSET(IND!M$27,$E31,0)</f>
        <v>0.67446503064569363</v>
      </c>
      <c r="K31" s="126">
        <f ca="1">OFFSET(IND!N$27,$E31,0)</f>
        <v>0.67446503064569363</v>
      </c>
      <c r="L31" s="126">
        <f ca="1">OFFSET(IND!O$27,$E31,0)</f>
        <v>0.67446503064569363</v>
      </c>
      <c r="M31" s="126">
        <f ca="1">OFFSET(IND!P$27,$E31,0)</f>
        <v>0.67241718522550098</v>
      </c>
      <c r="N31" s="126">
        <f ca="1">OFFSET(IND!Q$27,$E31,0)</f>
        <v>0.66557665818745892</v>
      </c>
      <c r="O31" s="203">
        <f ca="1">OFFSET(IND!R$27,$E31,0)</f>
        <v>0.61301292536525009</v>
      </c>
      <c r="P31" s="126">
        <f ca="1">OFFSET(IND!S$27,$E31,0)</f>
        <v>0.66325043368805858</v>
      </c>
      <c r="Q31" s="126">
        <f ca="1">OFFSET(IND!T$27,$E31,0)</f>
        <v>0.66914447692304835</v>
      </c>
      <c r="R31" s="126">
        <f ca="1">OFFSET(IND!U$27,$E31,0)</f>
        <v>0.67593649812426893</v>
      </c>
      <c r="S31" s="126">
        <f ca="1">OFFSET(IND!V$27,$E31,0)</f>
        <v>0.68389585233255135</v>
      </c>
      <c r="T31" s="203">
        <f ca="1">OFFSET(IND!W$27,$E31,0)</f>
        <v>0.69163916876353193</v>
      </c>
      <c r="U31" s="126">
        <f ca="1">OFFSET(IND!X$27,$E31,0)</f>
        <v>0.70426348985389298</v>
      </c>
      <c r="V31" s="126">
        <f ca="1">OFFSET(IND!Y$27,$E31,0)</f>
        <v>0.71691952169603257</v>
      </c>
      <c r="W31" s="126">
        <f ca="1">OFFSET(IND!Z$27,$E31,0)</f>
        <v>0.73100317844921214</v>
      </c>
      <c r="X31" s="126">
        <f ca="1">OFFSET(IND!AA$27,$E31,0)</f>
        <v>0.74749462630908248</v>
      </c>
      <c r="Y31" s="205">
        <f ca="1">OFFSET(IND!AB$27,$E31,0)</f>
        <v>0.76193104257541833</v>
      </c>
      <c r="Z31" s="126">
        <f ca="1">OFFSET(IND!AC$27,$E31,0)</f>
        <v>0.78068887261292252</v>
      </c>
      <c r="AA31" s="126">
        <f ca="1">OFFSET(IND!AD$27,$E31,0)</f>
        <v>0.80153800349676596</v>
      </c>
      <c r="AB31" s="126">
        <f ca="1">OFFSET(IND!AE$27,$E31,0)</f>
        <v>0.82257908364905608</v>
      </c>
      <c r="AC31" s="126">
        <f ca="1">OFFSET(IND!AF$27,$E31,0)</f>
        <v>0.84393532475059274</v>
      </c>
      <c r="AD31" s="126">
        <f ca="1">OFFSET(IND!AG$27,$E31,0)</f>
        <v>0.87018065206974549</v>
      </c>
      <c r="AE31" s="126">
        <f ca="1">OFFSET(IND!AH$27,$E31,0)</f>
        <v>0.89389424713164423</v>
      </c>
      <c r="AF31" s="126">
        <f ca="1">OFFSET(IND!AI$27,$E31,0)</f>
        <v>0.91794967874437272</v>
      </c>
      <c r="AG31" s="126">
        <f ca="1">OFFSET(IND!AJ$27,$E31,0)</f>
        <v>0.94123373793838472</v>
      </c>
      <c r="AH31" s="126">
        <f ca="1">OFFSET(IND!AK$27,$E31,0)</f>
        <v>0.96504888835052449</v>
      </c>
      <c r="AI31" s="126">
        <f ca="1">OFFSET(IND!AL$27,$E31,0)</f>
        <v>0.99002179108847721</v>
      </c>
      <c r="AJ31" s="126">
        <f ca="1">OFFSET(IND!AM$27,$E31,0)</f>
        <v>1.1201445509753802</v>
      </c>
      <c r="AK31" s="126">
        <f ca="1">OFFSET(IND!AN$27,$E31,0)</f>
        <v>1.2611469342906581</v>
      </c>
      <c r="AL31" s="126">
        <f ca="1">OFFSET(IND!AO$27,$E31,0)</f>
        <v>1.5304588069214391</v>
      </c>
      <c r="AM31" s="126">
        <f ca="1">OFFSET(IND!AP$27,$E31,0)</f>
        <v>1.8015839501236222</v>
      </c>
      <c r="AQ31" s="4"/>
    </row>
    <row r="32" spans="1:43">
      <c r="A32" s="35" t="s">
        <v>332</v>
      </c>
      <c r="B32">
        <v>19.17682172608</v>
      </c>
      <c r="E32" s="129">
        <f ca="1">MATCH(F32,IND!$D$28:$D$261,0)</f>
        <v>53</v>
      </c>
      <c r="F32" s="4" t="str">
        <f t="shared" si="0"/>
        <v>IMIC</v>
      </c>
      <c r="G32" s="126">
        <f ca="1">OFFSET(IND!J$27,$E32,0)</f>
        <v>17.35324025908308</v>
      </c>
      <c r="H32" s="126">
        <f ca="1">OFFSET(IND!K$27,$E32,0)</f>
        <v>17.838411495680308</v>
      </c>
      <c r="I32" s="126">
        <f ca="1">OFFSET(IND!L$27,$E32,0)</f>
        <v>17.980126240149275</v>
      </c>
      <c r="J32" s="126">
        <f ca="1">OFFSET(IND!M$27,$E32,0)</f>
        <v>11.784517282050599</v>
      </c>
      <c r="K32" s="126">
        <f ca="1">OFFSET(IND!N$27,$E32,0)</f>
        <v>11.784517282050599</v>
      </c>
      <c r="L32" s="126">
        <f ca="1">OFFSET(IND!O$27,$E32,0)</f>
        <v>11.784517282050599</v>
      </c>
      <c r="M32" s="126">
        <f ca="1">OFFSET(IND!P$27,$E32,0)</f>
        <v>11.74873652448912</v>
      </c>
      <c r="N32" s="126">
        <f ca="1">OFFSET(IND!Q$27,$E32,0)</f>
        <v>11.629216155848262</v>
      </c>
      <c r="O32" s="203">
        <f ca="1">OFFSET(IND!R$27,$E32,0)</f>
        <v>10.710802020634466</v>
      </c>
      <c r="P32" s="126">
        <f ca="1">OFFSET(IND!S$27,$E32,0)</f>
        <v>11.588571449941316</v>
      </c>
      <c r="Q32" s="126">
        <f ca="1">OFFSET(IND!T$27,$E32,0)</f>
        <v>11.69155448272716</v>
      </c>
      <c r="R32" s="126">
        <f ca="1">OFFSET(IND!U$27,$E32,0)</f>
        <v>11.810227338381679</v>
      </c>
      <c r="S32" s="126">
        <f ca="1">OFFSET(IND!V$27,$E32,0)</f>
        <v>11.949296293716058</v>
      </c>
      <c r="T32" s="203">
        <f ca="1">OFFSET(IND!W$27,$E32,0)</f>
        <v>12.084590552358227</v>
      </c>
      <c r="U32" s="126">
        <f ca="1">OFFSET(IND!X$27,$E32,0)</f>
        <v>12.305167636867843</v>
      </c>
      <c r="V32" s="126">
        <f ca="1">OFFSET(IND!Y$27,$E32,0)</f>
        <v>12.526298784057333</v>
      </c>
      <c r="W32" s="126">
        <f ca="1">OFFSET(IND!Z$27,$E32,0)</f>
        <v>12.772373953059683</v>
      </c>
      <c r="X32" s="126">
        <f ca="1">OFFSET(IND!AA$27,$E32,0)</f>
        <v>13.060518991690707</v>
      </c>
      <c r="Y32" s="205">
        <f ca="1">OFFSET(IND!AB$27,$E32,0)</f>
        <v>13.312757713123961</v>
      </c>
      <c r="Z32" s="126">
        <f ca="1">OFFSET(IND!AC$27,$E32,0)</f>
        <v>13.640501869168808</v>
      </c>
      <c r="AA32" s="126">
        <f ca="1">OFFSET(IND!AD$27,$E32,0)</f>
        <v>14.004786053007328</v>
      </c>
      <c r="AB32" s="126">
        <f ca="1">OFFSET(IND!AE$27,$E32,0)</f>
        <v>14.372424049673061</v>
      </c>
      <c r="AC32" s="126">
        <f ca="1">OFFSET(IND!AF$27,$E32,0)</f>
        <v>14.745568661929328</v>
      </c>
      <c r="AD32" s="126">
        <f ca="1">OFFSET(IND!AG$27,$E32,0)</f>
        <v>15.204137304205021</v>
      </c>
      <c r="AE32" s="126">
        <f ca="1">OFFSET(IND!AH$27,$E32,0)</f>
        <v>15.618470528507197</v>
      </c>
      <c r="AF32" s="126">
        <f ca="1">OFFSET(IND!AI$27,$E32,0)</f>
        <v>16.038776454962711</v>
      </c>
      <c r="AG32" s="126">
        <f ca="1">OFFSET(IND!AJ$27,$E32,0)</f>
        <v>16.445604660281877</v>
      </c>
      <c r="AH32" s="126">
        <f ca="1">OFFSET(IND!AK$27,$E32,0)</f>
        <v>16.861712299454535</v>
      </c>
      <c r="AI32" s="126">
        <f ca="1">OFFSET(IND!AL$27,$E32,0)</f>
        <v>17.298048640890404</v>
      </c>
      <c r="AJ32" s="126">
        <f ca="1">OFFSET(IND!AM$27,$E32,0)</f>
        <v>19.571604485894419</v>
      </c>
      <c r="AK32" s="126">
        <f ca="1">OFFSET(IND!AN$27,$E32,0)</f>
        <v>22.035253374256282</v>
      </c>
      <c r="AL32" s="126">
        <f ca="1">OFFSET(IND!AO$27,$E32,0)</f>
        <v>26.740775933729115</v>
      </c>
      <c r="AM32" s="126">
        <f ca="1">OFFSET(IND!AP$27,$E32,0)</f>
        <v>31.477980667095036</v>
      </c>
      <c r="AQ32" s="4"/>
    </row>
    <row r="33" spans="1:43">
      <c r="A33" s="35" t="s">
        <v>333</v>
      </c>
      <c r="B33">
        <v>0.20646280210080001</v>
      </c>
      <c r="E33" s="129">
        <f ca="1">MATCH(F33,IND!$D$28:$D$261,0)</f>
        <v>58</v>
      </c>
      <c r="F33" s="4" t="str">
        <f t="shared" si="0"/>
        <v>IMIE</v>
      </c>
      <c r="G33" s="126">
        <f ca="1">OFFSET(IND!J$27,$E33,0)</f>
        <v>0.18682963530638833</v>
      </c>
      <c r="H33" s="126">
        <f ca="1">OFFSET(IND!K$27,$E33,0)</f>
        <v>0.19205311886572904</v>
      </c>
      <c r="I33" s="126">
        <f ca="1">OFFSET(IND!L$27,$E33,0)</f>
        <v>0.19357885778430459</v>
      </c>
      <c r="J33" s="126">
        <f ca="1">OFFSET(IND!M$27,$E33,0)</f>
        <v>0.12687527131510357</v>
      </c>
      <c r="K33" s="126">
        <f ca="1">OFFSET(IND!N$27,$E33,0)</f>
        <v>0.12687527131510357</v>
      </c>
      <c r="L33" s="126">
        <f ca="1">OFFSET(IND!O$27,$E33,0)</f>
        <v>0.12687527131510357</v>
      </c>
      <c r="M33" s="126">
        <f ca="1">OFFSET(IND!P$27,$E33,0)</f>
        <v>0.12649004608993569</v>
      </c>
      <c r="N33" s="126">
        <f ca="1">OFFSET(IND!Q$27,$E33,0)</f>
        <v>0.12520325776962943</v>
      </c>
      <c r="O33" s="203">
        <f ca="1">OFFSET(IND!R$27,$E33,0)</f>
        <v>0.11531536505446847</v>
      </c>
      <c r="P33" s="126">
        <f ca="1">OFFSET(IND!S$27,$E33,0)</f>
        <v>0.12476566597303367</v>
      </c>
      <c r="Q33" s="126">
        <f ca="1">OFFSET(IND!T$27,$E33,0)</f>
        <v>0.12587440890351054</v>
      </c>
      <c r="R33" s="126">
        <f ca="1">OFFSET(IND!U$27,$E33,0)</f>
        <v>0.12715207267187198</v>
      </c>
      <c r="S33" s="126">
        <f ca="1">OFFSET(IND!V$27,$E33,0)</f>
        <v>0.12864932631555173</v>
      </c>
      <c r="T33" s="203">
        <f ca="1">OFFSET(IND!W$27,$E33,0)</f>
        <v>0.13010594056302255</v>
      </c>
      <c r="U33" s="126">
        <f ca="1">OFFSET(IND!X$27,$E33,0)</f>
        <v>0.13248073256962245</v>
      </c>
      <c r="V33" s="126">
        <f ca="1">OFFSET(IND!Y$27,$E33,0)</f>
        <v>0.13486148976352294</v>
      </c>
      <c r="W33" s="126">
        <f ca="1">OFFSET(IND!Z$27,$E33,0)</f>
        <v>0.13751080098127103</v>
      </c>
      <c r="X33" s="126">
        <f ca="1">OFFSET(IND!AA$27,$E33,0)</f>
        <v>0.14061304769018762</v>
      </c>
      <c r="Y33" s="205">
        <f ca="1">OFFSET(IND!AB$27,$E33,0)</f>
        <v>0.143328717365242</v>
      </c>
      <c r="Z33" s="126">
        <f ca="1">OFFSET(IND!AC$27,$E33,0)</f>
        <v>0.14685729878481915</v>
      </c>
      <c r="AA33" s="126">
        <f ca="1">OFFSET(IND!AD$27,$E33,0)</f>
        <v>0.15077927993636875</v>
      </c>
      <c r="AB33" s="126">
        <f ca="1">OFFSET(IND!AE$27,$E33,0)</f>
        <v>0.15473736913563965</v>
      </c>
      <c r="AC33" s="126">
        <f ca="1">OFFSET(IND!AF$27,$E33,0)</f>
        <v>0.158754744034134</v>
      </c>
      <c r="AD33" s="126">
        <f ca="1">OFFSET(IND!AG$27,$E33,0)</f>
        <v>0.16369181693350043</v>
      </c>
      <c r="AE33" s="126">
        <f ca="1">OFFSET(IND!AH$27,$E33,0)</f>
        <v>0.16815263946784975</v>
      </c>
      <c r="AF33" s="126">
        <f ca="1">OFFSET(IND!AI$27,$E33,0)</f>
        <v>0.1726777657142691</v>
      </c>
      <c r="AG33" s="126">
        <f ca="1">OFFSET(IND!AJ$27,$E33,0)</f>
        <v>0.17705778720289847</v>
      </c>
      <c r="AH33" s="126">
        <f ca="1">OFFSET(IND!AK$27,$E33,0)</f>
        <v>0.18153771356328749</v>
      </c>
      <c r="AI33" s="126">
        <f ca="1">OFFSET(IND!AL$27,$E33,0)</f>
        <v>0.18623542755354455</v>
      </c>
      <c r="AJ33" s="126">
        <f ca="1">OFFSET(IND!AM$27,$E33,0)</f>
        <v>0.21071313909496547</v>
      </c>
      <c r="AK33" s="126">
        <f ca="1">OFFSET(IND!AN$27,$E33,0)</f>
        <v>0.23723744328620799</v>
      </c>
      <c r="AL33" s="126">
        <f ca="1">OFFSET(IND!AO$27,$E33,0)</f>
        <v>0.28789836024390042</v>
      </c>
      <c r="AM33" s="126">
        <f ca="1">OFFSET(IND!AP$27,$E33,0)</f>
        <v>0.33890037597656431</v>
      </c>
      <c r="AQ33" s="4"/>
    </row>
    <row r="34" spans="1:43">
      <c r="A34" s="35" t="s">
        <v>334</v>
      </c>
      <c r="B34">
        <v>6.5077475668130003</v>
      </c>
      <c r="E34" s="129">
        <f ca="1">MATCH(F34,IND!$D$28:$D$261,0)</f>
        <v>56</v>
      </c>
      <c r="F34" s="4" t="str">
        <f t="shared" si="0"/>
        <v>IMIF</v>
      </c>
      <c r="G34" s="126">
        <f ca="1">OFFSET(IND!J$27,$E34,0)</f>
        <v>5.8889063414920679</v>
      </c>
      <c r="H34" s="126">
        <f ca="1">OFFSET(IND!K$27,$E34,0)</f>
        <v>6.0535515564058358</v>
      </c>
      <c r="I34" s="126">
        <f ca="1">OFFSET(IND!L$27,$E34,0)</f>
        <v>6.1016431430447868</v>
      </c>
      <c r="J34" s="126">
        <f ca="1">OFFSET(IND!M$27,$E34,0)</f>
        <v>3.999133160008328</v>
      </c>
      <c r="K34" s="126">
        <f ca="1">OFFSET(IND!N$27,$E34,0)</f>
        <v>3.999133160008328</v>
      </c>
      <c r="L34" s="126">
        <f ca="1">OFFSET(IND!O$27,$E34,0)</f>
        <v>3.999133160008328</v>
      </c>
      <c r="M34" s="126">
        <f ca="1">OFFSET(IND!P$27,$E34,0)</f>
        <v>3.9869907861944869</v>
      </c>
      <c r="N34" s="126">
        <f ca="1">OFFSET(IND!Q$27,$E34,0)</f>
        <v>3.9464309687587655</v>
      </c>
      <c r="O34" s="203">
        <f ca="1">OFFSET(IND!R$27,$E34,0)</f>
        <v>3.6347626725657496</v>
      </c>
      <c r="P34" s="126">
        <f ca="1">OFFSET(IND!S$27,$E34,0)</f>
        <v>3.9326379904567328</v>
      </c>
      <c r="Q34" s="126">
        <f ca="1">OFFSET(IND!T$27,$E34,0)</f>
        <v>3.9675857826721499</v>
      </c>
      <c r="R34" s="126">
        <f ca="1">OFFSET(IND!U$27,$E34,0)</f>
        <v>4.0078579924608135</v>
      </c>
      <c r="S34" s="126">
        <f ca="1">OFFSET(IND!V$27,$E34,0)</f>
        <v>4.0550517177101737</v>
      </c>
      <c r="T34" s="203">
        <f ca="1">OFFSET(IND!W$27,$E34,0)</f>
        <v>4.100964481308794</v>
      </c>
      <c r="U34" s="126">
        <f ca="1">OFFSET(IND!X$27,$E34,0)</f>
        <v>4.1758183859607856</v>
      </c>
      <c r="V34" s="126">
        <f ca="1">OFFSET(IND!Y$27,$E34,0)</f>
        <v>4.2508603144734733</v>
      </c>
      <c r="W34" s="126">
        <f ca="1">OFFSET(IND!Z$27,$E34,0)</f>
        <v>4.3343671179053667</v>
      </c>
      <c r="X34" s="126">
        <f ca="1">OFFSET(IND!AA$27,$E34,0)</f>
        <v>4.4321505358682192</v>
      </c>
      <c r="Y34" s="205">
        <f ca="1">OFFSET(IND!AB$27,$E34,0)</f>
        <v>4.5177489707449938</v>
      </c>
      <c r="Z34" s="126">
        <f ca="1">OFFSET(IND!AC$27,$E34,0)</f>
        <v>4.6289705414778277</v>
      </c>
      <c r="AA34" s="126">
        <f ca="1">OFFSET(IND!AD$27,$E34,0)</f>
        <v>4.7525921480644735</v>
      </c>
      <c r="AB34" s="126">
        <f ca="1">OFFSET(IND!AE$27,$E34,0)</f>
        <v>4.8773518873186497</v>
      </c>
      <c r="AC34" s="126">
        <f ca="1">OFFSET(IND!AF$27,$E34,0)</f>
        <v>5.0039803233111355</v>
      </c>
      <c r="AD34" s="126">
        <f ca="1">OFFSET(IND!AG$27,$E34,0)</f>
        <v>5.1595978186715916</v>
      </c>
      <c r="AE34" s="126">
        <f ca="1">OFFSET(IND!AH$27,$E34,0)</f>
        <v>5.3002038101553319</v>
      </c>
      <c r="AF34" s="126">
        <f ca="1">OFFSET(IND!AI$27,$E34,0)</f>
        <v>5.4428366671155777</v>
      </c>
      <c r="AG34" s="126">
        <f ca="1">OFFSET(IND!AJ$27,$E34,0)</f>
        <v>5.5808957939664188</v>
      </c>
      <c r="AH34" s="126">
        <f ca="1">OFFSET(IND!AK$27,$E34,0)</f>
        <v>5.7221039417522226</v>
      </c>
      <c r="AI34" s="126">
        <f ca="1">OFFSET(IND!AL$27,$E34,0)</f>
        <v>5.8701767978725758</v>
      </c>
      <c r="AJ34" s="126">
        <f ca="1">OFFSET(IND!AM$27,$E34,0)</f>
        <v>6.6417190132448622</v>
      </c>
      <c r="AK34" s="126">
        <f ca="1">OFFSET(IND!AN$27,$E34,0)</f>
        <v>7.4777702258874204</v>
      </c>
      <c r="AL34" s="126">
        <f ca="1">OFFSET(IND!AO$27,$E34,0)</f>
        <v>9.0746121543571956</v>
      </c>
      <c r="AM34" s="126">
        <f ca="1">OFFSET(IND!AP$27,$E34,0)</f>
        <v>10.682205582372054</v>
      </c>
      <c r="AQ34" s="4"/>
    </row>
    <row r="35" spans="1:43">
      <c r="A35" s="35" t="s">
        <v>335</v>
      </c>
      <c r="B35">
        <v>8.5041886448849997</v>
      </c>
      <c r="E35" s="129">
        <f ca="1">MATCH(F35,IND!$D$28:$D$261,0)</f>
        <v>54</v>
      </c>
      <c r="F35" s="4" t="str">
        <f t="shared" si="0"/>
        <v>IMIH</v>
      </c>
      <c r="G35" s="126">
        <f ca="1">OFFSET(IND!J$27,$E35,0)</f>
        <v>7.6954998524370488</v>
      </c>
      <c r="H35" s="126">
        <f ca="1">OFFSET(IND!K$27,$E35,0)</f>
        <v>7.9106547816547446</v>
      </c>
      <c r="I35" s="126">
        <f ca="1">OFFSET(IND!L$27,$E35,0)</f>
        <v>7.973499862969069</v>
      </c>
      <c r="J35" s="126">
        <f ca="1">OFFSET(IND!M$27,$E35,0)</f>
        <v>5.2259837154962572</v>
      </c>
      <c r="K35" s="126">
        <f ca="1">OFFSET(IND!N$27,$E35,0)</f>
        <v>5.2259837154962572</v>
      </c>
      <c r="L35" s="126">
        <f ca="1">OFFSET(IND!O$27,$E35,0)</f>
        <v>5.2259837154962572</v>
      </c>
      <c r="M35" s="126">
        <f ca="1">OFFSET(IND!P$27,$E35,0)</f>
        <v>5.2101163149172605</v>
      </c>
      <c r="N35" s="126">
        <f ca="1">OFFSET(IND!Q$27,$E35,0)</f>
        <v>5.157113592341716</v>
      </c>
      <c r="O35" s="203">
        <f ca="1">OFFSET(IND!R$27,$E35,0)</f>
        <v>4.74983197020694</v>
      </c>
      <c r="P35" s="126">
        <f ca="1">OFFSET(IND!S$27,$E35,0)</f>
        <v>5.1390892162805635</v>
      </c>
      <c r="Q35" s="126">
        <f ca="1">OFFSET(IND!T$27,$E35,0)</f>
        <v>5.1847582614718304</v>
      </c>
      <c r="R35" s="126">
        <f ca="1">OFFSET(IND!U$27,$E35,0)</f>
        <v>5.237385144379167</v>
      </c>
      <c r="S35" s="126">
        <f ca="1">OFFSET(IND!V$27,$E35,0)</f>
        <v>5.2990569191760448</v>
      </c>
      <c r="T35" s="203">
        <f ca="1">OFFSET(IND!W$27,$E35,0)</f>
        <v>5.3590547600329668</v>
      </c>
      <c r="U35" s="126">
        <f ca="1">OFFSET(IND!X$27,$E35,0)</f>
        <v>5.4568722797556166</v>
      </c>
      <c r="V35" s="126">
        <f ca="1">OFFSET(IND!Y$27,$E35,0)</f>
        <v>5.5549355051336686</v>
      </c>
      <c r="W35" s="126">
        <f ca="1">OFFSET(IND!Z$27,$E35,0)</f>
        <v>5.6640604523178011</v>
      </c>
      <c r="X35" s="126">
        <f ca="1">OFFSET(IND!AA$27,$E35,0)</f>
        <v>5.791841781289194</v>
      </c>
      <c r="Y35" s="205">
        <f ca="1">OFFSET(IND!AB$27,$E35,0)</f>
        <v>5.9037000287742716</v>
      </c>
      <c r="Z35" s="126">
        <f ca="1">OFFSET(IND!AC$27,$E35,0)</f>
        <v>6.0490420552099442</v>
      </c>
      <c r="AA35" s="126">
        <f ca="1">OFFSET(IND!AD$27,$E35,0)</f>
        <v>6.2105881895987149</v>
      </c>
      <c r="AB35" s="126">
        <f ca="1">OFFSET(IND!AE$27,$E35,0)</f>
        <v>6.373621611994313</v>
      </c>
      <c r="AC35" s="126">
        <f ca="1">OFFSET(IND!AF$27,$E35,0)</f>
        <v>6.5390970082709678</v>
      </c>
      <c r="AD35" s="126">
        <f ca="1">OFFSET(IND!AG$27,$E35,0)</f>
        <v>6.7424547020663814</v>
      </c>
      <c r="AE35" s="126">
        <f ca="1">OFFSET(IND!AH$27,$E35,0)</f>
        <v>6.9261956760212726</v>
      </c>
      <c r="AF35" s="126">
        <f ca="1">OFFSET(IND!AI$27,$E35,0)</f>
        <v>7.1125853154618861</v>
      </c>
      <c r="AG35" s="126">
        <f ca="1">OFFSET(IND!AJ$27,$E35,0)</f>
        <v>7.2929980998905561</v>
      </c>
      <c r="AH35" s="126">
        <f ca="1">OFFSET(IND!AK$27,$E35,0)</f>
        <v>7.4775259591285472</v>
      </c>
      <c r="AI35" s="126">
        <f ca="1">OFFSET(IND!AL$27,$E35,0)</f>
        <v>7.6710244758897081</v>
      </c>
      <c r="AJ35" s="126">
        <f ca="1">OFFSET(IND!AM$27,$E35,0)</f>
        <v>8.6792597338887383</v>
      </c>
      <c r="AK35" s="126">
        <f ca="1">OFFSET(IND!AN$27,$E35,0)</f>
        <v>9.7717940026355699</v>
      </c>
      <c r="AL35" s="126">
        <f ca="1">OFFSET(IND!AO$27,$E35,0)</f>
        <v>11.858513694256768</v>
      </c>
      <c r="AM35" s="126">
        <f ca="1">OFFSET(IND!AP$27,$E35,0)</f>
        <v>13.959283221002648</v>
      </c>
      <c r="AQ35" s="4"/>
    </row>
    <row r="36" spans="1:43">
      <c r="A36" s="35" t="s">
        <v>336</v>
      </c>
      <c r="B36">
        <v>2.3622746235790002</v>
      </c>
      <c r="E36" s="129">
        <f ca="1">MATCH(F36,IND!$D$28:$D$261,0)</f>
        <v>50</v>
      </c>
      <c r="F36" s="4" t="str">
        <f t="shared" si="0"/>
        <v>IMIK</v>
      </c>
      <c r="G36" s="126">
        <f ca="1">OFFSET(IND!J$27,$E36,0)</f>
        <v>2.1376388478991801</v>
      </c>
      <c r="H36" s="126">
        <f ca="1">OFFSET(IND!K$27,$E36,0)</f>
        <v>2.1974041060152065</v>
      </c>
      <c r="I36" s="126">
        <f ca="1">OFFSET(IND!L$27,$E36,0)</f>
        <v>2.2148610730469636</v>
      </c>
      <c r="J36" s="126">
        <f ca="1">OFFSET(IND!M$27,$E36,0)</f>
        <v>1.4516621431934047</v>
      </c>
      <c r="K36" s="126">
        <f ca="1">OFFSET(IND!N$27,$E36,0)</f>
        <v>1.4516621431934047</v>
      </c>
      <c r="L36" s="126">
        <f ca="1">OFFSET(IND!O$27,$E36,0)</f>
        <v>1.4516621431934047</v>
      </c>
      <c r="M36" s="126">
        <f ca="1">OFFSET(IND!P$27,$E36,0)</f>
        <v>1.4472545319214611</v>
      </c>
      <c r="N36" s="126">
        <f ca="1">OFFSET(IND!Q$27,$E36,0)</f>
        <v>1.4325315534282543</v>
      </c>
      <c r="O36" s="203">
        <f ca="1">OFFSET(IND!R$27,$E36,0)</f>
        <v>1.3193977695019277</v>
      </c>
      <c r="P36" s="126">
        <f ca="1">OFFSET(IND!S$27,$E36,0)</f>
        <v>1.4275247823001564</v>
      </c>
      <c r="Q36" s="126">
        <f ca="1">OFFSET(IND!T$27,$E36,0)</f>
        <v>1.4402106281866196</v>
      </c>
      <c r="R36" s="126">
        <f ca="1">OFFSET(IND!U$27,$E36,0)</f>
        <v>1.4548292067719908</v>
      </c>
      <c r="S36" s="126">
        <f ca="1">OFFSET(IND!V$27,$E36,0)</f>
        <v>1.4719602553266791</v>
      </c>
      <c r="T36" s="203">
        <f ca="1">OFFSET(IND!W$27,$E36,0)</f>
        <v>1.4886263222313796</v>
      </c>
      <c r="U36" s="126">
        <f ca="1">OFFSET(IND!X$27,$E36,0)</f>
        <v>1.5157978554876712</v>
      </c>
      <c r="V36" s="126">
        <f ca="1">OFFSET(IND!Y$27,$E36,0)</f>
        <v>1.543037640314908</v>
      </c>
      <c r="W36" s="126">
        <f ca="1">OFFSET(IND!Z$27,$E36,0)</f>
        <v>1.5733501256438336</v>
      </c>
      <c r="X36" s="126">
        <f ca="1">OFFSET(IND!AA$27,$E36,0)</f>
        <v>1.6088449392469981</v>
      </c>
      <c r="Y36" s="205">
        <f ca="1">OFFSET(IND!AB$27,$E36,0)</f>
        <v>1.6399166746595197</v>
      </c>
      <c r="Z36" s="126">
        <f ca="1">OFFSET(IND!AC$27,$E36,0)</f>
        <v>1.68028945978054</v>
      </c>
      <c r="AA36" s="126">
        <f ca="1">OFFSET(IND!AD$27,$E36,0)</f>
        <v>1.7251633859996431</v>
      </c>
      <c r="AB36" s="126">
        <f ca="1">OFFSET(IND!AE$27,$E36,0)</f>
        <v>1.7704504477761982</v>
      </c>
      <c r="AC36" s="126">
        <f ca="1">OFFSET(IND!AF$27,$E36,0)</f>
        <v>1.8164158356308246</v>
      </c>
      <c r="AD36" s="126">
        <f ca="1">OFFSET(IND!AG$27,$E36,0)</f>
        <v>1.8729040839073283</v>
      </c>
      <c r="AE36" s="126">
        <f ca="1">OFFSET(IND!AH$27,$E36,0)</f>
        <v>1.9239432433392425</v>
      </c>
      <c r="AF36" s="126">
        <f ca="1">OFFSET(IND!AI$27,$E36,0)</f>
        <v>1.9757181431838573</v>
      </c>
      <c r="AG36" s="126">
        <f ca="1">OFFSET(IND!AJ$27,$E36,0)</f>
        <v>2.0258328055251544</v>
      </c>
      <c r="AH36" s="126">
        <f ca="1">OFFSET(IND!AK$27,$E36,0)</f>
        <v>2.0770905442023744</v>
      </c>
      <c r="AI36" s="126">
        <f ca="1">OFFSET(IND!AL$27,$E36,0)</f>
        <v>2.1308401321915857</v>
      </c>
      <c r="AJ36" s="126">
        <f ca="1">OFFSET(IND!AM$27,$E36,0)</f>
        <v>2.4109054816357611</v>
      </c>
      <c r="AK36" s="126">
        <f ca="1">OFFSET(IND!AN$27,$E36,0)</f>
        <v>2.7143872229543256</v>
      </c>
      <c r="AL36" s="126">
        <f ca="1">OFFSET(IND!AO$27,$E36,0)</f>
        <v>3.2940315817379915</v>
      </c>
      <c r="AM36" s="126">
        <f ca="1">OFFSET(IND!AP$27,$E36,0)</f>
        <v>3.8775786725007362</v>
      </c>
      <c r="AQ36" s="4"/>
    </row>
    <row r="37" spans="1:43">
      <c r="A37" s="35" t="s">
        <v>337</v>
      </c>
      <c r="B37">
        <v>1.594535370916</v>
      </c>
      <c r="E37" s="129">
        <f ca="1">MATCH(F37,IND!$D$28:$D$261,0)</f>
        <v>52</v>
      </c>
      <c r="F37" s="4" t="str">
        <f t="shared" si="0"/>
        <v>IMIL</v>
      </c>
      <c r="G37" s="126">
        <f ca="1">OFFSET(IND!J$27,$E37,0)</f>
        <v>1.4429062223319464</v>
      </c>
      <c r="H37" s="126">
        <f ca="1">OFFSET(IND!K$27,$E37,0)</f>
        <v>1.4832477715602643</v>
      </c>
      <c r="I37" s="126">
        <f ca="1">OFFSET(IND!L$27,$E37,0)</f>
        <v>1.4950312243067001</v>
      </c>
      <c r="J37" s="126">
        <f ca="1">OFFSET(IND!M$27,$E37,0)</f>
        <v>0.97987194665554811</v>
      </c>
      <c r="K37" s="126">
        <f ca="1">OFFSET(IND!N$27,$E37,0)</f>
        <v>0.97987194665554811</v>
      </c>
      <c r="L37" s="126">
        <f ca="1">OFFSET(IND!O$27,$E37,0)</f>
        <v>0.97987194665554811</v>
      </c>
      <c r="M37" s="126">
        <f ca="1">OFFSET(IND!P$27,$E37,0)</f>
        <v>0.97689680904698628</v>
      </c>
      <c r="N37" s="126">
        <f ca="1">OFFSET(IND!Q$27,$E37,0)</f>
        <v>0.96695879856407174</v>
      </c>
      <c r="O37" s="203">
        <f ca="1">OFFSET(IND!R$27,$E37,0)</f>
        <v>0.8905934944138012</v>
      </c>
      <c r="P37" s="126">
        <f ca="1">OFFSET(IND!S$27,$E37,0)</f>
        <v>0.96357922805260565</v>
      </c>
      <c r="Q37" s="126">
        <f ca="1">OFFSET(IND!T$27,$E37,0)</f>
        <v>0.97214217402596825</v>
      </c>
      <c r="R37" s="126">
        <f ca="1">OFFSET(IND!U$27,$E37,0)</f>
        <v>0.98200971457109387</v>
      </c>
      <c r="S37" s="126">
        <f ca="1">OFFSET(IND!V$27,$E37,0)</f>
        <v>0.99357317234550857</v>
      </c>
      <c r="T37" s="203">
        <f ca="1">OFFSET(IND!W$27,$E37,0)</f>
        <v>1.0048227675061814</v>
      </c>
      <c r="U37" s="126">
        <f ca="1">OFFSET(IND!X$27,$E37,0)</f>
        <v>1.0231635524541782</v>
      </c>
      <c r="V37" s="126">
        <f ca="1">OFFSET(IND!Y$27,$E37,0)</f>
        <v>1.041550407212563</v>
      </c>
      <c r="W37" s="126">
        <f ca="1">OFFSET(IND!Z$27,$E37,0)</f>
        <v>1.0620113348095876</v>
      </c>
      <c r="X37" s="126">
        <f ca="1">OFFSET(IND!AA$27,$E37,0)</f>
        <v>1.0859703339917237</v>
      </c>
      <c r="Y37" s="205">
        <f ca="1">OFFSET(IND!AB$27,$E37,0)</f>
        <v>1.1069437553951758</v>
      </c>
      <c r="Z37" s="126">
        <f ca="1">OFFSET(IND!AC$27,$E37,0)</f>
        <v>1.1341953853518645</v>
      </c>
      <c r="AA37" s="126">
        <f ca="1">OFFSET(IND!AD$27,$E37,0)</f>
        <v>1.1644852855497592</v>
      </c>
      <c r="AB37" s="126">
        <f ca="1">OFFSET(IND!AE$27,$E37,0)</f>
        <v>1.1950540522489339</v>
      </c>
      <c r="AC37" s="126">
        <f ca="1">OFFSET(IND!AF$27,$E37,0)</f>
        <v>1.2260806890508067</v>
      </c>
      <c r="AD37" s="126">
        <f ca="1">OFFSET(IND!AG$27,$E37,0)</f>
        <v>1.2642102566374467</v>
      </c>
      <c r="AE37" s="126">
        <f ca="1">OFFSET(IND!AH$27,$E37,0)</f>
        <v>1.2986616892539888</v>
      </c>
      <c r="AF37" s="126">
        <f ca="1">OFFSET(IND!AI$27,$E37,0)</f>
        <v>1.3336097466491039</v>
      </c>
      <c r="AG37" s="126">
        <f ca="1">OFFSET(IND!AJ$27,$E37,0)</f>
        <v>1.3674371437294794</v>
      </c>
      <c r="AH37" s="126">
        <f ca="1">OFFSET(IND!AK$27,$E37,0)</f>
        <v>1.4020361173366029</v>
      </c>
      <c r="AI37" s="126">
        <f ca="1">OFFSET(IND!AL$27,$E37,0)</f>
        <v>1.4383170892293207</v>
      </c>
      <c r="AJ37" s="126">
        <f ca="1">OFFSET(IND!AM$27,$E37,0)</f>
        <v>1.6273612001041389</v>
      </c>
      <c r="AK37" s="126">
        <f ca="1">OFFSET(IND!AN$27,$E37,0)</f>
        <v>1.83221137549417</v>
      </c>
      <c r="AL37" s="126">
        <f ca="1">OFFSET(IND!AO$27,$E37,0)</f>
        <v>2.2234713176731447</v>
      </c>
      <c r="AM37" s="126">
        <f ca="1">OFFSET(IND!AP$27,$E37,0)</f>
        <v>2.6173656039379973</v>
      </c>
      <c r="AQ37" s="4"/>
    </row>
    <row r="38" spans="1:43">
      <c r="A38" s="35" t="s">
        <v>338</v>
      </c>
      <c r="B38">
        <v>31.93143244434</v>
      </c>
      <c r="E38" s="129">
        <f ca="1">MATCH(F38,IND!$D$28:$D$261,0)</f>
        <v>57</v>
      </c>
      <c r="F38" s="4" t="str">
        <f t="shared" si="0"/>
        <v>IMIO</v>
      </c>
      <c r="G38" s="126">
        <f ca="1">OFFSET(IND!J$27,$E38,0)</f>
        <v>28.894976807848312</v>
      </c>
      <c r="H38" s="126">
        <f ca="1">OFFSET(IND!K$27,$E38,0)</f>
        <v>29.702838130575874</v>
      </c>
      <c r="I38" s="126">
        <f ca="1">OFFSET(IND!L$27,$E38,0)</f>
        <v>29.938808139267341</v>
      </c>
      <c r="J38" s="126">
        <f ca="1">OFFSET(IND!M$27,$E38,0)</f>
        <v>19.622465226821674</v>
      </c>
      <c r="K38" s="126">
        <f ca="1">OFFSET(IND!N$27,$E38,0)</f>
        <v>19.622465226821674</v>
      </c>
      <c r="L38" s="126">
        <f ca="1">OFFSET(IND!O$27,$E38,0)</f>
        <v>19.622465226821674</v>
      </c>
      <c r="M38" s="126">
        <f ca="1">OFFSET(IND!P$27,$E38,0)</f>
        <v>19.562886488530133</v>
      </c>
      <c r="N38" s="126">
        <f ca="1">OFFSET(IND!Q$27,$E38,0)</f>
        <v>19.363872458390407</v>
      </c>
      <c r="O38" s="203">
        <f ca="1">OFFSET(IND!R$27,$E38,0)</f>
        <v>17.834615977133986</v>
      </c>
      <c r="P38" s="126">
        <f ca="1">OFFSET(IND!S$27,$E38,0)</f>
        <v>19.296194732674124</v>
      </c>
      <c r="Q38" s="126">
        <f ca="1">OFFSET(IND!T$27,$E38,0)</f>
        <v>19.467672352964161</v>
      </c>
      <c r="R38" s="126">
        <f ca="1">OFFSET(IND!U$27,$E38,0)</f>
        <v>19.665275184519707</v>
      </c>
      <c r="S38" s="126">
        <f ca="1">OFFSET(IND!V$27,$E38,0)</f>
        <v>19.896839675017397</v>
      </c>
      <c r="T38" s="203">
        <f ca="1">OFFSET(IND!W$27,$E38,0)</f>
        <v>20.122118897072443</v>
      </c>
      <c r="U38" s="126">
        <f ca="1">OFFSET(IND!X$27,$E38,0)</f>
        <v>20.489403026496749</v>
      </c>
      <c r="V38" s="126">
        <f ca="1">OFFSET(IND!Y$27,$E38,0)</f>
        <v>20.857609728768892</v>
      </c>
      <c r="W38" s="126">
        <f ca="1">OFFSET(IND!Z$27,$E38,0)</f>
        <v>21.267350860405013</v>
      </c>
      <c r="X38" s="126">
        <f ca="1">OFFSET(IND!AA$27,$E38,0)</f>
        <v>21.747142765791789</v>
      </c>
      <c r="Y38" s="205">
        <f ca="1">OFFSET(IND!AB$27,$E38,0)</f>
        <v>22.167146862838756</v>
      </c>
      <c r="Z38" s="126">
        <f ca="1">OFFSET(IND!AC$27,$E38,0)</f>
        <v>22.71287547873035</v>
      </c>
      <c r="AA38" s="126">
        <f ca="1">OFFSET(IND!AD$27,$E38,0)</f>
        <v>23.319447097997269</v>
      </c>
      <c r="AB38" s="126">
        <f ca="1">OFFSET(IND!AE$27,$E38,0)</f>
        <v>23.931603169643882</v>
      </c>
      <c r="AC38" s="126">
        <f ca="1">OFFSET(IND!AF$27,$E38,0)</f>
        <v>24.552928337517059</v>
      </c>
      <c r="AD38" s="126">
        <f ca="1">OFFSET(IND!AG$27,$E38,0)</f>
        <v>25.316493532577798</v>
      </c>
      <c r="AE38" s="126">
        <f ca="1">OFFSET(IND!AH$27,$E38,0)</f>
        <v>26.006402087302376</v>
      </c>
      <c r="AF38" s="126">
        <f ca="1">OFFSET(IND!AI$27,$E38,0)</f>
        <v>26.706255821579841</v>
      </c>
      <c r="AG38" s="126">
        <f ca="1">OFFSET(IND!AJ$27,$E38,0)</f>
        <v>27.383667727481555</v>
      </c>
      <c r="AH38" s="126">
        <f ca="1">OFFSET(IND!AK$27,$E38,0)</f>
        <v>28.076530870269494</v>
      </c>
      <c r="AI38" s="126">
        <f ca="1">OFFSET(IND!AL$27,$E38,0)</f>
        <v>28.803076937630689</v>
      </c>
      <c r="AJ38" s="126">
        <f ca="1">OFFSET(IND!AM$27,$E38,0)</f>
        <v>32.58878741198162</v>
      </c>
      <c r="AK38" s="126">
        <f ca="1">OFFSET(IND!AN$27,$E38,0)</f>
        <v>36.691022869399227</v>
      </c>
      <c r="AL38" s="126">
        <f ca="1">OFFSET(IND!AO$27,$E38,0)</f>
        <v>44.5262146373232</v>
      </c>
      <c r="AM38" s="126">
        <f ca="1">OFFSET(IND!AP$27,$E38,0)</f>
        <v>52.414160569091806</v>
      </c>
      <c r="AQ38" s="4"/>
    </row>
    <row r="39" spans="1:43">
      <c r="A39" s="35" t="s">
        <v>339</v>
      </c>
      <c r="B39">
        <v>16.901755910559999</v>
      </c>
      <c r="E39" s="129">
        <f ca="1">MATCH(F39,IND!$D$28:$D$261,0)</f>
        <v>55</v>
      </c>
      <c r="F39" s="4" t="str">
        <f t="shared" si="0"/>
        <v>IMIP</v>
      </c>
      <c r="G39" s="126">
        <f ca="1">OFFSET(IND!J$27,$E39,0)</f>
        <v>15.294517272248457</v>
      </c>
      <c r="H39" s="126">
        <f ca="1">OFFSET(IND!K$27,$E39,0)</f>
        <v>15.722129622872741</v>
      </c>
      <c r="I39" s="126">
        <f ca="1">OFFSET(IND!L$27,$E39,0)</f>
        <v>15.847031864451422</v>
      </c>
      <c r="J39" s="126">
        <f ca="1">OFFSET(IND!M$27,$E39,0)</f>
        <v>10.386446590059307</v>
      </c>
      <c r="K39" s="126">
        <f ca="1">OFFSET(IND!N$27,$E39,0)</f>
        <v>10.386446590059307</v>
      </c>
      <c r="L39" s="126">
        <f ca="1">OFFSET(IND!O$27,$E39,0)</f>
        <v>10.386446590059307</v>
      </c>
      <c r="M39" s="126">
        <f ca="1">OFFSET(IND!P$27,$E39,0)</f>
        <v>10.354910726648916</v>
      </c>
      <c r="N39" s="126">
        <f ca="1">OFFSET(IND!Q$27,$E39,0)</f>
        <v>10.249569803843084</v>
      </c>
      <c r="O39" s="203">
        <f ca="1">OFFSET(IND!R$27,$E39,0)</f>
        <v>9.4401128583742295</v>
      </c>
      <c r="P39" s="126">
        <f ca="1">OFFSET(IND!S$27,$E39,0)</f>
        <v>10.21374703257742</v>
      </c>
      <c r="Q39" s="126">
        <f ca="1">OFFSET(IND!T$27,$E39,0)</f>
        <v>10.304512546693275</v>
      </c>
      <c r="R39" s="126">
        <f ca="1">OFFSET(IND!U$27,$E39,0)</f>
        <v>10.409106502257572</v>
      </c>
      <c r="S39" s="126">
        <f ca="1">OFFSET(IND!V$27,$E39,0)</f>
        <v>10.531676841147561</v>
      </c>
      <c r="T39" s="203">
        <f ca="1">OFFSET(IND!W$27,$E39,0)</f>
        <v>10.650920299126865</v>
      </c>
      <c r="U39" s="126">
        <f ca="1">OFFSET(IND!X$27,$E39,0)</f>
        <v>10.84532895010654</v>
      </c>
      <c r="V39" s="126">
        <f ca="1">OFFSET(IND!Y$27,$E39,0)</f>
        <v>11.040225931859069</v>
      </c>
      <c r="W39" s="126">
        <f ca="1">OFFSET(IND!Z$27,$E39,0)</f>
        <v>11.257107670738234</v>
      </c>
      <c r="X39" s="126">
        <f ca="1">OFFSET(IND!AA$27,$E39,0)</f>
        <v>11.511068268555011</v>
      </c>
      <c r="Y39" s="205">
        <f ca="1">OFFSET(IND!AB$27,$E39,0)</f>
        <v>11.73338233924688</v>
      </c>
      <c r="Z39" s="126">
        <f ca="1">OFFSET(IND!AC$27,$E39,0)</f>
        <v>12.022244164512204</v>
      </c>
      <c r="AA39" s="126">
        <f ca="1">OFFSET(IND!AD$27,$E39,0)</f>
        <v>12.343311046462903</v>
      </c>
      <c r="AB39" s="126">
        <f ca="1">OFFSET(IND!AE$27,$E39,0)</f>
        <v>12.66733385753392</v>
      </c>
      <c r="AC39" s="126">
        <f ca="1">OFFSET(IND!AF$27,$E39,0)</f>
        <v>12.996210000086762</v>
      </c>
      <c r="AD39" s="126">
        <f ca="1">OFFSET(IND!AG$27,$E39,0)</f>
        <v>13.400375787863835</v>
      </c>
      <c r="AE39" s="126">
        <f ca="1">OFFSET(IND!AH$27,$E39,0)</f>
        <v>13.765554080847998</v>
      </c>
      <c r="AF39" s="126">
        <f ca="1">OFFSET(IND!AI$27,$E39,0)</f>
        <v>14.13599649712455</v>
      </c>
      <c r="AG39" s="126">
        <f ca="1">OFFSET(IND!AJ$27,$E39,0)</f>
        <v>14.494560138277098</v>
      </c>
      <c r="AH39" s="126">
        <f ca="1">OFFSET(IND!AK$27,$E39,0)</f>
        <v>14.861302336242669</v>
      </c>
      <c r="AI39" s="126">
        <f ca="1">OFFSET(IND!AL$27,$E39,0)</f>
        <v>15.245873379515553</v>
      </c>
      <c r="AJ39" s="126">
        <f ca="1">OFFSET(IND!AM$27,$E39,0)</f>
        <v>17.24970313244221</v>
      </c>
      <c r="AK39" s="126">
        <f ca="1">OFFSET(IND!AN$27,$E39,0)</f>
        <v>19.421074006886453</v>
      </c>
      <c r="AL39" s="126">
        <f ca="1">OFFSET(IND!AO$27,$E39,0)</f>
        <v>23.568351114004358</v>
      </c>
      <c r="AM39" s="126">
        <f ca="1">OFFSET(IND!AP$27,$E39,0)</f>
        <v>27.743551741375292</v>
      </c>
      <c r="AQ39" s="4"/>
    </row>
    <row r="40" spans="1:43">
      <c r="A40" s="35" t="s">
        <v>340</v>
      </c>
      <c r="B40">
        <v>28.149155918999998</v>
      </c>
      <c r="E40" s="129">
        <f ca="1">MATCH(F40,IND!$D$28:$D$261,0)</f>
        <v>67</v>
      </c>
      <c r="F40" s="4" t="str">
        <f t="shared" si="0"/>
        <v>IMIR</v>
      </c>
      <c r="G40" s="126">
        <f ca="1">OFFSET(IND!J$27,$E40,0)</f>
        <v>51.488523217763458</v>
      </c>
      <c r="H40" s="126">
        <f ca="1">OFFSET(IND!K$27,$E40,0)</f>
        <v>52.928067078573662</v>
      </c>
      <c r="I40" s="126">
        <f ca="1">OFFSET(IND!L$27,$E40,0)</f>
        <v>53.348546643309163</v>
      </c>
      <c r="J40" s="126">
        <f ca="1">OFFSET(IND!M$27,$E40,0)</f>
        <v>24.736354927066468</v>
      </c>
      <c r="K40" s="126">
        <f ca="1">OFFSET(IND!N$27,$E40,0)</f>
        <v>24.736354927066468</v>
      </c>
      <c r="L40" s="126">
        <f ca="1">OFFSET(IND!O$27,$E40,0)</f>
        <v>24.736354927066468</v>
      </c>
      <c r="M40" s="126">
        <f ca="1">OFFSET(IND!P$27,$E40,0)</f>
        <v>24.661249133811097</v>
      </c>
      <c r="N40" s="126">
        <f ca="1">OFFSET(IND!Q$27,$E40,0)</f>
        <v>24.41036925566647</v>
      </c>
      <c r="O40" s="203">
        <f ca="1">OFFSET(IND!R$27,$E40,0)</f>
        <v>22.482567083125542</v>
      </c>
      <c r="P40" s="126">
        <f ca="1">OFFSET(IND!S$27,$E40,0)</f>
        <v>24.325053765251617</v>
      </c>
      <c r="Q40" s="126">
        <f ca="1">OFFSET(IND!T$27,$E40,0)</f>
        <v>24.541220858861504</v>
      </c>
      <c r="R40" s="126">
        <f ca="1">OFFSET(IND!U$27,$E40,0)</f>
        <v>24.790321760274747</v>
      </c>
      <c r="S40" s="126">
        <f ca="1">OFFSET(IND!V$27,$E40,0)</f>
        <v>25.082235205361481</v>
      </c>
      <c r="T40" s="203">
        <f ca="1">OFFSET(IND!W$27,$E40,0)</f>
        <v>25.366225352880253</v>
      </c>
      <c r="U40" s="126">
        <f ca="1">OFFSET(IND!X$27,$E40,0)</f>
        <v>25.829228878660476</v>
      </c>
      <c r="V40" s="126">
        <f ca="1">OFFSET(IND!Y$27,$E40,0)</f>
        <v>26.293395412714453</v>
      </c>
      <c r="W40" s="126">
        <f ca="1">OFFSET(IND!Z$27,$E40,0)</f>
        <v>26.80992083106581</v>
      </c>
      <c r="X40" s="126">
        <f ca="1">OFFSET(IND!AA$27,$E40,0)</f>
        <v>27.414753237473043</v>
      </c>
      <c r="Y40" s="205">
        <f ca="1">OFFSET(IND!AB$27,$E40,0)</f>
        <v>27.944216293989239</v>
      </c>
      <c r="Z40" s="126">
        <f ca="1">OFFSET(IND!AC$27,$E40,0)</f>
        <v>28.632169442612948</v>
      </c>
      <c r="AA40" s="126">
        <f ca="1">OFFSET(IND!AD$27,$E40,0)</f>
        <v>29.396822134791641</v>
      </c>
      <c r="AB40" s="126">
        <f ca="1">OFFSET(IND!AE$27,$E40,0)</f>
        <v>30.168514665978357</v>
      </c>
      <c r="AC40" s="126">
        <f ca="1">OFFSET(IND!AF$27,$E40,0)</f>
        <v>30.951765888491519</v>
      </c>
      <c r="AD40" s="126">
        <f ca="1">OFFSET(IND!AG$27,$E40,0)</f>
        <v>31.914326884607323</v>
      </c>
      <c r="AE40" s="126">
        <f ca="1">OFFSET(IND!AH$27,$E40,0)</f>
        <v>32.784035286666793</v>
      </c>
      <c r="AF40" s="126">
        <f ca="1">OFFSET(IND!AI$27,$E40,0)</f>
        <v>33.666280721580691</v>
      </c>
      <c r="AG40" s="126">
        <f ca="1">OFFSET(IND!AJ$27,$E40,0)</f>
        <v>34.520235672832221</v>
      </c>
      <c r="AH40" s="126">
        <f ca="1">OFFSET(IND!AK$27,$E40,0)</f>
        <v>35.393668670051056</v>
      </c>
      <c r="AI40" s="126">
        <f ca="1">OFFSET(IND!AL$27,$E40,0)</f>
        <v>36.309562834487899</v>
      </c>
      <c r="AJ40" s="126">
        <f ca="1">OFFSET(IND!AM$27,$E40,0)</f>
        <v>41.08188256405257</v>
      </c>
      <c r="AK40" s="126">
        <f ca="1">OFFSET(IND!AN$27,$E40,0)</f>
        <v>46.25321812745441</v>
      </c>
      <c r="AL40" s="126">
        <f ca="1">OFFSET(IND!AO$27,$E40,0)</f>
        <v>56.130370781447908</v>
      </c>
      <c r="AM40" s="126">
        <f ca="1">OFFSET(IND!AP$27,$E40,0)</f>
        <v>66.074026074414505</v>
      </c>
      <c r="AQ40" s="4"/>
    </row>
    <row r="41" spans="1:43">
      <c r="A41" s="35" t="s">
        <v>341</v>
      </c>
      <c r="B41">
        <v>5.2585839407999997E-2</v>
      </c>
      <c r="E41" s="129">
        <f ca="1">MATCH(F41,IND!$D$28:$D$261,0)</f>
        <v>60</v>
      </c>
      <c r="F41" s="4" t="str">
        <f t="shared" si="0"/>
        <v>IMIS</v>
      </c>
      <c r="G41" s="126">
        <f ca="1">OFFSET(IND!J$27,$E41,0)</f>
        <v>20.275122960000004</v>
      </c>
      <c r="H41" s="126">
        <f ca="1">OFFSET(IND!K$27,$E41,0)</f>
        <v>20.841985766703509</v>
      </c>
      <c r="I41" s="126">
        <f ca="1">OFFSET(IND!L$27,$E41,0)</f>
        <v>21.007561983390151</v>
      </c>
      <c r="J41" s="126">
        <f ca="1">OFFSET(IND!M$27,$E41,0)</f>
        <v>24.5131771912</v>
      </c>
      <c r="K41" s="126">
        <f ca="1">OFFSET(IND!N$27,$E41,0)</f>
        <v>24.5131771912</v>
      </c>
      <c r="L41" s="126">
        <f ca="1">OFFSET(IND!O$27,$E41,0)</f>
        <v>24.5131771912</v>
      </c>
      <c r="M41" s="126">
        <f ca="1">OFFSET(IND!P$27,$E41,0)</f>
        <v>24.438749021666418</v>
      </c>
      <c r="N41" s="126">
        <f ca="1">OFFSET(IND!Q$27,$E41,0)</f>
        <v>24.190132646101045</v>
      </c>
      <c r="O41" s="203">
        <f ca="1">OFFSET(IND!R$27,$E41,0)</f>
        <v>22.279723598995723</v>
      </c>
      <c r="P41" s="126">
        <f ca="1">OFFSET(IND!S$27,$E41,0)</f>
        <v>24.105586893913237</v>
      </c>
      <c r="Q41" s="126">
        <f ca="1">OFFSET(IND!T$27,$E41,0)</f>
        <v>24.319803672585337</v>
      </c>
      <c r="R41" s="126">
        <f ca="1">OFFSET(IND!U$27,$E41,0)</f>
        <v>24.566657121803477</v>
      </c>
      <c r="S41" s="126">
        <f ca="1">OFFSET(IND!V$27,$E41,0)</f>
        <v>24.85593684895014</v>
      </c>
      <c r="T41" s="203">
        <f ca="1">OFFSET(IND!W$27,$E41,0)</f>
        <v>25.13736476455081</v>
      </c>
      <c r="U41" s="126">
        <f ca="1">OFFSET(IND!X$27,$E41,0)</f>
        <v>25.596190953820198</v>
      </c>
      <c r="V41" s="126">
        <f ca="1">OFFSET(IND!Y$27,$E41,0)</f>
        <v>26.056169658404528</v>
      </c>
      <c r="W41" s="126">
        <f ca="1">OFFSET(IND!Z$27,$E41,0)</f>
        <v>26.568034852008743</v>
      </c>
      <c r="X41" s="126">
        <f ca="1">OFFSET(IND!AA$27,$E41,0)</f>
        <v>27.167410305383136</v>
      </c>
      <c r="Y41" s="205">
        <f ca="1">OFFSET(IND!AB$27,$E41,0)</f>
        <v>27.692096410463819</v>
      </c>
      <c r="Z41" s="126">
        <f ca="1">OFFSET(IND!AC$27,$E41,0)</f>
        <v>28.37384266940856</v>
      </c>
      <c r="AA41" s="126">
        <f ca="1">OFFSET(IND!AD$27,$E41,0)</f>
        <v>29.131596468962702</v>
      </c>
      <c r="AB41" s="126">
        <f ca="1">OFFSET(IND!AE$27,$E41,0)</f>
        <v>29.896326592292517</v>
      </c>
      <c r="AC41" s="126">
        <f ca="1">OFFSET(IND!AF$27,$E41,0)</f>
        <v>30.672511121472301</v>
      </c>
      <c r="AD41" s="126">
        <f ca="1">OFFSET(IND!AG$27,$E41,0)</f>
        <v>31.62638764550724</v>
      </c>
      <c r="AE41" s="126">
        <f ca="1">OFFSET(IND!AH$27,$E41,0)</f>
        <v>32.488249315394249</v>
      </c>
      <c r="AF41" s="126">
        <f ca="1">OFFSET(IND!AI$27,$E41,0)</f>
        <v>33.362534905811124</v>
      </c>
      <c r="AG41" s="126">
        <f ca="1">OFFSET(IND!AJ$27,$E41,0)</f>
        <v>34.20878525656213</v>
      </c>
      <c r="AH41" s="126">
        <f ca="1">OFFSET(IND!AK$27,$E41,0)</f>
        <v>35.07433791735609</v>
      </c>
      <c r="AI41" s="126">
        <f ca="1">OFFSET(IND!AL$27,$E41,0)</f>
        <v>35.981968649831558</v>
      </c>
      <c r="AJ41" s="126">
        <f ca="1">OFFSET(IND!AM$27,$E41,0)</f>
        <v>40.711231287305843</v>
      </c>
      <c r="AK41" s="126">
        <f ca="1">OFFSET(IND!AN$27,$E41,0)</f>
        <v>45.835909735467837</v>
      </c>
      <c r="AL41" s="126">
        <f ca="1">OFFSET(IND!AO$27,$E41,0)</f>
        <v>55.623948185989349</v>
      </c>
      <c r="AM41" s="126">
        <f ca="1">OFFSET(IND!AP$27,$E41,0)</f>
        <v>65.477889271625713</v>
      </c>
      <c r="AQ41" s="4"/>
    </row>
    <row r="42" spans="1:43">
      <c r="A42" s="35" t="s">
        <v>342</v>
      </c>
      <c r="B42" t="s">
        <v>386</v>
      </c>
      <c r="E42" s="129">
        <f ca="1">MATCH(F42,IND!$D$28:$D$261,0)</f>
        <v>135</v>
      </c>
      <c r="F42" s="4" t="str">
        <f t="shared" si="0"/>
        <v>INFA</v>
      </c>
      <c r="G42" s="126">
        <f ca="1">OFFSET(IND!J$27,$E42,0)</f>
        <v>0</v>
      </c>
      <c r="H42" s="126">
        <f ca="1">OFFSET(IND!K$27,$E42,0)</f>
        <v>0</v>
      </c>
      <c r="I42" s="126">
        <f ca="1">OFFSET(IND!L$27,$E42,0)</f>
        <v>0</v>
      </c>
      <c r="J42" s="126">
        <f ca="1">OFFSET(IND!M$27,$E42,0)</f>
        <v>0</v>
      </c>
      <c r="K42" s="126">
        <f ca="1">OFFSET(IND!N$27,$E42,0)</f>
        <v>0</v>
      </c>
      <c r="L42" s="126">
        <f ca="1">OFFSET(IND!O$27,$E42,0)</f>
        <v>0</v>
      </c>
      <c r="M42" s="126">
        <f ca="1">OFFSET(IND!P$27,$E42,0)</f>
        <v>0</v>
      </c>
      <c r="N42" s="126">
        <f ca="1">OFFSET(IND!Q$27,$E42,0)</f>
        <v>0</v>
      </c>
      <c r="O42" s="203">
        <f ca="1">OFFSET(IND!R$27,$E42,0)</f>
        <v>0</v>
      </c>
      <c r="P42" s="126">
        <f ca="1">OFFSET(IND!S$27,$E42,0)</f>
        <v>0</v>
      </c>
      <c r="Q42" s="126">
        <f ca="1">OFFSET(IND!T$27,$E42,0)</f>
        <v>0</v>
      </c>
      <c r="R42" s="126">
        <f ca="1">OFFSET(IND!U$27,$E42,0)</f>
        <v>0</v>
      </c>
      <c r="S42" s="126">
        <f ca="1">OFFSET(IND!V$27,$E42,0)</f>
        <v>0</v>
      </c>
      <c r="T42" s="203">
        <f ca="1">OFFSET(IND!W$27,$E42,0)</f>
        <v>0</v>
      </c>
      <c r="U42" s="126">
        <f ca="1">OFFSET(IND!X$27,$E42,0)</f>
        <v>0</v>
      </c>
      <c r="V42" s="126">
        <f ca="1">OFFSET(IND!Y$27,$E42,0)</f>
        <v>0</v>
      </c>
      <c r="W42" s="126">
        <f ca="1">OFFSET(IND!Z$27,$E42,0)</f>
        <v>0</v>
      </c>
      <c r="X42" s="126">
        <f ca="1">OFFSET(IND!AA$27,$E42,0)</f>
        <v>0</v>
      </c>
      <c r="Y42" s="205">
        <f ca="1">OFFSET(IND!AB$27,$E42,0)</f>
        <v>0</v>
      </c>
      <c r="Z42" s="126">
        <f ca="1">OFFSET(IND!AC$27,$E42,0)</f>
        <v>0</v>
      </c>
      <c r="AA42" s="126">
        <f ca="1">OFFSET(IND!AD$27,$E42,0)</f>
        <v>0</v>
      </c>
      <c r="AB42" s="126">
        <f ca="1">OFFSET(IND!AE$27,$E42,0)</f>
        <v>0</v>
      </c>
      <c r="AC42" s="126">
        <f ca="1">OFFSET(IND!AF$27,$E42,0)</f>
        <v>0</v>
      </c>
      <c r="AD42" s="126">
        <f ca="1">OFFSET(IND!AG$27,$E42,0)</f>
        <v>0</v>
      </c>
      <c r="AE42" s="126">
        <f ca="1">OFFSET(IND!AH$27,$E42,0)</f>
        <v>0</v>
      </c>
      <c r="AF42" s="126">
        <f ca="1">OFFSET(IND!AI$27,$E42,0)</f>
        <v>0</v>
      </c>
      <c r="AG42" s="126">
        <f ca="1">OFFSET(IND!AJ$27,$E42,0)</f>
        <v>0</v>
      </c>
      <c r="AH42" s="126">
        <f ca="1">OFFSET(IND!AK$27,$E42,0)</f>
        <v>0</v>
      </c>
      <c r="AI42" s="126">
        <f ca="1">OFFSET(IND!AL$27,$E42,0)</f>
        <v>0</v>
      </c>
      <c r="AJ42" s="126">
        <f ca="1">OFFSET(IND!AM$27,$E42,0)</f>
        <v>0</v>
      </c>
      <c r="AK42" s="126">
        <f ca="1">OFFSET(IND!AN$27,$E42,0)</f>
        <v>0</v>
      </c>
      <c r="AL42" s="126">
        <f ca="1">OFFSET(IND!AO$27,$E42,0)</f>
        <v>0</v>
      </c>
      <c r="AM42" s="126">
        <f ca="1">OFFSET(IND!AP$27,$E42,0)</f>
        <v>0</v>
      </c>
      <c r="AQ42" s="4"/>
    </row>
    <row r="43" spans="1:43">
      <c r="A43" s="35" t="s">
        <v>343</v>
      </c>
      <c r="B43" t="s">
        <v>386</v>
      </c>
      <c r="E43" s="129">
        <f ca="1">MATCH(F43,IND!$D$28:$D$261,0)</f>
        <v>137</v>
      </c>
      <c r="F43" s="4" t="str">
        <f t="shared" si="0"/>
        <v>INFC</v>
      </c>
      <c r="G43" s="126">
        <f ca="1">OFFSET(IND!J$27,$E43,0)</f>
        <v>0</v>
      </c>
      <c r="H43" s="126">
        <f ca="1">OFFSET(IND!K$27,$E43,0)</f>
        <v>0</v>
      </c>
      <c r="I43" s="126">
        <f ca="1">OFFSET(IND!L$27,$E43,0)</f>
        <v>0</v>
      </c>
      <c r="J43" s="126">
        <f ca="1">OFFSET(IND!M$27,$E43,0)</f>
        <v>0</v>
      </c>
      <c r="K43" s="126">
        <f ca="1">OFFSET(IND!N$27,$E43,0)</f>
        <v>0</v>
      </c>
      <c r="L43" s="126">
        <f ca="1">OFFSET(IND!O$27,$E43,0)</f>
        <v>0</v>
      </c>
      <c r="M43" s="126">
        <f ca="1">OFFSET(IND!P$27,$E43,0)</f>
        <v>0</v>
      </c>
      <c r="N43" s="126">
        <f ca="1">OFFSET(IND!Q$27,$E43,0)</f>
        <v>0</v>
      </c>
      <c r="O43" s="203">
        <f ca="1">OFFSET(IND!R$27,$E43,0)</f>
        <v>0</v>
      </c>
      <c r="P43" s="126">
        <f ca="1">OFFSET(IND!S$27,$E43,0)</f>
        <v>0</v>
      </c>
      <c r="Q43" s="126">
        <f ca="1">OFFSET(IND!T$27,$E43,0)</f>
        <v>0</v>
      </c>
      <c r="R43" s="126">
        <f ca="1">OFFSET(IND!U$27,$E43,0)</f>
        <v>0</v>
      </c>
      <c r="S43" s="126">
        <f ca="1">OFFSET(IND!V$27,$E43,0)</f>
        <v>0</v>
      </c>
      <c r="T43" s="203">
        <f ca="1">OFFSET(IND!W$27,$E43,0)</f>
        <v>0</v>
      </c>
      <c r="U43" s="126">
        <f ca="1">OFFSET(IND!X$27,$E43,0)</f>
        <v>0</v>
      </c>
      <c r="V43" s="126">
        <f ca="1">OFFSET(IND!Y$27,$E43,0)</f>
        <v>0</v>
      </c>
      <c r="W43" s="126">
        <f ca="1">OFFSET(IND!Z$27,$E43,0)</f>
        <v>0</v>
      </c>
      <c r="X43" s="126">
        <f ca="1">OFFSET(IND!AA$27,$E43,0)</f>
        <v>0</v>
      </c>
      <c r="Y43" s="205">
        <f ca="1">OFFSET(IND!AB$27,$E43,0)</f>
        <v>0</v>
      </c>
      <c r="Z43" s="126">
        <f ca="1">OFFSET(IND!AC$27,$E43,0)</f>
        <v>0</v>
      </c>
      <c r="AA43" s="126">
        <f ca="1">OFFSET(IND!AD$27,$E43,0)</f>
        <v>0</v>
      </c>
      <c r="AB43" s="126">
        <f ca="1">OFFSET(IND!AE$27,$E43,0)</f>
        <v>0</v>
      </c>
      <c r="AC43" s="126">
        <f ca="1">OFFSET(IND!AF$27,$E43,0)</f>
        <v>0</v>
      </c>
      <c r="AD43" s="126">
        <f ca="1">OFFSET(IND!AG$27,$E43,0)</f>
        <v>0</v>
      </c>
      <c r="AE43" s="126">
        <f ca="1">OFFSET(IND!AH$27,$E43,0)</f>
        <v>0</v>
      </c>
      <c r="AF43" s="126">
        <f ca="1">OFFSET(IND!AI$27,$E43,0)</f>
        <v>0</v>
      </c>
      <c r="AG43" s="126">
        <f ca="1">OFFSET(IND!AJ$27,$E43,0)</f>
        <v>0</v>
      </c>
      <c r="AH43" s="126">
        <f ca="1">OFFSET(IND!AK$27,$E43,0)</f>
        <v>0</v>
      </c>
      <c r="AI43" s="126">
        <f ca="1">OFFSET(IND!AL$27,$E43,0)</f>
        <v>0</v>
      </c>
      <c r="AJ43" s="126">
        <f ca="1">OFFSET(IND!AM$27,$E43,0)</f>
        <v>0</v>
      </c>
      <c r="AK43" s="126">
        <f ca="1">OFFSET(IND!AN$27,$E43,0)</f>
        <v>0</v>
      </c>
      <c r="AL43" s="126">
        <f ca="1">OFFSET(IND!AO$27,$E43,0)</f>
        <v>0</v>
      </c>
      <c r="AM43" s="126">
        <f ca="1">OFFSET(IND!AP$27,$E43,0)</f>
        <v>0</v>
      </c>
      <c r="AQ43" s="4"/>
    </row>
    <row r="44" spans="1:43">
      <c r="A44" s="35" t="s">
        <v>344</v>
      </c>
      <c r="B44">
        <v>55.015944485879999</v>
      </c>
      <c r="E44" s="129">
        <f ca="1">MATCH(F44,IND!$D$28:$D$261,0)</f>
        <v>142</v>
      </c>
      <c r="F44" s="4" t="str">
        <f t="shared" si="0"/>
        <v>INFE</v>
      </c>
      <c r="G44" s="126">
        <f ca="1">OFFSET(IND!J$27,$E44,0)</f>
        <v>45.684078335879221</v>
      </c>
      <c r="H44" s="126">
        <f ca="1">OFFSET(IND!K$27,$E44,0)</f>
        <v>38.765923123988252</v>
      </c>
      <c r="I44" s="126">
        <f ca="1">OFFSET(IND!L$27,$E44,0)</f>
        <v>35.585500110436485</v>
      </c>
      <c r="J44" s="126">
        <f ca="1">OFFSET(IND!M$27,$E44,0)</f>
        <v>6.2101116000410164</v>
      </c>
      <c r="K44" s="126">
        <f ca="1">OFFSET(IND!N$27,$E44,0)</f>
        <v>6.2101116000410164</v>
      </c>
      <c r="L44" s="126">
        <f ca="1">OFFSET(IND!O$27,$E44,0)</f>
        <v>6.2101116000410164</v>
      </c>
      <c r="M44" s="126">
        <f ca="1">OFFSET(IND!P$27,$E44,0)</f>
        <v>6.0956165565132059</v>
      </c>
      <c r="N44" s="126">
        <f ca="1">OFFSET(IND!Q$27,$E44,0)</f>
        <v>5.8533516818021862</v>
      </c>
      <c r="O44" s="203">
        <f ca="1">OFFSET(IND!R$27,$E44,0)</f>
        <v>4.8079621539395712</v>
      </c>
      <c r="P44" s="126">
        <f ca="1">OFFSET(IND!S$27,$E44,0)</f>
        <v>5.4086133175830504</v>
      </c>
      <c r="Q44" s="126">
        <f ca="1">OFFSET(IND!T$27,$E44,0)</f>
        <v>5.3323749075433948</v>
      </c>
      <c r="R44" s="126">
        <f ca="1">OFFSET(IND!U$27,$E44,0)</f>
        <v>5.2706133482021036</v>
      </c>
      <c r="S44" s="126">
        <f ca="1">OFFSET(IND!V$27,$E44,0)</f>
        <v>5.2414900499957042</v>
      </c>
      <c r="T44" s="203">
        <f ca="1">OFFSET(IND!W$27,$E44,0)</f>
        <v>5.2411254251529886</v>
      </c>
      <c r="U44" s="126">
        <f ca="1">OFFSET(IND!X$27,$E44,0)</f>
        <v>5.3647445670342444</v>
      </c>
      <c r="V44" s="126">
        <f ca="1">OFFSET(IND!Y$27,$E44,0)</f>
        <v>5.4947178172340241</v>
      </c>
      <c r="W44" s="126">
        <f ca="1">OFFSET(IND!Z$27,$E44,0)</f>
        <v>5.6420497805722123</v>
      </c>
      <c r="X44" s="126">
        <f ca="1">OFFSET(IND!AA$27,$E44,0)</f>
        <v>5.8559289721423449</v>
      </c>
      <c r="Y44" s="205">
        <f ca="1">OFFSET(IND!AB$27,$E44,0)</f>
        <v>6.044768783590607</v>
      </c>
      <c r="Z44" s="126">
        <f ca="1">OFFSET(IND!AC$27,$E44,0)</f>
        <v>6.3049293147914289</v>
      </c>
      <c r="AA44" s="126">
        <f ca="1">OFFSET(IND!AD$27,$E44,0)</f>
        <v>6.6106429534689708</v>
      </c>
      <c r="AB44" s="126">
        <f ca="1">OFFSET(IND!AE$27,$E44,0)</f>
        <v>6.918173862262929</v>
      </c>
      <c r="AC44" s="126">
        <f ca="1">OFFSET(IND!AF$27,$E44,0)</f>
        <v>7.2478234301093591</v>
      </c>
      <c r="AD44" s="126">
        <f ca="1">OFFSET(IND!AG$27,$E44,0)</f>
        <v>7.6646259077898211</v>
      </c>
      <c r="AE44" s="126">
        <f ca="1">OFFSET(IND!AH$27,$E44,0)</f>
        <v>8.0397756124253252</v>
      </c>
      <c r="AF44" s="126">
        <f ca="1">OFFSET(IND!AI$27,$E44,0)</f>
        <v>8.4191097512329893</v>
      </c>
      <c r="AG44" s="126">
        <f ca="1">OFFSET(IND!AJ$27,$E44,0)</f>
        <v>8.7854069887164954</v>
      </c>
      <c r="AH44" s="126">
        <f ca="1">OFFSET(IND!AK$27,$E44,0)</f>
        <v>9.1557208945128927</v>
      </c>
      <c r="AI44" s="126">
        <f ca="1">OFFSET(IND!AL$27,$E44,0)</f>
        <v>9.5374418291923959</v>
      </c>
      <c r="AJ44" s="126">
        <f ca="1">OFFSET(IND!AM$27,$E44,0)</f>
        <v>11.36428229034172</v>
      </c>
      <c r="AK44" s="126">
        <f ca="1">OFFSET(IND!AN$27,$E44,0)</f>
        <v>12.995632578409598</v>
      </c>
      <c r="AL44" s="126">
        <f ca="1">OFFSET(IND!AO$27,$E44,0)</f>
        <v>16.486405023140382</v>
      </c>
      <c r="AM44" s="126">
        <f ca="1">OFFSET(IND!AP$27,$E44,0)</f>
        <v>19.944595772357559</v>
      </c>
      <c r="AQ44" s="4"/>
    </row>
    <row r="45" spans="1:43">
      <c r="A45" s="35" t="s">
        <v>345</v>
      </c>
      <c r="B45" t="s">
        <v>386</v>
      </c>
      <c r="E45" s="129">
        <f ca="1">MATCH(F45,IND!$D$28:$D$261,0)</f>
        <v>140</v>
      </c>
      <c r="F45" s="4" t="str">
        <f t="shared" si="0"/>
        <v>INFF</v>
      </c>
      <c r="G45" s="126">
        <f ca="1">OFFSET(IND!J$27,$E45,0)</f>
        <v>0</v>
      </c>
      <c r="H45" s="126">
        <f ca="1">OFFSET(IND!K$27,$E45,0)</f>
        <v>0</v>
      </c>
      <c r="I45" s="126">
        <f ca="1">OFFSET(IND!L$27,$E45,0)</f>
        <v>0</v>
      </c>
      <c r="J45" s="126">
        <f ca="1">OFFSET(IND!M$27,$E45,0)</f>
        <v>0</v>
      </c>
      <c r="K45" s="126">
        <f ca="1">OFFSET(IND!N$27,$E45,0)</f>
        <v>0</v>
      </c>
      <c r="L45" s="126">
        <f ca="1">OFFSET(IND!O$27,$E45,0)</f>
        <v>0</v>
      </c>
      <c r="M45" s="126">
        <f ca="1">OFFSET(IND!P$27,$E45,0)</f>
        <v>0</v>
      </c>
      <c r="N45" s="126">
        <f ca="1">OFFSET(IND!Q$27,$E45,0)</f>
        <v>0</v>
      </c>
      <c r="O45" s="203">
        <f ca="1">OFFSET(IND!R$27,$E45,0)</f>
        <v>0</v>
      </c>
      <c r="P45" s="126">
        <f ca="1">OFFSET(IND!S$27,$E45,0)</f>
        <v>0</v>
      </c>
      <c r="Q45" s="126">
        <f ca="1">OFFSET(IND!T$27,$E45,0)</f>
        <v>0</v>
      </c>
      <c r="R45" s="126">
        <f ca="1">OFFSET(IND!U$27,$E45,0)</f>
        <v>0</v>
      </c>
      <c r="S45" s="126">
        <f ca="1">OFFSET(IND!V$27,$E45,0)</f>
        <v>0</v>
      </c>
      <c r="T45" s="203">
        <f ca="1">OFFSET(IND!W$27,$E45,0)</f>
        <v>0</v>
      </c>
      <c r="U45" s="126">
        <f ca="1">OFFSET(IND!X$27,$E45,0)</f>
        <v>0</v>
      </c>
      <c r="V45" s="126">
        <f ca="1">OFFSET(IND!Y$27,$E45,0)</f>
        <v>0</v>
      </c>
      <c r="W45" s="126">
        <f ca="1">OFFSET(IND!Z$27,$E45,0)</f>
        <v>0</v>
      </c>
      <c r="X45" s="126">
        <f ca="1">OFFSET(IND!AA$27,$E45,0)</f>
        <v>0</v>
      </c>
      <c r="Y45" s="205">
        <f ca="1">OFFSET(IND!AB$27,$E45,0)</f>
        <v>0</v>
      </c>
      <c r="Z45" s="126">
        <f ca="1">OFFSET(IND!AC$27,$E45,0)</f>
        <v>0</v>
      </c>
      <c r="AA45" s="126">
        <f ca="1">OFFSET(IND!AD$27,$E45,0)</f>
        <v>0</v>
      </c>
      <c r="AB45" s="126">
        <f ca="1">OFFSET(IND!AE$27,$E45,0)</f>
        <v>0</v>
      </c>
      <c r="AC45" s="126">
        <f ca="1">OFFSET(IND!AF$27,$E45,0)</f>
        <v>0</v>
      </c>
      <c r="AD45" s="126">
        <f ca="1">OFFSET(IND!AG$27,$E45,0)</f>
        <v>0</v>
      </c>
      <c r="AE45" s="126">
        <f ca="1">OFFSET(IND!AH$27,$E45,0)</f>
        <v>0</v>
      </c>
      <c r="AF45" s="126">
        <f ca="1">OFFSET(IND!AI$27,$E45,0)</f>
        <v>0</v>
      </c>
      <c r="AG45" s="126">
        <f ca="1">OFFSET(IND!AJ$27,$E45,0)</f>
        <v>0</v>
      </c>
      <c r="AH45" s="126">
        <f ca="1">OFFSET(IND!AK$27,$E45,0)</f>
        <v>0</v>
      </c>
      <c r="AI45" s="126">
        <f ca="1">OFFSET(IND!AL$27,$E45,0)</f>
        <v>0</v>
      </c>
      <c r="AJ45" s="126">
        <f ca="1">OFFSET(IND!AM$27,$E45,0)</f>
        <v>0</v>
      </c>
      <c r="AK45" s="126">
        <f ca="1">OFFSET(IND!AN$27,$E45,0)</f>
        <v>0</v>
      </c>
      <c r="AL45" s="126">
        <f ca="1">OFFSET(IND!AO$27,$E45,0)</f>
        <v>0</v>
      </c>
      <c r="AM45" s="126">
        <f ca="1">OFFSET(IND!AP$27,$E45,0)</f>
        <v>0</v>
      </c>
      <c r="AQ45" s="4"/>
    </row>
    <row r="46" spans="1:43">
      <c r="A46" s="35" t="s">
        <v>346</v>
      </c>
      <c r="B46">
        <v>0.72389400639309998</v>
      </c>
      <c r="E46" s="129">
        <f ca="1">MATCH(F46,IND!$D$28:$D$261,0)</f>
        <v>138</v>
      </c>
      <c r="F46" s="4" t="str">
        <f t="shared" si="0"/>
        <v>INFH</v>
      </c>
      <c r="G46" s="126">
        <f ca="1">OFFSET(IND!J$27,$E46,0)</f>
        <v>0.60110629389314751</v>
      </c>
      <c r="H46" s="126">
        <f ca="1">OFFSET(IND!K$27,$E46,0)</f>
        <v>0.5100779358419506</v>
      </c>
      <c r="I46" s="126">
        <f ca="1">OFFSET(IND!L$27,$E46,0)</f>
        <v>0.46823026461100631</v>
      </c>
      <c r="J46" s="126">
        <f ca="1">OFFSET(IND!M$27,$E46,0)</f>
        <v>8.1711994737381791E-2</v>
      </c>
      <c r="K46" s="126">
        <f ca="1">OFFSET(IND!N$27,$E46,0)</f>
        <v>8.1711994737381791E-2</v>
      </c>
      <c r="L46" s="126">
        <f ca="1">OFFSET(IND!O$27,$E46,0)</f>
        <v>8.1711994737381791E-2</v>
      </c>
      <c r="M46" s="126">
        <f ca="1">OFFSET(IND!P$27,$E46,0)</f>
        <v>8.0205481006752705E-2</v>
      </c>
      <c r="N46" s="126">
        <f ca="1">OFFSET(IND!Q$27,$E46,0)</f>
        <v>7.7017785286870866E-2</v>
      </c>
      <c r="O46" s="203">
        <f ca="1">OFFSET(IND!R$27,$E46,0)</f>
        <v>6.3262659920257508E-2</v>
      </c>
      <c r="P46" s="126">
        <f ca="1">OFFSET(IND!S$27,$E46,0)</f>
        <v>7.1165964705040122E-2</v>
      </c>
      <c r="Q46" s="126">
        <f ca="1">OFFSET(IND!T$27,$E46,0)</f>
        <v>7.0162827730834126E-2</v>
      </c>
      <c r="R46" s="126">
        <f ca="1">OFFSET(IND!U$27,$E46,0)</f>
        <v>6.935017563423819E-2</v>
      </c>
      <c r="S46" s="126">
        <f ca="1">OFFSET(IND!V$27,$E46,0)</f>
        <v>6.8966974342048723E-2</v>
      </c>
      <c r="T46" s="203">
        <f ca="1">OFFSET(IND!W$27,$E46,0)</f>
        <v>6.8962176646749834E-2</v>
      </c>
      <c r="U46" s="126">
        <f ca="1">OFFSET(IND!X$27,$E46,0)</f>
        <v>7.0588744303082138E-2</v>
      </c>
      <c r="V46" s="126">
        <f ca="1">OFFSET(IND!Y$27,$E46,0)</f>
        <v>7.2298918647816082E-2</v>
      </c>
      <c r="W46" s="126">
        <f ca="1">OFFSET(IND!Z$27,$E46,0)</f>
        <v>7.4237497112792233E-2</v>
      </c>
      <c r="X46" s="126">
        <f ca="1">OFFSET(IND!AA$27,$E46,0)</f>
        <v>7.7051697001872921E-2</v>
      </c>
      <c r="Y46" s="205">
        <f ca="1">OFFSET(IND!AB$27,$E46,0)</f>
        <v>7.953643136303426E-2</v>
      </c>
      <c r="Z46" s="126">
        <f ca="1">OFFSET(IND!AC$27,$E46,0)</f>
        <v>8.2959596247255601E-2</v>
      </c>
      <c r="AA46" s="126">
        <f ca="1">OFFSET(IND!AD$27,$E46,0)</f>
        <v>8.6982144124591682E-2</v>
      </c>
      <c r="AB46" s="126">
        <f ca="1">OFFSET(IND!AE$27,$E46,0)</f>
        <v>9.1028603450827972E-2</v>
      </c>
      <c r="AC46" s="126">
        <f ca="1">OFFSET(IND!AF$27,$E46,0)</f>
        <v>9.5366097764596799E-2</v>
      </c>
      <c r="AD46" s="126">
        <f ca="1">OFFSET(IND!AG$27,$E46,0)</f>
        <v>0.1008503408919713</v>
      </c>
      <c r="AE46" s="126">
        <f ca="1">OFFSET(IND!AH$27,$E46,0)</f>
        <v>0.10578652121612266</v>
      </c>
      <c r="AF46" s="126">
        <f ca="1">OFFSET(IND!AI$27,$E46,0)</f>
        <v>0.11077775988464456</v>
      </c>
      <c r="AG46" s="126">
        <f ca="1">OFFSET(IND!AJ$27,$E46,0)</f>
        <v>0.11559746037784857</v>
      </c>
      <c r="AH46" s="126">
        <f ca="1">OFFSET(IND!AK$27,$E46,0)</f>
        <v>0.12047001176990642</v>
      </c>
      <c r="AI46" s="126">
        <f ca="1">OFFSET(IND!AL$27,$E46,0)</f>
        <v>0.1254926556472683</v>
      </c>
      <c r="AJ46" s="126">
        <f ca="1">OFFSET(IND!AM$27,$E46,0)</f>
        <v>0.14953003013607519</v>
      </c>
      <c r="AK46" s="126">
        <f ca="1">OFFSET(IND!AN$27,$E46,0)</f>
        <v>0.17099516550538935</v>
      </c>
      <c r="AL46" s="126">
        <f ca="1">OFFSET(IND!AO$27,$E46,0)</f>
        <v>0.21692638188342594</v>
      </c>
      <c r="AM46" s="126">
        <f ca="1">OFFSET(IND!AP$27,$E46,0)</f>
        <v>0.26242889174154671</v>
      </c>
      <c r="AQ46" s="4"/>
    </row>
    <row r="47" spans="1:43">
      <c r="A47" s="35" t="s">
        <v>347</v>
      </c>
      <c r="B47">
        <v>0.80432667377019995</v>
      </c>
      <c r="E47" s="129">
        <f ca="1">MATCH(F47,IND!$D$28:$D$261,0)</f>
        <v>134</v>
      </c>
      <c r="F47" s="4" t="str">
        <f t="shared" si="0"/>
        <v>INFK</v>
      </c>
      <c r="G47" s="126">
        <f ca="1">OFFSET(IND!J$27,$E47,0)</f>
        <v>0.66789588210349726</v>
      </c>
      <c r="H47" s="126">
        <f ca="1">OFFSET(IND!K$27,$E47,0)</f>
        <v>0.56675326204661181</v>
      </c>
      <c r="I47" s="126">
        <f ca="1">OFFSET(IND!L$27,$E47,0)</f>
        <v>0.52025584956778481</v>
      </c>
      <c r="J47" s="126">
        <f ca="1">OFFSET(IND!M$27,$E47,0)</f>
        <v>9.0791105263757541E-2</v>
      </c>
      <c r="K47" s="126">
        <f ca="1">OFFSET(IND!N$27,$E47,0)</f>
        <v>9.0791105263757541E-2</v>
      </c>
      <c r="L47" s="126">
        <f ca="1">OFFSET(IND!O$27,$E47,0)</f>
        <v>9.0791105263757541E-2</v>
      </c>
      <c r="M47" s="126">
        <f ca="1">OFFSET(IND!P$27,$E47,0)</f>
        <v>8.9117201118614112E-2</v>
      </c>
      <c r="N47" s="126">
        <f ca="1">OFFSET(IND!Q$27,$E47,0)</f>
        <v>8.557531698541207E-2</v>
      </c>
      <c r="O47" s="203">
        <f ca="1">OFFSET(IND!R$27,$E47,0)</f>
        <v>7.0291844355841668E-2</v>
      </c>
      <c r="P47" s="126">
        <f ca="1">OFFSET(IND!S$27,$E47,0)</f>
        <v>7.907329411671124E-2</v>
      </c>
      <c r="Q47" s="126">
        <f ca="1">OFFSET(IND!T$27,$E47,0)</f>
        <v>7.7958697478704583E-2</v>
      </c>
      <c r="R47" s="126">
        <f ca="1">OFFSET(IND!U$27,$E47,0)</f>
        <v>7.7055750704709103E-2</v>
      </c>
      <c r="S47" s="126">
        <f ca="1">OFFSET(IND!V$27,$E47,0)</f>
        <v>7.6629971491165252E-2</v>
      </c>
      <c r="T47" s="203">
        <f ca="1">OFFSET(IND!W$27,$E47,0)</f>
        <v>7.6624640718610929E-2</v>
      </c>
      <c r="U47" s="126">
        <f ca="1">OFFSET(IND!X$27,$E47,0)</f>
        <v>7.8431938114535721E-2</v>
      </c>
      <c r="V47" s="126">
        <f ca="1">OFFSET(IND!Y$27,$E47,0)</f>
        <v>8.0332131830906775E-2</v>
      </c>
      <c r="W47" s="126">
        <f ca="1">OFFSET(IND!Z$27,$E47,0)</f>
        <v>8.2486107903102499E-2</v>
      </c>
      <c r="X47" s="126">
        <f ca="1">OFFSET(IND!AA$27,$E47,0)</f>
        <v>8.5612996668747707E-2</v>
      </c>
      <c r="Y47" s="205">
        <f ca="1">OFFSET(IND!AB$27,$E47,0)</f>
        <v>8.8373812625593642E-2</v>
      </c>
      <c r="Z47" s="126">
        <f ca="1">OFFSET(IND!AC$27,$E47,0)</f>
        <v>9.2177329163617344E-2</v>
      </c>
      <c r="AA47" s="126">
        <f ca="1">OFFSET(IND!AD$27,$E47,0)</f>
        <v>9.6646826805101879E-2</v>
      </c>
      <c r="AB47" s="126">
        <f ca="1">OFFSET(IND!AE$27,$E47,0)</f>
        <v>0.10114289272314221</v>
      </c>
      <c r="AC47" s="126">
        <f ca="1">OFFSET(IND!AF$27,$E47,0)</f>
        <v>0.10596233084955202</v>
      </c>
      <c r="AD47" s="126">
        <f ca="1">OFFSET(IND!AG$27,$E47,0)</f>
        <v>0.11205593432441258</v>
      </c>
      <c r="AE47" s="126">
        <f ca="1">OFFSET(IND!AH$27,$E47,0)</f>
        <v>0.1175405791290252</v>
      </c>
      <c r="AF47" s="126">
        <f ca="1">OFFSET(IND!AI$27,$E47,0)</f>
        <v>0.1230863998718273</v>
      </c>
      <c r="AG47" s="126">
        <f ca="1">OFFSET(IND!AJ$27,$E47,0)</f>
        <v>0.128441622642054</v>
      </c>
      <c r="AH47" s="126">
        <f ca="1">OFFSET(IND!AK$27,$E47,0)</f>
        <v>0.13385556863322939</v>
      </c>
      <c r="AI47" s="126">
        <f ca="1">OFFSET(IND!AL$27,$E47,0)</f>
        <v>0.13943628405252037</v>
      </c>
      <c r="AJ47" s="126">
        <f ca="1">OFFSET(IND!AM$27,$E47,0)</f>
        <v>0.16614447792897247</v>
      </c>
      <c r="AK47" s="126">
        <f ca="1">OFFSET(IND!AN$27,$E47,0)</f>
        <v>0.18999462833932154</v>
      </c>
      <c r="AL47" s="126">
        <f ca="1">OFFSET(IND!AO$27,$E47,0)</f>
        <v>0.24102931320380666</v>
      </c>
      <c r="AM47" s="126">
        <f ca="1">OFFSET(IND!AP$27,$E47,0)</f>
        <v>0.2915876574906075</v>
      </c>
      <c r="AQ47" s="4"/>
    </row>
    <row r="48" spans="1:43">
      <c r="A48" s="35" t="s">
        <v>348</v>
      </c>
      <c r="B48">
        <v>0.241298002131</v>
      </c>
      <c r="E48" s="129">
        <f ca="1">MATCH(F48,IND!$D$28:$D$261,0)</f>
        <v>136</v>
      </c>
      <c r="F48" s="4" t="str">
        <f t="shared" si="0"/>
        <v>INFL</v>
      </c>
      <c r="G48" s="126">
        <f ca="1">OFFSET(IND!J$27,$E48,0)</f>
        <v>0.20036876463104916</v>
      </c>
      <c r="H48" s="126">
        <f ca="1">OFFSET(IND!K$27,$E48,0)</f>
        <v>0.17002597861398352</v>
      </c>
      <c r="I48" s="126">
        <f ca="1">OFFSET(IND!L$27,$E48,0)</f>
        <v>0.15607675487033543</v>
      </c>
      <c r="J48" s="126">
        <f ca="1">OFFSET(IND!M$27,$E48,0)</f>
        <v>2.723733157912726E-2</v>
      </c>
      <c r="K48" s="126">
        <f ca="1">OFFSET(IND!N$27,$E48,0)</f>
        <v>2.723733157912726E-2</v>
      </c>
      <c r="L48" s="126">
        <f ca="1">OFFSET(IND!O$27,$E48,0)</f>
        <v>2.723733157912726E-2</v>
      </c>
      <c r="M48" s="126">
        <f ca="1">OFFSET(IND!P$27,$E48,0)</f>
        <v>2.6735160335584231E-2</v>
      </c>
      <c r="N48" s="126">
        <f ca="1">OFFSET(IND!Q$27,$E48,0)</f>
        <v>2.567259509562362E-2</v>
      </c>
      <c r="O48" s="203">
        <f ca="1">OFFSET(IND!R$27,$E48,0)</f>
        <v>2.10875533067525E-2</v>
      </c>
      <c r="P48" s="126">
        <f ca="1">OFFSET(IND!S$27,$E48,0)</f>
        <v>2.3721988235013373E-2</v>
      </c>
      <c r="Q48" s="126">
        <f ca="1">OFFSET(IND!T$27,$E48,0)</f>
        <v>2.3387609243611374E-2</v>
      </c>
      <c r="R48" s="126">
        <f ca="1">OFFSET(IND!U$27,$E48,0)</f>
        <v>2.3116725211412729E-2</v>
      </c>
      <c r="S48" s="126">
        <f ca="1">OFFSET(IND!V$27,$E48,0)</f>
        <v>2.2988991447349571E-2</v>
      </c>
      <c r="T48" s="203">
        <f ca="1">OFFSET(IND!W$27,$E48,0)</f>
        <v>2.2987392215583276E-2</v>
      </c>
      <c r="U48" s="126">
        <f ca="1">OFFSET(IND!X$27,$E48,0)</f>
        <v>2.3529581434360711E-2</v>
      </c>
      <c r="V48" s="126">
        <f ca="1">OFFSET(IND!Y$27,$E48,0)</f>
        <v>2.4099639549272026E-2</v>
      </c>
      <c r="W48" s="126">
        <f ca="1">OFFSET(IND!Z$27,$E48,0)</f>
        <v>2.4745832370930743E-2</v>
      </c>
      <c r="X48" s="126">
        <f ca="1">OFFSET(IND!AA$27,$E48,0)</f>
        <v>2.5683899000624309E-2</v>
      </c>
      <c r="Y48" s="205">
        <f ca="1">OFFSET(IND!AB$27,$E48,0)</f>
        <v>2.6512143787678091E-2</v>
      </c>
      <c r="Z48" s="126">
        <f ca="1">OFFSET(IND!AC$27,$E48,0)</f>
        <v>2.7653198749085204E-2</v>
      </c>
      <c r="AA48" s="126">
        <f ca="1">OFFSET(IND!AD$27,$E48,0)</f>
        <v>2.8994048041530565E-2</v>
      </c>
      <c r="AB48" s="126">
        <f ca="1">OFFSET(IND!AE$27,$E48,0)</f>
        <v>3.0342867816942665E-2</v>
      </c>
      <c r="AC48" s="126">
        <f ca="1">OFFSET(IND!AF$27,$E48,0)</f>
        <v>3.1788699254865604E-2</v>
      </c>
      <c r="AD48" s="126">
        <f ca="1">OFFSET(IND!AG$27,$E48,0)</f>
        <v>3.3616780297323776E-2</v>
      </c>
      <c r="AE48" s="126">
        <f ca="1">OFFSET(IND!AH$27,$E48,0)</f>
        <v>3.5262173738707561E-2</v>
      </c>
      <c r="AF48" s="126">
        <f ca="1">OFFSET(IND!AI$27,$E48,0)</f>
        <v>3.692591996154819E-2</v>
      </c>
      <c r="AG48" s="126">
        <f ca="1">OFFSET(IND!AJ$27,$E48,0)</f>
        <v>3.85324867926162E-2</v>
      </c>
      <c r="AH48" s="126">
        <f ca="1">OFFSET(IND!AK$27,$E48,0)</f>
        <v>4.0156670589968815E-2</v>
      </c>
      <c r="AI48" s="126">
        <f ca="1">OFFSET(IND!AL$27,$E48,0)</f>
        <v>4.1830885215756113E-2</v>
      </c>
      <c r="AJ48" s="126">
        <f ca="1">OFFSET(IND!AM$27,$E48,0)</f>
        <v>4.9843343378691743E-2</v>
      </c>
      <c r="AK48" s="126">
        <f ca="1">OFFSET(IND!AN$27,$E48,0)</f>
        <v>5.6998388501796469E-2</v>
      </c>
      <c r="AL48" s="126">
        <f ca="1">OFFSET(IND!AO$27,$E48,0)</f>
        <v>7.2308793961142009E-2</v>
      </c>
      <c r="AM48" s="126">
        <f ca="1">OFFSET(IND!AP$27,$E48,0)</f>
        <v>8.7476297247182269E-2</v>
      </c>
      <c r="AQ48" s="4"/>
    </row>
    <row r="49" spans="1:43">
      <c r="A49" s="35" t="s">
        <v>349</v>
      </c>
      <c r="B49">
        <v>4.5042293731129996</v>
      </c>
      <c r="E49" s="129">
        <f ca="1">MATCH(F49,IND!$D$28:$D$261,0)</f>
        <v>141</v>
      </c>
      <c r="F49" s="4" t="str">
        <f t="shared" si="0"/>
        <v>INFO</v>
      </c>
      <c r="G49" s="126">
        <f ca="1">OFFSET(IND!J$27,$E49,0)</f>
        <v>3.7402169397795855</v>
      </c>
      <c r="H49" s="126">
        <f ca="1">OFFSET(IND!K$27,$E49,0)</f>
        <v>3.1738182674610265</v>
      </c>
      <c r="I49" s="126">
        <f ca="1">OFFSET(IND!L$27,$E49,0)</f>
        <v>2.9134327575795953</v>
      </c>
      <c r="J49" s="126">
        <f ca="1">OFFSET(IND!M$27,$E49,0)</f>
        <v>0.50843018947704222</v>
      </c>
      <c r="K49" s="126">
        <f ca="1">OFFSET(IND!N$27,$E49,0)</f>
        <v>0.50843018947704222</v>
      </c>
      <c r="L49" s="126">
        <f ca="1">OFFSET(IND!O$27,$E49,0)</f>
        <v>0.50843018947704222</v>
      </c>
      <c r="M49" s="126">
        <f ca="1">OFFSET(IND!P$27,$E49,0)</f>
        <v>0.49905632626423901</v>
      </c>
      <c r="N49" s="126">
        <f ca="1">OFFSET(IND!Q$27,$E49,0)</f>
        <v>0.4792217751183076</v>
      </c>
      <c r="O49" s="203">
        <f ca="1">OFFSET(IND!R$27,$E49,0)</f>
        <v>0.3936343283927134</v>
      </c>
      <c r="P49" s="126">
        <f ca="1">OFFSET(IND!S$27,$E49,0)</f>
        <v>0.44281044705358302</v>
      </c>
      <c r="Q49" s="126">
        <f ca="1">OFFSET(IND!T$27,$E49,0)</f>
        <v>0.43656870588074576</v>
      </c>
      <c r="R49" s="126">
        <f ca="1">OFFSET(IND!U$27,$E49,0)</f>
        <v>0.43151220394637108</v>
      </c>
      <c r="S49" s="126">
        <f ca="1">OFFSET(IND!V$27,$E49,0)</f>
        <v>0.42912784035052548</v>
      </c>
      <c r="T49" s="203">
        <f ca="1">OFFSET(IND!W$27,$E49,0)</f>
        <v>0.42909798802422128</v>
      </c>
      <c r="U49" s="126">
        <f ca="1">OFFSET(IND!X$27,$E49,0)</f>
        <v>0.4392188534414001</v>
      </c>
      <c r="V49" s="126">
        <f ca="1">OFFSET(IND!Y$27,$E49,0)</f>
        <v>0.44985993825307802</v>
      </c>
      <c r="W49" s="126">
        <f ca="1">OFFSET(IND!Z$27,$E49,0)</f>
        <v>0.46192220425737407</v>
      </c>
      <c r="X49" s="126">
        <f ca="1">OFFSET(IND!AA$27,$E49,0)</f>
        <v>0.47943278134498729</v>
      </c>
      <c r="Y49" s="205">
        <f ca="1">OFFSET(IND!AB$27,$E49,0)</f>
        <v>0.49489335070332452</v>
      </c>
      <c r="Z49" s="126">
        <f ca="1">OFFSET(IND!AC$27,$E49,0)</f>
        <v>0.51619304331625726</v>
      </c>
      <c r="AA49" s="126">
        <f ca="1">OFFSET(IND!AD$27,$E49,0)</f>
        <v>0.54122223010857062</v>
      </c>
      <c r="AB49" s="126">
        <f ca="1">OFFSET(IND!AE$27,$E49,0)</f>
        <v>0.5664001992495965</v>
      </c>
      <c r="AC49" s="126">
        <f ca="1">OFFSET(IND!AF$27,$E49,0)</f>
        <v>0.59338905275749143</v>
      </c>
      <c r="AD49" s="126">
        <f ca="1">OFFSET(IND!AG$27,$E49,0)</f>
        <v>0.62751323221671063</v>
      </c>
      <c r="AE49" s="126">
        <f ca="1">OFFSET(IND!AH$27,$E49,0)</f>
        <v>0.65822724312254133</v>
      </c>
      <c r="AF49" s="126">
        <f ca="1">OFFSET(IND!AI$27,$E49,0)</f>
        <v>0.68928383928223314</v>
      </c>
      <c r="AG49" s="126">
        <f ca="1">OFFSET(IND!AJ$27,$E49,0)</f>
        <v>0.71927308679550261</v>
      </c>
      <c r="AH49" s="126">
        <f ca="1">OFFSET(IND!AK$27,$E49,0)</f>
        <v>0.74959118434608485</v>
      </c>
      <c r="AI49" s="126">
        <f ca="1">OFFSET(IND!AL$27,$E49,0)</f>
        <v>0.78084319069411434</v>
      </c>
      <c r="AJ49" s="126">
        <f ca="1">OFFSET(IND!AM$27,$E49,0)</f>
        <v>0.93040907640224613</v>
      </c>
      <c r="AK49" s="126">
        <f ca="1">OFFSET(IND!AN$27,$E49,0)</f>
        <v>1.063969918700201</v>
      </c>
      <c r="AL49" s="126">
        <f ca="1">OFFSET(IND!AO$27,$E49,0)</f>
        <v>1.3497641539413179</v>
      </c>
      <c r="AM49" s="126">
        <f ca="1">OFFSET(IND!AP$27,$E49,0)</f>
        <v>1.6328908819474026</v>
      </c>
      <c r="AQ49" s="4"/>
    </row>
    <row r="50" spans="1:43">
      <c r="A50" s="35" t="s">
        <v>350</v>
      </c>
      <c r="B50" t="s">
        <v>386</v>
      </c>
      <c r="E50" s="129">
        <f ca="1">MATCH(F50,IND!$D$28:$D$261,0)</f>
        <v>139</v>
      </c>
      <c r="F50" s="4" t="str">
        <f t="shared" si="0"/>
        <v>INFP</v>
      </c>
      <c r="G50" s="126">
        <f ca="1">OFFSET(IND!J$27,$E50,0)</f>
        <v>0</v>
      </c>
      <c r="H50" s="126">
        <f ca="1">OFFSET(IND!K$27,$E50,0)</f>
        <v>0</v>
      </c>
      <c r="I50" s="126">
        <f ca="1">OFFSET(IND!L$27,$E50,0)</f>
        <v>0</v>
      </c>
      <c r="J50" s="126">
        <f ca="1">OFFSET(IND!M$27,$E50,0)</f>
        <v>0</v>
      </c>
      <c r="K50" s="126">
        <f ca="1">OFFSET(IND!N$27,$E50,0)</f>
        <v>0</v>
      </c>
      <c r="L50" s="126">
        <f ca="1">OFFSET(IND!O$27,$E50,0)</f>
        <v>0</v>
      </c>
      <c r="M50" s="126">
        <f ca="1">OFFSET(IND!P$27,$E50,0)</f>
        <v>0</v>
      </c>
      <c r="N50" s="126">
        <f ca="1">OFFSET(IND!Q$27,$E50,0)</f>
        <v>0</v>
      </c>
      <c r="O50" s="203">
        <f ca="1">OFFSET(IND!R$27,$E50,0)</f>
        <v>0</v>
      </c>
      <c r="P50" s="126">
        <f ca="1">OFFSET(IND!S$27,$E50,0)</f>
        <v>0</v>
      </c>
      <c r="Q50" s="126">
        <f ca="1">OFFSET(IND!T$27,$E50,0)</f>
        <v>0</v>
      </c>
      <c r="R50" s="126">
        <f ca="1">OFFSET(IND!U$27,$E50,0)</f>
        <v>0</v>
      </c>
      <c r="S50" s="126">
        <f ca="1">OFFSET(IND!V$27,$E50,0)</f>
        <v>0</v>
      </c>
      <c r="T50" s="203">
        <f ca="1">OFFSET(IND!W$27,$E50,0)</f>
        <v>0</v>
      </c>
      <c r="U50" s="126">
        <f ca="1">OFFSET(IND!X$27,$E50,0)</f>
        <v>0</v>
      </c>
      <c r="V50" s="126">
        <f ca="1">OFFSET(IND!Y$27,$E50,0)</f>
        <v>0</v>
      </c>
      <c r="W50" s="126">
        <f ca="1">OFFSET(IND!Z$27,$E50,0)</f>
        <v>0</v>
      </c>
      <c r="X50" s="126">
        <f ca="1">OFFSET(IND!AA$27,$E50,0)</f>
        <v>0</v>
      </c>
      <c r="Y50" s="205">
        <f ca="1">OFFSET(IND!AB$27,$E50,0)</f>
        <v>0</v>
      </c>
      <c r="Z50" s="126">
        <f ca="1">OFFSET(IND!AC$27,$E50,0)</f>
        <v>0</v>
      </c>
      <c r="AA50" s="126">
        <f ca="1">OFFSET(IND!AD$27,$E50,0)</f>
        <v>0</v>
      </c>
      <c r="AB50" s="126">
        <f ca="1">OFFSET(IND!AE$27,$E50,0)</f>
        <v>0</v>
      </c>
      <c r="AC50" s="126">
        <f ca="1">OFFSET(IND!AF$27,$E50,0)</f>
        <v>0</v>
      </c>
      <c r="AD50" s="126">
        <f ca="1">OFFSET(IND!AG$27,$E50,0)</f>
        <v>0</v>
      </c>
      <c r="AE50" s="126">
        <f ca="1">OFFSET(IND!AH$27,$E50,0)</f>
        <v>0</v>
      </c>
      <c r="AF50" s="126">
        <f ca="1">OFFSET(IND!AI$27,$E50,0)</f>
        <v>0</v>
      </c>
      <c r="AG50" s="126">
        <f ca="1">OFFSET(IND!AJ$27,$E50,0)</f>
        <v>0</v>
      </c>
      <c r="AH50" s="126">
        <f ca="1">OFFSET(IND!AK$27,$E50,0)</f>
        <v>0</v>
      </c>
      <c r="AI50" s="126">
        <f ca="1">OFFSET(IND!AL$27,$E50,0)</f>
        <v>0</v>
      </c>
      <c r="AJ50" s="126">
        <f ca="1">OFFSET(IND!AM$27,$E50,0)</f>
        <v>0</v>
      </c>
      <c r="AK50" s="126">
        <f ca="1">OFFSET(IND!AN$27,$E50,0)</f>
        <v>0</v>
      </c>
      <c r="AL50" s="126">
        <f ca="1">OFFSET(IND!AO$27,$E50,0)</f>
        <v>0</v>
      </c>
      <c r="AM50" s="126">
        <f ca="1">OFFSET(IND!AP$27,$E50,0)</f>
        <v>0</v>
      </c>
      <c r="AQ50" s="4"/>
    </row>
    <row r="51" spans="1:43">
      <c r="A51" s="35" t="s">
        <v>351</v>
      </c>
      <c r="B51">
        <v>0.51839999999999997</v>
      </c>
      <c r="E51" s="129">
        <f ca="1">MATCH(F51,IND!$D$28:$D$261,0)</f>
        <v>144</v>
      </c>
      <c r="F51" s="4" t="str">
        <f t="shared" si="0"/>
        <v>INFS</v>
      </c>
      <c r="G51" s="126">
        <f ca="1">OFFSET(IND!J$27,$E51,0)</f>
        <v>2.487856608</v>
      </c>
      <c r="H51" s="126">
        <f ca="1">OFFSET(IND!K$27,$E51,0)</f>
        <v>2.1111087609157093</v>
      </c>
      <c r="I51" s="126">
        <f ca="1">OFFSET(IND!L$27,$E51,0)</f>
        <v>1.9379097668958214</v>
      </c>
      <c r="J51" s="126">
        <f ca="1">OFFSET(IND!M$27,$E51,0)</f>
        <v>0.65368000000000004</v>
      </c>
      <c r="K51" s="126">
        <f ca="1">OFFSET(IND!N$27,$E51,0)</f>
        <v>0.65368000000000004</v>
      </c>
      <c r="L51" s="126">
        <f ca="1">OFFSET(IND!O$27,$E51,0)</f>
        <v>0.65368000000000004</v>
      </c>
      <c r="M51" s="126">
        <f ca="1">OFFSET(IND!P$27,$E51,0)</f>
        <v>0.64162818436873748</v>
      </c>
      <c r="N51" s="126">
        <f ca="1">OFFSET(IND!Q$27,$E51,0)</f>
        <v>0.61612724114896456</v>
      </c>
      <c r="O51" s="203">
        <f ca="1">OFFSET(IND!R$27,$E51,0)</f>
        <v>0.50608892451569809</v>
      </c>
      <c r="P51" s="126">
        <f ca="1">OFFSET(IND!S$27,$E51,0)</f>
        <v>0.56931381932239955</v>
      </c>
      <c r="Q51" s="126">
        <f ca="1">OFFSET(IND!T$27,$E51,0)</f>
        <v>0.56128891943583503</v>
      </c>
      <c r="R51" s="126">
        <f ca="1">OFFSET(IND!U$27,$E51,0)</f>
        <v>0.55478786136951164</v>
      </c>
      <c r="S51" s="126">
        <f ca="1">OFFSET(IND!V$27,$E51,0)</f>
        <v>0.55172232586908143</v>
      </c>
      <c r="T51" s="203">
        <f ca="1">OFFSET(IND!W$27,$E51,0)</f>
        <v>0.55168394524365361</v>
      </c>
      <c r="U51" s="126">
        <f ca="1">OFFSET(IND!X$27,$E51,0)</f>
        <v>0.56469616883467655</v>
      </c>
      <c r="V51" s="126">
        <f ca="1">OFFSET(IND!Y$27,$E51,0)</f>
        <v>0.57837722960499038</v>
      </c>
      <c r="W51" s="126">
        <f ca="1">OFFSET(IND!Z$27,$E51,0)</f>
        <v>0.59388547873118491</v>
      </c>
      <c r="X51" s="126">
        <f ca="1">OFFSET(IND!AA$27,$E51,0)</f>
        <v>0.61639852824621155</v>
      </c>
      <c r="Y51" s="205">
        <f ca="1">OFFSET(IND!AB$27,$E51,0)</f>
        <v>0.63627591788067239</v>
      </c>
      <c r="Z51" s="126">
        <f ca="1">OFFSET(IND!AC$27,$E51,0)</f>
        <v>0.66366056842934051</v>
      </c>
      <c r="AA51" s="126">
        <f ca="1">OFFSET(IND!AD$27,$E51,0)</f>
        <v>0.69584016586675468</v>
      </c>
      <c r="AB51" s="126">
        <f ca="1">OFFSET(IND!AE$27,$E51,0)</f>
        <v>0.72821105022559729</v>
      </c>
      <c r="AC51" s="126">
        <f ca="1">OFFSET(IND!AF$27,$E51,0)</f>
        <v>0.7629101576471824</v>
      </c>
      <c r="AD51" s="126">
        <f ca="1">OFFSET(IND!AG$27,$E51,0)</f>
        <v>0.80678303162393428</v>
      </c>
      <c r="AE51" s="126">
        <f ca="1">OFFSET(IND!AH$27,$E51,0)</f>
        <v>0.84627151020852465</v>
      </c>
      <c r="AF51" s="126">
        <f ca="1">OFFSET(IND!AI$27,$E51,0)</f>
        <v>0.88620044479549021</v>
      </c>
      <c r="AG51" s="126">
        <f ca="1">OFFSET(IND!AJ$27,$E51,0)</f>
        <v>0.92475710748036632</v>
      </c>
      <c r="AH51" s="126">
        <f ca="1">OFFSET(IND!AK$27,$E51,0)</f>
        <v>0.96373656703458588</v>
      </c>
      <c r="AI51" s="126">
        <f ca="1">OFFSET(IND!AL$27,$E51,0)</f>
        <v>1.0039167371590083</v>
      </c>
      <c r="AJ51" s="126">
        <f ca="1">OFFSET(IND!AM$27,$E51,0)</f>
        <v>1.196211038703638</v>
      </c>
      <c r="AK51" s="126">
        <f ca="1">OFFSET(IND!AN$27,$E51,0)</f>
        <v>1.3679279296363496</v>
      </c>
      <c r="AL51" s="126">
        <f ca="1">OFFSET(IND!AO$27,$E51,0)</f>
        <v>1.7353686905490113</v>
      </c>
      <c r="AM51" s="126">
        <f ca="1">OFFSET(IND!AP$27,$E51,0)</f>
        <v>2.0993798830263501</v>
      </c>
      <c r="AQ51" s="4"/>
    </row>
    <row r="52" spans="1:43">
      <c r="A52" s="35" t="s">
        <v>352</v>
      </c>
      <c r="B52">
        <v>0.24189876324029999</v>
      </c>
      <c r="E52" s="129">
        <f ca="1">MATCH(F52,IND!$D$28:$D$261,0)</f>
        <v>213</v>
      </c>
      <c r="F52" s="4" t="str">
        <f t="shared" si="0"/>
        <v>IOTA</v>
      </c>
      <c r="G52" s="126">
        <f ca="1">OFFSET(IND!J$27,$E52,0)</f>
        <v>0.22789646617646991</v>
      </c>
      <c r="H52" s="126">
        <f ca="1">OFFSET(IND!K$27,$E52,0)</f>
        <v>0.23424276074370104</v>
      </c>
      <c r="I52" s="126">
        <f ca="1">OFFSET(IND!L$27,$E52,0)</f>
        <v>0.23873105239658002</v>
      </c>
      <c r="J52" s="126">
        <f ca="1">OFFSET(IND!M$27,$E52,0)</f>
        <v>0.12355272</v>
      </c>
      <c r="K52" s="126">
        <f ca="1">OFFSET(IND!N$27,$E52,0)</f>
        <v>0.12355272</v>
      </c>
      <c r="L52" s="126">
        <f ca="1">OFFSET(IND!O$27,$E52,0)</f>
        <v>0.12355272</v>
      </c>
      <c r="M52" s="126">
        <f ca="1">OFFSET(IND!P$27,$E52,0)</f>
        <v>0.12497625693493029</v>
      </c>
      <c r="N52" s="126">
        <f ca="1">OFFSET(IND!Q$27,$E52,0)</f>
        <v>0.12484234548501864</v>
      </c>
      <c r="O52" s="203">
        <f ca="1">OFFSET(IND!R$27,$E52,0)</f>
        <v>0.11314401588784606</v>
      </c>
      <c r="P52" s="126">
        <f ca="1">OFFSET(IND!S$27,$E52,0)</f>
        <v>0.11611051723861932</v>
      </c>
      <c r="Q52" s="126">
        <f ca="1">OFFSET(IND!T$27,$E52,0)</f>
        <v>0.11912682849731665</v>
      </c>
      <c r="R52" s="126">
        <f ca="1">OFFSET(IND!U$27,$E52,0)</f>
        <v>0.12235021906173718</v>
      </c>
      <c r="S52" s="126">
        <f ca="1">OFFSET(IND!V$27,$E52,0)</f>
        <v>0.12578256215131153</v>
      </c>
      <c r="T52" s="203">
        <f ca="1">OFFSET(IND!W$27,$E52,0)</f>
        <v>0.12919847893051947</v>
      </c>
      <c r="U52" s="126">
        <f ca="1">OFFSET(IND!X$27,$E52,0)</f>
        <v>0.13296866369675164</v>
      </c>
      <c r="V52" s="126">
        <f ca="1">OFFSET(IND!Y$27,$E52,0)</f>
        <v>0.13680413297611374</v>
      </c>
      <c r="W52" s="126">
        <f ca="1">OFFSET(IND!Z$27,$E52,0)</f>
        <v>0.14086031307001123</v>
      </c>
      <c r="X52" s="126">
        <f ca="1">OFFSET(IND!AA$27,$E52,0)</f>
        <v>0.14493227708277162</v>
      </c>
      <c r="Y52" s="205">
        <f ca="1">OFFSET(IND!AB$27,$E52,0)</f>
        <v>0.1483528684913393</v>
      </c>
      <c r="Z52" s="126">
        <f ca="1">OFFSET(IND!AC$27,$E52,0)</f>
        <v>0.15263544459496334</v>
      </c>
      <c r="AA52" s="126">
        <f ca="1">OFFSET(IND!AD$27,$E52,0)</f>
        <v>0.1570353904454373</v>
      </c>
      <c r="AB52" s="126">
        <f ca="1">OFFSET(IND!AE$27,$E52,0)</f>
        <v>0.16148418133565731</v>
      </c>
      <c r="AC52" s="126">
        <f ca="1">OFFSET(IND!AF$27,$E52,0)</f>
        <v>0.16581081609281415</v>
      </c>
      <c r="AD52" s="126">
        <f ca="1">OFFSET(IND!AG$27,$E52,0)</f>
        <v>0.17045709349306268</v>
      </c>
      <c r="AE52" s="126">
        <f ca="1">OFFSET(IND!AH$27,$E52,0)</f>
        <v>0.17518635038690694</v>
      </c>
      <c r="AF52" s="126">
        <f ca="1">OFFSET(IND!AI$27,$E52,0)</f>
        <v>0.18008223797630069</v>
      </c>
      <c r="AG52" s="126">
        <f ca="1">OFFSET(IND!AJ$27,$E52,0)</f>
        <v>0.18490469141823862</v>
      </c>
      <c r="AH52" s="126">
        <f ca="1">OFFSET(IND!AK$27,$E52,0)</f>
        <v>0.18989299507956273</v>
      </c>
      <c r="AI52" s="126">
        <f ca="1">OFFSET(IND!AL$27,$E52,0)</f>
        <v>0.1951778223015313</v>
      </c>
      <c r="AJ52" s="126">
        <f ca="1">OFFSET(IND!AM$27,$E52,0)</f>
        <v>0.22516055308328575</v>
      </c>
      <c r="AK52" s="126">
        <f ca="1">OFFSET(IND!AN$27,$E52,0)</f>
        <v>0.2590441614710719</v>
      </c>
      <c r="AL52" s="126">
        <f ca="1">OFFSET(IND!AO$27,$E52,0)</f>
        <v>0.32226035437294054</v>
      </c>
      <c r="AM52" s="126">
        <f ca="1">OFFSET(IND!AP$27,$E52,0)</f>
        <v>0.38612669354248141</v>
      </c>
      <c r="AQ52" s="4"/>
    </row>
    <row r="53" spans="1:43">
      <c r="A53" s="35" t="s">
        <v>353</v>
      </c>
      <c r="B53">
        <v>4.5502640185010002</v>
      </c>
      <c r="E53" s="129">
        <f ca="1">MATCH(F53,IND!$D$28:$D$261,0)</f>
        <v>215</v>
      </c>
      <c r="F53" s="4" t="str">
        <f t="shared" si="0"/>
        <v>IOTC</v>
      </c>
      <c r="G53" s="126">
        <f ca="1">OFFSET(IND!J$27,$E53,0)</f>
        <v>4.2868722274366169</v>
      </c>
      <c r="H53" s="126">
        <f ca="1">OFFSET(IND!K$27,$E53,0)</f>
        <v>4.4062499184725477</v>
      </c>
      <c r="I53" s="126">
        <f ca="1">OFFSET(IND!L$27,$E53,0)</f>
        <v>4.4906774357490269</v>
      </c>
      <c r="J53" s="126">
        <f ca="1">OFFSET(IND!M$27,$E53,0)</f>
        <v>2.3241024000000006</v>
      </c>
      <c r="K53" s="126">
        <f ca="1">OFFSET(IND!N$27,$E53,0)</f>
        <v>2.3241024000000006</v>
      </c>
      <c r="L53" s="126">
        <f ca="1">OFFSET(IND!O$27,$E53,0)</f>
        <v>2.3241024000000006</v>
      </c>
      <c r="M53" s="126">
        <f ca="1">OFFSET(IND!P$27,$E53,0)</f>
        <v>2.3508800023624588</v>
      </c>
      <c r="N53" s="126">
        <f ca="1">OFFSET(IND!Q$27,$E53,0)</f>
        <v>2.3483610459030047</v>
      </c>
      <c r="O53" s="203">
        <f ca="1">OFFSET(IND!R$27,$E53,0)</f>
        <v>2.1283082952004717</v>
      </c>
      <c r="P53" s="126">
        <f ca="1">OFFSET(IND!S$27,$E53,0)</f>
        <v>2.1841100040494177</v>
      </c>
      <c r="Q53" s="126">
        <f ca="1">OFFSET(IND!T$27,$E53,0)</f>
        <v>2.2408486677994794</v>
      </c>
      <c r="R53" s="126">
        <f ca="1">OFFSET(IND!U$27,$E53,0)</f>
        <v>2.3014826202281036</v>
      </c>
      <c r="S53" s="126">
        <f ca="1">OFFSET(IND!V$27,$E53,0)</f>
        <v>2.3660470977410482</v>
      </c>
      <c r="T53" s="203">
        <f ca="1">OFFSET(IND!W$27,$E53,0)</f>
        <v>2.4303025862868077</v>
      </c>
      <c r="U53" s="126">
        <f ca="1">OFFSET(IND!X$27,$E53,0)</f>
        <v>2.5012220728318519</v>
      </c>
      <c r="V53" s="126">
        <f ca="1">OFFSET(IND!Y$27,$E53,0)</f>
        <v>2.5733696010877392</v>
      </c>
      <c r="W53" s="126">
        <f ca="1">OFFSET(IND!Z$27,$E53,0)</f>
        <v>2.6496688350589492</v>
      </c>
      <c r="X53" s="126">
        <f ca="1">OFFSET(IND!AA$27,$E53,0)</f>
        <v>2.7262649742193825</v>
      </c>
      <c r="Y53" s="205">
        <f ca="1">OFFSET(IND!AB$27,$E53,0)</f>
        <v>2.7906083954089085</v>
      </c>
      <c r="Z53" s="126">
        <f ca="1">OFFSET(IND!AC$27,$E53,0)</f>
        <v>2.8711662771019646</v>
      </c>
      <c r="AA53" s="126">
        <f ca="1">OFFSET(IND!AD$27,$E53,0)</f>
        <v>2.9539319556799559</v>
      </c>
      <c r="AB53" s="126">
        <f ca="1">OFFSET(IND!AE$27,$E53,0)</f>
        <v>3.0376164393971781</v>
      </c>
      <c r="AC53" s="126">
        <f ca="1">OFFSET(IND!AF$27,$E53,0)</f>
        <v>3.1190030913707778</v>
      </c>
      <c r="AD53" s="126">
        <f ca="1">OFFSET(IND!AG$27,$E53,0)</f>
        <v>3.2064024173992407</v>
      </c>
      <c r="AE53" s="126">
        <f ca="1">OFFSET(IND!AH$27,$E53,0)</f>
        <v>3.2953626385679855</v>
      </c>
      <c r="AF53" s="126">
        <f ca="1">OFFSET(IND!AI$27,$E53,0)</f>
        <v>3.3874572852632601</v>
      </c>
      <c r="AG53" s="126">
        <f ca="1">OFFSET(IND!AJ$27,$E53,0)</f>
        <v>3.4781705906303633</v>
      </c>
      <c r="AH53" s="126">
        <f ca="1">OFFSET(IND!AK$27,$E53,0)</f>
        <v>3.5720036402889397</v>
      </c>
      <c r="AI53" s="126">
        <f ca="1">OFFSET(IND!AL$27,$E53,0)</f>
        <v>3.671414479889739</v>
      </c>
      <c r="AJ53" s="126">
        <f ca="1">OFFSET(IND!AM$27,$E53,0)</f>
        <v>4.2354080250616253</v>
      </c>
      <c r="AK53" s="126">
        <f ca="1">OFFSET(IND!AN$27,$E53,0)</f>
        <v>4.8727794692088189</v>
      </c>
      <c r="AL53" s="126">
        <f ca="1">OFFSET(IND!AO$27,$E53,0)</f>
        <v>6.0619148086986812</v>
      </c>
      <c r="AM53" s="126">
        <f ca="1">OFFSET(IND!AP$27,$E53,0)</f>
        <v>7.2632797980177672</v>
      </c>
      <c r="AQ53" s="4"/>
    </row>
    <row r="54" spans="1:43">
      <c r="A54" s="35" t="s">
        <v>354</v>
      </c>
      <c r="B54">
        <v>0.43799389606880001</v>
      </c>
      <c r="E54" s="129">
        <f ca="1">MATCH(F54,IND!$D$28:$D$261,0)</f>
        <v>220</v>
      </c>
      <c r="F54" s="4" t="str">
        <f t="shared" si="0"/>
        <v>IOTE</v>
      </c>
      <c r="G54" s="126">
        <f ca="1">OFFSET(IND!J$27,$E54,0)</f>
        <v>0.41264064265496897</v>
      </c>
      <c r="H54" s="126">
        <f ca="1">OFFSET(IND!K$27,$E54,0)</f>
        <v>0.42413155830028743</v>
      </c>
      <c r="I54" s="126">
        <f ca="1">OFFSET(IND!L$27,$E54,0)</f>
        <v>0.43225828173369424</v>
      </c>
      <c r="J54" s="126">
        <f ca="1">OFFSET(IND!M$27,$E54,0)</f>
        <v>0.22371068160000002</v>
      </c>
      <c r="K54" s="126">
        <f ca="1">OFFSET(IND!N$27,$E54,0)</f>
        <v>0.22371068160000002</v>
      </c>
      <c r="L54" s="126">
        <f ca="1">OFFSET(IND!O$27,$E54,0)</f>
        <v>0.22371068160000002</v>
      </c>
      <c r="M54" s="126">
        <f ca="1">OFFSET(IND!P$27,$E54,0)</f>
        <v>0.22628820816514589</v>
      </c>
      <c r="N54" s="126">
        <f ca="1">OFFSET(IND!Q$27,$E54,0)</f>
        <v>0.22604574145349615</v>
      </c>
      <c r="O54" s="203">
        <f ca="1">OFFSET(IND!R$27,$E54,0)</f>
        <v>0.20486416578470529</v>
      </c>
      <c r="P54" s="126">
        <f ca="1">OFFSET(IND!S$27,$E54,0)</f>
        <v>0.21023546023414197</v>
      </c>
      <c r="Q54" s="126">
        <f ca="1">OFFSET(IND!T$27,$E54,0)</f>
        <v>0.21569694297285411</v>
      </c>
      <c r="R54" s="126">
        <f ca="1">OFFSET(IND!U$27,$E54,0)</f>
        <v>0.22153337377121715</v>
      </c>
      <c r="S54" s="126">
        <f ca="1">OFFSET(IND!V$27,$E54,0)</f>
        <v>0.22774814437322191</v>
      </c>
      <c r="T54" s="203">
        <f ca="1">OFFSET(IND!W$27,$E54,0)</f>
        <v>0.23393317268312461</v>
      </c>
      <c r="U54" s="126">
        <f ca="1">OFFSET(IND!X$27,$E54,0)</f>
        <v>0.24075965617787676</v>
      </c>
      <c r="V54" s="126">
        <f ca="1">OFFSET(IND!Y$27,$E54,0)</f>
        <v>0.24770434704944927</v>
      </c>
      <c r="W54" s="126">
        <f ca="1">OFFSET(IND!Z$27,$E54,0)</f>
        <v>0.25504866786649127</v>
      </c>
      <c r="X54" s="126">
        <f ca="1">OFFSET(IND!AA$27,$E54,0)</f>
        <v>0.26242156782972392</v>
      </c>
      <c r="Y54" s="205">
        <f ca="1">OFFSET(IND!AB$27,$E54,0)</f>
        <v>0.26861506025535231</v>
      </c>
      <c r="Z54" s="126">
        <f ca="1">OFFSET(IND!AC$27,$E54,0)</f>
        <v>0.27636930491419598</v>
      </c>
      <c r="AA54" s="126">
        <f ca="1">OFFSET(IND!AD$27,$E54,0)</f>
        <v>0.28433606505685105</v>
      </c>
      <c r="AB54" s="126">
        <f ca="1">OFFSET(IND!AE$27,$E54,0)</f>
        <v>0.29239126645061231</v>
      </c>
      <c r="AC54" s="126">
        <f ca="1">OFFSET(IND!AF$27,$E54,0)</f>
        <v>0.30022528589233571</v>
      </c>
      <c r="AD54" s="126">
        <f ca="1">OFFSET(IND!AG$27,$E54,0)</f>
        <v>0.30863806615417272</v>
      </c>
      <c r="AE54" s="126">
        <f ca="1">OFFSET(IND!AH$27,$E54,0)</f>
        <v>0.3172010932019253</v>
      </c>
      <c r="AF54" s="126">
        <f ca="1">OFFSET(IND!AI$27,$E54,0)</f>
        <v>0.32606583004997086</v>
      </c>
      <c r="AG54" s="126">
        <f ca="1">OFFSET(IND!AJ$27,$E54,0)</f>
        <v>0.3347976033891592</v>
      </c>
      <c r="AH54" s="126">
        <f ca="1">OFFSET(IND!AK$27,$E54,0)</f>
        <v>0.34382967335979681</v>
      </c>
      <c r="AI54" s="126">
        <f ca="1">OFFSET(IND!AL$27,$E54,0)</f>
        <v>0.35339864359343326</v>
      </c>
      <c r="AJ54" s="126">
        <f ca="1">OFFSET(IND!AM$27,$E54,0)</f>
        <v>0.4076868627392003</v>
      </c>
      <c r="AK54" s="126">
        <f ca="1">OFFSET(IND!AN$27,$E54,0)</f>
        <v>0.46903820431629478</v>
      </c>
      <c r="AL54" s="126">
        <f ca="1">OFFSET(IND!AO$27,$E54,0)</f>
        <v>0.5835005779672684</v>
      </c>
      <c r="AM54" s="126">
        <f ca="1">OFFSET(IND!AP$27,$E54,0)</f>
        <v>0.69914013869013047</v>
      </c>
      <c r="AQ54" s="4"/>
    </row>
    <row r="55" spans="1:43">
      <c r="A55" s="35" t="s">
        <v>355</v>
      </c>
      <c r="B55">
        <v>1.959977536374</v>
      </c>
      <c r="E55" s="129">
        <f ca="1">MATCH(F55,IND!$D$28:$D$261,0)</f>
        <v>218</v>
      </c>
      <c r="F55" s="4" t="str">
        <f t="shared" si="0"/>
        <v>IOTF</v>
      </c>
      <c r="G55" s="126">
        <f ca="1">OFFSET(IND!J$27,$E55,0)</f>
        <v>1.8465243407674456</v>
      </c>
      <c r="H55" s="126">
        <f ca="1">OFFSET(IND!K$27,$E55,0)</f>
        <v>1.8979450037934282</v>
      </c>
      <c r="I55" s="126">
        <f ca="1">OFFSET(IND!L$27,$E55,0)</f>
        <v>1.9343112534529856</v>
      </c>
      <c r="J55" s="126">
        <f ca="1">OFFSET(IND!M$27,$E55,0)</f>
        <v>1.0010822400000001</v>
      </c>
      <c r="K55" s="126">
        <f ca="1">OFFSET(IND!N$27,$E55,0)</f>
        <v>1.0010822400000001</v>
      </c>
      <c r="L55" s="126">
        <f ca="1">OFFSET(IND!O$27,$E55,0)</f>
        <v>1.0010822400000001</v>
      </c>
      <c r="M55" s="126">
        <f ca="1">OFFSET(IND!P$27,$E55,0)</f>
        <v>1.0126164056868645</v>
      </c>
      <c r="N55" s="126">
        <f ca="1">OFFSET(IND!Q$27,$E55,0)</f>
        <v>1.0115313921457689</v>
      </c>
      <c r="O55" s="203">
        <f ca="1">OFFSET(IND!R$27,$E55,0)</f>
        <v>0.91674602443070907</v>
      </c>
      <c r="P55" s="126">
        <f ca="1">OFFSET(IND!S$27,$E55,0)</f>
        <v>0.9407820134173952</v>
      </c>
      <c r="Q55" s="126">
        <f ca="1">OFFSET(IND!T$27,$E55,0)</f>
        <v>0.96522158570195482</v>
      </c>
      <c r="R55" s="126">
        <f ca="1">OFFSET(IND!U$27,$E55,0)</f>
        <v>0.99133901190370066</v>
      </c>
      <c r="S55" s="126">
        <f ca="1">OFFSET(IND!V$27,$E55,0)</f>
        <v>1.0191494697273698</v>
      </c>
      <c r="T55" s="203">
        <f ca="1">OFFSET(IND!W$27,$E55,0)</f>
        <v>1.046826833859726</v>
      </c>
      <c r="U55" s="126">
        <f ca="1">OFFSET(IND!X$27,$E55,0)</f>
        <v>1.0773746438229026</v>
      </c>
      <c r="V55" s="126">
        <f ca="1">OFFSET(IND!Y$27,$E55,0)</f>
        <v>1.1084514196125008</v>
      </c>
      <c r="W55" s="126">
        <f ca="1">OFFSET(IND!Z$27,$E55,0)</f>
        <v>1.1413164982141075</v>
      </c>
      <c r="X55" s="126">
        <f ca="1">OFFSET(IND!AA$27,$E55,0)</f>
        <v>1.1743094655489712</v>
      </c>
      <c r="Y55" s="205">
        <f ca="1">OFFSET(IND!AB$27,$E55,0)</f>
        <v>1.2020247057267164</v>
      </c>
      <c r="Z55" s="126">
        <f ca="1">OFFSET(IND!AC$27,$E55,0)</f>
        <v>1.2367241512653209</v>
      </c>
      <c r="AA55" s="126">
        <f ca="1">OFFSET(IND!AD$27,$E55,0)</f>
        <v>1.2723745816878254</v>
      </c>
      <c r="AB55" s="126">
        <f ca="1">OFFSET(IND!AE$27,$E55,0)</f>
        <v>1.308420777592481</v>
      </c>
      <c r="AC55" s="126">
        <f ca="1">OFFSET(IND!AF$27,$E55,0)</f>
        <v>1.3434772070612651</v>
      </c>
      <c r="AD55" s="126">
        <f ca="1">OFFSET(IND!AG$27,$E55,0)</f>
        <v>1.3811235315412294</v>
      </c>
      <c r="AE55" s="126">
        <f ca="1">OFFSET(IND!AH$27,$E55,0)</f>
        <v>1.4194421949006848</v>
      </c>
      <c r="AF55" s="126">
        <f ca="1">OFFSET(IND!AI$27,$E55,0)</f>
        <v>1.4591109785161203</v>
      </c>
      <c r="AG55" s="126">
        <f ca="1">OFFSET(IND!AJ$27,$E55,0)</f>
        <v>1.4981847641353356</v>
      </c>
      <c r="AH55" s="126">
        <f ca="1">OFFSET(IND!AK$27,$E55,0)</f>
        <v>1.5386023462256251</v>
      </c>
      <c r="AI55" s="126">
        <f ca="1">OFFSET(IND!AL$27,$E55,0)</f>
        <v>1.5814225016490044</v>
      </c>
      <c r="AJ55" s="126">
        <f ca="1">OFFSET(IND!AM$27,$E55,0)</f>
        <v>1.8243566862814085</v>
      </c>
      <c r="AK55" s="126">
        <f ca="1">OFFSET(IND!AN$27,$E55,0)</f>
        <v>2.0988976157253556</v>
      </c>
      <c r="AL55" s="126">
        <f ca="1">OFFSET(IND!AO$27,$E55,0)</f>
        <v>2.6111049389997829</v>
      </c>
      <c r="AM55" s="126">
        <f ca="1">OFFSET(IND!AP$27,$E55,0)</f>
        <v>3.1285800530761367</v>
      </c>
      <c r="AQ55" s="4"/>
    </row>
    <row r="56" spans="1:43">
      <c r="A56" s="35" t="s">
        <v>356</v>
      </c>
      <c r="B56">
        <v>3.382156358499</v>
      </c>
      <c r="E56" s="129">
        <f ca="1">MATCH(F56,IND!$D$28:$D$261,0)</f>
        <v>216</v>
      </c>
      <c r="F56" s="4" t="str">
        <f t="shared" si="0"/>
        <v>IOTH</v>
      </c>
      <c r="G56" s="126">
        <f ca="1">OFFSET(IND!J$27,$E56,0)</f>
        <v>3.1863804172999206</v>
      </c>
      <c r="H56" s="126">
        <f ca="1">OFFSET(IND!K$27,$E56,0)</f>
        <v>3.2751124150825612</v>
      </c>
      <c r="I56" s="126">
        <f ca="1">OFFSET(IND!L$27,$E56,0)</f>
        <v>3.3378663702877733</v>
      </c>
      <c r="J56" s="126">
        <f ca="1">OFFSET(IND!M$27,$E56,0)</f>
        <v>1.7274772800000002</v>
      </c>
      <c r="K56" s="126">
        <f ca="1">OFFSET(IND!N$27,$E56,0)</f>
        <v>1.7274772800000002</v>
      </c>
      <c r="L56" s="126">
        <f ca="1">OFFSET(IND!O$27,$E56,0)</f>
        <v>1.7274772800000002</v>
      </c>
      <c r="M56" s="126">
        <f ca="1">OFFSET(IND!P$27,$E56,0)</f>
        <v>1.7473807488376989</v>
      </c>
      <c r="N56" s="126">
        <f ca="1">OFFSET(IND!Q$27,$E56,0)</f>
        <v>1.7455084388856863</v>
      </c>
      <c r="O56" s="203">
        <f ca="1">OFFSET(IND!R$27,$E56,0)</f>
        <v>1.5819458836212843</v>
      </c>
      <c r="P56" s="126">
        <f ca="1">OFFSET(IND!S$27,$E56,0)</f>
        <v>1.6234226207141633</v>
      </c>
      <c r="Q56" s="126">
        <f ca="1">OFFSET(IND!T$27,$E56,0)</f>
        <v>1.6655957850832508</v>
      </c>
      <c r="R56" s="126">
        <f ca="1">OFFSET(IND!U$27,$E56,0)</f>
        <v>1.7106642705411415</v>
      </c>
      <c r="S56" s="126">
        <f ca="1">OFFSET(IND!V$27,$E56,0)</f>
        <v>1.7586542678832047</v>
      </c>
      <c r="T56" s="203">
        <f ca="1">OFFSET(IND!W$27,$E56,0)</f>
        <v>1.8064145974530634</v>
      </c>
      <c r="U56" s="126">
        <f ca="1">OFFSET(IND!X$27,$E56,0)</f>
        <v>1.8591281963529354</v>
      </c>
      <c r="V56" s="126">
        <f ca="1">OFFSET(IND!Y$27,$E56,0)</f>
        <v>1.9127545838435225</v>
      </c>
      <c r="W56" s="126">
        <f ca="1">OFFSET(IND!Z$27,$E56,0)</f>
        <v>1.9694668841133682</v>
      </c>
      <c r="X56" s="126">
        <f ca="1">OFFSET(IND!AA$27,$E56,0)</f>
        <v>2.0263998704290169</v>
      </c>
      <c r="Y56" s="205">
        <f ca="1">OFFSET(IND!AB$27,$E56,0)</f>
        <v>2.0742255592723211</v>
      </c>
      <c r="Z56" s="126">
        <f ca="1">OFFSET(IND!AC$27,$E56,0)</f>
        <v>2.1341032610249129</v>
      </c>
      <c r="AA56" s="126">
        <f ca="1">OFFSET(IND!AD$27,$E56,0)</f>
        <v>2.195621991571064</v>
      </c>
      <c r="AB56" s="126">
        <f ca="1">OFFSET(IND!AE$27,$E56,0)</f>
        <v>2.2578236588943414</v>
      </c>
      <c r="AC56" s="126">
        <f ca="1">OFFSET(IND!AF$27,$E56,0)</f>
        <v>2.3183173755996211</v>
      </c>
      <c r="AD56" s="126">
        <f ca="1">OFFSET(IND!AG$27,$E56,0)</f>
        <v>2.3832802404034621</v>
      </c>
      <c r="AE56" s="126">
        <f ca="1">OFFSET(IND!AH$27,$E56,0)</f>
        <v>2.4494032997371566</v>
      </c>
      <c r="AF56" s="126">
        <f ca="1">OFFSET(IND!AI$27,$E56,0)</f>
        <v>2.5178561397564749</v>
      </c>
      <c r="AG56" s="126">
        <f ca="1">OFFSET(IND!AJ$27,$E56,0)</f>
        <v>2.5852822454286577</v>
      </c>
      <c r="AH56" s="126">
        <f ca="1">OFFSET(IND!AK$27,$E56,0)</f>
        <v>2.6550272194015352</v>
      </c>
      <c r="AI56" s="126">
        <f ca="1">OFFSET(IND!AL$27,$E56,0)</f>
        <v>2.7289180973577323</v>
      </c>
      <c r="AJ56" s="126">
        <f ca="1">OFFSET(IND!AM$27,$E56,0)</f>
        <v>3.1481276964490146</v>
      </c>
      <c r="AK56" s="126">
        <f ca="1">OFFSET(IND!AN$27,$E56,0)</f>
        <v>3.6218782027455814</v>
      </c>
      <c r="AL56" s="126">
        <f ca="1">OFFSET(IND!AO$27,$E56,0)</f>
        <v>4.5057481569325502</v>
      </c>
      <c r="AM56" s="126">
        <f ca="1">OFFSET(IND!AP$27,$E56,0)</f>
        <v>5.3987082623204037</v>
      </c>
      <c r="AQ56" s="4"/>
    </row>
    <row r="57" spans="1:43">
      <c r="A57" s="35" t="s">
        <v>357</v>
      </c>
      <c r="B57">
        <v>4.2714054259280001</v>
      </c>
      <c r="E57" s="129">
        <f ca="1">MATCH(F57,IND!$D$28:$D$261,0)</f>
        <v>212</v>
      </c>
      <c r="F57" s="4" t="str">
        <f t="shared" si="0"/>
        <v>IOTK</v>
      </c>
      <c r="G57" s="126">
        <f ca="1">OFFSET(IND!J$27,$E57,0)</f>
        <v>4.0241553496851505</v>
      </c>
      <c r="H57" s="126">
        <f ca="1">OFFSET(IND!K$27,$E57,0)</f>
        <v>4.1362170927295789</v>
      </c>
      <c r="I57" s="126">
        <f ca="1">OFFSET(IND!L$27,$E57,0)</f>
        <v>4.2154705500951453</v>
      </c>
      <c r="J57" s="126">
        <f ca="1">OFFSET(IND!M$27,$E57,0)</f>
        <v>2.1816720000000003</v>
      </c>
      <c r="K57" s="126">
        <f ca="1">OFFSET(IND!N$27,$E57,0)</f>
        <v>2.1816720000000003</v>
      </c>
      <c r="L57" s="126">
        <f ca="1">OFFSET(IND!O$27,$E57,0)</f>
        <v>2.1816720000000003</v>
      </c>
      <c r="M57" s="126">
        <f ca="1">OFFSET(IND!P$27,$E57,0)</f>
        <v>2.2068085625289617</v>
      </c>
      <c r="N57" s="126">
        <f ca="1">OFFSET(IND!Q$27,$E57,0)</f>
        <v>2.2044439779147851</v>
      </c>
      <c r="O57" s="203">
        <f ca="1">OFFSET(IND!R$27,$E57,0)</f>
        <v>1.9978769502611429</v>
      </c>
      <c r="P57" s="126">
        <f ca="1">OFFSET(IND!S$27,$E57,0)</f>
        <v>2.0502589045794628</v>
      </c>
      <c r="Q57" s="126">
        <f ca="1">OFFSET(IND!T$27,$E57,0)</f>
        <v>2.1035203934109896</v>
      </c>
      <c r="R57" s="126">
        <f ca="1">OFFSET(IND!U$27,$E57,0)</f>
        <v>2.1604384518678206</v>
      </c>
      <c r="S57" s="126">
        <f ca="1">OFFSET(IND!V$27,$E57,0)</f>
        <v>2.2210461569261781</v>
      </c>
      <c r="T57" s="203">
        <f ca="1">OFFSET(IND!W$27,$E57,0)</f>
        <v>2.2813638091116428</v>
      </c>
      <c r="U57" s="126">
        <f ca="1">OFFSET(IND!X$27,$E57,0)</f>
        <v>2.347937062531845</v>
      </c>
      <c r="V57" s="126">
        <f ca="1">OFFSET(IND!Y$27,$E57,0)</f>
        <v>2.4156630982973422</v>
      </c>
      <c r="W57" s="126">
        <f ca="1">OFFSET(IND!Z$27,$E57,0)</f>
        <v>2.4872864064512501</v>
      </c>
      <c r="X57" s="126">
        <f ca="1">OFFSET(IND!AA$27,$E57,0)</f>
        <v>2.5591884242429019</v>
      </c>
      <c r="Y57" s="205">
        <f ca="1">OFFSET(IND!AB$27,$E57,0)</f>
        <v>2.6195886202038867</v>
      </c>
      <c r="Z57" s="126">
        <f ca="1">OFFSET(IND!AC$27,$E57,0)</f>
        <v>2.6952095889138081</v>
      </c>
      <c r="AA57" s="126">
        <f ca="1">OFFSET(IND!AD$27,$E57,0)</f>
        <v>2.7729030517812805</v>
      </c>
      <c r="AB57" s="126">
        <f ca="1">OFFSET(IND!AE$27,$E57,0)</f>
        <v>2.8514590116909297</v>
      </c>
      <c r="AC57" s="126">
        <f ca="1">OFFSET(IND!AF$27,$E57,0)</f>
        <v>2.9278579602848245</v>
      </c>
      <c r="AD57" s="126">
        <f ca="1">OFFSET(IND!AG$27,$E57,0)</f>
        <v>3.0099011019360566</v>
      </c>
      <c r="AE57" s="126">
        <f ca="1">OFFSET(IND!AH$27,$E57,0)</f>
        <v>3.0934094807569115</v>
      </c>
      <c r="AF57" s="126">
        <f ca="1">OFFSET(IND!AI$27,$E57,0)</f>
        <v>3.179860194823974</v>
      </c>
      <c r="AG57" s="126">
        <f ca="1">OFFSET(IND!AJ$27,$E57,0)</f>
        <v>3.2650142217493192</v>
      </c>
      <c r="AH57" s="126">
        <f ca="1">OFFSET(IND!AK$27,$E57,0)</f>
        <v>3.3530968024113097</v>
      </c>
      <c r="AI57" s="126">
        <f ca="1">OFFSET(IND!AL$27,$E57,0)</f>
        <v>3.4464153434762625</v>
      </c>
      <c r="AJ57" s="126">
        <f ca="1">OFFSET(IND!AM$27,$E57,0)</f>
        <v>3.9758450818915061</v>
      </c>
      <c r="AK57" s="126">
        <f ca="1">OFFSET(IND!AN$27,$E57,0)</f>
        <v>4.5741558246950493</v>
      </c>
      <c r="AL57" s="126">
        <f ca="1">OFFSET(IND!AO$27,$E57,0)</f>
        <v>5.6904161385157863</v>
      </c>
      <c r="AM57" s="126">
        <f ca="1">OFFSET(IND!AP$27,$E57,0)</f>
        <v>6.8181566197345784</v>
      </c>
      <c r="AQ57" s="4"/>
    </row>
    <row r="58" spans="1:43">
      <c r="A58" s="35" t="s">
        <v>358</v>
      </c>
      <c r="B58">
        <v>1.0716137343180001</v>
      </c>
      <c r="E58" s="129">
        <f ca="1">MATCH(F58,IND!$D$28:$D$261,0)</f>
        <v>214</v>
      </c>
      <c r="F58" s="4" t="str">
        <f t="shared" si="0"/>
        <v>IOTL</v>
      </c>
      <c r="G58" s="126">
        <f ca="1">OFFSET(IND!J$27,$E58,0)</f>
        <v>1.0095834302163471</v>
      </c>
      <c r="H58" s="126">
        <f ca="1">OFFSET(IND!K$27,$E58,0)</f>
        <v>1.0376975732122602</v>
      </c>
      <c r="I58" s="126">
        <f ca="1">OFFSET(IND!L$27,$E58,0)</f>
        <v>1.0575807462984816</v>
      </c>
      <c r="J58" s="126">
        <f ca="1">OFFSET(IND!M$27,$E58,0)</f>
        <v>0.54733968</v>
      </c>
      <c r="K58" s="126">
        <f ca="1">OFFSET(IND!N$27,$E58,0)</f>
        <v>0.54733968</v>
      </c>
      <c r="L58" s="126">
        <f ca="1">OFFSET(IND!O$27,$E58,0)</f>
        <v>0.54733968</v>
      </c>
      <c r="M58" s="126">
        <f ca="1">OFFSET(IND!P$27,$E58,0)</f>
        <v>0.55364596164586688</v>
      </c>
      <c r="N58" s="126">
        <f ca="1">OFFSET(IND!Q$27,$E58,0)</f>
        <v>0.55305273269758493</v>
      </c>
      <c r="O58" s="203">
        <f ca="1">OFFSET(IND!R$27,$E58,0)</f>
        <v>0.50122902555256232</v>
      </c>
      <c r="P58" s="126">
        <f ca="1">OFFSET(IND!S$27,$E58,0)</f>
        <v>0.51437065367739676</v>
      </c>
      <c r="Q58" s="126">
        <f ca="1">OFFSET(IND!T$27,$E58,0)</f>
        <v>0.52773294015005234</v>
      </c>
      <c r="R58" s="126">
        <f ca="1">OFFSET(IND!U$27,$E58,0)</f>
        <v>0.54201258984165734</v>
      </c>
      <c r="S58" s="126">
        <f ca="1">OFFSET(IND!V$27,$E58,0)</f>
        <v>0.55721790113142766</v>
      </c>
      <c r="T58" s="203">
        <f ca="1">OFFSET(IND!W$27,$E58,0)</f>
        <v>0.57235044371598831</v>
      </c>
      <c r="U58" s="126">
        <f ca="1">OFFSET(IND!X$27,$E58,0)</f>
        <v>0.58905239672431053</v>
      </c>
      <c r="V58" s="126">
        <f ca="1">OFFSET(IND!Y$27,$E58,0)</f>
        <v>0.60604356072309484</v>
      </c>
      <c r="W58" s="126">
        <f ca="1">OFFSET(IND!Z$27,$E58,0)</f>
        <v>0.62401247564958306</v>
      </c>
      <c r="X58" s="126">
        <f ca="1">OFFSET(IND!AA$27,$E58,0)</f>
        <v>0.64205131348104305</v>
      </c>
      <c r="Y58" s="205">
        <f ca="1">OFFSET(IND!AB$27,$E58,0)</f>
        <v>0.65720456471643629</v>
      </c>
      <c r="Z58" s="126">
        <f ca="1">OFFSET(IND!AC$27,$E58,0)</f>
        <v>0.67617641603733991</v>
      </c>
      <c r="AA58" s="126">
        <f ca="1">OFFSET(IND!AD$27,$E58,0)</f>
        <v>0.69566821641061982</v>
      </c>
      <c r="AB58" s="126">
        <f ca="1">OFFSET(IND!AE$27,$E58,0)</f>
        <v>0.71537640075686448</v>
      </c>
      <c r="AC58" s="126">
        <f ca="1">OFFSET(IND!AF$27,$E58,0)</f>
        <v>0.73454343231601671</v>
      </c>
      <c r="AD58" s="126">
        <f ca="1">OFFSET(IND!AG$27,$E58,0)</f>
        <v>0.75512648370851754</v>
      </c>
      <c r="AE58" s="126">
        <f ca="1">OFFSET(IND!AH$27,$E58,0)</f>
        <v>0.77607713501683773</v>
      </c>
      <c r="AF58" s="126">
        <f ca="1">OFFSET(IND!AI$27,$E58,0)</f>
        <v>0.79776596183096804</v>
      </c>
      <c r="AG58" s="126">
        <f ca="1">OFFSET(IND!AJ$27,$E58,0)</f>
        <v>0.81912947470001063</v>
      </c>
      <c r="AH58" s="126">
        <f ca="1">OFFSET(IND!AK$27,$E58,0)</f>
        <v>0.84122770555831927</v>
      </c>
      <c r="AI58" s="126">
        <f ca="1">OFFSET(IND!AL$27,$E58,0)</f>
        <v>0.86463953850321573</v>
      </c>
      <c r="AJ58" s="126">
        <f ca="1">OFFSET(IND!AM$27,$E58,0)</f>
        <v>0.99746331018231471</v>
      </c>
      <c r="AK58" s="126">
        <f ca="1">OFFSET(IND!AN$27,$E58,0)</f>
        <v>1.1475680053457735</v>
      </c>
      <c r="AL58" s="126">
        <f ca="1">OFFSET(IND!AO$27,$E58,0)</f>
        <v>1.4276163182742714</v>
      </c>
      <c r="AM58" s="126">
        <f ca="1">OFFSET(IND!AP$27,$E58,0)</f>
        <v>1.7105447851168305</v>
      </c>
      <c r="AQ58" s="4"/>
    </row>
    <row r="59" spans="1:43">
      <c r="A59" s="35" t="s">
        <v>359</v>
      </c>
      <c r="B59">
        <v>13.06049710462</v>
      </c>
      <c r="E59" s="129">
        <f ca="1">MATCH(F59,IND!$D$28:$D$261,0)</f>
        <v>219</v>
      </c>
      <c r="F59" s="4" t="str">
        <f t="shared" si="0"/>
        <v>IOTO</v>
      </c>
      <c r="G59" s="126">
        <f ca="1">OFFSET(IND!J$27,$E59,0)</f>
        <v>12.304490923310874</v>
      </c>
      <c r="H59" s="126">
        <f ca="1">OFFSET(IND!K$27,$E59,0)</f>
        <v>12.647137411908401</v>
      </c>
      <c r="I59" s="126">
        <f ca="1">OFFSET(IND!L$27,$E59,0)</f>
        <v>12.889467382313724</v>
      </c>
      <c r="J59" s="126">
        <f ca="1">OFFSET(IND!M$27,$E59,0)</f>
        <v>6.6708069120000006</v>
      </c>
      <c r="K59" s="126">
        <f ca="1">OFFSET(IND!N$27,$E59,0)</f>
        <v>6.6708069120000006</v>
      </c>
      <c r="L59" s="126">
        <f ca="1">OFFSET(IND!O$27,$E59,0)</f>
        <v>6.6708069120000006</v>
      </c>
      <c r="M59" s="126">
        <f ca="1">OFFSET(IND!P$27,$E59,0)</f>
        <v>6.7476659242906267</v>
      </c>
      <c r="N59" s="126">
        <f ca="1">OFFSET(IND!Q$27,$E59,0)</f>
        <v>6.740435833154903</v>
      </c>
      <c r="O59" s="203">
        <f ca="1">OFFSET(IND!R$27,$E59,0)</f>
        <v>6.1088245020917498</v>
      </c>
      <c r="P59" s="126">
        <f ca="1">OFFSET(IND!S$27,$E59,0)</f>
        <v>6.2689906053972502</v>
      </c>
      <c r="Q59" s="126">
        <f ca="1">OFFSET(IND!T$27,$E59,0)</f>
        <v>6.4318460244706754</v>
      </c>
      <c r="R59" s="126">
        <f ca="1">OFFSET(IND!U$27,$E59,0)</f>
        <v>6.6058819830251458</v>
      </c>
      <c r="S59" s="126">
        <f ca="1">OFFSET(IND!V$27,$E59,0)</f>
        <v>6.7911996191426507</v>
      </c>
      <c r="T59" s="203">
        <f ca="1">OFFSET(IND!W$27,$E59,0)</f>
        <v>6.9756303727639146</v>
      </c>
      <c r="U59" s="126">
        <f ca="1">OFFSET(IND!X$27,$E59,0)</f>
        <v>7.1791886157398572</v>
      </c>
      <c r="V59" s="126">
        <f ca="1">OFFSET(IND!Y$27,$E59,0)</f>
        <v>7.3862716729119891</v>
      </c>
      <c r="W59" s="126">
        <f ca="1">OFFSET(IND!Z$27,$E59,0)</f>
        <v>7.6052712563018829</v>
      </c>
      <c r="X59" s="126">
        <f ca="1">OFFSET(IND!AA$27,$E59,0)</f>
        <v>7.825123038453965</v>
      </c>
      <c r="Y59" s="205">
        <f ca="1">OFFSET(IND!AB$27,$E59,0)</f>
        <v>8.0098061827133638</v>
      </c>
      <c r="Z59" s="126">
        <f ca="1">OFFSET(IND!AC$27,$E59,0)</f>
        <v>8.2410292450079154</v>
      </c>
      <c r="AA59" s="126">
        <f ca="1">OFFSET(IND!AD$27,$E59,0)</f>
        <v>8.4785892857076863</v>
      </c>
      <c r="AB59" s="126">
        <f ca="1">OFFSET(IND!AE$27,$E59,0)</f>
        <v>8.7187865474152577</v>
      </c>
      <c r="AC59" s="126">
        <f ca="1">OFFSET(IND!AF$27,$E59,0)</f>
        <v>8.9523884061500656</v>
      </c>
      <c r="AD59" s="126">
        <f ca="1">OFFSET(IND!AG$27,$E59,0)</f>
        <v>9.2032482771156516</v>
      </c>
      <c r="AE59" s="126">
        <f ca="1">OFFSET(IND!AH$27,$E59,0)</f>
        <v>9.4585883422803843</v>
      </c>
      <c r="AF59" s="126">
        <f ca="1">OFFSET(IND!AI$27,$E59,0)</f>
        <v>9.7229250624408365</v>
      </c>
      <c r="AG59" s="126">
        <f ca="1">OFFSET(IND!AJ$27,$E59,0)</f>
        <v>9.9832969567486085</v>
      </c>
      <c r="AH59" s="126">
        <f ca="1">OFFSET(IND!AK$27,$E59,0)</f>
        <v>10.252623366908708</v>
      </c>
      <c r="AI59" s="126">
        <f ca="1">OFFSET(IND!AL$27,$E59,0)</f>
        <v>10.537959553445383</v>
      </c>
      <c r="AJ59" s="126">
        <f ca="1">OFFSET(IND!AM$27,$E59,0)</f>
        <v>12.156774645007614</v>
      </c>
      <c r="AK59" s="126">
        <f ca="1">OFFSET(IND!AN$27,$E59,0)</f>
        <v>13.986204292827143</v>
      </c>
      <c r="AL59" s="126">
        <f ca="1">OFFSET(IND!AO$27,$E59,0)</f>
        <v>17.39934660616602</v>
      </c>
      <c r="AM59" s="126">
        <f ca="1">OFFSET(IND!AP$27,$E59,0)</f>
        <v>20.847591345547798</v>
      </c>
      <c r="AQ59" s="4"/>
    </row>
    <row r="60" spans="1:43">
      <c r="A60" s="35" t="s">
        <v>360</v>
      </c>
      <c r="B60">
        <v>4.6033799408959997</v>
      </c>
      <c r="E60" s="129">
        <f ca="1">MATCH(F60,IND!$D$28:$D$261,0)</f>
        <v>217</v>
      </c>
      <c r="F60" s="4" t="str">
        <f t="shared" si="0"/>
        <v>IOTP</v>
      </c>
      <c r="G60" s="126">
        <f ca="1">OFFSET(IND!J$27,$E60,0)</f>
        <v>4.3369135374845138</v>
      </c>
      <c r="H60" s="126">
        <f ca="1">OFFSET(IND!K$27,$E60,0)</f>
        <v>4.457684742423587</v>
      </c>
      <c r="I60" s="126">
        <f ca="1">OFFSET(IND!L$27,$E60,0)</f>
        <v>4.5430977949211924</v>
      </c>
      <c r="J60" s="126">
        <f ca="1">OFFSET(IND!M$27,$E60,0)</f>
        <v>2.3512320000000004</v>
      </c>
      <c r="K60" s="126">
        <f ca="1">OFFSET(IND!N$27,$E60,0)</f>
        <v>2.3512320000000004</v>
      </c>
      <c r="L60" s="126">
        <f ca="1">OFFSET(IND!O$27,$E60,0)</f>
        <v>2.3512320000000004</v>
      </c>
      <c r="M60" s="126">
        <f ca="1">OFFSET(IND!P$27,$E60,0)</f>
        <v>2.3783221813783628</v>
      </c>
      <c r="N60" s="126">
        <f ca="1">OFFSET(IND!Q$27,$E60,0)</f>
        <v>2.3757738207579031</v>
      </c>
      <c r="O60" s="203">
        <f ca="1">OFFSET(IND!R$27,$E60,0)</f>
        <v>2.1531523609032006</v>
      </c>
      <c r="P60" s="126">
        <f ca="1">OFFSET(IND!S$27,$E60,0)</f>
        <v>2.2096054515675041</v>
      </c>
      <c r="Q60" s="126">
        <f ca="1">OFFSET(IND!T$27,$E60,0)</f>
        <v>2.2670064343496676</v>
      </c>
      <c r="R60" s="126">
        <f ca="1">OFFSET(IND!U$27,$E60,0)</f>
        <v>2.3283481761062523</v>
      </c>
      <c r="S60" s="126">
        <f ca="1">OFFSET(IND!V$27,$E60,0)</f>
        <v>2.3936663245629277</v>
      </c>
      <c r="T60" s="203">
        <f ca="1">OFFSET(IND!W$27,$E60,0)</f>
        <v>2.4586718771773146</v>
      </c>
      <c r="U60" s="126">
        <f ca="1">OFFSET(IND!X$27,$E60,0)</f>
        <v>2.5304192176509002</v>
      </c>
      <c r="V60" s="126">
        <f ca="1">OFFSET(IND!Y$27,$E60,0)</f>
        <v>2.6034089349525762</v>
      </c>
      <c r="W60" s="126">
        <f ca="1">OFFSET(IND!Z$27,$E60,0)</f>
        <v>2.6805988214604151</v>
      </c>
      <c r="X60" s="126">
        <f ca="1">OFFSET(IND!AA$27,$E60,0)</f>
        <v>2.7580890789768064</v>
      </c>
      <c r="Y60" s="205">
        <f ca="1">OFFSET(IND!AB$27,$E60,0)</f>
        <v>2.8231835906860545</v>
      </c>
      <c r="Z60" s="126">
        <f ca="1">OFFSET(IND!AC$27,$E60,0)</f>
        <v>2.9046818367568505</v>
      </c>
      <c r="AA60" s="126">
        <f ca="1">OFFSET(IND!AD$27,$E60,0)</f>
        <v>2.9884136516606552</v>
      </c>
      <c r="AB60" s="126">
        <f ca="1">OFFSET(IND!AE$27,$E60,0)</f>
        <v>3.0730749970555102</v>
      </c>
      <c r="AC60" s="126">
        <f ca="1">OFFSET(IND!AF$27,$E60,0)</f>
        <v>3.1554116877681015</v>
      </c>
      <c r="AD60" s="126">
        <f ca="1">OFFSET(IND!AG$27,$E60,0)</f>
        <v>3.2438312393922275</v>
      </c>
      <c r="AE60" s="126">
        <f ca="1">OFFSET(IND!AH$27,$E60,0)</f>
        <v>3.3338299067224755</v>
      </c>
      <c r="AF60" s="126">
        <f ca="1">OFFSET(IND!AI$27,$E60,0)</f>
        <v>3.4269995882040765</v>
      </c>
      <c r="AG60" s="126">
        <f ca="1">OFFSET(IND!AJ$27,$E60,0)</f>
        <v>3.5187718037505622</v>
      </c>
      <c r="AH60" s="126">
        <f ca="1">OFFSET(IND!AK$27,$E60,0)</f>
        <v>3.6137001808370597</v>
      </c>
      <c r="AI60" s="126">
        <f ca="1">OFFSET(IND!AL$27,$E60,0)</f>
        <v>3.7142714582542107</v>
      </c>
      <c r="AJ60" s="126">
        <f ca="1">OFFSET(IND!AM$27,$E60,0)</f>
        <v>4.2848485856654577</v>
      </c>
      <c r="AK60" s="126">
        <f ca="1">OFFSET(IND!AN$27,$E60,0)</f>
        <v>4.9296601634019188</v>
      </c>
      <c r="AL60" s="126">
        <f ca="1">OFFSET(IND!AO$27,$E60,0)</f>
        <v>6.1326764601620916</v>
      </c>
      <c r="AM60" s="126">
        <f ca="1">OFFSET(IND!AP$27,$E60,0)</f>
        <v>7.3480651653098059</v>
      </c>
      <c r="AQ60" s="4"/>
    </row>
    <row r="61" spans="1:43">
      <c r="A61" s="35" t="s">
        <v>361</v>
      </c>
      <c r="B61">
        <v>109.842732955</v>
      </c>
      <c r="E61" s="129">
        <f ca="1">MATCH(F61,IND!$D$28:$D$261,0)</f>
        <v>222</v>
      </c>
      <c r="F61" s="4" t="str">
        <f t="shared" si="0"/>
        <v>IOTS</v>
      </c>
      <c r="G61" s="126">
        <f ca="1">OFFSET(IND!J$27,$E61,0)</f>
        <v>73.690487252999532</v>
      </c>
      <c r="H61" s="126">
        <f ca="1">OFFSET(IND!K$27,$E61,0)</f>
        <v>75.742566193741837</v>
      </c>
      <c r="I61" s="126">
        <f ca="1">OFFSET(IND!L$27,$E61,0)</f>
        <v>77.193858547604464</v>
      </c>
      <c r="J61" s="126">
        <f ca="1">OFFSET(IND!M$27,$E61,0)</f>
        <v>68.309500800000009</v>
      </c>
      <c r="K61" s="126">
        <f ca="1">OFFSET(IND!N$27,$E61,0)</f>
        <v>68.309500800000009</v>
      </c>
      <c r="L61" s="126">
        <f ca="1">OFFSET(IND!O$27,$E61,0)</f>
        <v>68.309500800000009</v>
      </c>
      <c r="M61" s="126">
        <f ca="1">OFFSET(IND!P$27,$E61,0)</f>
        <v>69.096542132602409</v>
      </c>
      <c r="N61" s="126">
        <f ca="1">OFFSET(IND!Q$27,$E61,0)</f>
        <v>69.022505524627533</v>
      </c>
      <c r="O61" s="203">
        <f ca="1">OFFSET(IND!R$27,$E61,0)</f>
        <v>62.554764021431779</v>
      </c>
      <c r="P61" s="126">
        <f ca="1">OFFSET(IND!S$27,$E61,0)</f>
        <v>64.194875436169127</v>
      </c>
      <c r="Q61" s="126">
        <f ca="1">OFFSET(IND!T$27,$E61,0)</f>
        <v>65.86252562095693</v>
      </c>
      <c r="R61" s="126">
        <f ca="1">OFFSET(IND!U$27,$E61,0)</f>
        <v>67.644665264171564</v>
      </c>
      <c r="S61" s="126">
        <f ca="1">OFFSET(IND!V$27,$E61,0)</f>
        <v>69.542330026413566</v>
      </c>
      <c r="T61" s="203">
        <f ca="1">OFFSET(IND!W$27,$E61,0)</f>
        <v>71.430913053659239</v>
      </c>
      <c r="U61" s="126">
        <f ca="1">OFFSET(IND!X$27,$E61,0)</f>
        <v>73.51536282785348</v>
      </c>
      <c r="V61" s="126">
        <f ca="1">OFFSET(IND!Y$27,$E61,0)</f>
        <v>75.635906930864408</v>
      </c>
      <c r="W61" s="126">
        <f ca="1">OFFSET(IND!Z$27,$E61,0)</f>
        <v>77.878477044812811</v>
      </c>
      <c r="X61" s="126">
        <f ca="1">OFFSET(IND!AA$27,$E61,0)</f>
        <v>80.129773730043425</v>
      </c>
      <c r="Y61" s="205">
        <f ca="1">OFFSET(IND!AB$27,$E61,0)</f>
        <v>82.020941253996185</v>
      </c>
      <c r="Z61" s="126">
        <f ca="1">OFFSET(IND!AC$27,$E61,0)</f>
        <v>84.388680594551118</v>
      </c>
      <c r="AA61" s="126">
        <f ca="1">OFFSET(IND!AD$27,$E61,0)</f>
        <v>86.821311010076641</v>
      </c>
      <c r="AB61" s="126">
        <f ca="1">OFFSET(IND!AE$27,$E61,0)</f>
        <v>89.280946741888272</v>
      </c>
      <c r="AC61" s="126">
        <f ca="1">OFFSET(IND!AF$27,$E61,0)</f>
        <v>91.673045114188881</v>
      </c>
      <c r="AD61" s="126">
        <f ca="1">OFFSET(IND!AG$27,$E61,0)</f>
        <v>94.241866664934989</v>
      </c>
      <c r="AE61" s="126">
        <f ca="1">OFFSET(IND!AH$27,$E61,0)</f>
        <v>96.856565698460599</v>
      </c>
      <c r="AF61" s="126">
        <f ca="1">OFFSET(IND!AI$27,$E61,0)</f>
        <v>99.563391069884247</v>
      </c>
      <c r="AG61" s="126">
        <f ca="1">OFFSET(IND!AJ$27,$E61,0)</f>
        <v>102.22961636423651</v>
      </c>
      <c r="AH61" s="126">
        <f ca="1">OFFSET(IND!AK$27,$E61,0)</f>
        <v>104.98753648889149</v>
      </c>
      <c r="AI61" s="126">
        <f ca="1">OFFSET(IND!AL$27,$E61,0)</f>
        <v>107.90939777488279</v>
      </c>
      <c r="AJ61" s="126">
        <f ca="1">OFFSET(IND!AM$27,$E61,0)</f>
        <v>124.4861706077467</v>
      </c>
      <c r="AK61" s="126">
        <f ca="1">OFFSET(IND!AN$27,$E61,0)</f>
        <v>143.21965032614031</v>
      </c>
      <c r="AL61" s="126">
        <f ca="1">OFFSET(IND!AO$27,$E61,0)</f>
        <v>178.17045172980957</v>
      </c>
      <c r="AM61" s="126">
        <f ca="1">OFFSET(IND!AP$27,$E61,0)</f>
        <v>213.48070428106726</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3.9823858922776294</v>
      </c>
      <c r="P62" s="126">
        <f ca="1">OFFSET(RES!S$95,$E62,0)</f>
        <v>4.102146924113006</v>
      </c>
      <c r="Q62" s="126">
        <f ca="1">OFFSET(RES!T$95,$E62,0)</f>
        <v>4.2528386846265649</v>
      </c>
      <c r="R62" s="126">
        <f ca="1">OFFSET(RES!U$95,$E62,0)</f>
        <v>4.4140840925613043</v>
      </c>
      <c r="S62" s="126">
        <f ca="1">OFFSET(RES!V$95,$E62,0)</f>
        <v>4.5961530186021475</v>
      </c>
      <c r="T62" s="203">
        <f ca="1">OFFSET(RES!W$95,$E62,0)</f>
        <v>4.7932985118964941</v>
      </c>
      <c r="U62" s="126">
        <f ca="1">OFFSET(RES!X$95,$E62,0)</f>
        <v>4.9963745404752355</v>
      </c>
      <c r="V62" s="126">
        <f ca="1">OFFSET(RES!Y$95,$E62,0)</f>
        <v>5.2099062023457829</v>
      </c>
      <c r="W62" s="126">
        <f ca="1">OFFSET(RES!Z$95,$E62,0)</f>
        <v>5.4263660936284719</v>
      </c>
      <c r="X62" s="126">
        <f ca="1">OFFSET(RES!AA$95,$E62,0)</f>
        <v>5.6409964870097022</v>
      </c>
      <c r="Y62" s="205">
        <f ca="1">OFFSET(RES!AB$95,$E62,0)</f>
        <v>5.8479221847841947</v>
      </c>
      <c r="Z62" s="126">
        <f ca="1">OFFSET(RES!AC$95,$E62,0)</f>
        <v>6.0789429695404396</v>
      </c>
      <c r="AA62" s="126">
        <f ca="1">OFFSET(RES!AD$95,$E62,0)</f>
        <v>6.3128189415218197</v>
      </c>
      <c r="AB62" s="126">
        <f ca="1">OFFSET(RES!AE$95,$E62,0)</f>
        <v>6.5478827555631094</v>
      </c>
      <c r="AC62" s="126">
        <f ca="1">OFFSET(RES!AF$95,$E62,0)</f>
        <v>6.7756019247096058</v>
      </c>
      <c r="AD62" s="126">
        <f ca="1">OFFSET(RES!AG$95,$E62,0)</f>
        <v>6.9680126729868643</v>
      </c>
      <c r="AE62" s="126">
        <f ca="1">OFFSET(RES!AH$95,$E62,0)</f>
        <v>7.1756307600579401</v>
      </c>
      <c r="AF62" s="126">
        <f ca="1">OFFSET(RES!AI$95,$E62,0)</f>
        <v>7.3911437000475519</v>
      </c>
      <c r="AG62" s="126">
        <f ca="1">OFFSET(RES!AJ$95,$E62,0)</f>
        <v>7.6092586921787646</v>
      </c>
      <c r="AH62" s="126">
        <f ca="1">OFFSET(RES!AK$95,$E62,0)</f>
        <v>7.816709329156736</v>
      </c>
      <c r="AI62" s="126">
        <f ca="1">OFFSET(RES!AL$95,$E62,0)</f>
        <v>8.0218158845945453</v>
      </c>
      <c r="AJ62" s="126">
        <f ca="1">OFFSET(RES!AM$95,$E62,0)</f>
        <v>9.0753917811687845</v>
      </c>
      <c r="AK62" s="126">
        <f ca="1">OFFSET(RES!AN$95,$E62,0)</f>
        <v>10.054266354638559</v>
      </c>
      <c r="AL62" s="126">
        <f ca="1">OFFSET(RES!AO$95,$E62,0)</f>
        <v>10.054266354638559</v>
      </c>
      <c r="AM62" s="126">
        <f ca="1">OFFSET(RES!AP$95,$E62,0)</f>
        <v>10.054266354638559</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6.2827658822203976</v>
      </c>
      <c r="P63" s="126">
        <f ca="1">OFFSET(RES!S$95,$E63,0)</f>
        <v>6.4717055141867208</v>
      </c>
      <c r="Q63" s="126">
        <f ca="1">OFFSET(RES!T$95,$E63,0)</f>
        <v>6.7094426590280101</v>
      </c>
      <c r="R63" s="126">
        <f ca="1">OFFSET(RES!U$95,$E63,0)</f>
        <v>6.9638296458846982</v>
      </c>
      <c r="S63" s="126">
        <f ca="1">OFFSET(RES!V$95,$E63,0)</f>
        <v>7.2510686196265652</v>
      </c>
      <c r="T63" s="203">
        <f ca="1">OFFSET(RES!W$95,$E63,0)</f>
        <v>7.5620929684987015</v>
      </c>
      <c r="U63" s="126">
        <f ca="1">OFFSET(RES!X$95,$E63,0)</f>
        <v>7.8824735590199326</v>
      </c>
      <c r="V63" s="126">
        <f ca="1">OFFSET(RES!Y$95,$E63,0)</f>
        <v>8.2193493606783239</v>
      </c>
      <c r="W63" s="126">
        <f ca="1">OFFSET(RES!Z$95,$E63,0)</f>
        <v>8.5608448502181922</v>
      </c>
      <c r="X63" s="126">
        <f ca="1">OFFSET(RES!AA$95,$E63,0)</f>
        <v>8.8994540531681121</v>
      </c>
      <c r="Y63" s="205">
        <f ca="1">OFFSET(RES!AB$95,$E63,0)</f>
        <v>9.2259080305823122</v>
      </c>
      <c r="Z63" s="126">
        <f ca="1">OFFSET(RES!AC$95,$E63,0)</f>
        <v>9.5903753483690863</v>
      </c>
      <c r="AA63" s="126">
        <f ca="1">OFFSET(RES!AD$95,$E63,0)</f>
        <v>9.9593471198604142</v>
      </c>
      <c r="AB63" s="126">
        <f ca="1">OFFSET(RES!AE$95,$E63,0)</f>
        <v>10.330192876889392</v>
      </c>
      <c r="AC63" s="126">
        <f ca="1">OFFSET(RES!AF$95,$E63,0)</f>
        <v>10.689451438299903</v>
      </c>
      <c r="AD63" s="126">
        <f ca="1">OFFSET(RES!AG$95,$E63,0)</f>
        <v>10.993006070459739</v>
      </c>
      <c r="AE63" s="126">
        <f ca="1">OFFSET(RES!AH$95,$E63,0)</f>
        <v>11.320552387985485</v>
      </c>
      <c r="AF63" s="126">
        <f ca="1">OFFSET(RES!AI$95,$E63,0)</f>
        <v>11.660553930570638</v>
      </c>
      <c r="AG63" s="126">
        <f ca="1">OFFSET(RES!AJ$95,$E63,0)</f>
        <v>12.004660571170202</v>
      </c>
      <c r="AH63" s="126">
        <f ca="1">OFFSET(RES!AK$95,$E63,0)</f>
        <v>12.331942712957989</v>
      </c>
      <c r="AI63" s="126">
        <f ca="1">OFFSET(RES!AL$95,$E63,0)</f>
        <v>12.65552674112142</v>
      </c>
      <c r="AJ63" s="126">
        <f ca="1">OFFSET(RES!AM$95,$E63,0)</f>
        <v>14.317688790801794</v>
      </c>
      <c r="AK63" s="126">
        <f ca="1">OFFSET(RES!AN$95,$E63,0)</f>
        <v>15.861999146333806</v>
      </c>
      <c r="AL63" s="126">
        <f ca="1">OFFSET(RES!AO$95,$E63,0)</f>
        <v>15.861999146333806</v>
      </c>
      <c r="AM63" s="126">
        <f ca="1">OFFSET(RES!AP$95,$E63,0)</f>
        <v>15.861999146333806</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17.687321962650337</v>
      </c>
      <c r="P64" s="126">
        <f ca="1">OFFSET(RES!S$95,$E64,0)</f>
        <v>18.21922720386744</v>
      </c>
      <c r="Q64" s="126">
        <f ca="1">OFFSET(RES!T$95,$E64,0)</f>
        <v>18.888507820417018</v>
      </c>
      <c r="R64" s="126">
        <f ca="1">OFFSET(RES!U$95,$E64,0)</f>
        <v>19.604661282760041</v>
      </c>
      <c r="S64" s="126">
        <f ca="1">OFFSET(RES!V$95,$E64,0)</f>
        <v>20.413300074024086</v>
      </c>
      <c r="T64" s="203">
        <f ca="1">OFFSET(RES!W$95,$E64,0)</f>
        <v>21.288899754141561</v>
      </c>
      <c r="U64" s="126">
        <f ca="1">OFFSET(RES!X$95,$E64,0)</f>
        <v>22.190839244067359</v>
      </c>
      <c r="V64" s="126">
        <f ca="1">OFFSET(RES!Y$95,$E64,0)</f>
        <v>23.139216260982742</v>
      </c>
      <c r="W64" s="126">
        <f ca="1">OFFSET(RES!Z$95,$E64,0)</f>
        <v>24.100598681642015</v>
      </c>
      <c r="X64" s="126">
        <f ca="1">OFFSET(RES!AA$95,$E64,0)</f>
        <v>25.05385559179367</v>
      </c>
      <c r="Y64" s="205">
        <f ca="1">OFFSET(RES!AB$95,$E64,0)</f>
        <v>25.972892957303795</v>
      </c>
      <c r="Z64" s="126">
        <f ca="1">OFFSET(RES!AC$95,$E64,0)</f>
        <v>26.99894595934245</v>
      </c>
      <c r="AA64" s="126">
        <f ca="1">OFFSET(RES!AD$95,$E64,0)</f>
        <v>28.037679956412887</v>
      </c>
      <c r="AB64" s="126">
        <f ca="1">OFFSET(RES!AE$95,$E64,0)</f>
        <v>29.081689621267085</v>
      </c>
      <c r="AC64" s="126">
        <f ca="1">OFFSET(RES!AF$95,$E64,0)</f>
        <v>30.093078866486046</v>
      </c>
      <c r="AD64" s="126">
        <f ca="1">OFFSET(RES!AG$95,$E64,0)</f>
        <v>30.947649705654008</v>
      </c>
      <c r="AE64" s="126">
        <f ca="1">OFFSET(RES!AH$95,$E64,0)</f>
        <v>31.869762240859746</v>
      </c>
      <c r="AF64" s="126">
        <f ca="1">OFFSET(RES!AI$95,$E64,0)</f>
        <v>32.826938883159848</v>
      </c>
      <c r="AG64" s="126">
        <f ca="1">OFFSET(RES!AJ$95,$E64,0)</f>
        <v>33.795672249302648</v>
      </c>
      <c r="AH64" s="126">
        <f ca="1">OFFSET(RES!AK$95,$E64,0)</f>
        <v>34.717041073630149</v>
      </c>
      <c r="AI64" s="126">
        <f ca="1">OFFSET(RES!AL$95,$E64,0)</f>
        <v>35.627998921716511</v>
      </c>
      <c r="AJ64" s="126">
        <f ca="1">OFFSET(RES!AM$95,$E64,0)</f>
        <v>40.307338543457369</v>
      </c>
      <c r="AK64" s="126">
        <f ca="1">OFFSET(RES!AN$95,$E64,0)</f>
        <v>44.654900585494879</v>
      </c>
      <c r="AL64" s="126">
        <f ca="1">OFFSET(RES!AO$95,$E64,0)</f>
        <v>44.654900585494879</v>
      </c>
      <c r="AM64" s="126">
        <f ca="1">OFFSET(RES!AP$95,$E64,0)</f>
        <v>44.654900585494879</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11.348341799798744</v>
      </c>
      <c r="P65" s="126">
        <f ca="1">OFFSET(RES!S$95,$E65,0)</f>
        <v>11.68961689476126</v>
      </c>
      <c r="Q65" s="126">
        <f ca="1">OFFSET(RES!T$95,$E65,0)</f>
        <v>12.119033242392812</v>
      </c>
      <c r="R65" s="126">
        <f ca="1">OFFSET(RES!U$95,$E65,0)</f>
        <v>12.578523621373854</v>
      </c>
      <c r="S65" s="126">
        <f ca="1">OFFSET(RES!V$95,$E65,0)</f>
        <v>13.097353403249176</v>
      </c>
      <c r="T65" s="203">
        <f ca="1">OFFSET(RES!W$95,$E65,0)</f>
        <v>13.659145882107779</v>
      </c>
      <c r="U65" s="126">
        <f ca="1">OFFSET(RES!X$95,$E65,0)</f>
        <v>14.237838215295813</v>
      </c>
      <c r="V65" s="126">
        <f ca="1">OFFSET(RES!Y$95,$E65,0)</f>
        <v>14.846325275448619</v>
      </c>
      <c r="W65" s="126">
        <f ca="1">OFFSET(RES!Z$95,$E65,0)</f>
        <v>15.463156717370566</v>
      </c>
      <c r="X65" s="126">
        <f ca="1">OFFSET(RES!AA$95,$E65,0)</f>
        <v>16.074774760071705</v>
      </c>
      <c r="Y65" s="205">
        <f ca="1">OFFSET(RES!AB$95,$E65,0)</f>
        <v>16.664437241063411</v>
      </c>
      <c r="Z65" s="126">
        <f ca="1">OFFSET(RES!AC$95,$E65,0)</f>
        <v>17.322761898489361</v>
      </c>
      <c r="AA65" s="126">
        <f ca="1">OFFSET(RES!AD$95,$E65,0)</f>
        <v>17.989222794192994</v>
      </c>
      <c r="AB65" s="126">
        <f ca="1">OFFSET(RES!AE$95,$E65,0)</f>
        <v>18.659068604885945</v>
      </c>
      <c r="AC65" s="126">
        <f ca="1">OFFSET(RES!AF$95,$E65,0)</f>
        <v>19.307984866580171</v>
      </c>
      <c r="AD65" s="126">
        <f ca="1">OFFSET(RES!AG$95,$E65,0)</f>
        <v>19.856285055579821</v>
      </c>
      <c r="AE65" s="126">
        <f ca="1">OFFSET(RES!AH$95,$E65,0)</f>
        <v>20.447920592575816</v>
      </c>
      <c r="AF65" s="126">
        <f ca="1">OFFSET(RES!AI$95,$E65,0)</f>
        <v>21.062053570001279</v>
      </c>
      <c r="AG65" s="126">
        <f ca="1">OFFSET(RES!AJ$95,$E65,0)</f>
        <v>21.683601443391758</v>
      </c>
      <c r="AH65" s="126">
        <f ca="1">OFFSET(RES!AK$95,$E65,0)</f>
        <v>22.274759808927637</v>
      </c>
      <c r="AI65" s="126">
        <f ca="1">OFFSET(RES!AL$95,$E65,0)</f>
        <v>22.859238400266861</v>
      </c>
      <c r="AJ65" s="126">
        <f ca="1">OFFSET(RES!AM$95,$E65,0)</f>
        <v>25.861543980331007</v>
      </c>
      <c r="AK65" s="126">
        <f ca="1">OFFSET(RES!AN$95,$E65,0)</f>
        <v>28.650978138484348</v>
      </c>
      <c r="AL65" s="126">
        <f ca="1">OFFSET(RES!AO$95,$E65,0)</f>
        <v>28.650978138484348</v>
      </c>
      <c r="AM65" s="126">
        <f ca="1">OFFSET(RES!AP$95,$E65,0)</f>
        <v>28.650978138484348</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7.0091234898942032</v>
      </c>
      <c r="P66" s="126">
        <f ca="1">OFFSET(RES!S$95,$E66,0)</f>
        <v>7.2199066445450493</v>
      </c>
      <c r="Q66" s="126">
        <f ca="1">OFFSET(RES!T$95,$E66,0)</f>
        <v>7.4851288472445017</v>
      </c>
      <c r="R66" s="126">
        <f ca="1">OFFSET(RES!U$95,$E66,0)</f>
        <v>7.768925798862008</v>
      </c>
      <c r="S66" s="126">
        <f ca="1">OFFSET(RES!V$95,$E66,0)</f>
        <v>8.0893727924010559</v>
      </c>
      <c r="T66" s="203">
        <f ca="1">OFFSET(RES!W$95,$E66,0)</f>
        <v>8.4363550149565629</v>
      </c>
      <c r="U66" s="126">
        <f ca="1">OFFSET(RES!X$95,$E66,0)</f>
        <v>8.7937751647481264</v>
      </c>
      <c r="V66" s="126">
        <f ca="1">OFFSET(RES!Y$95,$E66,0)</f>
        <v>9.1695975555303058</v>
      </c>
      <c r="W66" s="126">
        <f ca="1">OFFSET(RES!Z$95,$E66,0)</f>
        <v>9.5505737214893802</v>
      </c>
      <c r="X66" s="126">
        <f ca="1">OFFSET(RES!AA$95,$E66,0)</f>
        <v>9.9283299140298347</v>
      </c>
      <c r="Y66" s="205">
        <f ca="1">OFFSET(RES!AB$95,$E66,0)</f>
        <v>10.292525601782344</v>
      </c>
      <c r="Z66" s="126">
        <f ca="1">OFFSET(RES!AC$95,$E66,0)</f>
        <v>10.699129394807208</v>
      </c>
      <c r="AA66" s="126">
        <f ca="1">OFFSET(RES!AD$95,$E66,0)</f>
        <v>11.110758406479654</v>
      </c>
      <c r="AB66" s="126">
        <f ca="1">OFFSET(RES!AE$95,$E66,0)</f>
        <v>11.524478057258808</v>
      </c>
      <c r="AC66" s="126">
        <f ca="1">OFFSET(RES!AF$95,$E66,0)</f>
        <v>11.925270903742863</v>
      </c>
      <c r="AD66" s="126">
        <f ca="1">OFFSET(RES!AG$95,$E66,0)</f>
        <v>12.263919827262161</v>
      </c>
      <c r="AE66" s="126">
        <f ca="1">OFFSET(RES!AH$95,$E66,0)</f>
        <v>12.629334141791208</v>
      </c>
      <c r="AF66" s="126">
        <f ca="1">OFFSET(RES!AI$95,$E66,0)</f>
        <v>13.008643643913169</v>
      </c>
      <c r="AG66" s="126">
        <f ca="1">OFFSET(RES!AJ$95,$E66,0)</f>
        <v>13.392532839033487</v>
      </c>
      <c r="AH66" s="126">
        <f ca="1">OFFSET(RES!AK$95,$E66,0)</f>
        <v>13.757652436171325</v>
      </c>
      <c r="AI66" s="126">
        <f ca="1">OFFSET(RES!AL$95,$E66,0)</f>
        <v>14.118646376622491</v>
      </c>
      <c r="AJ66" s="126">
        <f ca="1">OFFSET(RES!AM$95,$E66,0)</f>
        <v>15.972972844427794</v>
      </c>
      <c r="AK66" s="126">
        <f ca="1">OFFSET(RES!AN$95,$E66,0)</f>
        <v>17.695822651592803</v>
      </c>
      <c r="AL66" s="126">
        <f ca="1">OFFSET(RES!AO$95,$E66,0)</f>
        <v>17.695822651592803</v>
      </c>
      <c r="AM66" s="126">
        <f ca="1">OFFSET(RES!AP$95,$E66,0)</f>
        <v>17.695822651592803</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26.98675921150495</v>
      </c>
      <c r="P67" s="126">
        <f ca="1">OFFSET(RES!S$95,$E67,0)</f>
        <v>27.798323488922133</v>
      </c>
      <c r="Q67" s="126">
        <f ca="1">OFFSET(RES!T$95,$E67,0)</f>
        <v>28.819490790670319</v>
      </c>
      <c r="R67" s="126">
        <f ca="1">OFFSET(RES!U$95,$E67,0)</f>
        <v>29.912175205391105</v>
      </c>
      <c r="S67" s="126">
        <f ca="1">OFFSET(RES!V$95,$E67,0)</f>
        <v>31.145970824366493</v>
      </c>
      <c r="T67" s="203">
        <f ca="1">OFFSET(RES!W$95,$E67,0)</f>
        <v>32.481933260223023</v>
      </c>
      <c r="U67" s="126">
        <f ca="1">OFFSET(RES!X$95,$E67,0)</f>
        <v>33.858084148942858</v>
      </c>
      <c r="V67" s="126">
        <f ca="1">OFFSET(RES!Y$95,$E67,0)</f>
        <v>35.305087954904316</v>
      </c>
      <c r="W67" s="126">
        <f ca="1">OFFSET(RES!Z$95,$E67,0)</f>
        <v>36.771934996604116</v>
      </c>
      <c r="X67" s="126">
        <f ca="1">OFFSET(RES!AA$95,$E67,0)</f>
        <v>38.226384390089976</v>
      </c>
      <c r="Y67" s="205">
        <f ca="1">OFFSET(RES!AB$95,$E67,0)</f>
        <v>39.62862267928778</v>
      </c>
      <c r="Z67" s="126">
        <f ca="1">OFFSET(RES!AC$95,$E67,0)</f>
        <v>41.194142058803266</v>
      </c>
      <c r="AA67" s="126">
        <f ca="1">OFFSET(RES!AD$95,$E67,0)</f>
        <v>42.779009701453646</v>
      </c>
      <c r="AB67" s="126">
        <f ca="1">OFFSET(RES!AE$95,$E67,0)</f>
        <v>44.371926791977536</v>
      </c>
      <c r="AC67" s="126">
        <f ca="1">OFFSET(RES!AF$95,$E67,0)</f>
        <v>45.915072672821779</v>
      </c>
      <c r="AD67" s="126">
        <f ca="1">OFFSET(RES!AG$95,$E67,0)</f>
        <v>47.218949964957858</v>
      </c>
      <c r="AE67" s="126">
        <f ca="1">OFFSET(RES!AH$95,$E67,0)</f>
        <v>48.625880251298319</v>
      </c>
      <c r="AF67" s="126">
        <f ca="1">OFFSET(RES!AI$95,$E67,0)</f>
        <v>50.08631024873808</v>
      </c>
      <c r="AG67" s="126">
        <f ca="1">OFFSET(RES!AJ$95,$E67,0)</f>
        <v>51.564373131714461</v>
      </c>
      <c r="AH67" s="126">
        <f ca="1">OFFSET(RES!AK$95,$E67,0)</f>
        <v>52.9701686874023</v>
      </c>
      <c r="AI67" s="126">
        <f ca="1">OFFSET(RES!AL$95,$E67,0)</f>
        <v>54.360079503186064</v>
      </c>
      <c r="AJ67" s="126">
        <f ca="1">OFFSET(RES!AM$95,$E67,0)</f>
        <v>61.499668634171329</v>
      </c>
      <c r="AK67" s="126">
        <f ca="1">OFFSET(RES!AN$95,$E67,0)</f>
        <v>68.133041975443646</v>
      </c>
      <c r="AL67" s="126">
        <f ca="1">OFFSET(RES!AO$95,$E67,0)</f>
        <v>68.133041975443646</v>
      </c>
      <c r="AM67" s="126">
        <f ca="1">OFFSET(RES!AP$95,$E67,0)</f>
        <v>68.133041975443646</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10.980583184651657</v>
      </c>
      <c r="Q68" s="126">
        <f ca="1">OFFSET(RES!T$95,$E68,0)</f>
        <v>10.949916696104582</v>
      </c>
      <c r="R68" s="126">
        <f ca="1">OFFSET(RES!U$95,$E68,0)</f>
        <v>10.904832391740159</v>
      </c>
      <c r="S68" s="126">
        <f ca="1">OFFSET(RES!V$95,$E68,0)</f>
        <v>10.829370309007864</v>
      </c>
      <c r="T68" s="203">
        <f ca="1">OFFSET(RES!W$95,$E68,0)</f>
        <v>10.728240429760028</v>
      </c>
      <c r="U68" s="126">
        <f ca="1">OFFSET(RES!X$95,$E68,0)</f>
        <v>10.608754548896355</v>
      </c>
      <c r="V68" s="126">
        <f ca="1">OFFSET(RES!Y$95,$E68,0)</f>
        <v>10.473823203422432</v>
      </c>
      <c r="W68" s="126">
        <f ca="1">OFFSET(RES!Z$95,$E68,0)</f>
        <v>10.326830972713552</v>
      </c>
      <c r="X68" s="126">
        <f ca="1">OFFSET(RES!AA$95,$E68,0)</f>
        <v>10.179661881280408</v>
      </c>
      <c r="Y68" s="205">
        <f ca="1">OFFSET(RES!AB$95,$E68,0)</f>
        <v>10.035370934656298</v>
      </c>
      <c r="Z68" s="126">
        <f ca="1">OFFSET(RES!AC$95,$E68,0)</f>
        <v>9.8735442622669307</v>
      </c>
      <c r="AA68" s="126">
        <f ca="1">OFFSET(RES!AD$95,$E68,0)</f>
        <v>9.690277593580868</v>
      </c>
      <c r="AB68" s="126">
        <f ca="1">OFFSET(RES!AE$95,$E68,0)</f>
        <v>9.5030059116401429</v>
      </c>
      <c r="AC68" s="126">
        <f ca="1">OFFSET(RES!AF$95,$E68,0)</f>
        <v>9.3175697285862391</v>
      </c>
      <c r="AD68" s="126">
        <f ca="1">OFFSET(RES!AG$95,$E68,0)</f>
        <v>9.1612593400946363</v>
      </c>
      <c r="AE68" s="126">
        <f ca="1">OFFSET(RES!AH$95,$E68,0)</f>
        <v>9.0121991261601018</v>
      </c>
      <c r="AF68" s="126">
        <f ca="1">OFFSET(RES!AI$95,$E68,0)</f>
        <v>8.8445084424354299</v>
      </c>
      <c r="AG68" s="126">
        <f ca="1">OFFSET(RES!AJ$95,$E68,0)</f>
        <v>8.667992360467041</v>
      </c>
      <c r="AH68" s="126">
        <f ca="1">OFFSET(RES!AK$95,$E68,0)</f>
        <v>8.4943211051492007</v>
      </c>
      <c r="AI68" s="126">
        <f ca="1">OFFSET(RES!AL$95,$E68,0)</f>
        <v>8.3255819098399719</v>
      </c>
      <c r="AJ68" s="126">
        <f ca="1">OFFSET(RES!AM$95,$E68,0)</f>
        <v>7.4246924199220992</v>
      </c>
      <c r="AK68" s="126">
        <f ca="1">OFFSET(RES!AN$95,$E68,0)</f>
        <v>6.5380096483900925</v>
      </c>
      <c r="AL68" s="126">
        <f ca="1">OFFSET(RES!AO$95,$E68,0)</f>
        <v>6.5380096483900925</v>
      </c>
      <c r="AM68" s="126">
        <f ca="1">OFFSET(RES!AP$95,$E68,0)</f>
        <v>6.5380096483900925</v>
      </c>
    </row>
    <row r="69" spans="1:39">
      <c r="A69" s="35" t="s">
        <v>368</v>
      </c>
      <c r="B69">
        <v>8.0953817121640004</v>
      </c>
      <c r="E69" s="129">
        <f>MATCH(F69,RES!$D$96:$D$134,0)</f>
        <v>6</v>
      </c>
      <c r="F69" s="4" t="str">
        <f t="shared" ref="F69:F131"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14.360006671953968</v>
      </c>
      <c r="Q69" s="126">
        <f ca="1">OFFSET(RES!T$95,$E69,0)</f>
        <v>14.319902155396329</v>
      </c>
      <c r="R69" s="126">
        <f ca="1">OFFSET(RES!U$95,$E69,0)</f>
        <v>14.260942544546294</v>
      </c>
      <c r="S69" s="126">
        <f ca="1">OFFSET(RES!V$95,$E69,0)</f>
        <v>14.162255981793418</v>
      </c>
      <c r="T69" s="203">
        <f ca="1">OFFSET(RES!W$95,$E69,0)</f>
        <v>14.030002009821994</v>
      </c>
      <c r="U69" s="126">
        <f ca="1">OFFSET(RES!X$95,$E69,0)</f>
        <v>13.873742727636968</v>
      </c>
      <c r="V69" s="126">
        <f ca="1">OFFSET(RES!Y$95,$E69,0)</f>
        <v>13.697284429504897</v>
      </c>
      <c r="W69" s="126">
        <f ca="1">OFFSET(RES!Z$95,$E69,0)</f>
        <v>13.505053345034325</v>
      </c>
      <c r="X69" s="126">
        <f ca="1">OFFSET(RES!AA$95,$E69,0)</f>
        <v>13.312590968551506</v>
      </c>
      <c r="Y69" s="205">
        <f ca="1">OFFSET(RES!AB$95,$E69,0)</f>
        <v>13.12389252500062</v>
      </c>
      <c r="Z69" s="126">
        <f ca="1">OFFSET(RES!AC$95,$E69,0)</f>
        <v>12.912261498111301</v>
      </c>
      <c r="AA69" s="126">
        <f ca="1">OFFSET(RES!AD$95,$E69,0)</f>
        <v>12.672592025113076</v>
      </c>
      <c r="AB69" s="126">
        <f ca="1">OFFSET(RES!AE$95,$E69,0)</f>
        <v>12.427684941680953</v>
      </c>
      <c r="AC69" s="126">
        <f ca="1">OFFSET(RES!AF$95,$E69,0)</f>
        <v>12.185178256826745</v>
      </c>
      <c r="AD69" s="126">
        <f ca="1">OFFSET(RES!AG$95,$E69,0)</f>
        <v>11.980761225063569</v>
      </c>
      <c r="AE69" s="126">
        <f ca="1">OFFSET(RES!AH$95,$E69,0)</f>
        <v>11.78582570746604</v>
      </c>
      <c r="AF69" s="126">
        <f ca="1">OFFSET(RES!AI$95,$E69,0)</f>
        <v>11.566525940175291</v>
      </c>
      <c r="AG69" s="126">
        <f ca="1">OFFSET(RES!AJ$95,$E69,0)</f>
        <v>11.335684638566077</v>
      </c>
      <c r="AH69" s="126">
        <f ca="1">OFFSET(RES!AK$95,$E69,0)</f>
        <v>11.108563697614896</v>
      </c>
      <c r="AI69" s="126">
        <f ca="1">OFFSET(RES!AL$95,$E69,0)</f>
        <v>10.887892725070596</v>
      </c>
      <c r="AJ69" s="126">
        <f ca="1">OFFSET(RES!AM$95,$E69,0)</f>
        <v>9.709742269091489</v>
      </c>
      <c r="AK69" s="126">
        <f ca="1">OFFSET(RES!AN$95,$E69,0)</f>
        <v>8.5501708418740563</v>
      </c>
      <c r="AL69" s="126">
        <f ca="1">OFFSET(RES!AO$95,$E69,0)</f>
        <v>8.5501708418740563</v>
      </c>
      <c r="AM69" s="126">
        <f ca="1">OFFSET(RES!AP$95,$E69,0)</f>
        <v>8.5501708418740563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20.623847700011289</v>
      </c>
      <c r="Q70" s="126">
        <f ca="1">OFFSET(RES!T$95,$E70,0)</f>
        <v>20.5662495762456</v>
      </c>
      <c r="R70" s="126">
        <f ca="1">OFFSET(RES!U$95,$E70,0)</f>
        <v>20.481571758024391</v>
      </c>
      <c r="S70" s="126">
        <f ca="1">OFFSET(RES!V$95,$E70,0)</f>
        <v>20.339838074555566</v>
      </c>
      <c r="T70" s="203">
        <f ca="1">OFFSET(RES!W$95,$E70,0)</f>
        <v>20.149894863666439</v>
      </c>
      <c r="U70" s="126">
        <f ca="1">OFFSET(RES!X$95,$E70,0)</f>
        <v>19.925475216021628</v>
      </c>
      <c r="V70" s="126">
        <f ca="1">OFFSET(RES!Y$95,$E70,0)</f>
        <v>19.672045733068344</v>
      </c>
      <c r="W70" s="126">
        <f ca="1">OFFSET(RES!Z$95,$E70,0)</f>
        <v>19.395963367656073</v>
      </c>
      <c r="X70" s="126">
        <f ca="1">OFFSET(RES!AA$95,$E70,0)</f>
        <v>19.119548820557274</v>
      </c>
      <c r="Y70" s="205">
        <f ca="1">OFFSET(RES!AB$95,$E70,0)</f>
        <v>18.848540035538857</v>
      </c>
      <c r="Z70" s="126">
        <f ca="1">OFFSET(RES!AC$95,$E70,0)</f>
        <v>18.54459546455988</v>
      </c>
      <c r="AA70" s="126">
        <f ca="1">OFFSET(RES!AD$95,$E70,0)</f>
        <v>18.200382065334153</v>
      </c>
      <c r="AB70" s="126">
        <f ca="1">OFFSET(RES!AE$95,$E70,0)</f>
        <v>17.848646407771902</v>
      </c>
      <c r="AC70" s="126">
        <f ca="1">OFFSET(RES!AF$95,$E70,0)</f>
        <v>17.500358203669887</v>
      </c>
      <c r="AD70" s="126">
        <f ca="1">OFFSET(RES!AG$95,$E70,0)</f>
        <v>17.206774375564432</v>
      </c>
      <c r="AE70" s="126">
        <f ca="1">OFFSET(RES!AH$95,$E70,0)</f>
        <v>16.926807902143061</v>
      </c>
      <c r="AF70" s="126">
        <f ca="1">OFFSET(RES!AI$95,$E70,0)</f>
        <v>16.61184948293246</v>
      </c>
      <c r="AG70" s="126">
        <f ca="1">OFFSET(RES!AJ$95,$E70,0)</f>
        <v>16.280315107216673</v>
      </c>
      <c r="AH70" s="126">
        <f ca="1">OFFSET(RES!AK$95,$E70,0)</f>
        <v>15.954123915062926</v>
      </c>
      <c r="AI70" s="126">
        <f ca="1">OFFSET(RES!AL$95,$E70,0)</f>
        <v>15.637196170283003</v>
      </c>
      <c r="AJ70" s="126">
        <f ca="1">OFFSET(RES!AM$95,$E70,0)</f>
        <v>13.945135983481869</v>
      </c>
      <c r="AK70" s="126">
        <f ca="1">OFFSET(RES!AN$95,$E70,0)</f>
        <v>12.27975900570342</v>
      </c>
      <c r="AL70" s="126">
        <f ca="1">OFFSET(RES!AO$95,$E70,0)</f>
        <v>12.27975900570342</v>
      </c>
      <c r="AM70" s="126">
        <f ca="1">OFFSET(RES!AP$95,$E70,0)</f>
        <v>12.27975900570342</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7.1778217297191773</v>
      </c>
      <c r="Q71" s="126">
        <f ca="1">OFFSET(RES!T$95,$E71,0)</f>
        <v>7.1577755642135914</v>
      </c>
      <c r="R71" s="126">
        <f ca="1">OFFSET(RES!U$95,$E71,0)</f>
        <v>7.1283047160724333</v>
      </c>
      <c r="S71" s="126">
        <f ca="1">OFFSET(RES!V$95,$E71,0)</f>
        <v>7.078976427392571</v>
      </c>
      <c r="T71" s="203">
        <f ca="1">OFFSET(RES!W$95,$E71,0)</f>
        <v>7.0128695337438236</v>
      </c>
      <c r="U71" s="126">
        <f ca="1">OFFSET(RES!X$95,$E71,0)</f>
        <v>6.934763631931915</v>
      </c>
      <c r="V71" s="126">
        <f ca="1">OFFSET(RES!Y$95,$E71,0)</f>
        <v>6.8465612908288733</v>
      </c>
      <c r="W71" s="126">
        <f ca="1">OFFSET(RES!Z$95,$E71,0)</f>
        <v>6.7504749527956749</v>
      </c>
      <c r="X71" s="126">
        <f ca="1">OFFSET(RES!AA$95,$E71,0)</f>
        <v>6.6542730038947839</v>
      </c>
      <c r="Y71" s="205">
        <f ca="1">OFFSET(RES!AB$95,$E71,0)</f>
        <v>6.5599524496342454</v>
      </c>
      <c r="Z71" s="126">
        <f ca="1">OFFSET(RES!AC$95,$E71,0)</f>
        <v>6.4541690876769184</v>
      </c>
      <c r="AA71" s="126">
        <f ca="1">OFFSET(RES!AD$95,$E71,0)</f>
        <v>6.3343707623323438</v>
      </c>
      <c r="AB71" s="126">
        <f ca="1">OFFSET(RES!AE$95,$E71,0)</f>
        <v>6.2119544274810146</v>
      </c>
      <c r="AC71" s="126">
        <f ca="1">OFFSET(RES!AF$95,$E71,0)</f>
        <v>6.0907379272444002</v>
      </c>
      <c r="AD71" s="126">
        <f ca="1">OFFSET(RES!AG$95,$E71,0)</f>
        <v>5.9885604668829027</v>
      </c>
      <c r="AE71" s="126">
        <f ca="1">OFFSET(RES!AH$95,$E71,0)</f>
        <v>5.8911223231501175</v>
      </c>
      <c r="AF71" s="126">
        <f ca="1">OFFSET(RES!AI$95,$E71,0)</f>
        <v>5.7815057560452985</v>
      </c>
      <c r="AG71" s="126">
        <f ca="1">OFFSET(RES!AJ$95,$E71,0)</f>
        <v>5.6661201751985022</v>
      </c>
      <c r="AH71" s="126">
        <f ca="1">OFFSET(RES!AK$95,$E71,0)</f>
        <v>5.5525942094747114</v>
      </c>
      <c r="AI71" s="126">
        <f ca="1">OFFSET(RES!AL$95,$E71,0)</f>
        <v>5.4422922480598697</v>
      </c>
      <c r="AJ71" s="126">
        <f ca="1">OFFSET(RES!AM$95,$E71,0)</f>
        <v>4.8533960074807068</v>
      </c>
      <c r="AK71" s="126">
        <f ca="1">OFFSET(RES!AN$95,$E71,0)</f>
        <v>4.2737864587122854</v>
      </c>
      <c r="AL71" s="126">
        <f ca="1">OFFSET(RES!AO$95,$E71,0)</f>
        <v>4.2737864587122854</v>
      </c>
      <c r="AM71" s="126">
        <f ca="1">OFFSET(RES!AP$95,$E71,0)</f>
        <v>4.2737864587122854</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5.2780877773088477</v>
      </c>
      <c r="Q72" s="126">
        <f ca="1">OFFSET(RES!T$95,$E72,0)</f>
        <v>5.263347174223254</v>
      </c>
      <c r="R72" s="126">
        <f ca="1">OFFSET(RES!U$95,$E72,0)</f>
        <v>5.2416762928308209</v>
      </c>
      <c r="S72" s="126">
        <f ca="1">OFFSET(RES!V$95,$E72,0)</f>
        <v>5.2054035840118278</v>
      </c>
      <c r="T72" s="203">
        <f ca="1">OFFSET(RES!W$95,$E72,0)</f>
        <v>5.1567930165581055</v>
      </c>
      <c r="U72" s="126">
        <f ca="1">OFFSET(RES!X$95,$E72,0)</f>
        <v>5.0993591847895852</v>
      </c>
      <c r="V72" s="126">
        <f ca="1">OFFSET(RES!Y$95,$E72,0)</f>
        <v>5.0345011100092565</v>
      </c>
      <c r="W72" s="126">
        <f ca="1">OFFSET(RES!Z$95,$E72,0)</f>
        <v>4.9638456736615453</v>
      </c>
      <c r="X72" s="126">
        <f ca="1">OFFSET(RES!AA$95,$E72,0)</f>
        <v>4.8931052248503502</v>
      </c>
      <c r="Y72" s="205">
        <f ca="1">OFFSET(RES!AB$95,$E72,0)</f>
        <v>4.8237482272349999</v>
      </c>
      <c r="Z72" s="126">
        <f ca="1">OFFSET(RES!AC$95,$E72,0)</f>
        <v>4.7459622510971595</v>
      </c>
      <c r="AA72" s="126">
        <f ca="1">OFFSET(RES!AD$95,$E72,0)</f>
        <v>4.6578706126373666</v>
      </c>
      <c r="AB72" s="126">
        <f ca="1">OFFSET(RES!AE$95,$E72,0)</f>
        <v>4.567853865906736</v>
      </c>
      <c r="AC72" s="126">
        <f ca="1">OFFSET(RES!AF$95,$E72,0)</f>
        <v>4.4787193969273762</v>
      </c>
      <c r="AD72" s="126">
        <f ca="1">OFFSET(RES!AG$95,$E72,0)</f>
        <v>4.4035849585200326</v>
      </c>
      <c r="AE72" s="126">
        <f ca="1">OFFSET(RES!AH$95,$E72,0)</f>
        <v>4.3319354950971238</v>
      </c>
      <c r="AF72" s="126">
        <f ca="1">OFFSET(RES!AI$95,$E72,0)</f>
        <v>4.2513308374708414</v>
      </c>
      <c r="AG72" s="126">
        <f ca="1">OFFSET(RES!AJ$95,$E72,0)</f>
        <v>4.1664840347948173</v>
      </c>
      <c r="AH72" s="126">
        <f ca="1">OFFSET(RES!AK$95,$E72,0)</f>
        <v>4.0830046681210828</v>
      </c>
      <c r="AI72" s="126">
        <f ca="1">OFFSET(RES!AL$95,$E72,0)</f>
        <v>4.0018960175751399</v>
      </c>
      <c r="AJ72" s="126">
        <f ca="1">OFFSET(RES!AM$95,$E72,0)</f>
        <v>3.5688612938741353</v>
      </c>
      <c r="AK72" s="126">
        <f ca="1">OFFSET(RES!AN$95,$E72,0)</f>
        <v>3.1426553792998555</v>
      </c>
      <c r="AL72" s="126">
        <f ca="1">OFFSET(RES!AO$95,$E72,0)</f>
        <v>3.1426553792998555</v>
      </c>
      <c r="AM72" s="126">
        <f ca="1">OFFSET(RES!AP$95,$E72,0)</f>
        <v>3.1426553792998555</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5.8149637935022485</v>
      </c>
      <c r="Q73" s="126">
        <f ca="1">OFFSET(RES!T$95,$E73,0)</f>
        <v>5.7987238071940208</v>
      </c>
      <c r="R73" s="126">
        <f ca="1">OFFSET(RES!U$95,$E73,0)</f>
        <v>5.7748486092081075</v>
      </c>
      <c r="S73" s="126">
        <f ca="1">OFFSET(RES!V$95,$E73,0)</f>
        <v>5.7348863165419104</v>
      </c>
      <c r="T73" s="203">
        <f ca="1">OFFSET(RES!W$95,$E73,0)</f>
        <v>5.6813311841433505</v>
      </c>
      <c r="U73" s="126">
        <f ca="1">OFFSET(RES!X$95,$E73,0)</f>
        <v>5.6180553034935725</v>
      </c>
      <c r="V73" s="126">
        <f ca="1">OFFSET(RES!Y$95,$E73,0)</f>
        <v>5.5466000014076027</v>
      </c>
      <c r="W73" s="126">
        <f ca="1">OFFSET(RES!Z$95,$E73,0)</f>
        <v>5.4687576422974766</v>
      </c>
      <c r="X73" s="126">
        <f ca="1">OFFSET(RES!AA$95,$E73,0)</f>
        <v>5.3908216234344222</v>
      </c>
      <c r="Y73" s="205">
        <f ca="1">OFFSET(RES!AB$95,$E73,0)</f>
        <v>5.3144097775206127</v>
      </c>
      <c r="Z73" s="126">
        <f ca="1">OFFSET(RES!AC$95,$E73,0)</f>
        <v>5.2287115750715438</v>
      </c>
      <c r="AA73" s="126">
        <f ca="1">OFFSET(RES!AD$95,$E73,0)</f>
        <v>5.1316594399486286</v>
      </c>
      <c r="AB73" s="126">
        <f ca="1">OFFSET(RES!AE$95,$E73,0)</f>
        <v>5.0324863785801099</v>
      </c>
      <c r="AC73" s="126">
        <f ca="1">OFFSET(RES!AF$95,$E73,0)</f>
        <v>4.9342853384048553</v>
      </c>
      <c r="AD73" s="126">
        <f ca="1">OFFSET(RES!AG$95,$E73,0)</f>
        <v>4.8515083825417618</v>
      </c>
      <c r="AE73" s="126">
        <f ca="1">OFFSET(RES!AH$95,$E73,0)</f>
        <v>4.7725708860076459</v>
      </c>
      <c r="AF73" s="126">
        <f ca="1">OFFSET(RES!AI$95,$E73,0)</f>
        <v>4.6837672917022362</v>
      </c>
      <c r="AG73" s="126">
        <f ca="1">OFFSET(RES!AJ$95,$E73,0)</f>
        <v>4.5902900502519115</v>
      </c>
      <c r="AH73" s="126">
        <f ca="1">OFFSET(RES!AK$95,$E73,0)</f>
        <v>4.4983193375253849</v>
      </c>
      <c r="AI73" s="126">
        <f ca="1">OFFSET(RES!AL$95,$E73,0)</f>
        <v>4.4089604851978166</v>
      </c>
      <c r="AJ73" s="126">
        <f ca="1">OFFSET(RES!AM$95,$E73,0)</f>
        <v>3.9318783778338324</v>
      </c>
      <c r="AK73" s="126">
        <f ca="1">OFFSET(RES!AN$95,$E73,0)</f>
        <v>3.4623196917352841</v>
      </c>
      <c r="AL73" s="126">
        <f ca="1">OFFSET(RES!AO$95,$E73,0)</f>
        <v>3.4623196917352841</v>
      </c>
      <c r="AM73" s="126">
        <f ca="1">OFFSET(RES!AP$95,$E73,0)</f>
        <v>3.4623196917352841</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4.4065124054969346E-2</v>
      </c>
      <c r="Q74" s="126">
        <f ca="1">OFFSET(RES!T$95,$E74,0)</f>
        <v>4.3942059314287268E-2</v>
      </c>
      <c r="R74" s="126">
        <f ca="1">OFFSET(RES!U$95,$E74,0)</f>
        <v>4.3761135821304933E-2</v>
      </c>
      <c r="S74" s="126">
        <f ca="1">OFFSET(RES!V$95,$E74,0)</f>
        <v>4.3458306182739569E-2</v>
      </c>
      <c r="T74" s="203">
        <f ca="1">OFFSET(RES!W$95,$E74,0)</f>
        <v>4.3052471574524145E-2</v>
      </c>
      <c r="U74" s="126">
        <f ca="1">OFFSET(RES!X$95,$E74,0)</f>
        <v>4.2572974258713592E-2</v>
      </c>
      <c r="V74" s="126">
        <f ca="1">OFFSET(RES!Y$95,$E74,0)</f>
        <v>4.2031494231903797E-2</v>
      </c>
      <c r="W74" s="126">
        <f ca="1">OFFSET(RES!Z$95,$E74,0)</f>
        <v>4.1441613824608384E-2</v>
      </c>
      <c r="X74" s="126">
        <f ca="1">OFFSET(RES!AA$95,$E74,0)</f>
        <v>4.0851023674522077E-2</v>
      </c>
      <c r="Y74" s="205">
        <f ca="1">OFFSET(RES!AB$95,$E74,0)</f>
        <v>4.0271983531017887E-2</v>
      </c>
      <c r="Z74" s="126">
        <f ca="1">OFFSET(RES!AC$95,$E74,0)</f>
        <v>3.9622572450174046E-2</v>
      </c>
      <c r="AA74" s="126">
        <f ca="1">OFFSET(RES!AD$95,$E74,0)</f>
        <v>3.888712257879743E-2</v>
      </c>
      <c r="AB74" s="126">
        <f ca="1">OFFSET(RES!AE$95,$E74,0)</f>
        <v>3.8135600573278139E-2</v>
      </c>
      <c r="AC74" s="126">
        <f ca="1">OFFSET(RES!AF$95,$E74,0)</f>
        <v>3.7391444432102343E-2</v>
      </c>
      <c r="AD74" s="126">
        <f ca="1">OFFSET(RES!AG$95,$E74,0)</f>
        <v>3.6764170220511233E-2</v>
      </c>
      <c r="AE74" s="126">
        <f ca="1">OFFSET(RES!AH$95,$E74,0)</f>
        <v>3.6165990988294629E-2</v>
      </c>
      <c r="AF74" s="126">
        <f ca="1">OFFSET(RES!AI$95,$E74,0)</f>
        <v>3.5493047606606223E-2</v>
      </c>
      <c r="AG74" s="126">
        <f ca="1">OFFSET(RES!AJ$95,$E74,0)</f>
        <v>3.4784687866614782E-2</v>
      </c>
      <c r="AH74" s="126">
        <f ca="1">OFFSET(RES!AK$95,$E74,0)</f>
        <v>3.4087744427302759E-2</v>
      </c>
      <c r="AI74" s="126">
        <f ca="1">OFFSET(RES!AL$95,$E74,0)</f>
        <v>3.3410593364449376E-2</v>
      </c>
      <c r="AJ74" s="126">
        <f ca="1">OFFSET(RES!AM$95,$E74,0)</f>
        <v>2.9795320253223592E-2</v>
      </c>
      <c r="AK74" s="126">
        <f ca="1">OFFSET(RES!AN$95,$E74,0)</f>
        <v>2.6237058759464742E-2</v>
      </c>
      <c r="AL74" s="126">
        <f ca="1">OFFSET(RES!AO$95,$E74,0)</f>
        <v>2.6237058759464742E-2</v>
      </c>
      <c r="AM74" s="126">
        <f ca="1">OFFSET(RES!AP$95,$E74,0)</f>
        <v>2.6237058759464742E-2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10.865103999220814</v>
      </c>
      <c r="Q75" s="126">
        <f ca="1">OFFSET(RES!T$95,$E75,0)</f>
        <v>11.082708883918698</v>
      </c>
      <c r="R75" s="126">
        <f ca="1">OFFSET(RES!U$95,$E75,0)</f>
        <v>11.276187032985254</v>
      </c>
      <c r="S75" s="126">
        <f ca="1">OFFSET(RES!V$95,$E75,0)</f>
        <v>11.472818133626538</v>
      </c>
      <c r="T75" s="203">
        <f ca="1">OFFSET(RES!W$95,$E75,0)</f>
        <v>11.675096252615608</v>
      </c>
      <c r="U75" s="126">
        <f ca="1">OFFSET(RES!X$95,$E75,0)</f>
        <v>11.88749132940527</v>
      </c>
      <c r="V75" s="126">
        <f ca="1">OFFSET(RES!Y$95,$E75,0)</f>
        <v>12.097044180648647</v>
      </c>
      <c r="W75" s="126">
        <f ca="1">OFFSET(RES!Z$95,$E75,0)</f>
        <v>12.311507099216094</v>
      </c>
      <c r="X75" s="126">
        <f ca="1">OFFSET(RES!AA$95,$E75,0)</f>
        <v>12.523102331515437</v>
      </c>
      <c r="Y75" s="205">
        <f ca="1">OFFSET(RES!AB$95,$E75,0)</f>
        <v>12.737245508673828</v>
      </c>
      <c r="Z75" s="126">
        <f ca="1">OFFSET(RES!AC$95,$E75,0)</f>
        <v>12.929081994927174</v>
      </c>
      <c r="AA75" s="126">
        <f ca="1">OFFSET(RES!AD$95,$E75,0)</f>
        <v>13.142282854358452</v>
      </c>
      <c r="AB75" s="126">
        <f ca="1">OFFSET(RES!AE$95,$E75,0)</f>
        <v>13.352250442585591</v>
      </c>
      <c r="AC75" s="126">
        <f ca="1">OFFSET(RES!AF$95,$E75,0)</f>
        <v>13.565567730833264</v>
      </c>
      <c r="AD75" s="126">
        <f ca="1">OFFSET(RES!AG$95,$E75,0)</f>
        <v>13.789019567694941</v>
      </c>
      <c r="AE75" s="126">
        <f ca="1">OFFSET(RES!AH$95,$E75,0)</f>
        <v>13.966769993356401</v>
      </c>
      <c r="AF75" s="126">
        <f ca="1">OFFSET(RES!AI$95,$E75,0)</f>
        <v>14.152178302325378</v>
      </c>
      <c r="AG75" s="126">
        <f ca="1">OFFSET(RES!AJ$95,$E75,0)</f>
        <v>14.339092700217529</v>
      </c>
      <c r="AH75" s="126">
        <f ca="1">OFFSET(RES!AK$95,$E75,0)</f>
        <v>14.533486287221082</v>
      </c>
      <c r="AI75" s="126">
        <f ca="1">OFFSET(RES!AL$95,$E75,0)</f>
        <v>14.717100415751545</v>
      </c>
      <c r="AJ75" s="126">
        <f ca="1">OFFSET(RES!AM$95,$E75,0)</f>
        <v>15.560595073767281</v>
      </c>
      <c r="AK75" s="126">
        <f ca="1">OFFSET(RES!AN$95,$E75,0)</f>
        <v>16.309813118507641</v>
      </c>
      <c r="AL75" s="126">
        <f ca="1">OFFSET(RES!AO$95,$E75,0)</f>
        <v>16.309813118507641</v>
      </c>
      <c r="AM75" s="126">
        <f ca="1">OFFSET(RES!AP$95,$E75,0)</f>
        <v>16.309813118507641</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10.963093275303043</v>
      </c>
      <c r="Q76" s="126">
        <f ca="1">OFFSET(RES!T$95,$E76,0)</f>
        <v>11.182660676431974</v>
      </c>
      <c r="R76" s="126">
        <f ca="1">OFFSET(RES!U$95,$E76,0)</f>
        <v>11.377883749777775</v>
      </c>
      <c r="S76" s="126">
        <f ca="1">OFFSET(RES!V$95,$E76,0)</f>
        <v>11.576288210269869</v>
      </c>
      <c r="T76" s="203">
        <f ca="1">OFFSET(RES!W$95,$E76,0)</f>
        <v>11.780390617958655</v>
      </c>
      <c r="U76" s="126">
        <f ca="1">OFFSET(RES!X$95,$E76,0)</f>
        <v>11.994701225406793</v>
      </c>
      <c r="V76" s="126">
        <f ca="1">OFFSET(RES!Y$95,$E76,0)</f>
        <v>12.206143974086565</v>
      </c>
      <c r="W76" s="126">
        <f ca="1">OFFSET(RES!Z$95,$E76,0)</f>
        <v>12.422541072588086</v>
      </c>
      <c r="X76" s="126">
        <f ca="1">OFFSET(RES!AA$95,$E76,0)</f>
        <v>12.636044621976428</v>
      </c>
      <c r="Y76" s="205">
        <f ca="1">OFFSET(RES!AB$95,$E76,0)</f>
        <v>12.852119095412258</v>
      </c>
      <c r="Z76" s="126">
        <f ca="1">OFFSET(RES!AC$95,$E76,0)</f>
        <v>13.045685700255859</v>
      </c>
      <c r="AA76" s="126">
        <f ca="1">OFFSET(RES!AD$95,$E76,0)</f>
        <v>13.260809357469586</v>
      </c>
      <c r="AB76" s="126">
        <f ca="1">OFFSET(RES!AE$95,$E76,0)</f>
        <v>13.472670583527766</v>
      </c>
      <c r="AC76" s="126">
        <f ca="1">OFFSET(RES!AF$95,$E76,0)</f>
        <v>13.687911719596196</v>
      </c>
      <c r="AD76" s="126">
        <f ca="1">OFFSET(RES!AG$95,$E76,0)</f>
        <v>13.913378804883926</v>
      </c>
      <c r="AE76" s="126">
        <f ca="1">OFFSET(RES!AH$95,$E76,0)</f>
        <v>14.092732310970122</v>
      </c>
      <c r="AF76" s="126">
        <f ca="1">OFFSET(RES!AI$95,$E76,0)</f>
        <v>14.279812764630657</v>
      </c>
      <c r="AG76" s="126">
        <f ca="1">OFFSET(RES!AJ$95,$E76,0)</f>
        <v>14.468412890201082</v>
      </c>
      <c r="AH76" s="126">
        <f ca="1">OFFSET(RES!AK$95,$E76,0)</f>
        <v>14.664559657557707</v>
      </c>
      <c r="AI76" s="126">
        <f ca="1">OFFSET(RES!AL$95,$E76,0)</f>
        <v>14.849829749577747</v>
      </c>
      <c r="AJ76" s="126">
        <f ca="1">OFFSET(RES!AM$95,$E76,0)</f>
        <v>15.700931645492366</v>
      </c>
      <c r="AK76" s="126">
        <f ca="1">OFFSET(RES!AN$95,$E76,0)</f>
        <v>16.456906674228193</v>
      </c>
      <c r="AL76" s="126">
        <f ca="1">OFFSET(RES!AO$95,$E76,0)</f>
        <v>16.456906674228193</v>
      </c>
      <c r="AM76" s="126">
        <f ca="1">OFFSET(RES!AP$95,$E76,0)</f>
        <v>16.456906674228193</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18.600046713120246</v>
      </c>
      <c r="Q77" s="126">
        <f ca="1">OFFSET(RES!T$95,$E77,0)</f>
        <v>18.972566020866775</v>
      </c>
      <c r="R77" s="126">
        <f ca="1">OFFSET(RES!U$95,$E77,0)</f>
        <v>19.303782602950488</v>
      </c>
      <c r="S77" s="126">
        <f ca="1">OFFSET(RES!V$95,$E77,0)</f>
        <v>19.640396744650598</v>
      </c>
      <c r="T77" s="203">
        <f ca="1">OFFSET(RES!W$95,$E77,0)</f>
        <v>19.986678056132629</v>
      </c>
      <c r="U77" s="126">
        <f ca="1">OFFSET(RES!X$95,$E77,0)</f>
        <v>20.350278657673837</v>
      </c>
      <c r="V77" s="126">
        <f ca="1">OFFSET(RES!Y$95,$E77,0)</f>
        <v>20.709013633636687</v>
      </c>
      <c r="W77" s="126">
        <f ca="1">OFFSET(RES!Z$95,$E77,0)</f>
        <v>21.076154187824912</v>
      </c>
      <c r="X77" s="126">
        <f ca="1">OFFSET(RES!AA$95,$E77,0)</f>
        <v>21.438385530048933</v>
      </c>
      <c r="Y77" s="205">
        <f ca="1">OFFSET(RES!AB$95,$E77,0)</f>
        <v>21.804978716706668</v>
      </c>
      <c r="Z77" s="126">
        <f ca="1">OFFSET(RES!AC$95,$E77,0)</f>
        <v>22.133384924861598</v>
      </c>
      <c r="AA77" s="126">
        <f ca="1">OFFSET(RES!AD$95,$E77,0)</f>
        <v>22.498364951282291</v>
      </c>
      <c r="AB77" s="126">
        <f ca="1">OFFSET(RES!AE$95,$E77,0)</f>
        <v>22.857809918357255</v>
      </c>
      <c r="AC77" s="126">
        <f ca="1">OFFSET(RES!AF$95,$E77,0)</f>
        <v>23.222989260074314</v>
      </c>
      <c r="AD77" s="126">
        <f ca="1">OFFSET(RES!AG$95,$E77,0)</f>
        <v>23.605518005685752</v>
      </c>
      <c r="AE77" s="126">
        <f ca="1">OFFSET(RES!AH$95,$E77,0)</f>
        <v>23.909810189250425</v>
      </c>
      <c r="AF77" s="126">
        <f ca="1">OFFSET(RES!AI$95,$E77,0)</f>
        <v>24.227211956234978</v>
      </c>
      <c r="AG77" s="126">
        <f ca="1">OFFSET(RES!AJ$95,$E77,0)</f>
        <v>24.547192007267906</v>
      </c>
      <c r="AH77" s="126">
        <f ca="1">OFFSET(RES!AK$95,$E77,0)</f>
        <v>24.879975733889982</v>
      </c>
      <c r="AI77" s="126">
        <f ca="1">OFFSET(RES!AL$95,$E77,0)</f>
        <v>25.194306030967709</v>
      </c>
      <c r="AJ77" s="126">
        <f ca="1">OFFSET(RES!AM$95,$E77,0)</f>
        <v>26.638290372257512</v>
      </c>
      <c r="AK77" s="126">
        <f ca="1">OFFSET(RES!AN$95,$E77,0)</f>
        <v>27.9208819269709</v>
      </c>
      <c r="AL77" s="126">
        <f ca="1">OFFSET(RES!AO$95,$E77,0)</f>
        <v>27.9208819269709</v>
      </c>
      <c r="AM77" s="126">
        <f ca="1">OFFSET(RES!AP$95,$E77,0)</f>
        <v>27.9208819269709</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11.183683621968234</v>
      </c>
      <c r="Q78" s="126">
        <f ca="1">OFFSET(RES!T$95,$E78,0)</f>
        <v>11.407668977766996</v>
      </c>
      <c r="R78" s="126">
        <f ca="1">OFFSET(RES!U$95,$E78,0)</f>
        <v>11.606820169240132</v>
      </c>
      <c r="S78" s="126">
        <f ca="1">OFFSET(RES!V$95,$E78,0)</f>
        <v>11.809216761115298</v>
      </c>
      <c r="T78" s="203">
        <f ca="1">OFFSET(RES!W$95,$E78,0)</f>
        <v>12.017425949594566</v>
      </c>
      <c r="U78" s="126">
        <f ca="1">OFFSET(RES!X$95,$E78,0)</f>
        <v>12.236048738833359</v>
      </c>
      <c r="V78" s="126">
        <f ca="1">OFFSET(RES!Y$95,$E78,0)</f>
        <v>12.451745964608222</v>
      </c>
      <c r="W78" s="126">
        <f ca="1">OFFSET(RES!Z$95,$E78,0)</f>
        <v>12.672497227557409</v>
      </c>
      <c r="X78" s="126">
        <f ca="1">OFFSET(RES!AA$95,$E78,0)</f>
        <v>12.890296719777865</v>
      </c>
      <c r="Y78" s="205">
        <f ca="1">OFFSET(RES!AB$95,$E78,0)</f>
        <v>13.110718866065124</v>
      </c>
      <c r="Z78" s="126">
        <f ca="1">OFFSET(RES!AC$95,$E78,0)</f>
        <v>13.308180258939165</v>
      </c>
      <c r="AA78" s="126">
        <f ca="1">OFFSET(RES!AD$95,$E78,0)</f>
        <v>13.527632457462266</v>
      </c>
      <c r="AB78" s="126">
        <f ca="1">OFFSET(RES!AE$95,$E78,0)</f>
        <v>13.74375658087318</v>
      </c>
      <c r="AC78" s="126">
        <f ca="1">OFFSET(RES!AF$95,$E78,0)</f>
        <v>13.963328622063882</v>
      </c>
      <c r="AD78" s="126">
        <f ca="1">OFFSET(RES!AG$95,$E78,0)</f>
        <v>14.193332370614092</v>
      </c>
      <c r="AE78" s="126">
        <f ca="1">OFFSET(RES!AH$95,$E78,0)</f>
        <v>14.376294680446609</v>
      </c>
      <c r="AF78" s="126">
        <f ca="1">OFFSET(RES!AI$95,$E78,0)</f>
        <v>14.567139413137792</v>
      </c>
      <c r="AG78" s="126">
        <f ca="1">OFFSET(RES!AJ$95,$E78,0)</f>
        <v>14.759534395327233</v>
      </c>
      <c r="AH78" s="126">
        <f ca="1">OFFSET(RES!AK$95,$E78,0)</f>
        <v>14.959627866622419</v>
      </c>
      <c r="AI78" s="126">
        <f ca="1">OFFSET(RES!AL$95,$E78,0)</f>
        <v>15.148625811065047</v>
      </c>
      <c r="AJ78" s="126">
        <f ca="1">OFFSET(RES!AM$95,$E78,0)</f>
        <v>16.016852879369665</v>
      </c>
      <c r="AK78" s="126">
        <f ca="1">OFFSET(RES!AN$95,$E78,0)</f>
        <v>16.788039015907955</v>
      </c>
      <c r="AL78" s="126">
        <f ca="1">OFFSET(RES!AO$95,$E78,0)</f>
        <v>16.788039015907955</v>
      </c>
      <c r="AM78" s="126">
        <f ca="1">OFFSET(RES!AP$95,$E78,0)</f>
        <v>16.788039015907955</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7.5342896829460262</v>
      </c>
      <c r="Q79" s="126">
        <f ca="1">OFFSET(RES!T$95,$E79,0)</f>
        <v>7.6851854532815436</v>
      </c>
      <c r="R79" s="126">
        <f ca="1">OFFSET(RES!U$95,$E79,0)</f>
        <v>7.8193507979015475</v>
      </c>
      <c r="S79" s="126">
        <f ca="1">OFFSET(RES!V$95,$E79,0)</f>
        <v>7.9557025229300606</v>
      </c>
      <c r="T79" s="203">
        <f ca="1">OFFSET(RES!W$95,$E79,0)</f>
        <v>8.0959701121859382</v>
      </c>
      <c r="U79" s="126">
        <f ca="1">OFFSET(RES!X$95,$E79,0)</f>
        <v>8.2432531971780048</v>
      </c>
      <c r="V79" s="126">
        <f ca="1">OFFSET(RES!Y$95,$E79,0)</f>
        <v>8.3885653713889567</v>
      </c>
      <c r="W79" s="126">
        <f ca="1">OFFSET(RES!Z$95,$E79,0)</f>
        <v>8.5372823790543322</v>
      </c>
      <c r="X79" s="126">
        <f ca="1">OFFSET(RES!AA$95,$E79,0)</f>
        <v>8.6840108204744819</v>
      </c>
      <c r="Y79" s="205">
        <f ca="1">OFFSET(RES!AB$95,$E79,0)</f>
        <v>8.8325061068935948</v>
      </c>
      <c r="Z79" s="126">
        <f ca="1">OFFSET(RES!AC$95,$E79,0)</f>
        <v>8.9655330580663453</v>
      </c>
      <c r="AA79" s="126">
        <f ca="1">OFFSET(RES!AD$95,$E79,0)</f>
        <v>9.113374904377574</v>
      </c>
      <c r="AB79" s="126">
        <f ca="1">OFFSET(RES!AE$95,$E79,0)</f>
        <v>9.2589746734958673</v>
      </c>
      <c r="AC79" s="126">
        <f ca="1">OFFSET(RES!AF$95,$E79,0)</f>
        <v>9.4068972561194411</v>
      </c>
      <c r="AD79" s="126">
        <f ca="1">OFFSET(RES!AG$95,$E79,0)</f>
        <v>9.5618475326398507</v>
      </c>
      <c r="AE79" s="126">
        <f ca="1">OFFSET(RES!AH$95,$E79,0)</f>
        <v>9.6851066563717954</v>
      </c>
      <c r="AF79" s="126">
        <f ca="1">OFFSET(RES!AI$95,$E79,0)</f>
        <v>9.8136760570418318</v>
      </c>
      <c r="AG79" s="126">
        <f ca="1">OFFSET(RES!AJ$95,$E79,0)</f>
        <v>9.943289838901066</v>
      </c>
      <c r="AH79" s="126">
        <f ca="1">OFFSET(RES!AK$95,$E79,0)</f>
        <v>10.078089984127175</v>
      </c>
      <c r="AI79" s="126">
        <f ca="1">OFFSET(RES!AL$95,$E79,0)</f>
        <v>10.205415229640646</v>
      </c>
      <c r="AJ79" s="126">
        <f ca="1">OFFSET(RES!AM$95,$E79,0)</f>
        <v>10.790327541567324</v>
      </c>
      <c r="AK79" s="126">
        <f ca="1">OFFSET(RES!AN$95,$E79,0)</f>
        <v>11.309864748497796</v>
      </c>
      <c r="AL79" s="126">
        <f ca="1">OFFSET(RES!AO$95,$E79,0)</f>
        <v>11.309864748497796</v>
      </c>
      <c r="AM79" s="126">
        <f ca="1">OFFSET(RES!AP$95,$E79,0)</f>
        <v>11.309864748497796</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5.9370897605842927</v>
      </c>
      <c r="Q80" s="126">
        <f ca="1">OFFSET(RES!T$95,$E80,0)</f>
        <v>6.0559970193537982</v>
      </c>
      <c r="R80" s="126">
        <f ca="1">OFFSET(RES!U$95,$E80,0)</f>
        <v>6.1617205483510569</v>
      </c>
      <c r="S80" s="126">
        <f ca="1">OFFSET(RES!V$95,$E80,0)</f>
        <v>6.2691669652756907</v>
      </c>
      <c r="T80" s="203">
        <f ca="1">OFFSET(RES!W$95,$E80,0)</f>
        <v>6.3796991193283707</v>
      </c>
      <c r="U80" s="126">
        <f ca="1">OFFSET(RES!X$95,$E80,0)</f>
        <v>6.4957595487266389</v>
      </c>
      <c r="V80" s="126">
        <f ca="1">OFFSET(RES!Y$95,$E80,0)</f>
        <v>6.6102668822512438</v>
      </c>
      <c r="W80" s="126">
        <f ca="1">OFFSET(RES!Z$95,$E80,0)</f>
        <v>6.7274572559414665</v>
      </c>
      <c r="X80" s="126">
        <f ca="1">OFFSET(RES!AA$95,$E80,0)</f>
        <v>6.8430806210894648</v>
      </c>
      <c r="Y80" s="205">
        <f ca="1">OFFSET(RES!AB$95,$E80,0)</f>
        <v>6.9600962763926484</v>
      </c>
      <c r="Z80" s="126">
        <f ca="1">OFFSET(RES!AC$95,$E80,0)</f>
        <v>7.0649227408538158</v>
      </c>
      <c r="AA80" s="126">
        <f ca="1">OFFSET(RES!AD$95,$E80,0)</f>
        <v>7.1814234793251632</v>
      </c>
      <c r="AB80" s="126">
        <f ca="1">OFFSET(RES!AE$95,$E80,0)</f>
        <v>7.2961574402893037</v>
      </c>
      <c r="AC80" s="126">
        <f ca="1">OFFSET(RES!AF$95,$E80,0)</f>
        <v>7.4127217997194288</v>
      </c>
      <c r="AD80" s="126">
        <f ca="1">OFFSET(RES!AG$95,$E80,0)</f>
        <v>7.5348240467582386</v>
      </c>
      <c r="AE80" s="126">
        <f ca="1">OFFSET(RES!AH$95,$E80,0)</f>
        <v>7.6319533731052145</v>
      </c>
      <c r="AF80" s="126">
        <f ca="1">OFFSET(RES!AI$95,$E80,0)</f>
        <v>7.7332672466572685</v>
      </c>
      <c r="AG80" s="126">
        <f ca="1">OFFSET(RES!AJ$95,$E80,0)</f>
        <v>7.8354041022189689</v>
      </c>
      <c r="AH80" s="126">
        <f ca="1">OFFSET(RES!AK$95,$E80,0)</f>
        <v>7.9416278599487446</v>
      </c>
      <c r="AI80" s="126">
        <f ca="1">OFFSET(RES!AL$95,$E80,0)</f>
        <v>8.0419613277623068</v>
      </c>
      <c r="AJ80" s="126">
        <f ca="1">OFFSET(RES!AM$95,$E80,0)</f>
        <v>8.5028776243363584</v>
      </c>
      <c r="AK80" s="126">
        <f ca="1">OFFSET(RES!AN$95,$E80,0)</f>
        <v>8.9122777352043236</v>
      </c>
      <c r="AL80" s="126">
        <f ca="1">OFFSET(RES!AO$95,$E80,0)</f>
        <v>8.9122777352043236</v>
      </c>
      <c r="AM80" s="126">
        <f ca="1">OFFSET(RES!AP$95,$E80,0)</f>
        <v>8.9122777352043236</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4.5952075528737195</v>
      </c>
      <c r="Q81" s="126">
        <f ca="1">OFFSET(RES!T$95,$E81,0)</f>
        <v>4.6872397699401782</v>
      </c>
      <c r="R81" s="126">
        <f ca="1">OFFSET(RES!U$95,$E81,0)</f>
        <v>4.7690680020464171</v>
      </c>
      <c r="S81" s="126">
        <f ca="1">OFFSET(RES!V$95,$E81,0)</f>
        <v>4.8522297204120672</v>
      </c>
      <c r="T81" s="203">
        <f ca="1">OFFSET(RES!W$95,$E81,0)</f>
        <v>4.9377797473815583</v>
      </c>
      <c r="U81" s="126">
        <f ca="1">OFFSET(RES!X$95,$E81,0)</f>
        <v>5.0276085664271042</v>
      </c>
      <c r="V81" s="126">
        <f ca="1">OFFSET(RES!Y$95,$E81,0)</f>
        <v>5.1162353154051941</v>
      </c>
      <c r="W81" s="126">
        <f ca="1">OFFSET(RES!Z$95,$E81,0)</f>
        <v>5.206938692315636</v>
      </c>
      <c r="X81" s="126">
        <f ca="1">OFFSET(RES!AA$95,$E81,0)</f>
        <v>5.2964292309873082</v>
      </c>
      <c r="Y81" s="205">
        <f ca="1">OFFSET(RES!AB$95,$E81,0)</f>
        <v>5.3869973788067105</v>
      </c>
      <c r="Z81" s="126">
        <f ca="1">OFFSET(RES!AC$95,$E81,0)</f>
        <v>5.468131298059701</v>
      </c>
      <c r="AA81" s="126">
        <f ca="1">OFFSET(RES!AD$95,$E81,0)</f>
        <v>5.5583009089173645</v>
      </c>
      <c r="AB81" s="126">
        <f ca="1">OFFSET(RES!AE$95,$E81,0)</f>
        <v>5.6471030637194923</v>
      </c>
      <c r="AC81" s="126">
        <f ca="1">OFFSET(RES!AF$95,$E81,0)</f>
        <v>5.7373219161285025</v>
      </c>
      <c r="AD81" s="126">
        <f ca="1">OFFSET(RES!AG$95,$E81,0)</f>
        <v>5.831827000343428</v>
      </c>
      <c r="AE81" s="126">
        <f ca="1">OFFSET(RES!AH$95,$E81,0)</f>
        <v>5.9070034642396445</v>
      </c>
      <c r="AF81" s="126">
        <f ca="1">OFFSET(RES!AI$95,$E81,0)</f>
        <v>5.9854186972462404</v>
      </c>
      <c r="AG81" s="126">
        <f ca="1">OFFSET(RES!AJ$95,$E81,0)</f>
        <v>6.0644709044774325</v>
      </c>
      <c r="AH81" s="126">
        <f ca="1">OFFSET(RES!AK$95,$E81,0)</f>
        <v>6.1466863052037404</v>
      </c>
      <c r="AI81" s="126">
        <f ca="1">OFFSET(RES!AL$95,$E81,0)</f>
        <v>6.2243427206690702</v>
      </c>
      <c r="AJ81" s="126">
        <f ca="1">OFFSET(RES!AM$95,$E81,0)</f>
        <v>6.5810841769497017</v>
      </c>
      <c r="AK81" s="126">
        <f ca="1">OFFSET(RES!AN$95,$E81,0)</f>
        <v>6.897952972516415</v>
      </c>
      <c r="AL81" s="126">
        <f ca="1">OFFSET(RES!AO$95,$E81,0)</f>
        <v>6.897952972516415</v>
      </c>
      <c r="AM81" s="126">
        <f ca="1">OFFSET(RES!AP$95,$E81,0)</f>
        <v>6.897952972516415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7.4964434449275322E-2</v>
      </c>
      <c r="Q82" s="126">
        <f ca="1">OFFSET(RES!T$95,$E82,0)</f>
        <v>7.6465812357480026E-2</v>
      </c>
      <c r="R82" s="126">
        <f ca="1">OFFSET(RES!U$95,$E82,0)</f>
        <v>7.7800726411142759E-2</v>
      </c>
      <c r="S82" s="126">
        <f ca="1">OFFSET(RES!V$95,$E82,0)</f>
        <v>7.9157394442647064E-2</v>
      </c>
      <c r="T82" s="203">
        <f ca="1">OFFSET(RES!W$95,$E82,0)</f>
        <v>8.0553024414763891E-2</v>
      </c>
      <c r="U82" s="126">
        <f ca="1">OFFSET(RES!X$95,$E82,0)</f>
        <v>8.2018456941915882E-2</v>
      </c>
      <c r="V82" s="126">
        <f ca="1">OFFSET(RES!Y$95,$E82,0)</f>
        <v>8.3464279364031627E-2</v>
      </c>
      <c r="W82" s="126">
        <f ca="1">OFFSET(RES!Z$95,$E82,0)</f>
        <v>8.4943979089124239E-2</v>
      </c>
      <c r="X82" s="126">
        <f ca="1">OFFSET(RES!AA$95,$E82,0)</f>
        <v>8.6403893041408622E-2</v>
      </c>
      <c r="Y82" s="205">
        <f ca="1">OFFSET(RES!AB$95,$E82,0)</f>
        <v>8.7881386691538513E-2</v>
      </c>
      <c r="Z82" s="126">
        <f ca="1">OFFSET(RES!AC$95,$E82,0)</f>
        <v>8.9204973994499392E-2</v>
      </c>
      <c r="AA82" s="126">
        <f ca="1">OFFSET(RES!AD$95,$E82,0)</f>
        <v>9.0675966067148811E-2</v>
      </c>
      <c r="AB82" s="126">
        <f ca="1">OFFSET(RES!AE$95,$E82,0)</f>
        <v>9.2124649991872823E-2</v>
      </c>
      <c r="AC82" s="126">
        <f ca="1">OFFSET(RES!AF$95,$E82,0)</f>
        <v>9.3596445372099893E-2</v>
      </c>
      <c r="AD82" s="126">
        <f ca="1">OFFSET(RES!AG$95,$E82,0)</f>
        <v>9.5138164676230694E-2</v>
      </c>
      <c r="AE82" s="126">
        <f ca="1">OFFSET(RES!AH$95,$E82,0)</f>
        <v>9.6364564362214827E-2</v>
      </c>
      <c r="AF82" s="126">
        <f ca="1">OFFSET(RES!AI$95,$E82,0)</f>
        <v>9.7643800071790424E-2</v>
      </c>
      <c r="AG82" s="126">
        <f ca="1">OFFSET(RES!AJ$95,$E82,0)</f>
        <v>9.8933427131910306E-2</v>
      </c>
      <c r="AH82" s="126">
        <f ca="1">OFFSET(RES!AK$95,$E82,0)</f>
        <v>0.10027465730433502</v>
      </c>
      <c r="AI82" s="126">
        <f ca="1">OFFSET(RES!AL$95,$E82,0)</f>
        <v>0.10154151395873702</v>
      </c>
      <c r="AJ82" s="126">
        <f ca="1">OFFSET(RES!AM$95,$E82,0)</f>
        <v>0.10736125576734458</v>
      </c>
      <c r="AK82" s="126">
        <f ca="1">OFFSET(RES!AN$95,$E82,0)</f>
        <v>0.11253053044775083</v>
      </c>
      <c r="AL82" s="126">
        <f ca="1">OFFSET(RES!AO$95,$E82,0)</f>
        <v>0.11253053044775083</v>
      </c>
      <c r="AM82" s="126">
        <f ca="1">OFFSET(RES!AP$95,$E82,0)</f>
        <v>0.11253053044775083</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67.453729361457022</v>
      </c>
      <c r="Q84" s="24">
        <f ca="1">OFFSET(OtherTRA!T$51,$E84,0)</f>
        <v>68.820525293306204</v>
      </c>
      <c r="R84" s="24">
        <f ca="1">OFFSET(OtherTRA!U$51,$E84,0)</f>
        <v>70.187321225155387</v>
      </c>
      <c r="S84" s="24">
        <f ca="1">OFFSET(OtherTRA!V$51,$E84,0)</f>
        <v>71.554117157004569</v>
      </c>
      <c r="T84" s="24">
        <f ca="1">OFFSET(OtherTRA!W$51,$E84,0)</f>
        <v>72.920913088853752</v>
      </c>
      <c r="U84" s="24">
        <f ca="1">OFFSET(OtherTRA!X$51,$E84,0)</f>
        <v>74.287709020702934</v>
      </c>
      <c r="V84" s="24">
        <f ca="1">OFFSET(OtherTRA!Y$51,$E84,0)</f>
        <v>75.654504952552116</v>
      </c>
      <c r="W84" s="24">
        <f ca="1">OFFSET(OtherTRA!Z$51,$E84,0)</f>
        <v>77.021300884401299</v>
      </c>
      <c r="X84" s="24">
        <f ca="1">OFFSET(OtherTRA!AA$51,$E84,0)</f>
        <v>78.388096816250481</v>
      </c>
      <c r="Y84" s="24">
        <f ca="1">OFFSET(OtherTRA!AB$51,$E84,0)</f>
        <v>79.754892748099692</v>
      </c>
      <c r="Z84" s="24">
        <f ca="1">OFFSET(OtherTRA!AC$51,$E84,0)</f>
        <v>81.485455681681032</v>
      </c>
      <c r="AA84" s="24">
        <f ca="1">OFFSET(OtherTRA!AD$51,$E84,0)</f>
        <v>83.216018615262371</v>
      </c>
      <c r="AB84" s="24">
        <f ca="1">OFFSET(OtherTRA!AE$51,$E84,0)</f>
        <v>84.94658154884371</v>
      </c>
      <c r="AC84" s="24">
        <f ca="1">OFFSET(OtherTRA!AF$51,$E84,0)</f>
        <v>86.677144482425049</v>
      </c>
      <c r="AD84" s="24">
        <f ca="1">OFFSET(OtherTRA!AG$51,$E84,0)</f>
        <v>88.407707416006389</v>
      </c>
      <c r="AE84" s="24">
        <f ca="1">OFFSET(OtherTRA!AH$51,$E84,0)</f>
        <v>90.138270349587728</v>
      </c>
      <c r="AF84" s="24">
        <f ca="1">OFFSET(OtherTRA!AI$51,$E84,0)</f>
        <v>91.868833283169067</v>
      </c>
      <c r="AG84" s="24">
        <f ca="1">OFFSET(OtherTRA!AJ$51,$E84,0)</f>
        <v>93.599396216750407</v>
      </c>
      <c r="AH84" s="24">
        <f ca="1">OFFSET(OtherTRA!AK$51,$E84,0)</f>
        <v>95.329959150331746</v>
      </c>
      <c r="AI84" s="24">
        <f ca="1">OFFSET(OtherTRA!AL$51,$E84,0)</f>
        <v>97.060522083913071</v>
      </c>
      <c r="AJ84" s="24">
        <f ca="1">OFFSET(OtherTRA!AM$51,$E84,0)</f>
        <v>106.92747512368757</v>
      </c>
      <c r="AK84" s="24">
        <f ca="1">OFFSET(OtherTRA!AN$51,$E84,0)</f>
        <v>116.79442816346207</v>
      </c>
      <c r="AL84" s="24">
        <f ca="1">OFFSET(OtherTRA!AO$51,$E84,0)</f>
        <v>116.79442816346207</v>
      </c>
      <c r="AM84" s="24">
        <f ca="1">OFFSET(OtherTRA!AP$51,$E84,0)</f>
        <v>116.79442816346207</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22.484948912347601</v>
      </c>
      <c r="Q85" s="24">
        <f ca="1">OFFSET(OtherTRA!T$51,$E85,0)</f>
        <v>22.94055510331966</v>
      </c>
      <c r="R85" s="24">
        <f ca="1">OFFSET(OtherTRA!U$51,$E85,0)</f>
        <v>23.396161294291719</v>
      </c>
      <c r="S85" s="24">
        <f ca="1">OFFSET(OtherTRA!V$51,$E85,0)</f>
        <v>23.851767485263778</v>
      </c>
      <c r="T85" s="24">
        <f ca="1">OFFSET(OtherTRA!W$51,$E85,0)</f>
        <v>24.307373676235837</v>
      </c>
      <c r="U85" s="24">
        <f ca="1">OFFSET(OtherTRA!X$51,$E85,0)</f>
        <v>24.762979867207896</v>
      </c>
      <c r="V85" s="24">
        <f ca="1">OFFSET(OtherTRA!Y$51,$E85,0)</f>
        <v>25.218586058179955</v>
      </c>
      <c r="W85" s="24">
        <f ca="1">OFFSET(OtherTRA!Z$51,$E85,0)</f>
        <v>25.674192249152014</v>
      </c>
      <c r="X85" s="24">
        <f ca="1">OFFSET(OtherTRA!AA$51,$E85,0)</f>
        <v>26.129798440124073</v>
      </c>
      <c r="Y85" s="24">
        <f ca="1">OFFSET(OtherTRA!AB$51,$E85,0)</f>
        <v>26.585404631096118</v>
      </c>
      <c r="Z85" s="24">
        <f ca="1">OFFSET(OtherTRA!AC$51,$E85,0)</f>
        <v>27.16226849792055</v>
      </c>
      <c r="AA85" s="24">
        <f ca="1">OFFSET(OtherTRA!AD$51,$E85,0)</f>
        <v>27.739132364744982</v>
      </c>
      <c r="AB85" s="24">
        <f ca="1">OFFSET(OtherTRA!AE$51,$E85,0)</f>
        <v>28.315996231569414</v>
      </c>
      <c r="AC85" s="24">
        <f ca="1">OFFSET(OtherTRA!AF$51,$E85,0)</f>
        <v>28.892860098393847</v>
      </c>
      <c r="AD85" s="24">
        <f ca="1">OFFSET(OtherTRA!AG$51,$E85,0)</f>
        <v>29.469723965218279</v>
      </c>
      <c r="AE85" s="24">
        <f ca="1">OFFSET(OtherTRA!AH$51,$E85,0)</f>
        <v>30.046587832042711</v>
      </c>
      <c r="AF85" s="24">
        <f ca="1">OFFSET(OtherTRA!AI$51,$E85,0)</f>
        <v>30.623451698867143</v>
      </c>
      <c r="AG85" s="24">
        <f ca="1">OFFSET(OtherTRA!AJ$51,$E85,0)</f>
        <v>31.200315565691575</v>
      </c>
      <c r="AH85" s="24">
        <f ca="1">OFFSET(OtherTRA!AK$51,$E85,0)</f>
        <v>31.777179432516007</v>
      </c>
      <c r="AI85" s="24">
        <f ca="1">OFFSET(OtherTRA!AL$51,$E85,0)</f>
        <v>32.354043299340432</v>
      </c>
      <c r="AJ85" s="24">
        <f ca="1">OFFSET(OtherTRA!AM$51,$E85,0)</f>
        <v>35.64308212817992</v>
      </c>
      <c r="AK85" s="24">
        <f ca="1">OFFSET(OtherTRA!AN$51,$E85,0)</f>
        <v>38.932120957019407</v>
      </c>
      <c r="AL85" s="24">
        <f ca="1">OFFSET(OtherTRA!AO$51,$E85,0)</f>
        <v>38.932120957019407</v>
      </c>
      <c r="AM85" s="24">
        <f ca="1">OFFSET(OtherTRA!AP$51,$E85,0)</f>
        <v>38.932120957019407</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0.15708872873651653</v>
      </c>
      <c r="R86" s="24">
        <f ca="1">OFFSET(OtherTRA!U$51,$E86,0)</f>
        <v>0.31417745747303305</v>
      </c>
      <c r="S86" s="24">
        <f ca="1">OFFSET(OtherTRA!V$51,$E86,0)</f>
        <v>0.47126618620954958</v>
      </c>
      <c r="T86" s="24">
        <f ca="1">OFFSET(OtherTRA!W$51,$E86,0)</f>
        <v>0.6283549149460661</v>
      </c>
      <c r="U86" s="24">
        <f ca="1">OFFSET(OtherTRA!X$51,$E86,0)</f>
        <v>0.78544364368258268</v>
      </c>
      <c r="V86" s="24">
        <f ca="1">OFFSET(OtherTRA!Y$51,$E86,0)</f>
        <v>0.94253237241909926</v>
      </c>
      <c r="W86" s="24">
        <f ca="1">OFFSET(OtherTRA!Z$51,$E86,0)</f>
        <v>1.0996211011556158</v>
      </c>
      <c r="X86" s="24">
        <f ca="1">OFFSET(OtherTRA!AA$51,$E86,0)</f>
        <v>1.2567098298921324</v>
      </c>
      <c r="Y86" s="24">
        <f ca="1">OFFSET(OtherTRA!AB$51,$E86,0)</f>
        <v>1.4137985586286488</v>
      </c>
      <c r="Z86" s="24">
        <f ca="1">OFFSET(OtherTRA!AC$51,$E86,0)</f>
        <v>1.444475891351559</v>
      </c>
      <c r="AA86" s="24">
        <f ca="1">OFFSET(OtherTRA!AD$51,$E86,0)</f>
        <v>1.4751532240744689</v>
      </c>
      <c r="AB86" s="24">
        <f ca="1">OFFSET(OtherTRA!AE$51,$E86,0)</f>
        <v>1.5058305567973789</v>
      </c>
      <c r="AC86" s="24">
        <f ca="1">OFFSET(OtherTRA!AF$51,$E86,0)</f>
        <v>1.5365078895202888</v>
      </c>
      <c r="AD86" s="24">
        <f ca="1">OFFSET(OtherTRA!AG$51,$E86,0)</f>
        <v>1.5671852222431988</v>
      </c>
      <c r="AE86" s="24">
        <f ca="1">OFFSET(OtherTRA!AH$51,$E86,0)</f>
        <v>1.5978625549661087</v>
      </c>
      <c r="AF86" s="24">
        <f ca="1">OFFSET(OtherTRA!AI$51,$E86,0)</f>
        <v>1.6285398876890187</v>
      </c>
      <c r="AG86" s="24">
        <f ca="1">OFFSET(OtherTRA!AJ$51,$E86,0)</f>
        <v>1.6592172204119287</v>
      </c>
      <c r="AH86" s="24">
        <f ca="1">OFFSET(OtherTRA!AK$51,$E86,0)</f>
        <v>1.6898945531348386</v>
      </c>
      <c r="AI86" s="24">
        <f ca="1">OFFSET(OtherTRA!AL$51,$E86,0)</f>
        <v>1.7205718858577495</v>
      </c>
      <c r="AJ86" s="24">
        <f ca="1">OFFSET(OtherTRA!AM$51,$E86,0)</f>
        <v>1.8954813303447415</v>
      </c>
      <c r="AK86" s="24">
        <f ca="1">OFFSET(OtherTRA!AN$51,$E86,0)</f>
        <v>2.0703907748317336</v>
      </c>
      <c r="AL86" s="24">
        <f ca="1">OFFSET(OtherTRA!AO$51,$E86,0)</f>
        <v>2.0703907748317336</v>
      </c>
      <c r="AM86" s="24">
        <f ca="1">OFFSET(OtherTRA!AP$51,$E86,0)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82.062170075963849</v>
      </c>
      <c r="R99" s="24">
        <f ca="1">OFFSET(FTRA!U$136,$E99,0)</f>
        <v>82.793299374553087</v>
      </c>
      <c r="S99" s="24">
        <f ca="1">OFFSET(FTRA!V$136,$E99,0)</f>
        <v>83.524428673142324</v>
      </c>
      <c r="T99" s="24">
        <f ca="1">OFFSET(FTRA!W$136,$E99,0)</f>
        <v>84.255557971731562</v>
      </c>
      <c r="U99" s="24">
        <f ca="1">OFFSET(FTRA!X$136,$E99,0)</f>
        <v>84.9866872703208</v>
      </c>
      <c r="V99" s="24">
        <f ca="1">OFFSET(FTRA!Y$136,$E99,0)</f>
        <v>85.717816568910038</v>
      </c>
      <c r="W99" s="24">
        <f ca="1">OFFSET(FTRA!Z$136,$E99,0)</f>
        <v>86.448945867499276</v>
      </c>
      <c r="X99" s="24">
        <f ca="1">OFFSET(FTRA!AA$136,$E99,0)</f>
        <v>87.180075166088514</v>
      </c>
      <c r="Y99" s="24">
        <f ca="1">OFFSET(FTRA!AB$136,$E99,0)</f>
        <v>87.911204464677738</v>
      </c>
      <c r="Z99" s="24">
        <f ca="1">OFFSET(FTRA!AC$136,$E99,0)</f>
        <v>89.965956911277033</v>
      </c>
      <c r="AA99" s="24">
        <f ca="1">OFFSET(FTRA!AD$136,$E99,0)</f>
        <v>92.020709357876328</v>
      </c>
      <c r="AB99" s="24">
        <f ca="1">OFFSET(FTRA!AE$136,$E99,0)</f>
        <v>94.075461804475623</v>
      </c>
      <c r="AC99" s="24">
        <f ca="1">OFFSET(FTRA!AF$136,$E99,0)</f>
        <v>96.130214251074918</v>
      </c>
      <c r="AD99" s="24">
        <f ca="1">OFFSET(FTRA!AG$136,$E99,0)</f>
        <v>98.184966697674213</v>
      </c>
      <c r="AE99" s="24">
        <f ca="1">OFFSET(FTRA!AH$136,$E99,0)</f>
        <v>100.23971914427351</v>
      </c>
      <c r="AF99" s="24">
        <f ca="1">OFFSET(FTRA!AI$136,$E99,0)</f>
        <v>102.2944715908728</v>
      </c>
      <c r="AG99" s="24">
        <f ca="1">OFFSET(FTRA!AJ$136,$E99,0)</f>
        <v>104.3492240374721</v>
      </c>
      <c r="AH99" s="24">
        <f ca="1">OFFSET(FTRA!AK$136,$E99,0)</f>
        <v>106.40397648407139</v>
      </c>
      <c r="AI99" s="24">
        <f ca="1">OFFSET(FTRA!AL$136,$E99,0)</f>
        <v>108.45872893067066</v>
      </c>
      <c r="AJ99" s="24">
        <f ca="1">OFFSET(FTRA!AM$136,$E99,0)</f>
        <v>120.07603703362895</v>
      </c>
      <c r="AK99" s="24">
        <f ca="1">OFFSET(FTRA!AN$136,$E99,0)</f>
        <v>131.69334513658725</v>
      </c>
      <c r="AL99" s="24">
        <f ca="1">OFFSET(FTRA!AO$136,$E99,0)</f>
        <v>131.69334513658725</v>
      </c>
      <c r="AM99" s="24">
        <f ca="1">OFFSET(FTRA!AP$136,$E99,0)</f>
        <v>131.69334513658725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78.643182643765911</v>
      </c>
      <c r="P100" s="24">
        <f ca="1">OFFSET(PTRA!S$218,$E100,0)</f>
        <v>79.531422840008375</v>
      </c>
      <c r="Q100" s="24">
        <f ca="1">OFFSET(PTRA!T$218,$E100,0)</f>
        <v>82.347144047654808</v>
      </c>
      <c r="R100" s="24">
        <f ca="1">OFFSET(PTRA!U$218,$E100,0)</f>
        <v>85.162865255301242</v>
      </c>
      <c r="S100" s="24">
        <f ca="1">OFFSET(PTRA!V$218,$E100,0)</f>
        <v>87.978586462947675</v>
      </c>
      <c r="T100" s="24">
        <f ca="1">OFFSET(PTRA!W$218,$E100,0)</f>
        <v>90.794307670594108</v>
      </c>
      <c r="U100" s="24">
        <f ca="1">OFFSET(PTRA!X$218,$E100,0)</f>
        <v>93.610028878240541</v>
      </c>
      <c r="V100" s="24">
        <f ca="1">OFFSET(PTRA!Y$218,$E100,0)</f>
        <v>96.425750085886975</v>
      </c>
      <c r="W100" s="24">
        <f ca="1">OFFSET(PTRA!Z$218,$E100,0)</f>
        <v>99.241471293533408</v>
      </c>
      <c r="X100" s="24">
        <f ca="1">OFFSET(PTRA!AA$218,$E100,0)</f>
        <v>102.05719250117984</v>
      </c>
      <c r="Y100" s="24">
        <f ca="1">OFFSET(PTRA!AB$218,$E100,0)</f>
        <v>104.87291370882627</v>
      </c>
      <c r="Z100" s="24">
        <f ca="1">OFFSET(PTRA!AC$218,$E100,0)</f>
        <v>108.43679483060771</v>
      </c>
      <c r="AA100" s="24">
        <f ca="1">OFFSET(PTRA!AD$218,$E100,0)</f>
        <v>112.00067595238914</v>
      </c>
      <c r="AB100" s="24">
        <f ca="1">OFFSET(PTRA!AE$218,$E100,0)</f>
        <v>115.56455707417058</v>
      </c>
      <c r="AC100" s="24">
        <f ca="1">OFFSET(PTRA!AF$218,$E100,0)</f>
        <v>119.12843819595201</v>
      </c>
      <c r="AD100" s="24">
        <f ca="1">OFFSET(PTRA!AG$218,$E100,0)</f>
        <v>122.69231931773345</v>
      </c>
      <c r="AE100" s="24">
        <f ca="1">OFFSET(PTRA!AH$218,$E100,0)</f>
        <v>126.25620043951488</v>
      </c>
      <c r="AF100" s="24">
        <f ca="1">OFFSET(PTRA!AI$218,$E100,0)</f>
        <v>129.82008156129632</v>
      </c>
      <c r="AG100" s="24">
        <f ca="1">OFFSET(PTRA!AJ$218,$E100,0)</f>
        <v>133.38396268307775</v>
      </c>
      <c r="AH100" s="24">
        <f ca="1">OFFSET(PTRA!AK$218,$E100,0)</f>
        <v>136.94784380485919</v>
      </c>
      <c r="AI100" s="24">
        <f ca="1">OFFSET(PTRA!AL$218,$E100,0)</f>
        <v>140.51172492664065</v>
      </c>
      <c r="AJ100" s="24">
        <f ca="1">OFFSET(PTRA!AM$218,$E100,0)</f>
        <v>157.94177684272626</v>
      </c>
      <c r="AK100" s="24">
        <f ca="1">OFFSET(PTRA!AN$218,$E100,0)</f>
        <v>175.37182875881186</v>
      </c>
      <c r="AL100" s="24">
        <f ca="1">OFFSET(PTRA!AO$218,$E100,0)</f>
        <v>175.37182875881186</v>
      </c>
      <c r="AM100" s="24">
        <f ca="1">OFFSET(PTRA!AP$218,$E100,0)</f>
        <v>175.37182875881186</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2.9491193491412218</v>
      </c>
      <c r="P101" s="24">
        <f ca="1">OFFSET(PTRA!S$218,$E101,0)</f>
        <v>2.9824283565003142</v>
      </c>
      <c r="Q101" s="24">
        <f ca="1">OFFSET(PTRA!T$218,$E101,0)</f>
        <v>3.0880179017870555</v>
      </c>
      <c r="R101" s="24">
        <f ca="1">OFFSET(PTRA!U$218,$E101,0)</f>
        <v>3.1936074470737967</v>
      </c>
      <c r="S101" s="24">
        <f ca="1">OFFSET(PTRA!V$218,$E101,0)</f>
        <v>3.299196992360538</v>
      </c>
      <c r="T101" s="24">
        <f ca="1">OFFSET(PTRA!W$218,$E101,0)</f>
        <v>3.4047865376472792</v>
      </c>
      <c r="U101" s="24">
        <f ca="1">OFFSET(PTRA!X$218,$E101,0)</f>
        <v>3.5103760829340205</v>
      </c>
      <c r="V101" s="24">
        <f ca="1">OFFSET(PTRA!Y$218,$E101,0)</f>
        <v>3.6159656282207617</v>
      </c>
      <c r="W101" s="24">
        <f ca="1">OFFSET(PTRA!Z$218,$E101,0)</f>
        <v>3.721555173507503</v>
      </c>
      <c r="X101" s="24">
        <f ca="1">OFFSET(PTRA!AA$218,$E101,0)</f>
        <v>3.8271447187942442</v>
      </c>
      <c r="Y101" s="24">
        <f ca="1">OFFSET(PTRA!AB$218,$E101,0)</f>
        <v>3.9327342640809855</v>
      </c>
      <c r="Z101" s="24">
        <f ca="1">OFFSET(PTRA!AC$218,$E101,0)</f>
        <v>4.0663798061477898</v>
      </c>
      <c r="AA101" s="24">
        <f ca="1">OFFSET(PTRA!AD$218,$E101,0)</f>
        <v>4.2000253482145933</v>
      </c>
      <c r="AB101" s="24">
        <f ca="1">OFFSET(PTRA!AE$218,$E101,0)</f>
        <v>4.3336708902813967</v>
      </c>
      <c r="AC101" s="24">
        <f ca="1">OFFSET(PTRA!AF$218,$E101,0)</f>
        <v>4.4673164323482002</v>
      </c>
      <c r="AD101" s="24">
        <f ca="1">OFFSET(PTRA!AG$218,$E101,0)</f>
        <v>4.6009619744150037</v>
      </c>
      <c r="AE101" s="24">
        <f ca="1">OFFSET(PTRA!AH$218,$E101,0)</f>
        <v>4.7346075164818071</v>
      </c>
      <c r="AF101" s="24">
        <f ca="1">OFFSET(PTRA!AI$218,$E101,0)</f>
        <v>4.8682530585486106</v>
      </c>
      <c r="AG101" s="24">
        <f ca="1">OFFSET(PTRA!AJ$218,$E101,0)</f>
        <v>5.001898600615414</v>
      </c>
      <c r="AH101" s="24">
        <f ca="1">OFFSET(PTRA!AK$218,$E101,0)</f>
        <v>5.1355441426822175</v>
      </c>
      <c r="AI101" s="24">
        <f ca="1">OFFSET(PTRA!AL$218,$E101,0)</f>
        <v>5.2691896847490245</v>
      </c>
      <c r="AJ101" s="24">
        <f ca="1">OFFSET(PTRA!AM$218,$E101,0)</f>
        <v>5.9228166316022346</v>
      </c>
      <c r="AK101" s="24">
        <f ca="1">OFFSET(PTRA!AN$218,$E101,0)</f>
        <v>6.5764435784554447</v>
      </c>
      <c r="AL101" s="24">
        <f ca="1">OFFSET(PTRA!AO$218,$E101,0)</f>
        <v>6.5764435784554447</v>
      </c>
      <c r="AM101" s="24">
        <f ca="1">OFFSET(PTRA!AP$218,$E101,0)</f>
        <v>6.5764435784554447</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16.711676311800257</v>
      </c>
      <c r="P102" s="24">
        <f ca="1">OFFSET(PTRA!S$218,$E102,0)</f>
        <v>16.900427353501783</v>
      </c>
      <c r="Q102" s="24">
        <f ca="1">OFFSET(PTRA!T$218,$E102,0)</f>
        <v>17.498768110126651</v>
      </c>
      <c r="R102" s="24">
        <f ca="1">OFFSET(PTRA!U$218,$E102,0)</f>
        <v>18.097108866751519</v>
      </c>
      <c r="S102" s="24">
        <f ca="1">OFFSET(PTRA!V$218,$E102,0)</f>
        <v>18.695449623376387</v>
      </c>
      <c r="T102" s="24">
        <f ca="1">OFFSET(PTRA!W$218,$E102,0)</f>
        <v>19.293790380001255</v>
      </c>
      <c r="U102" s="24">
        <f ca="1">OFFSET(PTRA!X$218,$E102,0)</f>
        <v>19.892131136626123</v>
      </c>
      <c r="V102" s="24">
        <f ca="1">OFFSET(PTRA!Y$218,$E102,0)</f>
        <v>20.490471893250991</v>
      </c>
      <c r="W102" s="24">
        <f ca="1">OFFSET(PTRA!Z$218,$E102,0)</f>
        <v>21.088812649875859</v>
      </c>
      <c r="X102" s="24">
        <f ca="1">OFFSET(PTRA!AA$218,$E102,0)</f>
        <v>21.687153406500727</v>
      </c>
      <c r="Y102" s="24">
        <f ca="1">OFFSET(PTRA!AB$218,$E102,0)</f>
        <v>22.285494163125588</v>
      </c>
      <c r="Z102" s="24">
        <f ca="1">OFFSET(PTRA!AC$218,$E102,0)</f>
        <v>23.042818901504141</v>
      </c>
      <c r="AA102" s="24">
        <f ca="1">OFFSET(PTRA!AD$218,$E102,0)</f>
        <v>23.800143639882698</v>
      </c>
      <c r="AB102" s="24">
        <f ca="1">OFFSET(PTRA!AE$218,$E102,0)</f>
        <v>24.557468378261255</v>
      </c>
      <c r="AC102" s="24">
        <f ca="1">OFFSET(PTRA!AF$218,$E102,0)</f>
        <v>25.314793116639812</v>
      </c>
      <c r="AD102" s="24">
        <f ca="1">OFFSET(PTRA!AG$218,$E102,0)</f>
        <v>26.072117855018369</v>
      </c>
      <c r="AE102" s="24">
        <f ca="1">OFFSET(PTRA!AH$218,$E102,0)</f>
        <v>26.829442593396926</v>
      </c>
      <c r="AF102" s="24">
        <f ca="1">OFFSET(PTRA!AI$218,$E102,0)</f>
        <v>27.586767331775484</v>
      </c>
      <c r="AG102" s="24">
        <f ca="1">OFFSET(PTRA!AJ$218,$E102,0)</f>
        <v>28.344092070154041</v>
      </c>
      <c r="AH102" s="24">
        <f ca="1">OFFSET(PTRA!AK$218,$E102,0)</f>
        <v>29.101416808532598</v>
      </c>
      <c r="AI102" s="24">
        <f ca="1">OFFSET(PTRA!AL$218,$E102,0)</f>
        <v>29.858741546911141</v>
      </c>
      <c r="AJ102" s="24">
        <f ca="1">OFFSET(PTRA!AM$218,$E102,0)</f>
        <v>33.562627579079333</v>
      </c>
      <c r="AK102" s="24">
        <f ca="1">OFFSET(PTRA!AN$218,$E102,0)</f>
        <v>37.266513611247525</v>
      </c>
      <c r="AL102" s="24">
        <f ca="1">OFFSET(PTRA!AO$218,$E102,0)</f>
        <v>37.266513611247525</v>
      </c>
      <c r="AM102" s="24">
        <f ca="1">OFFSET(PTRA!AP$218,$E102,0)</f>
        <v>37.266513611247525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0.10240379873926755</v>
      </c>
      <c r="P103" s="24">
        <f ca="1">OFFSET(PTRA!S$218,$E103,0)</f>
        <v>0.29396216413092557</v>
      </c>
      <c r="Q103" s="24">
        <f ca="1">OFFSET(PTRA!T$218,$E103,0)</f>
        <v>0.32405628856634272</v>
      </c>
      <c r="R103" s="24">
        <f ca="1">OFFSET(PTRA!U$218,$E103,0)</f>
        <v>0.35415041300175987</v>
      </c>
      <c r="S103" s="24">
        <f ca="1">OFFSET(PTRA!V$218,$E103,0)</f>
        <v>0.38424453743717701</v>
      </c>
      <c r="T103" s="24">
        <f ca="1">OFFSET(PTRA!W$218,$E103,0)</f>
        <v>0.41433866187259416</v>
      </c>
      <c r="U103" s="24">
        <f ca="1">OFFSET(PTRA!X$218,$E103,0)</f>
        <v>0.44443278630801131</v>
      </c>
      <c r="V103" s="24">
        <f ca="1">OFFSET(PTRA!Y$218,$E103,0)</f>
        <v>0.47452691074342845</v>
      </c>
      <c r="W103" s="24">
        <f ca="1">OFFSET(PTRA!Z$218,$E103,0)</f>
        <v>0.5046210351788456</v>
      </c>
      <c r="X103" s="24">
        <f ca="1">OFFSET(PTRA!AA$218,$E103,0)</f>
        <v>0.53471515961426275</v>
      </c>
      <c r="Y103" s="24">
        <f ca="1">OFFSET(PTRA!AB$218,$E103,0)</f>
        <v>0.56480928404968</v>
      </c>
      <c r="Z103" s="24">
        <f ca="1">OFFSET(PTRA!AC$218,$E103,0)</f>
        <v>0.61441395348513894</v>
      </c>
      <c r="AA103" s="24">
        <f ca="1">OFFSET(PTRA!AD$218,$E103,0)</f>
        <v>0.66401862292059788</v>
      </c>
      <c r="AB103" s="24">
        <f ca="1">OFFSET(PTRA!AE$218,$E103,0)</f>
        <v>0.71362329235605682</v>
      </c>
      <c r="AC103" s="24">
        <f ca="1">OFFSET(PTRA!AF$218,$E103,0)</f>
        <v>0.76322796179151575</v>
      </c>
      <c r="AD103" s="24">
        <f ca="1">OFFSET(PTRA!AG$218,$E103,0)</f>
        <v>0.81283263122697469</v>
      </c>
      <c r="AE103" s="24">
        <f ca="1">OFFSET(PTRA!AH$218,$E103,0)</f>
        <v>0.86243730066243363</v>
      </c>
      <c r="AF103" s="24">
        <f ca="1">OFFSET(PTRA!AI$218,$E103,0)</f>
        <v>0.91204197009789256</v>
      </c>
      <c r="AG103" s="24">
        <f ca="1">OFFSET(PTRA!AJ$218,$E103,0)</f>
        <v>0.9616466395333515</v>
      </c>
      <c r="AH103" s="24">
        <f ca="1">OFFSET(PTRA!AK$218,$E103,0)</f>
        <v>1.0112513089688104</v>
      </c>
      <c r="AI103" s="24">
        <f ca="1">OFFSET(PTRA!AL$218,$E103,0)</f>
        <v>1.0608559784042693</v>
      </c>
      <c r="AJ103" s="24">
        <f ca="1">OFFSET(PTRA!AM$218,$E103,0)</f>
        <v>1.2883640315846452</v>
      </c>
      <c r="AK103" s="24">
        <f ca="1">OFFSET(PTRA!AN$218,$E103,0)</f>
        <v>1.5158720847650209</v>
      </c>
      <c r="AL103" s="24">
        <f ca="1">OFFSET(PTRA!AO$218,$E103,0)</f>
        <v>1.5158720847650209</v>
      </c>
      <c r="AM103" s="24">
        <f ca="1">OFFSET(PTRA!AP$218,$E103,0)</f>
        <v>1.5158720847650209</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0.77076881000794473</v>
      </c>
      <c r="P104" s="24">
        <f ca="1">OFFSET(PTRA!S$218,$E104,0)</f>
        <v>0.78104412806272816</v>
      </c>
      <c r="Q104" s="24">
        <f ca="1">OFFSET(PTRA!T$218,$E104,0)</f>
        <v>0.78214426643468893</v>
      </c>
      <c r="R104" s="24">
        <f ca="1">OFFSET(PTRA!U$218,$E104,0)</f>
        <v>0.7832444048066497</v>
      </c>
      <c r="S104" s="24">
        <f ca="1">OFFSET(PTRA!V$218,$E104,0)</f>
        <v>0.78434454317861046</v>
      </c>
      <c r="T104" s="24">
        <f ca="1">OFFSET(PTRA!W$218,$E104,0)</f>
        <v>0.78544468155057123</v>
      </c>
      <c r="U104" s="24">
        <f ca="1">OFFSET(PTRA!X$218,$E104,0)</f>
        <v>0.786544819922532</v>
      </c>
      <c r="V104" s="24">
        <f ca="1">OFFSET(PTRA!Y$218,$E104,0)</f>
        <v>0.78764495829449277</v>
      </c>
      <c r="W104" s="24">
        <f ca="1">OFFSET(PTRA!Z$218,$E104,0)</f>
        <v>0.78874509666645354</v>
      </c>
      <c r="X104" s="24">
        <f ca="1">OFFSET(PTRA!AA$218,$E104,0)</f>
        <v>0.78984523503841431</v>
      </c>
      <c r="Y104" s="24">
        <f ca="1">OFFSET(PTRA!AB$218,$E104,0)</f>
        <v>0.79094537341037485</v>
      </c>
      <c r="Z104" s="24">
        <f ca="1">OFFSET(PTRA!AC$218,$E104,0)</f>
        <v>0.78635469328787788</v>
      </c>
      <c r="AA104" s="24">
        <f ca="1">OFFSET(PTRA!AD$218,$E104,0)</f>
        <v>0.78176401316538091</v>
      </c>
      <c r="AB104" s="24">
        <f ca="1">OFFSET(PTRA!AE$218,$E104,0)</f>
        <v>0.77717333304288394</v>
      </c>
      <c r="AC104" s="24">
        <f ca="1">OFFSET(PTRA!AF$218,$E104,0)</f>
        <v>0.77258265292038697</v>
      </c>
      <c r="AD104" s="24">
        <f ca="1">OFFSET(PTRA!AG$218,$E104,0)</f>
        <v>0.76799197279789</v>
      </c>
      <c r="AE104" s="24">
        <f ca="1">OFFSET(PTRA!AH$218,$E104,0)</f>
        <v>0.76340129267539303</v>
      </c>
      <c r="AF104" s="24">
        <f ca="1">OFFSET(PTRA!AI$218,$E104,0)</f>
        <v>0.75881061255289606</v>
      </c>
      <c r="AG104" s="24">
        <f ca="1">OFFSET(PTRA!AJ$218,$E104,0)</f>
        <v>0.75421993243039909</v>
      </c>
      <c r="AH104" s="24">
        <f ca="1">OFFSET(PTRA!AK$218,$E104,0)</f>
        <v>0.74962925230790212</v>
      </c>
      <c r="AI104" s="24">
        <f ca="1">OFFSET(PTRA!AL$218,$E104,0)</f>
        <v>0.74503857218540515</v>
      </c>
      <c r="AJ104" s="24">
        <f ca="1">OFFSET(PTRA!AM$218,$E104,0)</f>
        <v>0.71441470333875767</v>
      </c>
      <c r="AK104" s="24">
        <f ca="1">OFFSET(PTRA!AN$218,$E104,0)</f>
        <v>0.6837908344921102</v>
      </c>
      <c r="AL104" s="24">
        <f ca="1">OFFSET(PTRA!AO$218,$E104,0)</f>
        <v>0.6837908344921102</v>
      </c>
      <c r="AM104" s="24">
        <f ca="1">OFFSET(PTRA!AP$218,$E104,0)</f>
        <v>0.6837908344921102</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0.64831719704541868</v>
      </c>
      <c r="P105" s="24">
        <f ca="1">OFFSET(PTRA!S$218,$E105,0)</f>
        <v>0.65043297958133639</v>
      </c>
      <c r="Q105" s="24">
        <f ca="1">OFFSET(PTRA!T$218,$E105,0)</f>
        <v>0.67349399456773384</v>
      </c>
      <c r="R105" s="24">
        <f ca="1">OFFSET(PTRA!U$218,$E105,0)</f>
        <v>0.6965550095541313</v>
      </c>
      <c r="S105" s="24">
        <f ca="1">OFFSET(PTRA!V$218,$E105,0)</f>
        <v>0.71961602454052875</v>
      </c>
      <c r="T105" s="24">
        <f ca="1">OFFSET(PTRA!W$218,$E105,0)</f>
        <v>0.74267703952692621</v>
      </c>
      <c r="U105" s="24">
        <f ca="1">OFFSET(PTRA!X$218,$E105,0)</f>
        <v>0.76573805451332366</v>
      </c>
      <c r="V105" s="24">
        <f ca="1">OFFSET(PTRA!Y$218,$E105,0)</f>
        <v>0.78879906949972112</v>
      </c>
      <c r="W105" s="24">
        <f ca="1">OFFSET(PTRA!Z$218,$E105,0)</f>
        <v>0.81186008448611857</v>
      </c>
      <c r="X105" s="24">
        <f ca="1">OFFSET(PTRA!AA$218,$E105,0)</f>
        <v>0.83492109947251603</v>
      </c>
      <c r="Y105" s="24">
        <f ca="1">OFFSET(PTRA!AB$218,$E105,0)</f>
        <v>0.85798211445891326</v>
      </c>
      <c r="Z105" s="24">
        <f ca="1">OFFSET(PTRA!AC$218,$E105,0)</f>
        <v>0.88297375004864387</v>
      </c>
      <c r="AA105" s="24">
        <f ca="1">OFFSET(PTRA!AD$218,$E105,0)</f>
        <v>0.90796538563837448</v>
      </c>
      <c r="AB105" s="24">
        <f ca="1">OFFSET(PTRA!AE$218,$E105,0)</f>
        <v>0.93295702122810509</v>
      </c>
      <c r="AC105" s="24">
        <f ca="1">OFFSET(PTRA!AF$218,$E105,0)</f>
        <v>0.9579486568178357</v>
      </c>
      <c r="AD105" s="24">
        <f ca="1">OFFSET(PTRA!AG$218,$E105,0)</f>
        <v>0.98294029240756631</v>
      </c>
      <c r="AE105" s="24">
        <f ca="1">OFFSET(PTRA!AH$218,$E105,0)</f>
        <v>1.0079319279972969</v>
      </c>
      <c r="AF105" s="24">
        <f ca="1">OFFSET(PTRA!AI$218,$E105,0)</f>
        <v>1.0329235635870275</v>
      </c>
      <c r="AG105" s="24">
        <f ca="1">OFFSET(PTRA!AJ$218,$E105,0)</f>
        <v>1.0579151991767581</v>
      </c>
      <c r="AH105" s="24">
        <f ca="1">OFFSET(PTRA!AK$218,$E105,0)</f>
        <v>1.0829068347664887</v>
      </c>
      <c r="AI105" s="24">
        <f ca="1">OFFSET(PTRA!AL$218,$E105,0)</f>
        <v>1.1078984703562189</v>
      </c>
      <c r="AJ105" s="24">
        <f ca="1">OFFSET(PTRA!AM$218,$E105,0)</f>
        <v>1.2217630805235091</v>
      </c>
      <c r="AK105" s="24">
        <f ca="1">OFFSET(PTRA!AN$218,$E105,0)</f>
        <v>1.3356276906907993</v>
      </c>
      <c r="AL105" s="24">
        <f ca="1">OFFSET(PTRA!AO$218,$E105,0)</f>
        <v>1.3356276906907993</v>
      </c>
      <c r="AM105" s="24">
        <f ca="1">OFFSET(PTRA!AP$218,$E105,0)</f>
        <v>1.3356276906907993</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7.2817564941628961</v>
      </c>
      <c r="P106" s="24">
        <f ca="1">OFFSET(PTRA!S$218,$E106,0)</f>
        <v>7.3788314704767881</v>
      </c>
      <c r="Q106" s="24">
        <f ca="1">OFFSET(PTRA!T$218,$E106,0)</f>
        <v>7.3892249109358286</v>
      </c>
      <c r="R106" s="24">
        <f ca="1">OFFSET(PTRA!U$218,$E106,0)</f>
        <v>7.399618351394869</v>
      </c>
      <c r="S106" s="24">
        <f ca="1">OFFSET(PTRA!V$218,$E106,0)</f>
        <v>7.4100117918539095</v>
      </c>
      <c r="T106" s="24">
        <f ca="1">OFFSET(PTRA!W$218,$E106,0)</f>
        <v>7.4204052323129499</v>
      </c>
      <c r="U106" s="24">
        <f ca="1">OFFSET(PTRA!X$218,$E106,0)</f>
        <v>7.4307986727719904</v>
      </c>
      <c r="V106" s="24">
        <f ca="1">OFFSET(PTRA!Y$218,$E106,0)</f>
        <v>7.4411921132310308</v>
      </c>
      <c r="W106" s="24">
        <f ca="1">OFFSET(PTRA!Z$218,$E106,0)</f>
        <v>7.4515855536900713</v>
      </c>
      <c r="X106" s="24">
        <f ca="1">OFFSET(PTRA!AA$218,$E106,0)</f>
        <v>7.4619789941491117</v>
      </c>
      <c r="Y106" s="24">
        <f ca="1">OFFSET(PTRA!AB$218,$E106,0)</f>
        <v>7.4723724346081486</v>
      </c>
      <c r="Z106" s="24">
        <f ca="1">OFFSET(PTRA!AC$218,$E106,0)</f>
        <v>7.4290024715782845</v>
      </c>
      <c r="AA106" s="24">
        <f ca="1">OFFSET(PTRA!AD$218,$E106,0)</f>
        <v>7.3856325085484205</v>
      </c>
      <c r="AB106" s="24">
        <f ca="1">OFFSET(PTRA!AE$218,$E106,0)</f>
        <v>7.3422625455185564</v>
      </c>
      <c r="AC106" s="24">
        <f ca="1">OFFSET(PTRA!AF$218,$E106,0)</f>
        <v>7.2988925824886923</v>
      </c>
      <c r="AD106" s="24">
        <f ca="1">OFFSET(PTRA!AG$218,$E106,0)</f>
        <v>7.2555226194588283</v>
      </c>
      <c r="AE106" s="24">
        <f ca="1">OFFSET(PTRA!AH$218,$E106,0)</f>
        <v>7.2121526564289642</v>
      </c>
      <c r="AF106" s="24">
        <f ca="1">OFFSET(PTRA!AI$218,$E106,0)</f>
        <v>7.1687826933991001</v>
      </c>
      <c r="AG106" s="24">
        <f ca="1">OFFSET(PTRA!AJ$218,$E106,0)</f>
        <v>7.1254127303692361</v>
      </c>
      <c r="AH106" s="24">
        <f ca="1">OFFSET(PTRA!AK$218,$E106,0)</f>
        <v>7.082042767339372</v>
      </c>
      <c r="AI106" s="24">
        <f ca="1">OFFSET(PTRA!AL$218,$E106,0)</f>
        <v>7.0386728043095106</v>
      </c>
      <c r="AJ106" s="24">
        <f ca="1">OFFSET(PTRA!AM$218,$E106,0)</f>
        <v>6.7493570549498951</v>
      </c>
      <c r="AK106" s="24">
        <f ca="1">OFFSET(PTRA!AN$218,$E106,0)</f>
        <v>6.4600413055902788</v>
      </c>
      <c r="AL106" s="24">
        <f ca="1">OFFSET(PTRA!AO$218,$E106,0)</f>
        <v>6.4600413055902788</v>
      </c>
      <c r="AM106" s="24">
        <f ca="1">OFFSET(PTRA!AP$218,$E106,0)</f>
        <v>6.4600413055902788</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8.9836229544844848</v>
      </c>
      <c r="P107" s="24">
        <f ca="1">OFFSET(PTRA!S$218,$E107,0)</f>
        <v>9.1033859520824674</v>
      </c>
      <c r="Q107" s="24">
        <f ca="1">OFFSET(PTRA!T$218,$E107,0)</f>
        <v>9.1162085108097131</v>
      </c>
      <c r="R107" s="24">
        <f ca="1">OFFSET(PTRA!U$218,$E107,0)</f>
        <v>9.1290310695369588</v>
      </c>
      <c r="S107" s="24">
        <f ca="1">OFFSET(PTRA!V$218,$E107,0)</f>
        <v>9.1418536282642044</v>
      </c>
      <c r="T107" s="24">
        <f ca="1">OFFSET(PTRA!W$218,$E107,0)</f>
        <v>9.1546761869914501</v>
      </c>
      <c r="U107" s="24">
        <f ca="1">OFFSET(PTRA!X$218,$E107,0)</f>
        <v>9.1674987457186958</v>
      </c>
      <c r="V107" s="24">
        <f ca="1">OFFSET(PTRA!Y$218,$E107,0)</f>
        <v>9.1803213044459415</v>
      </c>
      <c r="W107" s="24">
        <f ca="1">OFFSET(PTRA!Z$218,$E107,0)</f>
        <v>9.1931438631731872</v>
      </c>
      <c r="X107" s="24">
        <f ca="1">OFFSET(PTRA!AA$218,$E107,0)</f>
        <v>9.2059664219004329</v>
      </c>
      <c r="Y107" s="24">
        <f ca="1">OFFSET(PTRA!AB$218,$E107,0)</f>
        <v>9.2187889806276715</v>
      </c>
      <c r="Z107" s="24">
        <f ca="1">OFFSET(PTRA!AC$218,$E107,0)</f>
        <v>9.1652827427134334</v>
      </c>
      <c r="AA107" s="24">
        <f ca="1">OFFSET(PTRA!AD$218,$E107,0)</f>
        <v>9.1117765047991952</v>
      </c>
      <c r="AB107" s="24">
        <f ca="1">OFFSET(PTRA!AE$218,$E107,0)</f>
        <v>9.0582702668849571</v>
      </c>
      <c r="AC107" s="24">
        <f ca="1">OFFSET(PTRA!AF$218,$E107,0)</f>
        <v>9.0047640289707189</v>
      </c>
      <c r="AD107" s="24">
        <f ca="1">OFFSET(PTRA!AG$218,$E107,0)</f>
        <v>8.9512577910564808</v>
      </c>
      <c r="AE107" s="24">
        <f ca="1">OFFSET(PTRA!AH$218,$E107,0)</f>
        <v>8.8977515531422426</v>
      </c>
      <c r="AF107" s="24">
        <f ca="1">OFFSET(PTRA!AI$218,$E107,0)</f>
        <v>8.8442453152280045</v>
      </c>
      <c r="AG107" s="24">
        <f ca="1">OFFSET(PTRA!AJ$218,$E107,0)</f>
        <v>8.7907390773137664</v>
      </c>
      <c r="AH107" s="24">
        <f ca="1">OFFSET(PTRA!AK$218,$E107,0)</f>
        <v>8.7372328393995282</v>
      </c>
      <c r="AI107" s="24">
        <f ca="1">OFFSET(PTRA!AL$218,$E107,0)</f>
        <v>8.6837266014852901</v>
      </c>
      <c r="AJ107" s="24">
        <f ca="1">OFFSET(PTRA!AM$218,$E107,0)</f>
        <v>8.3267929949956496</v>
      </c>
      <c r="AK107" s="24">
        <f ca="1">OFFSET(PTRA!AN$218,$E107,0)</f>
        <v>7.9698593885060083</v>
      </c>
      <c r="AL107" s="24">
        <f ca="1">OFFSET(PTRA!AO$218,$E107,0)</f>
        <v>7.9698593885060083</v>
      </c>
      <c r="AM107" s="24">
        <f ca="1">OFFSET(PTRA!AP$218,$E107,0)</f>
        <v>7.9698593885060083</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3.8605177681375253</v>
      </c>
      <c r="Q108" s="24">
        <f ca="1">OFFSET(OtherTRA!T$51,$E108,0)</f>
        <v>4.0259106997590939</v>
      </c>
      <c r="R108" s="24">
        <f ca="1">OFFSET(OtherTRA!U$51,$E108,0)</f>
        <v>4.1913036313806629</v>
      </c>
      <c r="S108" s="24">
        <f ca="1">OFFSET(OtherTRA!V$51,$E108,0)</f>
        <v>4.3566965630022318</v>
      </c>
      <c r="T108" s="24">
        <f ca="1">OFFSET(OtherTRA!W$51,$E108,0)</f>
        <v>4.5220894946238008</v>
      </c>
      <c r="U108" s="24">
        <f ca="1">OFFSET(OtherTRA!X$51,$E108,0)</f>
        <v>4.6874824262453698</v>
      </c>
      <c r="V108" s="24">
        <f ca="1">OFFSET(OtherTRA!Y$51,$E108,0)</f>
        <v>4.8528753578669388</v>
      </c>
      <c r="W108" s="24">
        <f ca="1">OFFSET(OtherTRA!Z$51,$E108,0)</f>
        <v>5.0182682894885078</v>
      </c>
      <c r="X108" s="24">
        <f ca="1">OFFSET(OtherTRA!AA$51,$E108,0)</f>
        <v>5.1836612211100768</v>
      </c>
      <c r="Y108" s="24">
        <f ca="1">OFFSET(OtherTRA!AB$51,$E108,0)</f>
        <v>5.349054152731644</v>
      </c>
      <c r="Z108" s="24">
        <f ca="1">OFFSET(OtherTRA!AC$51,$E108,0)</f>
        <v>5.5825728628450797</v>
      </c>
      <c r="AA108" s="24">
        <f ca="1">OFFSET(OtherTRA!AD$51,$E108,0)</f>
        <v>5.8160915729585154</v>
      </c>
      <c r="AB108" s="24">
        <f ca="1">OFFSET(OtherTRA!AE$51,$E108,0)</f>
        <v>6.0496102830719511</v>
      </c>
      <c r="AC108" s="24">
        <f ca="1">OFFSET(OtherTRA!AF$51,$E108,0)</f>
        <v>6.2831289931853869</v>
      </c>
      <c r="AD108" s="24">
        <f ca="1">OFFSET(OtherTRA!AG$51,$E108,0)</f>
        <v>6.5166477032988226</v>
      </c>
      <c r="AE108" s="24">
        <f ca="1">OFFSET(OtherTRA!AH$51,$E108,0)</f>
        <v>6.7501664134122583</v>
      </c>
      <c r="AF108" s="24">
        <f ca="1">OFFSET(OtherTRA!AI$51,$E108,0)</f>
        <v>6.983685123525694</v>
      </c>
      <c r="AG108" s="24">
        <f ca="1">OFFSET(OtherTRA!AJ$51,$E108,0)</f>
        <v>7.2172038336391298</v>
      </c>
      <c r="AH108" s="24">
        <f ca="1">OFFSET(OtherTRA!AK$51,$E108,0)</f>
        <v>7.4507225437525655</v>
      </c>
      <c r="AI108" s="24">
        <f ca="1">OFFSET(OtherTRA!AL$51,$E108,0)</f>
        <v>7.6842412538659994</v>
      </c>
      <c r="AJ108" s="24">
        <f ca="1">OFFSET(OtherTRA!AM$51,$E108,0)</f>
        <v>9.7023202133294113</v>
      </c>
      <c r="AK108" s="24">
        <f ca="1">OFFSET(OtherTRA!AN$51,$E108,0)</f>
        <v>11.720399172792822</v>
      </c>
      <c r="AL108" s="24">
        <f ca="1">OFFSET(OtherTRA!AO$51,$E108,0)</f>
        <v>11.720399172792822</v>
      </c>
      <c r="AM108" s="24">
        <f ca="1">OFFSET(OtherTRA!AP$51,$E108,0)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MATCH(F127,IND!$D$28:$D$261,0)</f>
        <v>5</v>
      </c>
      <c r="F127" s="4" t="str">
        <f t="shared" si="1"/>
        <v>IISCRS</v>
      </c>
      <c r="G127" s="10">
        <f ca="1">OFFSET(IND!J$27,$E127,0)</f>
        <v>6.94</v>
      </c>
      <c r="H127" s="10">
        <f ca="1">OFFSET(IND!K$27,$E127,0)</f>
        <v>7.1</v>
      </c>
      <c r="I127" s="10">
        <f ca="1">OFFSET(IND!L$27,$E127,0)</f>
        <v>6.5</v>
      </c>
      <c r="J127" s="10">
        <f ca="1">OFFSET(IND!M$27,$E127,0)</f>
        <v>6.4000000000000012</v>
      </c>
      <c r="K127" s="10">
        <f ca="1">OFFSET(IND!N$27,$E127,0)</f>
        <v>6.0910000000000002</v>
      </c>
      <c r="L127" s="10">
        <f ca="1">OFFSET(IND!O$27,$E127,0)</f>
        <v>6.23</v>
      </c>
      <c r="M127" s="10">
        <f ca="1">OFFSET(IND!P$27,$E127,0)</f>
        <v>6.3</v>
      </c>
      <c r="N127" s="10">
        <f ca="1">OFFSET(IND!Q$27,$E127,0)</f>
        <v>6.1267974837582679</v>
      </c>
      <c r="O127" s="204">
        <f ca="1">OFFSET(IND!R$27,$E127,0)</f>
        <v>5.0030232389251985</v>
      </c>
      <c r="P127" s="10">
        <f ca="1">OFFSET(IND!S$27,$E127,0)</f>
        <v>5.1366548374766143</v>
      </c>
      <c r="Q127" s="10">
        <f ca="1">OFFSET(IND!T$27,$E127,0)</f>
        <v>5.2414154520620544</v>
      </c>
      <c r="R127" s="10">
        <f ca="1">OFFSET(IND!U$27,$E127,0)</f>
        <v>5.3596581029417614</v>
      </c>
      <c r="S127" s="10">
        <f ca="1">OFFSET(IND!V$27,$E127,0)</f>
        <v>5.4872513407296708</v>
      </c>
      <c r="T127" s="204">
        <f ca="1">OFFSET(IND!W$27,$E127,0)</f>
        <v>5.622165698749809</v>
      </c>
      <c r="U127" s="10">
        <f ca="1">OFFSET(IND!X$27,$E127,0)</f>
        <v>5.7517366518961692</v>
      </c>
      <c r="V127" s="10">
        <f ca="1">OFFSET(IND!Y$27,$E127,0)</f>
        <v>5.8830719424162989</v>
      </c>
      <c r="W127" s="10">
        <f ca="1">OFFSET(IND!Z$27,$E127,0)</f>
        <v>6.0265960802466187</v>
      </c>
      <c r="X127" s="10">
        <f ca="1">OFFSET(IND!AA$27,$E127,0)</f>
        <v>6.1913851927057619</v>
      </c>
      <c r="Y127" s="207">
        <f ca="1">OFFSET(IND!AB$27,$E127,0)</f>
        <v>6.3202924655905734</v>
      </c>
      <c r="Z127" s="10">
        <f ca="1">OFFSET(IND!AC$27,$E127,0)</f>
        <v>6.4950055113668608</v>
      </c>
      <c r="AA127" s="10">
        <f ca="1">OFFSET(IND!AD$27,$E127,0)</f>
        <v>6.6875096020112732</v>
      </c>
      <c r="AB127" s="10">
        <f ca="1">OFFSET(IND!AE$27,$E127,0)</f>
        <v>6.8644917762462612</v>
      </c>
      <c r="AC127" s="10">
        <f ca="1">OFFSET(IND!AF$27,$E127,0)</f>
        <v>7.0496647807767774</v>
      </c>
      <c r="AD127" s="10">
        <f ca="1">OFFSET(IND!AG$27,$E127,0)</f>
        <v>7.2751433489665915</v>
      </c>
      <c r="AE127" s="10">
        <f ca="1">OFFSET(IND!AH$27,$E127,0)</f>
        <v>7.4449277890551233</v>
      </c>
      <c r="AF127" s="10">
        <f ca="1">OFFSET(IND!AI$27,$E127,0)</f>
        <v>7.6204593269180076</v>
      </c>
      <c r="AG127" s="10">
        <f ca="1">OFFSET(IND!AJ$27,$E127,0)</f>
        <v>7.7926253283419458</v>
      </c>
      <c r="AH127" s="10">
        <f ca="1">OFFSET(IND!AK$27,$E127,0)</f>
        <v>7.9708876211571376</v>
      </c>
      <c r="AI127" s="10">
        <f ca="1">OFFSET(IND!AL$27,$E127,0)</f>
        <v>8.1608249227025418</v>
      </c>
      <c r="AJ127" s="10">
        <f ca="1">OFFSET(IND!AM$27,$E127,0)</f>
        <v>9.2139652192812296</v>
      </c>
      <c r="AK127" s="10">
        <f ca="1">OFFSET(IND!AN$27,$E127,0)</f>
        <v>10.387644739100697</v>
      </c>
      <c r="AL127" s="10">
        <f ca="1">OFFSET(IND!AO$27,$E127,0)</f>
        <v>12.594374684958678</v>
      </c>
      <c r="AM127" s="10">
        <f ca="1">OFFSET(IND!AP$27,$E127,0)</f>
        <v>14.821194501356858</v>
      </c>
    </row>
    <row r="128" spans="1:39">
      <c r="A128" s="35" t="s">
        <v>299</v>
      </c>
      <c r="B128">
        <v>3.4</v>
      </c>
      <c r="E128" s="129">
        <f>MATCH(F128,IND!$D$28:$D$261,0)</f>
        <v>11</v>
      </c>
      <c r="F128" s="4" t="str">
        <f t="shared" si="1"/>
        <v>INMBRI</v>
      </c>
      <c r="G128" s="10">
        <f ca="1">OFFSET(IND!J$27,$E128,0)</f>
        <v>3.2959999999999998</v>
      </c>
      <c r="H128" s="10">
        <f ca="1">OFFSET(IND!K$27,$E128,0)</f>
        <v>4.5590000000000002</v>
      </c>
      <c r="I128" s="10">
        <f ca="1">OFFSET(IND!L$27,$E128,0)</f>
        <v>5.8220999999999998</v>
      </c>
      <c r="J128" s="10">
        <f ca="1">OFFSET(IND!M$27,$E128,0)</f>
        <v>7.0850999999999997</v>
      </c>
      <c r="K128" s="10">
        <f ca="1">OFFSET(IND!N$27,$E128,0)</f>
        <v>8.3482000000000003</v>
      </c>
      <c r="L128" s="10">
        <f ca="1">OFFSET(IND!O$27,$E128,0)</f>
        <v>9.6111784370000013</v>
      </c>
      <c r="M128" s="10">
        <f ca="1">OFFSET(IND!P$27,$E128,0)</f>
        <v>9.7413637140836169</v>
      </c>
      <c r="N128" s="10">
        <f ca="1">OFFSET(IND!Q$27,$E128,0)</f>
        <v>9.7513779661669719</v>
      </c>
      <c r="O128" s="204">
        <f ca="1">OFFSET(IND!R$27,$E128,0)</f>
        <v>8.9502377994985682</v>
      </c>
      <c r="P128" s="10">
        <f ca="1">OFFSET(IND!S$27,$E128,0)</f>
        <v>9.1739780514403524</v>
      </c>
      <c r="Q128" s="10">
        <f ca="1">OFFSET(IND!T$27,$E128,0)</f>
        <v>9.4035920712916869</v>
      </c>
      <c r="R128" s="10">
        <f ca="1">OFFSET(IND!U$27,$E128,0)</f>
        <v>9.6530988539844884</v>
      </c>
      <c r="S128" s="10">
        <f ca="1">OFFSET(IND!V$27,$E128,0)</f>
        <v>9.9208243928677575</v>
      </c>
      <c r="T128" s="204">
        <f ca="1">OFFSET(IND!W$27,$E128,0)</f>
        <v>10.190046392131118</v>
      </c>
      <c r="U128" s="10">
        <f ca="1">OFFSET(IND!X$27,$E128,0)</f>
        <v>10.486284169890338</v>
      </c>
      <c r="V128" s="10">
        <f ca="1">OFFSET(IND!Y$27,$E128,0)</f>
        <v>10.784723187026675</v>
      </c>
      <c r="W128" s="10">
        <f ca="1">OFFSET(IND!Z$27,$E128,0)</f>
        <v>11.102681441103412</v>
      </c>
      <c r="X128" s="10">
        <f ca="1">OFFSET(IND!AA$27,$E128,0)</f>
        <v>11.435812091391252</v>
      </c>
      <c r="Y128" s="207">
        <f ca="1">OFFSET(IND!AB$27,$E128,0)</f>
        <v>11.707428243988495</v>
      </c>
      <c r="Z128" s="10">
        <f ca="1">OFFSET(IND!AC$27,$E128,0)</f>
        <v>12.043741510401011</v>
      </c>
      <c r="AA128" s="10">
        <f ca="1">OFFSET(IND!AD$27,$E128,0)</f>
        <v>12.388073576514978</v>
      </c>
      <c r="AB128" s="10">
        <f ca="1">OFFSET(IND!AE$27,$E128,0)</f>
        <v>12.737171437062559</v>
      </c>
      <c r="AC128" s="10">
        <f ca="1">OFFSET(IND!AF$27,$E128,0)</f>
        <v>13.075440312586547</v>
      </c>
      <c r="AD128" s="10">
        <f ca="1">OFFSET(IND!AG$27,$E128,0)</f>
        <v>13.43678717326007</v>
      </c>
      <c r="AE128" s="10">
        <f ca="1">OFFSET(IND!AH$27,$E128,0)</f>
        <v>13.808397511474144</v>
      </c>
      <c r="AF128" s="10">
        <f ca="1">OFFSET(IND!AI$27,$E128,0)</f>
        <v>14.192147870049357</v>
      </c>
      <c r="AG128" s="10">
        <f ca="1">OFFSET(IND!AJ$27,$E128,0)</f>
        <v>14.569314252207011</v>
      </c>
      <c r="AH128" s="10">
        <f ca="1">OFFSET(IND!AK$27,$E128,0)</f>
        <v>14.959734644198212</v>
      </c>
      <c r="AI128" s="10">
        <f ca="1">OFFSET(IND!AL$27,$E128,0)</f>
        <v>15.373588274865583</v>
      </c>
      <c r="AJ128" s="10">
        <f ca="1">OFFSET(IND!AM$27,$E128,0)</f>
        <v>17.746748856839613</v>
      </c>
      <c r="AK128" s="10">
        <f ca="1">OFFSET(IND!AN$27,$E128,0)</f>
        <v>20.427778485607956</v>
      </c>
      <c r="AL128" s="10">
        <f ca="1">OFFSET(IND!AO$27,$E128,0)</f>
        <v>25.430657188551379</v>
      </c>
      <c r="AM128" s="10">
        <f ca="1">OFFSET(IND!AP$27,$E128,0)</f>
        <v>30.484847399293738</v>
      </c>
    </row>
    <row r="129" spans="1:39">
      <c r="A129" s="35" t="s">
        <v>293</v>
      </c>
      <c r="B129">
        <v>10</v>
      </c>
      <c r="E129" s="129">
        <f>MATCH(F129,IND!$D$28:$D$261,0)</f>
        <v>8</v>
      </c>
      <c r="F129" s="4" t="str">
        <f t="shared" si="1"/>
        <v>INMCEM</v>
      </c>
      <c r="G129" s="10">
        <f ca="1">OFFSET(IND!J$27,$E129,0)</f>
        <v>14.27</v>
      </c>
      <c r="H129" s="10">
        <f ca="1">OFFSET(IND!K$27,$E129,0)</f>
        <v>14.368</v>
      </c>
      <c r="I129" s="10">
        <f ca="1">OFFSET(IND!L$27,$E129,0)</f>
        <v>14.465999999999999</v>
      </c>
      <c r="J129" s="10">
        <f ca="1">OFFSET(IND!M$27,$E129,0)</f>
        <v>14.564</v>
      </c>
      <c r="K129" s="10">
        <f ca="1">OFFSET(IND!N$27,$E129,0)</f>
        <v>14.662000000000001</v>
      </c>
      <c r="L129" s="10">
        <f ca="1">OFFSET(IND!O$27,$E129,0)</f>
        <v>14.759960880300349</v>
      </c>
      <c r="M129" s="10">
        <f ca="1">OFFSET(IND!P$27,$E129,0)</f>
        <v>14.959887414756098</v>
      </c>
      <c r="N129" s="10">
        <f ca="1">OFFSET(IND!Q$27,$E129,0)</f>
        <v>14.975266378945001</v>
      </c>
      <c r="O129" s="204">
        <f ca="1">OFFSET(IND!R$27,$E129,0)</f>
        <v>13.744949243832703</v>
      </c>
      <c r="P129" s="10">
        <f ca="1">OFFSET(IND!S$27,$E129,0)</f>
        <v>14.088548874997191</v>
      </c>
      <c r="Q129" s="10">
        <f ca="1">OFFSET(IND!T$27,$E129,0)</f>
        <v>14.441168896859159</v>
      </c>
      <c r="R129" s="10">
        <f ca="1">OFFSET(IND!U$27,$E129,0)</f>
        <v>14.824338388098454</v>
      </c>
      <c r="S129" s="10">
        <f ca="1">OFFSET(IND!V$27,$E129,0)</f>
        <v>15.235486563785413</v>
      </c>
      <c r="T129" s="204">
        <f ca="1">OFFSET(IND!W$27,$E129,0)</f>
        <v>15.648932865223948</v>
      </c>
      <c r="U129" s="10">
        <f ca="1">OFFSET(IND!X$27,$E129,0)</f>
        <v>16.103867506137554</v>
      </c>
      <c r="V129" s="10">
        <f ca="1">OFFSET(IND!Y$27,$E129,0)</f>
        <v>16.562182607346163</v>
      </c>
      <c r="W129" s="10">
        <f ca="1">OFFSET(IND!Z$27,$E129,0)</f>
        <v>17.050473551323904</v>
      </c>
      <c r="X129" s="10">
        <f ca="1">OFFSET(IND!AA$27,$E129,0)</f>
        <v>17.562064861224954</v>
      </c>
      <c r="Y129" s="207">
        <f ca="1">OFFSET(IND!AB$27,$E129,0)</f>
        <v>17.979187882410312</v>
      </c>
      <c r="Z129" s="10">
        <f ca="1">OFFSET(IND!AC$27,$E129,0)</f>
        <v>18.49566676044935</v>
      </c>
      <c r="AA129" s="10">
        <f ca="1">OFFSET(IND!AD$27,$E129,0)</f>
        <v>19.024460171058582</v>
      </c>
      <c r="AB129" s="10">
        <f ca="1">OFFSET(IND!AE$27,$E129,0)</f>
        <v>19.560572448949781</v>
      </c>
      <c r="AC129" s="10">
        <f ca="1">OFFSET(IND!AF$27,$E129,0)</f>
        <v>20.080054570989716</v>
      </c>
      <c r="AD129" s="10">
        <f ca="1">OFFSET(IND!AG$27,$E129,0)</f>
        <v>20.634977732880913</v>
      </c>
      <c r="AE129" s="10">
        <f ca="1">OFFSET(IND!AH$27,$E129,0)</f>
        <v>21.205662596418517</v>
      </c>
      <c r="AF129" s="10">
        <f ca="1">OFFSET(IND!AI$27,$E129,0)</f>
        <v>21.794990982890486</v>
      </c>
      <c r="AG129" s="10">
        <f ca="1">OFFSET(IND!AJ$27,$E129,0)</f>
        <v>22.374208305979646</v>
      </c>
      <c r="AH129" s="10">
        <f ca="1">OFFSET(IND!AK$27,$E129,0)</f>
        <v>22.973779914230878</v>
      </c>
      <c r="AI129" s="10">
        <f ca="1">OFFSET(IND!AL$27,$E129,0)</f>
        <v>23.609338127915166</v>
      </c>
      <c r="AJ129" s="10">
        <f ca="1">OFFSET(IND!AM$27,$E129,0)</f>
        <v>27.253819143662589</v>
      </c>
      <c r="AK129" s="10">
        <f ca="1">OFFSET(IND!AN$27,$E129,0)</f>
        <v>31.37109702992133</v>
      </c>
      <c r="AL129" s="10">
        <f ca="1">OFFSET(IND!AO$27,$E129,0)</f>
        <v>39.054056453509091</v>
      </c>
      <c r="AM129" s="10">
        <f ca="1">OFFSET(IND!AP$27,$E129,0)</f>
        <v>46.815815355515227</v>
      </c>
    </row>
    <row r="130" spans="1:39">
      <c r="A130" s="35" t="s">
        <v>298</v>
      </c>
      <c r="B130">
        <v>0.63500000000000001</v>
      </c>
      <c r="E130" s="129">
        <f>MATCH(F130,IND!$D$28:$D$261,0)</f>
        <v>10</v>
      </c>
      <c r="F130" s="4" t="str">
        <f t="shared" si="1"/>
        <v>INMGLA</v>
      </c>
      <c r="G130" s="10">
        <f ca="1">OFFSET(IND!J$27,$E130,0)</f>
        <v>1.27</v>
      </c>
      <c r="H130" s="10">
        <f ca="1">OFFSET(IND!K$27,$E130,0)</f>
        <v>1.2484871200000001</v>
      </c>
      <c r="I130" s="10">
        <f ca="1">OFFSET(IND!L$27,$E130,0)</f>
        <v>1.2269742400000001</v>
      </c>
      <c r="J130" s="10">
        <f ca="1">OFFSET(IND!M$27,$E130,0)</f>
        <v>1.2054613600000001</v>
      </c>
      <c r="K130" s="10">
        <f ca="1">OFFSET(IND!N$27,$E130,0)</f>
        <v>1.1839484800000002</v>
      </c>
      <c r="L130" s="10">
        <f ca="1">OFFSET(IND!O$27,$E130,0)</f>
        <v>1.1624356</v>
      </c>
      <c r="M130" s="10">
        <f ca="1">OFFSET(IND!P$27,$E130,0)</f>
        <v>1.1781810157853607</v>
      </c>
      <c r="N130" s="10">
        <f ca="1">OFFSET(IND!Q$27,$E130,0)</f>
        <v>1.1793922016150038</v>
      </c>
      <c r="O130" s="204">
        <f ca="1">OFFSET(IND!R$27,$E130,0)</f>
        <v>1.082497335243553</v>
      </c>
      <c r="P130" s="10">
        <f ca="1">OFFSET(IND!S$27,$E130,0)</f>
        <v>1.1095578706102525</v>
      </c>
      <c r="Q130" s="10">
        <f ca="1">OFFSET(IND!T$27,$E130,0)</f>
        <v>1.1373288159406165</v>
      </c>
      <c r="R130" s="10">
        <f ca="1">OFFSET(IND!U$27,$E130,0)</f>
        <v>1.1675057155315169</v>
      </c>
      <c r="S130" s="10">
        <f ca="1">OFFSET(IND!V$27,$E130,0)</f>
        <v>1.1998861046239744</v>
      </c>
      <c r="T130" s="204">
        <f ca="1">OFFSET(IND!W$27,$E130,0)</f>
        <v>1.2324474849269487</v>
      </c>
      <c r="U130" s="10">
        <f ca="1">OFFSET(IND!X$27,$E130,0)</f>
        <v>1.2682763212334873</v>
      </c>
      <c r="V130" s="10">
        <f ca="1">OFFSET(IND!Y$27,$E130,0)</f>
        <v>1.304371389098711</v>
      </c>
      <c r="W130" s="10">
        <f ca="1">OFFSET(IND!Z$27,$E130,0)</f>
        <v>1.3428272346826176</v>
      </c>
      <c r="X130" s="10">
        <f ca="1">OFFSET(IND!AA$27,$E130,0)</f>
        <v>1.3831181240760526</v>
      </c>
      <c r="Y130" s="207">
        <f ca="1">OFFSET(IND!AB$27,$E130,0)</f>
        <v>1.4159690681495267</v>
      </c>
      <c r="Z130" s="10">
        <f ca="1">OFFSET(IND!AC$27,$E130,0)</f>
        <v>1.4566448828992755</v>
      </c>
      <c r="AA130" s="10">
        <f ca="1">OFFSET(IND!AD$27,$E130,0)</f>
        <v>1.4982905410770011</v>
      </c>
      <c r="AB130" s="10">
        <f ca="1">OFFSET(IND!AE$27,$E130,0)</f>
        <v>1.5405126040263399</v>
      </c>
      <c r="AC130" s="10">
        <f ca="1">OFFSET(IND!AF$27,$E130,0)</f>
        <v>1.5814249422852256</v>
      </c>
      <c r="AD130" s="10">
        <f ca="1">OFFSET(IND!AG$27,$E130,0)</f>
        <v>1.6251284753689641</v>
      </c>
      <c r="AE130" s="10">
        <f ca="1">OFFSET(IND!AH$27,$E130,0)</f>
        <v>1.6700733371566838</v>
      </c>
      <c r="AF130" s="10">
        <f ca="1">OFFSET(IND!AI$27,$E130,0)</f>
        <v>1.7164864883893471</v>
      </c>
      <c r="AG130" s="10">
        <f ca="1">OFFSET(IND!AJ$27,$E130,0)</f>
        <v>1.7621033326314062</v>
      </c>
      <c r="AH130" s="10">
        <f ca="1">OFFSET(IND!AK$27,$E130,0)</f>
        <v>1.8093231991224279</v>
      </c>
      <c r="AI130" s="10">
        <f ca="1">OFFSET(IND!AL$27,$E130,0)</f>
        <v>1.8593772270057314</v>
      </c>
      <c r="AJ130" s="10">
        <f ca="1">OFFSET(IND!AM$27,$E130,0)</f>
        <v>2.1464020037368985</v>
      </c>
      <c r="AK130" s="10">
        <f ca="1">OFFSET(IND!AN$27,$E130,0)</f>
        <v>2.4706623746751255</v>
      </c>
      <c r="AL130" s="10">
        <f ca="1">OFFSET(IND!AO$27,$E130,0)</f>
        <v>3.0757415899766882</v>
      </c>
      <c r="AM130" s="10">
        <f ca="1">OFFSET(IND!AP$27,$E130,0)</f>
        <v>3.6870267376460806</v>
      </c>
    </row>
    <row r="131" spans="1:39">
      <c r="A131" s="35" t="s">
        <v>297</v>
      </c>
      <c r="B131">
        <v>1.53</v>
      </c>
      <c r="E131" s="129">
        <f>MATCH(F131,IND!$D$28:$D$261,0)</f>
        <v>9</v>
      </c>
      <c r="F131" s="4" t="str">
        <f t="shared" si="1"/>
        <v>INMLIM</v>
      </c>
      <c r="G131" s="10">
        <f ca="1">OFFSET(IND!J$27,$E131,0)</f>
        <v>1.2</v>
      </c>
      <c r="H131" s="10">
        <f ca="1">OFFSET(IND!K$27,$E131,0)</f>
        <v>1.1733333333333333</v>
      </c>
      <c r="I131" s="10">
        <f ca="1">OFFSET(IND!L$27,$E131,0)</f>
        <v>1.1466666666666667</v>
      </c>
      <c r="J131" s="10">
        <f ca="1">OFFSET(IND!M$27,$E131,0)</f>
        <v>1.1200000000000001</v>
      </c>
      <c r="K131" s="10">
        <f ca="1">OFFSET(IND!N$27,$E131,0)</f>
        <v>1.1200000000000001</v>
      </c>
      <c r="L131" s="10">
        <f ca="1">OFFSET(IND!O$27,$E131,0)</f>
        <v>1.3591716472036741</v>
      </c>
      <c r="M131" s="10">
        <f ca="1">OFFSET(IND!P$27,$E131,0)</f>
        <v>1.3775818909271935</v>
      </c>
      <c r="N131" s="10">
        <f ca="1">OFFSET(IND!Q$27,$E131,0)</f>
        <v>1.3789980635213104</v>
      </c>
      <c r="O131" s="204">
        <f ca="1">OFFSET(IND!R$27,$E131,0)</f>
        <v>1.26570425599196</v>
      </c>
      <c r="P131" s="10">
        <f ca="1">OFFSET(IND!S$27,$E131,0)</f>
        <v>1.2973446431485218</v>
      </c>
      <c r="Q131" s="10">
        <f ca="1">OFFSET(IND!T$27,$E131,0)</f>
        <v>1.3298156733794213</v>
      </c>
      <c r="R131" s="10">
        <f ca="1">OFFSET(IND!U$27,$E131,0)</f>
        <v>1.3650998528423217</v>
      </c>
      <c r="S131" s="10">
        <f ca="1">OFFSET(IND!V$27,$E131,0)</f>
        <v>1.4029604506938425</v>
      </c>
      <c r="T131" s="204">
        <f ca="1">OFFSET(IND!W$27,$E131,0)</f>
        <v>1.4410326715563306</v>
      </c>
      <c r="U131" s="10">
        <f ca="1">OFFSET(IND!X$27,$E131,0)</f>
        <v>1.4829253479851572</v>
      </c>
      <c r="V131" s="10">
        <f ca="1">OFFSET(IND!Y$27,$E131,0)</f>
        <v>1.5251293142490123</v>
      </c>
      <c r="W131" s="10">
        <f ca="1">OFFSET(IND!Z$27,$E131,0)</f>
        <v>1.5700936073134095</v>
      </c>
      <c r="X131" s="10">
        <f ca="1">OFFSET(IND!AA$27,$E131,0)</f>
        <v>1.617203515599233</v>
      </c>
      <c r="Y131" s="207">
        <f ca="1">OFFSET(IND!AB$27,$E131,0)</f>
        <v>1.6556143073614085</v>
      </c>
      <c r="Z131" s="10">
        <f ca="1">OFFSET(IND!AC$27,$E131,0)</f>
        <v>1.7031742875743059</v>
      </c>
      <c r="AA131" s="10">
        <f ca="1">OFFSET(IND!AD$27,$E131,0)</f>
        <v>1.7518682520608553</v>
      </c>
      <c r="AB131" s="10">
        <f ca="1">OFFSET(IND!AE$27,$E131,0)</f>
        <v>1.8012361747631453</v>
      </c>
      <c r="AC131" s="10">
        <f ca="1">OFFSET(IND!AF$27,$E131,0)</f>
        <v>1.8490727088320293</v>
      </c>
      <c r="AD131" s="10">
        <f ca="1">OFFSET(IND!AG$27,$E131,0)</f>
        <v>1.9001728326152694</v>
      </c>
      <c r="AE131" s="10">
        <f ca="1">OFFSET(IND!AH$27,$E131,0)</f>
        <v>1.9527243733882436</v>
      </c>
      <c r="AF131" s="10">
        <f ca="1">OFFSET(IND!AI$27,$E131,0)</f>
        <v>2.0069927037910738</v>
      </c>
      <c r="AG131" s="10">
        <f ca="1">OFFSET(IND!AJ$27,$E131,0)</f>
        <v>2.0603299564773407</v>
      </c>
      <c r="AH131" s="10">
        <f ca="1">OFFSET(IND!AK$27,$E131,0)</f>
        <v>2.1155415344084876</v>
      </c>
      <c r="AI131" s="10">
        <f ca="1">OFFSET(IND!AL$27,$E131,0)</f>
        <v>2.1740669404845989</v>
      </c>
      <c r="AJ131" s="10">
        <f ca="1">OFFSET(IND!AM$27,$E131,0)</f>
        <v>2.509669135202282</v>
      </c>
      <c r="AK131" s="10">
        <f ca="1">OFFSET(IND!AN$27,$E131,0)</f>
        <v>2.8888088505473593</v>
      </c>
      <c r="AL131" s="10">
        <f ca="1">OFFSET(IND!AO$27,$E131,0)</f>
        <v>3.5962945071722348</v>
      </c>
      <c r="AM131" s="10">
        <f ca="1">OFFSET(IND!AP$27,$E131,0)</f>
        <v>4.3110364172349929</v>
      </c>
    </row>
    <row r="132" spans="1:39">
      <c r="A132" s="35" t="s">
        <v>385</v>
      </c>
      <c r="B132">
        <v>7.8658203618</v>
      </c>
      <c r="E132" s="129">
        <f ca="1">MATCH(F132,IND!$D$28:$D$261,0)</f>
        <v>232</v>
      </c>
      <c r="F132" s="4" t="str">
        <f>A132</f>
        <v>IOTR</v>
      </c>
      <c r="G132" s="10">
        <f ca="1">OFFSET(IND!J$27,$E132,0)</f>
        <v>9.4685659246785185</v>
      </c>
      <c r="H132" s="10">
        <f ca="1">OFFSET(IND!K$27,$E132,0)</f>
        <v>9.7322396423777064</v>
      </c>
      <c r="I132" s="10">
        <f ca="1">OFFSET(IND!L$27,$E132,0)</f>
        <v>9.9187176782923192</v>
      </c>
      <c r="J132" s="10">
        <f ca="1">OFFSET(IND!M$27,$E132,0)</f>
        <v>4.2</v>
      </c>
      <c r="K132" s="10">
        <f ca="1">OFFSET(IND!N$27,$E132,0)</f>
        <v>4.2</v>
      </c>
      <c r="L132" s="10">
        <f ca="1">OFFSET(IND!O$27,$E132,0)</f>
        <v>4.2</v>
      </c>
      <c r="M132" s="10">
        <f ca="1">OFFSET(IND!P$27,$E132,0)</f>
        <v>4.2483911250736304</v>
      </c>
      <c r="N132" s="10">
        <f ca="1">OFFSET(IND!Q$27,$E132,0)</f>
        <v>4.2438389946986055</v>
      </c>
      <c r="O132" s="204">
        <f ca="1">OFFSET(IND!R$27,$E132,0)</f>
        <v>3.8461708226978204</v>
      </c>
      <c r="P132" s="10">
        <f ca="1">OFFSET(IND!S$27,$E132,0)</f>
        <v>3.9470128411758245</v>
      </c>
      <c r="Q132" s="10">
        <f ca="1">OFFSET(IND!T$27,$E132,0)</f>
        <v>4.0495480770373158</v>
      </c>
      <c r="R132" s="10">
        <f ca="1">OFFSET(IND!U$27,$E132,0)</f>
        <v>4.1591226810651856</v>
      </c>
      <c r="S132" s="10">
        <f ca="1">OFFSET(IND!V$27,$E132,0)</f>
        <v>4.2758003307050494</v>
      </c>
      <c r="T132" s="204">
        <f ca="1">OFFSET(IND!W$27,$E132,0)</f>
        <v>4.3919195911525186</v>
      </c>
      <c r="U132" s="10">
        <f ca="1">OFFSET(IND!X$27,$E132,0)</f>
        <v>4.5200816908470873</v>
      </c>
      <c r="V132" s="10">
        <f ca="1">OFFSET(IND!Y$27,$E132,0)</f>
        <v>4.650463045246414</v>
      </c>
      <c r="W132" s="10">
        <f ca="1">OFFSET(IND!Z$27,$E132,0)</f>
        <v>4.7883471516778178</v>
      </c>
      <c r="X132" s="10">
        <f ca="1">OFFSET(IND!AA$27,$E132,0)</f>
        <v>4.9267678101108627</v>
      </c>
      <c r="Y132" s="207">
        <f ca="1">OFFSET(IND!AB$27,$E132,0)</f>
        <v>5.043045977973005</v>
      </c>
      <c r="Z132" s="10">
        <f ca="1">OFFSET(IND!AC$27,$E132,0)</f>
        <v>5.1886260966075524</v>
      </c>
      <c r="AA132" s="10">
        <f ca="1">OFFSET(IND!AD$27,$E132,0)</f>
        <v>5.3381960338132295</v>
      </c>
      <c r="AB132" s="10">
        <f ca="1">OFFSET(IND!AE$27,$E132,0)</f>
        <v>5.4894263890731061</v>
      </c>
      <c r="AC132" s="10">
        <f ca="1">OFFSET(IND!AF$27,$E132,0)</f>
        <v>5.6365042193309804</v>
      </c>
      <c r="AD132" s="10">
        <f ca="1">OFFSET(IND!AG$27,$E132,0)</f>
        <v>5.7944478492328058</v>
      </c>
      <c r="AE132" s="10">
        <f ca="1">OFFSET(IND!AH$27,$E132,0)</f>
        <v>5.9552122496777811</v>
      </c>
      <c r="AF132" s="10">
        <f ca="1">OFFSET(IND!AI$27,$E132,0)</f>
        <v>6.1216410249848217</v>
      </c>
      <c r="AG132" s="10">
        <f ca="1">OFFSET(IND!AJ$27,$E132,0)</f>
        <v>6.2855735102926262</v>
      </c>
      <c r="AH132" s="10">
        <f ca="1">OFFSET(IND!AK$27,$E132,0)</f>
        <v>6.4551438392789997</v>
      </c>
      <c r="AI132" s="10">
        <f ca="1">OFFSET(IND!AL$27,$E132,0)</f>
        <v>6.6347940673943171</v>
      </c>
      <c r="AJ132" s="10">
        <f ca="1">OFFSET(IND!AM$27,$E132,0)</f>
        <v>7.6540146016194539</v>
      </c>
      <c r="AK132" s="10">
        <f ca="1">OFFSET(IND!AN$27,$E132,0)</f>
        <v>8.8058399538148713</v>
      </c>
      <c r="AL132" s="10">
        <f ca="1">OFFSET(IND!AO$27,$E132,0)</f>
        <v>10.954785037240379</v>
      </c>
      <c r="AM132" s="10">
        <f ca="1">OFFSET(IND!AP$27,$E132,0)</f>
        <v>13.125830923660944</v>
      </c>
    </row>
    <row r="133" spans="1:39">
      <c r="A133" s="35" t="s">
        <v>300</v>
      </c>
      <c r="E133" s="129">
        <f>MATCH(F133,IND!$D$28:$D$261,0)</f>
        <v>13</v>
      </c>
      <c r="F133" s="4" t="str">
        <f>A133</f>
        <v>IPPPAP</v>
      </c>
      <c r="G133" s="10">
        <f ca="1">OFFSET(IND!J$27,$E133,0)</f>
        <v>2.1800600000000001</v>
      </c>
      <c r="H133" s="10">
        <f ca="1">OFFSET(IND!K$27,$E133,0)</f>
        <v>2.1800600000000001</v>
      </c>
      <c r="I133" s="10">
        <f ca="1">OFFSET(IND!L$27,$E133,0)</f>
        <v>2.1800600000000001</v>
      </c>
      <c r="J133" s="10">
        <f ca="1">OFFSET(IND!M$27,$E133,0)</f>
        <v>2.1800600000000001</v>
      </c>
      <c r="K133" s="10">
        <f ca="1">OFFSET(IND!N$27,$E133,0)</f>
        <v>2.1800600000000001</v>
      </c>
      <c r="L133" s="10">
        <f ca="1">OFFSET(IND!O$27,$E133,0)</f>
        <v>2.1800600000000001</v>
      </c>
      <c r="M133" s="10">
        <f ca="1">OFFSET(IND!P$27,$E133,0)</f>
        <v>2.2166294765726118</v>
      </c>
      <c r="N133" s="10">
        <f ca="1">OFFSET(IND!Q$27,$E133,0)</f>
        <v>2.2151621827595132</v>
      </c>
      <c r="O133" s="204">
        <f ca="1">OFFSET(IND!R$27,$E133,0)</f>
        <v>2.0587260885322287</v>
      </c>
      <c r="P133" s="10">
        <f ca="1">OFFSET(IND!S$27,$E133,0)</f>
        <v>2.1099103563180899</v>
      </c>
      <c r="Q133" s="10">
        <f ca="1">OFFSET(IND!T$27,$E133,0)</f>
        <v>2.161418317910238</v>
      </c>
      <c r="R133" s="10">
        <f ca="1">OFFSET(IND!U$27,$E133,0)</f>
        <v>2.218735773490736</v>
      </c>
      <c r="S133" s="10">
        <f ca="1">OFFSET(IND!V$27,$E133,0)</f>
        <v>2.2792088273262467</v>
      </c>
      <c r="T133" s="204">
        <f ca="1">OFFSET(IND!W$27,$E133,0)</f>
        <v>2.339971579022472</v>
      </c>
      <c r="U133" s="10">
        <f ca="1">OFFSET(IND!X$27,$E133,0)</f>
        <v>2.4105877090621655</v>
      </c>
      <c r="V133" s="10">
        <f ca="1">OFFSET(IND!Y$27,$E133,0)</f>
        <v>2.4788625776559261</v>
      </c>
      <c r="W133" s="10">
        <f ca="1">OFFSET(IND!Z$27,$E133,0)</f>
        <v>2.5496810975362787</v>
      </c>
      <c r="X133" s="10">
        <f ca="1">OFFSET(IND!AA$27,$E133,0)</f>
        <v>2.6233860989725217</v>
      </c>
      <c r="Y133" s="207">
        <f ca="1">OFFSET(IND!AB$27,$E133,0)</f>
        <v>2.6877942082843549</v>
      </c>
      <c r="Z133" s="10">
        <f ca="1">OFFSET(IND!AC$27,$E133,0)</f>
        <v>2.7644736607835609</v>
      </c>
      <c r="AA133" s="10">
        <f ca="1">OFFSET(IND!AD$27,$E133,0)</f>
        <v>2.8424314146808336</v>
      </c>
      <c r="AB133" s="10">
        <f ca="1">OFFSET(IND!AE$27,$E133,0)</f>
        <v>2.9194929426544229</v>
      </c>
      <c r="AC133" s="10">
        <f ca="1">OFFSET(IND!AF$27,$E133,0)</f>
        <v>2.9948323927802707</v>
      </c>
      <c r="AD133" s="10">
        <f ca="1">OFFSET(IND!AG$27,$E133,0)</f>
        <v>3.0651747593163967</v>
      </c>
      <c r="AE133" s="10">
        <f ca="1">OFFSET(IND!AH$27,$E133,0)</f>
        <v>3.1445417897707628</v>
      </c>
      <c r="AF133" s="10">
        <f ca="1">OFFSET(IND!AI$27,$E133,0)</f>
        <v>3.2269500105373519</v>
      </c>
      <c r="AG133" s="10">
        <f ca="1">OFFSET(IND!AJ$27,$E133,0)</f>
        <v>3.3081464701653283</v>
      </c>
      <c r="AH133" s="10">
        <f ca="1">OFFSET(IND!AK$27,$E133,0)</f>
        <v>3.3925348631927594</v>
      </c>
      <c r="AI133" s="10">
        <f ca="1">OFFSET(IND!AL$27,$E133,0)</f>
        <v>3.48216691847687</v>
      </c>
      <c r="AJ133" s="10">
        <f ca="1">OFFSET(IND!AM$27,$E133,0)</f>
        <v>3.9791912316488602</v>
      </c>
      <c r="AK133" s="10">
        <f ca="1">OFFSET(IND!AN$27,$E133,0)</f>
        <v>4.5347231382095048</v>
      </c>
      <c r="AL133" s="10">
        <f ca="1">OFFSET(IND!AO$27,$E133,0)</f>
        <v>5.5775280923773636</v>
      </c>
      <c r="AM133" s="10">
        <f ca="1">OFFSET(IND!AP$27,$E133,0)</f>
        <v>6.6300843121099895</v>
      </c>
    </row>
    <row r="134" spans="1:39">
      <c r="A134" s="35" t="s">
        <v>301</v>
      </c>
      <c r="E134" s="129">
        <f>MATCH(F134,IND!$D$28:$D$261,0)</f>
        <v>14</v>
      </c>
      <c r="F134" s="4" t="str">
        <f>A134</f>
        <v>IPPPULPD</v>
      </c>
      <c r="G134" s="10">
        <f ca="1">OFFSET(IND!J$27,$E134,0)</f>
        <v>0.65910719806663931</v>
      </c>
      <c r="H134" s="10">
        <f ca="1">OFFSET(IND!K$27,$E134,0)</f>
        <v>0.65910719806663931</v>
      </c>
      <c r="I134" s="10">
        <f ca="1">OFFSET(IND!L$27,$E134,0)</f>
        <v>0.65910719806663931</v>
      </c>
      <c r="J134" s="10">
        <f ca="1">OFFSET(IND!M$27,$E134,0)</f>
        <v>0.65910719806663931</v>
      </c>
      <c r="K134" s="10">
        <f ca="1">OFFSET(IND!N$27,$E134,0)</f>
        <v>0.65910719806663931</v>
      </c>
      <c r="L134" s="10">
        <f ca="1">OFFSET(IND!O$27,$E134,0)</f>
        <v>0.65910719806663931</v>
      </c>
      <c r="M134" s="10">
        <f ca="1">OFFSET(IND!P$27,$E134,0)</f>
        <v>0.67016340993169699</v>
      </c>
      <c r="N134" s="10">
        <f ca="1">OFFSET(IND!Q$27,$E134,0)</f>
        <v>0.66971979649266689</v>
      </c>
      <c r="O134" s="204">
        <f ca="1">OFFSET(IND!R$27,$E134,0)</f>
        <v>0.62242377906991964</v>
      </c>
      <c r="P134" s="10">
        <f ca="1">OFFSET(IND!S$27,$E134,0)</f>
        <v>0.637898545510032</v>
      </c>
      <c r="Q134" s="10">
        <f ca="1">OFFSET(IND!T$27,$E134,0)</f>
        <v>0.6534711757326519</v>
      </c>
      <c r="R134" s="10">
        <f ca="1">OFFSET(IND!U$27,$E134,0)</f>
        <v>0.67080021601042905</v>
      </c>
      <c r="S134" s="10">
        <f ca="1">OFFSET(IND!V$27,$E134,0)</f>
        <v>0.6890833022888142</v>
      </c>
      <c r="T134" s="204">
        <f ca="1">OFFSET(IND!W$27,$E134,0)</f>
        <v>0.70745397420487055</v>
      </c>
      <c r="U134" s="10">
        <f ca="1">OFFSET(IND!X$27,$E134,0)</f>
        <v>0.72880366164868948</v>
      </c>
      <c r="V134" s="10">
        <f ca="1">OFFSET(IND!Y$27,$E134,0)</f>
        <v>0.74944550514712593</v>
      </c>
      <c r="W134" s="10">
        <f ca="1">OFFSET(IND!Z$27,$E134,0)</f>
        <v>0.77085638200811413</v>
      </c>
      <c r="X134" s="10">
        <f ca="1">OFFSET(IND!AA$27,$E134,0)</f>
        <v>0.79313994162580337</v>
      </c>
      <c r="Y134" s="207">
        <f ca="1">OFFSET(IND!AB$27,$E134,0)</f>
        <v>0.81261273065972539</v>
      </c>
      <c r="Z134" s="10">
        <f ca="1">OFFSET(IND!AC$27,$E134,0)</f>
        <v>0.83579556924491838</v>
      </c>
      <c r="AA134" s="10">
        <f ca="1">OFFSET(IND!AD$27,$E134,0)</f>
        <v>0.85936488235501618</v>
      </c>
      <c r="AB134" s="10">
        <f ca="1">OFFSET(IND!AE$27,$E134,0)</f>
        <v>0.88266323551107917</v>
      </c>
      <c r="AC134" s="10">
        <f ca="1">OFFSET(IND!AF$27,$E134,0)</f>
        <v>0.9054409452421549</v>
      </c>
      <c r="AD134" s="10">
        <f ca="1">OFFSET(IND!AG$27,$E134,0)</f>
        <v>0.92670786455309262</v>
      </c>
      <c r="AE134" s="10">
        <f ca="1">OFFSET(IND!AH$27,$E134,0)</f>
        <v>0.95070325048818016</v>
      </c>
      <c r="AF134" s="10">
        <f ca="1">OFFSET(IND!AI$27,$E134,0)</f>
        <v>0.9756180929636733</v>
      </c>
      <c r="AG134" s="10">
        <f ca="1">OFFSET(IND!AJ$27,$E134,0)</f>
        <v>1.0001665783256939</v>
      </c>
      <c r="AH134" s="10">
        <f ca="1">OFFSET(IND!AK$27,$E134,0)</f>
        <v>1.0256800950535163</v>
      </c>
      <c r="AI134" s="10">
        <f ca="1">OFFSET(IND!AL$27,$E134,0)</f>
        <v>1.0527789514222696</v>
      </c>
      <c r="AJ134" s="10">
        <f ca="1">OFFSET(IND!AM$27,$E134,0)</f>
        <v>1.2030465139782478</v>
      </c>
      <c r="AK134" s="10">
        <f ca="1">OFFSET(IND!AN$27,$E134,0)</f>
        <v>1.3710029364481819</v>
      </c>
      <c r="AL134" s="10">
        <f ca="1">OFFSET(IND!AO$27,$E134,0)</f>
        <v>1.6862787781551019</v>
      </c>
      <c r="AM134" s="10">
        <f ca="1">OFFSET(IND!AP$27,$E134,0)</f>
        <v>2.0045027631810117</v>
      </c>
    </row>
    <row r="135" spans="1:39" s="4" customFormat="1">
      <c r="A135" s="35" t="s">
        <v>708</v>
      </c>
      <c r="E135" s="129">
        <f>MATCH(F135,IND!$D$28:$D$261,0)</f>
        <v>3</v>
      </c>
      <c r="F135" s="4" t="str">
        <f>A135</f>
        <v>IFACR</v>
      </c>
      <c r="G135" s="10">
        <f ca="1">OFFSET(IND!J$27,$E135,0)</f>
        <v>3.484</v>
      </c>
      <c r="H135" s="10">
        <f ca="1">OFFSET(IND!K$27,$E135,0)</f>
        <v>3.484</v>
      </c>
      <c r="I135" s="10">
        <f ca="1">OFFSET(IND!L$27,$E135,0)</f>
        <v>3.484</v>
      </c>
      <c r="J135" s="10">
        <f ca="1">OFFSET(IND!M$27,$E135,0)</f>
        <v>3.484</v>
      </c>
      <c r="K135" s="10">
        <f ca="1">OFFSET(IND!N$27,$E135,0)</f>
        <v>3.484</v>
      </c>
      <c r="L135" s="10">
        <f ca="1">OFFSET(IND!O$27,$E135,0)</f>
        <v>3.484</v>
      </c>
      <c r="M135" s="10">
        <f ca="1">OFFSET(IND!P$27,$E135,0)</f>
        <v>3.4861605457176323</v>
      </c>
      <c r="N135" s="10">
        <f ca="1">OFFSET(IND!Q$27,$E135,0)</f>
        <v>3.4530321780472679</v>
      </c>
      <c r="O135" s="204">
        <f ca="1">OFFSET(IND!R$27,$E135,0)</f>
        <v>3.0242838834148698</v>
      </c>
      <c r="P135" s="10">
        <f ca="1">OFFSET(IND!S$27,$E135,0)</f>
        <v>3.3224174297442759</v>
      </c>
      <c r="Q135" s="10">
        <f ca="1">OFFSET(IND!T$27,$E135,0)</f>
        <v>3.3347303651800821</v>
      </c>
      <c r="R135" s="10">
        <f ca="1">OFFSET(IND!U$27,$E135,0)</f>
        <v>3.353261875251992</v>
      </c>
      <c r="S135" s="10">
        <f ca="1">OFFSET(IND!V$27,$E135,0)</f>
        <v>3.3750429668278228</v>
      </c>
      <c r="T135" s="204">
        <f ca="1">OFFSET(IND!W$27,$E135,0)</f>
        <v>3.3985500967350513</v>
      </c>
      <c r="U135" s="10">
        <f ca="1">OFFSET(IND!X$27,$E135,0)</f>
        <v>3.4768746070652155</v>
      </c>
      <c r="V135" s="10">
        <f ca="1">OFFSET(IND!Y$27,$E135,0)</f>
        <v>3.5562656439393443</v>
      </c>
      <c r="W135" s="10">
        <f ca="1">OFFSET(IND!Z$27,$E135,0)</f>
        <v>3.6430247326327843</v>
      </c>
      <c r="X135" s="10">
        <f ca="1">OFFSET(IND!AA$27,$E135,0)</f>
        <v>3.7426383128966036</v>
      </c>
      <c r="Y135" s="207">
        <f ca="1">OFFSET(IND!AB$27,$E135,0)</f>
        <v>3.8205616343010136</v>
      </c>
      <c r="Z135" s="10">
        <f ca="1">OFFSET(IND!AC$27,$E135,0)</f>
        <v>3.9261741456426678</v>
      </c>
      <c r="AA135" s="10">
        <f ca="1">OFFSET(IND!AD$27,$E135,0)</f>
        <v>4.0425411883335194</v>
      </c>
      <c r="AB135" s="10">
        <f ca="1">OFFSET(IND!AE$27,$E135,0)</f>
        <v>4.1495253680243547</v>
      </c>
      <c r="AC135" s="10">
        <f ca="1">OFFSET(IND!AF$27,$E135,0)</f>
        <v>4.2614608331423334</v>
      </c>
      <c r="AD135" s="10">
        <f ca="1">OFFSET(IND!AG$27,$E135,0)</f>
        <v>4.3977606597204755</v>
      </c>
      <c r="AE135" s="10">
        <f ca="1">OFFSET(IND!AH$27,$E135,0)</f>
        <v>4.5003938719389094</v>
      </c>
      <c r="AF135" s="10">
        <f ca="1">OFFSET(IND!AI$27,$E135,0)</f>
        <v>4.6065011546034187</v>
      </c>
      <c r="AG135" s="10">
        <f ca="1">OFFSET(IND!AJ$27,$E135,0)</f>
        <v>4.7105739998637279</v>
      </c>
      <c r="AH135" s="10">
        <f ca="1">OFFSET(IND!AK$27,$E135,0)</f>
        <v>4.8183320000638998</v>
      </c>
      <c r="AI135" s="10">
        <f ca="1">OFFSET(IND!AL$27,$E135,0)</f>
        <v>4.9331474411463763</v>
      </c>
      <c r="AJ135" s="10">
        <f ca="1">OFFSET(IND!AM$27,$E135,0)</f>
        <v>5.5697615590136191</v>
      </c>
      <c r="AK135" s="10">
        <f ca="1">OFFSET(IND!AN$27,$E135,0)</f>
        <v>6.2792405853086617</v>
      </c>
      <c r="AL135" s="10">
        <f ca="1">OFFSET(IND!AO$27,$E135,0)</f>
        <v>7.6131895780662875</v>
      </c>
      <c r="AM135" s="10">
        <f ca="1">OFFSET(IND!AP$27,$E135,0)</f>
        <v>8.9592827222285862</v>
      </c>
    </row>
    <row r="136" spans="1:39" s="362" customFormat="1">
      <c r="A136" s="35" t="s">
        <v>709</v>
      </c>
      <c r="E136" s="129">
        <f>MATCH(F136,IND!$D$28:$D$261,0)</f>
        <v>4</v>
      </c>
      <c r="F136" s="362" t="str">
        <f t="shared" ref="F136:F137" si="4">A136</f>
        <v>IFAMN</v>
      </c>
      <c r="G136" s="10">
        <f ca="1">OFFSET(IND!J$27,$E136,0)</f>
        <v>0.4587</v>
      </c>
      <c r="H136" s="10">
        <f ca="1">OFFSET(IND!K$27,$E136,0)</f>
        <v>0.4587</v>
      </c>
      <c r="I136" s="10">
        <f ca="1">OFFSET(IND!L$27,$E136,0)</f>
        <v>0.4587</v>
      </c>
      <c r="J136" s="10">
        <f ca="1">OFFSET(IND!M$27,$E136,0)</f>
        <v>0.4587</v>
      </c>
      <c r="K136" s="10">
        <f ca="1">OFFSET(IND!N$27,$E136,0)</f>
        <v>0.4587</v>
      </c>
      <c r="L136" s="10">
        <f ca="1">OFFSET(IND!O$27,$E136,0)</f>
        <v>0.4587</v>
      </c>
      <c r="M136" s="10">
        <f ca="1">OFFSET(IND!P$27,$E136,0)</f>
        <v>0.45898445531592363</v>
      </c>
      <c r="N136" s="10">
        <f ca="1">OFFSET(IND!Q$27,$E136,0)</f>
        <v>0.45462280713842762</v>
      </c>
      <c r="O136" s="204">
        <f ca="1">OFFSET(IND!R$27,$E136,0)</f>
        <v>0.39817423000068902</v>
      </c>
      <c r="P136" s="10">
        <f ca="1">OFFSET(IND!S$27,$E136,0)</f>
        <v>0.40880953116079355</v>
      </c>
      <c r="Q136" s="10">
        <f ca="1">OFFSET(IND!T$27,$E136,0)</f>
        <v>0.41032458622812518</v>
      </c>
      <c r="R136" s="10">
        <f ca="1">OFFSET(IND!U$27,$E136,0)</f>
        <v>0.41260481082494299</v>
      </c>
      <c r="S136" s="10">
        <f ca="1">OFFSET(IND!V$27,$E136,0)</f>
        <v>0.41528488279770864</v>
      </c>
      <c r="T136" s="204">
        <f ca="1">OFFSET(IND!W$27,$E136,0)</f>
        <v>0.41817733654848538</v>
      </c>
      <c r="U136" s="10">
        <f ca="1">OFFSET(IND!X$27,$E136,0)</f>
        <v>0.42781483906692647</v>
      </c>
      <c r="V136" s="10">
        <f ca="1">OFFSET(IND!Y$27,$E136,0)</f>
        <v>0.43758357320379865</v>
      </c>
      <c r="W136" s="10">
        <f ca="1">OFFSET(IND!Z$27,$E136,0)</f>
        <v>0.44825891521686795</v>
      </c>
      <c r="X136" s="10">
        <f ca="1">OFFSET(IND!AA$27,$E136,0)</f>
        <v>0.46051594850844757</v>
      </c>
      <c r="Y136" s="207">
        <f ca="1">OFFSET(IND!AB$27,$E136,0)</f>
        <v>0.47010408641208257</v>
      </c>
      <c r="Z136" s="10">
        <f ca="1">OFFSET(IND!AC$27,$E136,0)</f>
        <v>0.48309926301444556</v>
      </c>
      <c r="AA136" s="10">
        <f ca="1">OFFSET(IND!AD$27,$E136,0)</f>
        <v>0.49741773959692509</v>
      </c>
      <c r="AB136" s="10">
        <f ca="1">OFFSET(IND!AE$27,$E136,0)</f>
        <v>0.51058169423714583</v>
      </c>
      <c r="AC136" s="10">
        <f ca="1">OFFSET(IND!AF$27,$E136,0)</f>
        <v>0.52435488378445338</v>
      </c>
      <c r="AD136" s="10">
        <f ca="1">OFFSET(IND!AG$27,$E136,0)</f>
        <v>0.54112600583006465</v>
      </c>
      <c r="AE136" s="10">
        <f ca="1">OFFSET(IND!AH$27,$E136,0)</f>
        <v>0.55375459216991352</v>
      </c>
      <c r="AF136" s="10">
        <f ca="1">OFFSET(IND!AI$27,$E136,0)</f>
        <v>0.56681064830857963</v>
      </c>
      <c r="AG136" s="10">
        <f ca="1">OFFSET(IND!AJ$27,$E136,0)</f>
        <v>0.57961637545669176</v>
      </c>
      <c r="AH136" s="10">
        <f ca="1">OFFSET(IND!AK$27,$E136,0)</f>
        <v>0.5928755454653345</v>
      </c>
      <c r="AI136" s="10">
        <f ca="1">OFFSET(IND!AL$27,$E136,0)</f>
        <v>0.60700310397701729</v>
      </c>
      <c r="AJ136" s="10">
        <f ca="1">OFFSET(IND!AM$27,$E136,0)</f>
        <v>0.6853358013454155</v>
      </c>
      <c r="AK136" s="10">
        <f ca="1">OFFSET(IND!AN$27,$E136,0)</f>
        <v>0.77263422011467198</v>
      </c>
      <c r="AL136" s="10">
        <f ca="1">OFFSET(IND!AO$27,$E136,0)</f>
        <v>0.93677104935218036</v>
      </c>
      <c r="AM136" s="10">
        <f ca="1">OFFSET(IND!AP$27,$E136,0)</f>
        <v>1.1024021654898368</v>
      </c>
    </row>
    <row r="137" spans="1:39" s="362" customFormat="1">
      <c r="A137" s="35" t="s">
        <v>712</v>
      </c>
      <c r="E137" s="129">
        <f>MATCH(F137,IND!$D$28:$D$261,0)</f>
        <v>2</v>
      </c>
      <c r="F137" s="362" t="str">
        <f t="shared" si="4"/>
        <v>IPGMD</v>
      </c>
      <c r="G137" s="10">
        <f ca="1">OFFSET(IND!J$27,$E137,0)</f>
        <v>28</v>
      </c>
      <c r="H137" s="10">
        <f ca="1">OFFSET(IND!K$27,$E137,0)</f>
        <v>28</v>
      </c>
      <c r="I137" s="10">
        <f ca="1">OFFSET(IND!L$27,$E137,0)</f>
        <v>29</v>
      </c>
      <c r="J137" s="10">
        <f ca="1">OFFSET(IND!M$27,$E137,0)</f>
        <v>32</v>
      </c>
      <c r="K137" s="10">
        <f ca="1">OFFSET(IND!N$27,$E137,0)</f>
        <v>31</v>
      </c>
      <c r="L137" s="10">
        <f ca="1">OFFSET(IND!O$27,$E137,0)</f>
        <v>31</v>
      </c>
      <c r="M137" s="10">
        <f ca="1">OFFSET(IND!P$27,$E137,0)</f>
        <v>30.822038664165241</v>
      </c>
      <c r="N137" s="10">
        <f ca="1">OFFSET(IND!Q$27,$E137,0)</f>
        <v>30.425949170614519</v>
      </c>
      <c r="O137" s="204">
        <f ca="1">OFFSET(IND!R$27,$E137,0)</f>
        <v>27.947461005160321</v>
      </c>
      <c r="P137" s="10">
        <f ca="1">OFFSET(IND!S$27,$E137,0)</f>
        <v>30.3378031559972</v>
      </c>
      <c r="Q137" s="10">
        <f ca="1">OFFSET(IND!T$27,$E137,0)</f>
        <v>30.256341081063351</v>
      </c>
      <c r="R137" s="10">
        <f ca="1">OFFSET(IND!U$27,$E137,0)</f>
        <v>30.205286633823953</v>
      </c>
      <c r="S137" s="10">
        <f ca="1">OFFSET(IND!V$27,$E137,0)</f>
        <v>30.19494415024516</v>
      </c>
      <c r="T137" s="204">
        <f ca="1">OFFSET(IND!W$27,$E137,0)</f>
        <v>30.162926824564089</v>
      </c>
      <c r="U137" s="10">
        <f ca="1">OFFSET(IND!X$27,$E137,0)</f>
        <v>30.713483372625284</v>
      </c>
      <c r="V137" s="10">
        <f ca="1">OFFSET(IND!Y$27,$E137,0)</f>
        <v>31.26542285145246</v>
      </c>
      <c r="W137" s="10">
        <f ca="1">OFFSET(IND!Z$27,$E137,0)</f>
        <v>31.879622172794942</v>
      </c>
      <c r="X137" s="10">
        <f ca="1">OFFSET(IND!AA$27,$E137,0)</f>
        <v>32.598827153504253</v>
      </c>
      <c r="Y137" s="207">
        <f ca="1">OFFSET(IND!AB$27,$E137,0)</f>
        <v>33.228410593998085</v>
      </c>
      <c r="Z137" s="10">
        <f ca="1">OFFSET(IND!AC$27,$E137,0)</f>
        <v>34.04645427972563</v>
      </c>
      <c r="AA137" s="10">
        <f ca="1">OFFSET(IND!AD$27,$E137,0)</f>
        <v>34.955701236241097</v>
      </c>
      <c r="AB137" s="10">
        <f ca="1">OFFSET(IND!AE$27,$E137,0)</f>
        <v>35.873319250961003</v>
      </c>
      <c r="AC137" s="10">
        <f ca="1">OFFSET(IND!AF$27,$E137,0)</f>
        <v>36.804681681959522</v>
      </c>
      <c r="AD137" s="10">
        <f ca="1">OFFSET(IND!AG$27,$E137,0)</f>
        <v>37.949260998989203</v>
      </c>
      <c r="AE137" s="10">
        <f ca="1">OFFSET(IND!AH$27,$E137,0)</f>
        <v>38.983429485829127</v>
      </c>
      <c r="AF137" s="10">
        <f ca="1">OFFSET(IND!AI$27,$E137,0)</f>
        <v>40.032505732862944</v>
      </c>
      <c r="AG137" s="10">
        <f ca="1">OFFSET(IND!AJ$27,$E137,0)</f>
        <v>41.047941823481345</v>
      </c>
      <c r="AH137" s="10">
        <f ca="1">OFFSET(IND!AK$27,$E137,0)</f>
        <v>42.086539218827753</v>
      </c>
      <c r="AI137" s="10">
        <f ca="1">OFFSET(IND!AL$27,$E137,0)</f>
        <v>43.175627101499934</v>
      </c>
      <c r="AJ137" s="10">
        <f ca="1">OFFSET(IND!AM$27,$E137,0)</f>
        <v>48.85038275724979</v>
      </c>
      <c r="AK137" s="10">
        <f ca="1">OFFSET(IND!AN$27,$E137,0)</f>
        <v>54.999607327094772</v>
      </c>
      <c r="AL137" s="10">
        <f ca="1">OFFSET(IND!AO$27,$E137,0)</f>
        <v>66.74450940034049</v>
      </c>
      <c r="AM137" s="10">
        <f ca="1">OFFSET(IND!AP$27,$E137,0)</f>
        <v>78.568489625935186</v>
      </c>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6" t="s">
        <v>197</v>
      </c>
      <c r="C2" s="366"/>
    </row>
    <row r="3" spans="1:48">
      <c r="A3" s="4" t="s">
        <v>16</v>
      </c>
    </row>
    <row r="4" spans="1:48" ht="15.75" thickBot="1">
      <c r="A4" s="4" t="s">
        <v>16</v>
      </c>
      <c r="B4" s="366" t="s">
        <v>11</v>
      </c>
      <c r="C4" s="366"/>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MATCH(B6,Drivers!A7:A23,0)</f>
        <v>1</v>
      </c>
      <c r="J6" s="8"/>
      <c r="K6" s="126" cm="1">
        <f t="array" ref="K6">INDEX(Drivers!$C$7:$AG$23,$D$6,MATCH(K$4,Drivers!$C$5:$AG$5,0))</f>
        <v>69.817113338466598</v>
      </c>
      <c r="L6" s="126" cm="1">
        <f t="array" ref="L6">INDEX(Drivers!$C$7:$AG$23,$D$6,MATCH(L$4,Drivers!$C$5:$AG$5,0))</f>
        <v>73.084999999999994</v>
      </c>
      <c r="M6" s="126" cm="1">
        <f t="array" ref="M6">INDEX(Drivers!$C$7:$AG$23,$D$6,MATCH(M$4,Drivers!$C$5:$AG$5,0))</f>
        <v>76.058999999999997</v>
      </c>
      <c r="N6" s="126" cm="1">
        <f t="array" ref="N6">INDEX(Drivers!$C$7:$AG$23,$D$6,MATCH(N$4,Drivers!$C$5:$AG$5,0))</f>
        <v>75.036000000000001</v>
      </c>
      <c r="O6" s="126" cm="1">
        <f t="array" ref="O6">INDEX(Drivers!$C$7:$AG$23,$D$6,MATCH(O$4,Drivers!$C$5:$AG$5,0))</f>
        <v>74.197000000000003</v>
      </c>
      <c r="P6" s="126" cm="1">
        <f t="array" ref="P6">INDEX(Drivers!$C$7:$AG$23,$D$6,MATCH(P$4,Drivers!$C$5:$AG$5,0))</f>
        <v>76.781999999999996</v>
      </c>
      <c r="Q6" s="126" cm="1">
        <f t="array" ref="Q6">INDEX(Drivers!$C$7:$AG$23,$D$6,MATCH(Q$4,Drivers!$C$5:$AG$5,0))</f>
        <v>75.613</v>
      </c>
      <c r="R6" s="126" cm="1">
        <f t="array" ref="R6">INDEX(Drivers!$C$7:$AG$23,$D$6,MATCH(R$4,Drivers!$C$5:$AG$5,0))</f>
        <v>74.427999999999997</v>
      </c>
      <c r="S6" s="126" cm="1">
        <f t="array" ref="S6">INDEX(Drivers!$C$7:$AG$23,$D$6,MATCH(S$4,Drivers!$C$5:$AG$5,0))</f>
        <v>71.725999999999999</v>
      </c>
      <c r="T6" s="126" cm="1">
        <f t="array" ref="T6">INDEX(Drivers!$C$7:$AG$23,$D$6,MATCH(T$4,Drivers!$C$5:$AG$5,0))</f>
        <v>73.514822682499755</v>
      </c>
      <c r="U6" s="126" cm="1">
        <f t="array" ref="U6">INDEX(Drivers!$C$7:$AG$23,$D$6,MATCH(U$4,Drivers!$C$5:$AG$5,0))</f>
        <v>75.572664412255719</v>
      </c>
      <c r="V6" s="126" cm="1">
        <f t="array" ref="V6">INDEX(Drivers!$C$7:$AG$23,$D$6,MATCH(V$4,Drivers!$C$5:$AG$5,0))</f>
        <v>77.347567727327473</v>
      </c>
      <c r="W6" s="126" cm="1">
        <f t="array" ref="W6">INDEX(Drivers!$C$7:$AG$23,$D$6,MATCH(W$4,Drivers!$C$5:$AG$5,0))</f>
        <v>79.12077697074831</v>
      </c>
      <c r="X6" s="126" cm="1">
        <f t="array" ref="X6">INDEX(Drivers!$C$7:$AG$23,$D$6,MATCH(X$4,Drivers!$C$5:$AG$5,0))</f>
        <v>80.977521601129098</v>
      </c>
      <c r="Y6" s="126" cm="1">
        <f t="array" ref="Y6">INDEX(Drivers!$C$7:$AG$23,$D$6,MATCH(Y$4,Drivers!$C$5:$AG$5,0))</f>
        <v>82.842155240140002</v>
      </c>
      <c r="Z6" s="126" cm="1">
        <f t="array" ref="Z6">INDEX(Drivers!$C$7:$AG$23,$D$6,MATCH(Z$4,Drivers!$C$5:$AG$5,0))</f>
        <v>84.668393195806658</v>
      </c>
      <c r="AA6" s="126" cm="1">
        <f t="array" ref="AA6">INDEX(Drivers!$C$7:$AG$23,$D$6,MATCH(AA$4,Drivers!$C$5:$AG$5,0))</f>
        <v>86.405686587770418</v>
      </c>
      <c r="AB6" s="126" cm="1">
        <f t="array" ref="AB6">INDEX(Drivers!$C$7:$AG$23,$D$6,MATCH(AB$4,Drivers!$C$5:$AG$5,0))</f>
        <v>88.130023808644651</v>
      </c>
      <c r="AC6" s="126" cm="1">
        <f t="array" ref="AC6">INDEX(Drivers!$C$7:$AG$23,$D$6,MATCH(AC$4,Drivers!$C$5:$AG$5,0))</f>
        <v>89.667646106007552</v>
      </c>
      <c r="AD6" s="126" cm="1">
        <f t="array" ref="AD6">INDEX(Drivers!$C$7:$AG$23,$D$6,MATCH(AD$4,Drivers!$C$5:$AG$5,0))</f>
        <v>91.73929135011835</v>
      </c>
      <c r="AE6" s="126" cm="1">
        <f t="array" ref="AE6">INDEX(Drivers!$C$7:$AG$23,$D$6,MATCH(AE$4,Drivers!$C$5:$AG$5,0))</f>
        <v>93.687651950873686</v>
      </c>
      <c r="AF6" s="126" cm="1">
        <f t="array" ref="AF6">INDEX(Drivers!$C$7:$AG$23,$D$6,MATCH(AF$4,Drivers!$C$5:$AG$5,0))</f>
        <v>95.501120086341373</v>
      </c>
      <c r="AG6" s="126" cm="1">
        <f t="array" ref="AG6">INDEX(Drivers!$C$7:$AG$23,$D$6,MATCH(AG$4,Drivers!$C$5:$AG$5,0))</f>
        <v>97.193090069157307</v>
      </c>
      <c r="AH6" s="126" cm="1">
        <f t="array" ref="AH6">INDEX(Drivers!$C$7:$AG$23,$D$6,MATCH(AH$4,Drivers!$C$5:$AG$5,0))</f>
        <v>99.131757126691255</v>
      </c>
      <c r="AI6" s="126" cm="1">
        <f t="array" ref="AI6">INDEX(Drivers!$C$7:$AG$23,$D$6,MATCH(AI$4,Drivers!$C$5:$AG$5,0))</f>
        <v>101.02117158129585</v>
      </c>
      <c r="AJ6" s="126" cm="1">
        <f t="array" ref="AJ6">INDEX(Drivers!$C$7:$AG$23,$D$6,MATCH(AJ$4,Drivers!$C$5:$AG$5,0))</f>
        <v>102.97785195423387</v>
      </c>
      <c r="AK6" s="126" cm="1">
        <f t="array" ref="AK6">INDEX(Drivers!$C$7:$AG$23,$D$6,MATCH(AK$4,Drivers!$C$5:$AG$5,0))</f>
        <v>104.87138927845699</v>
      </c>
      <c r="AL6" s="126" cm="1">
        <f t="array" ref="AL6">INDEX(Drivers!$C$7:$AG$23,$D$6,MATCH(AL$4,Drivers!$C$5:$AG$5,0))</f>
        <v>106.81413484230917</v>
      </c>
      <c r="AM6" s="126" cm="1">
        <f t="array" ref="AM6">INDEX(Drivers!$C$7:$AG$23,$D$6,MATCH(AM$4,Drivers!$C$5:$AG$5,0))</f>
        <v>108.85935352291986</v>
      </c>
      <c r="AN6" s="126" cm="1">
        <f t="array" ref="AN6">INDEX(Drivers!$C$7:$AG$23,$D$6,MATCH(AN$4,Drivers!$C$5:$AG$5,0))</f>
        <v>120.06647375355969</v>
      </c>
      <c r="AO6" s="126" cm="1">
        <f t="array" ref="AO6">INDEX(Drivers!$C$7:$AG$23,$D$6,MATCH(AO$4,Drivers!$C$5:$AG$5,0))</f>
        <v>132.66281091257488</v>
      </c>
      <c r="AP6" s="126">
        <f>AO6</f>
        <v>132.66281091257488</v>
      </c>
      <c r="AQ6" s="126"/>
      <c r="AR6" s="126"/>
      <c r="AS6" s="24"/>
      <c r="AT6" s="24"/>
      <c r="AU6" s="24"/>
      <c r="AV6" s="24"/>
    </row>
    <row r="7" spans="1:48">
      <c r="A7" s="4" t="s">
        <v>16</v>
      </c>
      <c r="B7" s="25"/>
    </row>
    <row r="8" spans="1:48" ht="15.75" thickBot="1">
      <c r="A8" s="4" t="s">
        <v>16</v>
      </c>
      <c r="B8" s="366" t="s">
        <v>285</v>
      </c>
      <c r="C8" s="366"/>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6" t="s">
        <v>12</v>
      </c>
      <c r="C16" s="366"/>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12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712</v>
      </c>
      <c r="D165" s="18" t="s">
        <v>713</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0"/>
  <sheetViews>
    <sheetView topLeftCell="A21" workbookViewId="0">
      <selection activeCell="D30" sqref="D30"/>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6" t="s">
        <v>197</v>
      </c>
      <c r="C2" s="366"/>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MATCH(B10,Drivers!$A$7:$A$23,0)</f>
        <v>7</v>
      </c>
      <c r="H10" s="186"/>
      <c r="I10" s="186"/>
      <c r="J10" s="185" cm="1">
        <f t="array" ref="J10">INDEX(Drivers!$C$7:$AG$23,$G10,J$9)</f>
        <v>123.26923682676239</v>
      </c>
      <c r="K10" s="185" cm="1">
        <f t="array" ref="K10">INDEX(Drivers!$C$7:$AG$23,$G10,K$9)</f>
        <v>126.3672</v>
      </c>
      <c r="L10" s="185" cm="1">
        <f t="array" ref="L10">INDEX(Drivers!$C$7:$AG$23,$G10,L$9)</f>
        <v>127.0218</v>
      </c>
      <c r="M10" s="185" cm="1">
        <f t="array" ref="M10">INDEX(Drivers!$C$7:$AG$23,$G10,M$9)</f>
        <v>131.09700000000001</v>
      </c>
      <c r="N10" s="185" cm="1">
        <f t="array" ref="N10">INDEX(Drivers!$C$7:$AG$23,$G10,N$9)</f>
        <v>129.30420000000001</v>
      </c>
      <c r="O10" s="185" cm="1">
        <f t="array" ref="O10">INDEX(Drivers!$C$7:$AG$23,$G10,O$9)</f>
        <v>133.3638</v>
      </c>
      <c r="P10" s="185" cm="1">
        <f t="array" ref="P10">INDEX(Drivers!$C$7:$AG$23,$G10,P$9)</f>
        <v>132.59819999999999</v>
      </c>
      <c r="Q10" s="185" cm="1">
        <f t="array" ref="Q10">INDEX(Drivers!$C$7:$AG$23,$G10,Q$9)</f>
        <v>130.89420000000001</v>
      </c>
      <c r="R10" s="185" cm="1">
        <f t="array" ref="R10">INDEX(Drivers!$C$7:$AG$23,$G10,R$9)</f>
        <v>120.23159999999999</v>
      </c>
      <c r="S10" s="185" cm="1">
        <f t="array" ref="S10">INDEX(Drivers!$C$7:$AG$23,$G10,S$9)</f>
        <v>121.97662684762673</v>
      </c>
      <c r="T10" s="185" cm="1">
        <f t="array" ref="T10">INDEX(Drivers!$C$7:$AG$23,$G10,T$9)</f>
        <v>123.67176831405149</v>
      </c>
      <c r="U10" s="185" cm="1">
        <f t="array" ref="U10">INDEX(Drivers!$C$7:$AG$23,$G10,U$9)</f>
        <v>125.55062507638995</v>
      </c>
      <c r="V10" s="185" cm="1">
        <f t="array" ref="V10">INDEX(Drivers!$C$7:$AG$23,$G10,V$9)</f>
        <v>127.66624372400621</v>
      </c>
      <c r="W10" s="185" cm="1">
        <f t="array" ref="W10">INDEX(Drivers!$C$7:$AG$23,$G10,W$9)</f>
        <v>129.76266259502586</v>
      </c>
      <c r="X10" s="185" cm="1">
        <f t="array" ref="X10">INDEX(Drivers!$C$7:$AG$23,$G10,X$9)</f>
        <v>132.13118883258463</v>
      </c>
      <c r="Y10" s="185" cm="1">
        <f t="array" ref="Y10">INDEX(Drivers!$C$7:$AG$23,$G10,Y$9)</f>
        <v>134.50566451859794</v>
      </c>
      <c r="Z10" s="185" cm="1">
        <f t="array" ref="Z10">INDEX(Drivers!$C$7:$AG$23,$G10,Z$9)</f>
        <v>137.14798566219966</v>
      </c>
      <c r="AA10" s="185" cm="1">
        <f t="array" ref="AA10">INDEX(Drivers!$C$7:$AG$23,$G10,AA$9)</f>
        <v>140.24204724950033</v>
      </c>
      <c r="AB10" s="185" cm="1">
        <f t="array" ref="AB10">INDEX(Drivers!$C$7:$AG$23,$G10,AB$9)</f>
        <v>142.9505517669626</v>
      </c>
      <c r="AC10" s="185" cm="1">
        <f t="array" ref="AC10">INDEX(Drivers!$C$7:$AG$23,$G10,AC$9)</f>
        <v>146.46982320227326</v>
      </c>
      <c r="AD10" s="185" cm="1">
        <f t="array" ref="AD10">INDEX(Drivers!$C$7:$AG$23,$G10,AD$9)</f>
        <v>150.38145640418736</v>
      </c>
      <c r="AE10" s="185" cm="1">
        <f t="array" ref="AE10">INDEX(Drivers!$C$7:$AG$23,$G10,AE$9)</f>
        <v>154.32910238455838</v>
      </c>
      <c r="AF10" s="185" cm="1">
        <f t="array" ref="AF10">INDEX(Drivers!$C$7:$AG$23,$G10,AF$9)</f>
        <v>158.33587764182292</v>
      </c>
      <c r="AG10" s="185" cm="1">
        <f t="array" ref="AG10">INDEX(Drivers!$C$7:$AG$23,$G10,AG$9)</f>
        <v>163.25992432312879</v>
      </c>
      <c r="AH10" s="185" cm="1">
        <f t="array" ref="AH10">INDEX(Drivers!$C$7:$AG$23,$G10,AH$9)</f>
        <v>167.70897720200691</v>
      </c>
      <c r="AI10" s="185" cm="1">
        <f t="array" ref="AI10">INDEX(Drivers!$C$7:$AG$23,$G10,AI$9)</f>
        <v>172.22216413085107</v>
      </c>
      <c r="AJ10" s="185" cm="1">
        <f t="array" ref="AJ10">INDEX(Drivers!$C$7:$AG$23,$G10,AJ$9)</f>
        <v>176.59062915349668</v>
      </c>
      <c r="AK10" s="185" cm="1">
        <f t="array" ref="AK10">INDEX(Drivers!$C$7:$AG$23,$G10,AK$9)</f>
        <v>181.05873545393214</v>
      </c>
      <c r="AL10" s="185" cm="1">
        <f t="array" ref="AL10">INDEX(Drivers!$C$7:$AG$23,$G10,AL$9)</f>
        <v>185.74405476254881</v>
      </c>
      <c r="AM10" s="185" cm="1">
        <f t="array" ref="AM10">INDEX(Drivers!$C$7:$AG$23,$G10,AM$9)</f>
        <v>210.15718309552599</v>
      </c>
      <c r="AN10" s="185" cm="1">
        <f t="array" ref="AN10">INDEX(Drivers!$C$7:$AG$23,$G10,AN$9)</f>
        <v>236.61150424674827</v>
      </c>
      <c r="AO10" s="185">
        <f>FORECAST(AO$3,$AL10:$AN10,$AL$3:$AN$3)</f>
        <v>287.13875492790612</v>
      </c>
      <c r="AP10" s="185">
        <f>FORECAST(AP$3,$AL10:$AN10,$AL$3:$AN$3)</f>
        <v>338.00620441210594</v>
      </c>
    </row>
    <row r="11" spans="1:48" s="361" customFormat="1">
      <c r="A11" s="361" t="s">
        <v>16</v>
      </c>
      <c r="B11" s="186" t="s">
        <v>711</v>
      </c>
      <c r="C11" s="186" t="s">
        <v>711</v>
      </c>
      <c r="D11" s="361">
        <f>[4]IND!M11</f>
        <v>0</v>
      </c>
      <c r="F11" s="186"/>
      <c r="G11" s="361">
        <f>MATCH(B11,Drivers!$A$7:$A$23,0)</f>
        <v>8</v>
      </c>
      <c r="H11" s="186"/>
      <c r="I11" s="186"/>
      <c r="J11" s="361" cm="1">
        <f t="array" ref="J11">INDEX(Drivers!$C$7:$AG$23,$G11,J$9)</f>
        <v>82.179491217841601</v>
      </c>
      <c r="K11" s="361" cm="1">
        <f t="array" ref="K11">INDEX(Drivers!$C$7:$AG$23,$G11,K$9)</f>
        <v>84.244799999999998</v>
      </c>
      <c r="L11" s="361" cm="1">
        <f t="array" ref="L11">INDEX(Drivers!$C$7:$AG$23,$G11,L$9)</f>
        <v>84.681200000000004</v>
      </c>
      <c r="M11" s="361" cm="1">
        <f t="array" ref="M11">INDEX(Drivers!$C$7:$AG$23,$G11,M$9)</f>
        <v>87.39800000000001</v>
      </c>
      <c r="N11" s="361" cm="1">
        <f t="array" ref="N11">INDEX(Drivers!$C$7:$AG$23,$G11,N$9)</f>
        <v>86.202800000000011</v>
      </c>
      <c r="O11" s="361" cm="1">
        <f t="array" ref="O11">INDEX(Drivers!$C$7:$AG$23,$G11,O$9)</f>
        <v>88.909199999999998</v>
      </c>
      <c r="P11" s="361" cm="1">
        <f t="array" ref="P11">INDEX(Drivers!$C$7:$AG$23,$G11,P$9)</f>
        <v>88.398800000000008</v>
      </c>
      <c r="Q11" s="361" cm="1">
        <f t="array" ref="Q11">INDEX(Drivers!$C$7:$AG$23,$G11,Q$9)</f>
        <v>87.262800000000013</v>
      </c>
      <c r="R11" s="361" cm="1">
        <f t="array" ref="R11">INDEX(Drivers!$C$7:$AG$23,$G11,R$9)</f>
        <v>80.15440000000001</v>
      </c>
      <c r="S11" s="361" cm="1">
        <f t="array" ref="S11">INDEX(Drivers!$C$7:$AG$23,$G11,S$9)</f>
        <v>81.317751231751174</v>
      </c>
      <c r="T11" s="361" cm="1">
        <f t="array" ref="T11">INDEX(Drivers!$C$7:$AG$23,$G11,T$9)</f>
        <v>82.447845542701032</v>
      </c>
      <c r="U11" s="361" cm="1">
        <f t="array" ref="U11">INDEX(Drivers!$C$7:$AG$23,$G11,U$9)</f>
        <v>83.700416717593313</v>
      </c>
      <c r="V11" s="361" cm="1">
        <f t="array" ref="V11">INDEX(Drivers!$C$7:$AG$23,$G11,V$9)</f>
        <v>85.110829149337491</v>
      </c>
      <c r="W11" s="361" cm="1">
        <f t="array" ref="W11">INDEX(Drivers!$C$7:$AG$23,$G11,W$9)</f>
        <v>86.508441730017239</v>
      </c>
      <c r="X11" s="361" cm="1">
        <f t="array" ref="X11">INDEX(Drivers!$C$7:$AG$23,$G11,X$9)</f>
        <v>88.087459221723108</v>
      </c>
      <c r="Y11" s="361" cm="1">
        <f t="array" ref="Y11">INDEX(Drivers!$C$7:$AG$23,$G11,Y$9)</f>
        <v>89.670443012398621</v>
      </c>
      <c r="Z11" s="361" cm="1">
        <f t="array" ref="Z11">INDEX(Drivers!$C$7:$AG$23,$G11,Z$9)</f>
        <v>91.431990441466453</v>
      </c>
      <c r="AA11" s="361" cm="1">
        <f t="array" ref="AA11">INDEX(Drivers!$C$7:$AG$23,$G11,AA$9)</f>
        <v>93.494698166333563</v>
      </c>
      <c r="AB11" s="361" cm="1">
        <f t="array" ref="AB11">INDEX(Drivers!$C$7:$AG$23,$G11,AB$9)</f>
        <v>95.300367844641755</v>
      </c>
      <c r="AC11" s="361" cm="1">
        <f t="array" ref="AC11">INDEX(Drivers!$C$7:$AG$23,$G11,AC$9)</f>
        <v>97.646548801515536</v>
      </c>
      <c r="AD11" s="361" cm="1">
        <f t="array" ref="AD11">INDEX(Drivers!$C$7:$AG$23,$G11,AD$9)</f>
        <v>100.25430426945827</v>
      </c>
      <c r="AE11" s="361" cm="1">
        <f t="array" ref="AE11">INDEX(Drivers!$C$7:$AG$23,$G11,AE$9)</f>
        <v>102.88606825637231</v>
      </c>
      <c r="AF11" s="361" cm="1">
        <f t="array" ref="AF11">INDEX(Drivers!$C$7:$AG$23,$G11,AF$9)</f>
        <v>105.55725176121533</v>
      </c>
      <c r="AG11" s="361" cm="1">
        <f t="array" ref="AG11">INDEX(Drivers!$C$7:$AG$23,$G11,AG$9)</f>
        <v>108.83994954875259</v>
      </c>
      <c r="AH11" s="361" cm="1">
        <f t="array" ref="AH11">INDEX(Drivers!$C$7:$AG$23,$G11,AH$9)</f>
        <v>111.80598480133803</v>
      </c>
      <c r="AI11" s="361" cm="1">
        <f t="array" ref="AI11">INDEX(Drivers!$C$7:$AG$23,$G11,AI$9)</f>
        <v>114.81477608723414</v>
      </c>
      <c r="AJ11" s="361" cm="1">
        <f t="array" ref="AJ11">INDEX(Drivers!$C$7:$AG$23,$G11,AJ$9)</f>
        <v>117.72708610233123</v>
      </c>
      <c r="AK11" s="361" cm="1">
        <f t="array" ref="AK11">INDEX(Drivers!$C$7:$AG$23,$G11,AK$9)</f>
        <v>120.70582363595487</v>
      </c>
      <c r="AL11" s="361" cm="1">
        <f t="array" ref="AL11">INDEX(Drivers!$C$7:$AG$23,$G11,AL$9)</f>
        <v>123.82936984169932</v>
      </c>
      <c r="AM11" s="361" cm="1">
        <f t="array" ref="AM11">INDEX(Drivers!$C$7:$AG$23,$G11,AM$9)</f>
        <v>140.10478873035078</v>
      </c>
      <c r="AN11" s="361" cm="1">
        <f t="array" ref="AN11">INDEX(Drivers!$C$7:$AG$23,$G11,AN$9)</f>
        <v>157.74100283116567</v>
      </c>
      <c r="AO11" s="361">
        <f>FORECAST(AO$3,$AL11:$AN11,$AL$3:$AN$3)</f>
        <v>191.42583661860499</v>
      </c>
      <c r="AP11" s="361">
        <f>FORECAST(AP$3,$AL11:$AN11,$AL$3:$AN$3)</f>
        <v>225.33746960807093</v>
      </c>
    </row>
    <row r="12" spans="1:48">
      <c r="A12" s="185" t="s">
        <v>16</v>
      </c>
      <c r="B12" s="186" t="s">
        <v>704</v>
      </c>
      <c r="C12" s="186" t="s">
        <v>706</v>
      </c>
      <c r="D12" s="185">
        <f>[4]IND!M11</f>
        <v>0</v>
      </c>
      <c r="F12" s="186" t="s">
        <v>708</v>
      </c>
      <c r="G12" s="185">
        <f>G14</f>
        <v>6</v>
      </c>
      <c r="H12" s="186"/>
      <c r="I12" s="186"/>
      <c r="J12" s="361" cm="1">
        <f t="array" ref="J12">INDEX(Drivers!$C$7:$AG$23,$G12,J$9)</f>
        <v>13.345629432701433</v>
      </c>
      <c r="K12" s="361" cm="1">
        <f t="array" ref="K12">INDEX(Drivers!$C$7:$AG$23,$G12,K$9)</f>
        <v>13.752000000000001</v>
      </c>
      <c r="L12" s="361" cm="1">
        <f t="array" ref="L12">INDEX(Drivers!$C$7:$AG$23,$G12,L$9)</f>
        <v>14.013999999999999</v>
      </c>
      <c r="M12" s="361" cm="1">
        <f t="array" ref="M12">INDEX(Drivers!$C$7:$AG$23,$G12,M$9)</f>
        <v>14.365</v>
      </c>
      <c r="N12" s="361" cm="1">
        <f t="array" ref="N12">INDEX(Drivers!$C$7:$AG$23,$G12,N$9)</f>
        <v>14.41</v>
      </c>
      <c r="O12" s="361" cm="1">
        <f t="array" ref="O12">INDEX(Drivers!$C$7:$AG$23,$G12,O$9)</f>
        <v>14.513</v>
      </c>
      <c r="P12" s="361" cm="1">
        <f t="array" ref="P12">INDEX(Drivers!$C$7:$AG$23,$G12,P$9)</f>
        <v>14.522</v>
      </c>
      <c r="Q12" s="361" cm="1">
        <f t="array" ref="Q12">INDEX(Drivers!$C$7:$AG$23,$G12,Q$9)</f>
        <v>14.384</v>
      </c>
      <c r="R12" s="361" cm="1">
        <f t="array" ref="R12">INDEX(Drivers!$C$7:$AG$23,$G12,R$9)</f>
        <v>12.598000000000001</v>
      </c>
      <c r="S12" s="361" cm="1">
        <f t="array" ref="S12">INDEX(Drivers!$C$7:$AG$23,$G12,S$9)</f>
        <v>12.934494714926089</v>
      </c>
      <c r="T12" s="361" cm="1">
        <f t="array" ref="T12">INDEX(Drivers!$C$7:$AG$23,$G12,T$9)</f>
        <v>13.19829005616678</v>
      </c>
      <c r="U12" s="361" cm="1">
        <f t="array" ref="U12">INDEX(Drivers!$C$7:$AG$23,$G12,U$9)</f>
        <v>13.496034208980783</v>
      </c>
      <c r="V12" s="361" cm="1">
        <f t="array" ref="V12">INDEX(Drivers!$C$7:$AG$23,$G12,V$9)</f>
        <v>13.817323863833037</v>
      </c>
      <c r="W12" s="361" cm="1">
        <f t="array" ref="W12">INDEX(Drivers!$C$7:$AG$23,$G12,W$9)</f>
        <v>14.157048666451152</v>
      </c>
      <c r="X12" s="361" cm="1">
        <f t="array" ref="X12">INDEX(Drivers!$C$7:$AG$23,$G12,X$9)</f>
        <v>14.483318361750134</v>
      </c>
      <c r="Y12" s="361" cm="1">
        <f t="array" ref="Y12">INDEX(Drivers!$C$7:$AG$23,$G12,Y$9)</f>
        <v>14.814030795204278</v>
      </c>
      <c r="Z12" s="361" cm="1">
        <f t="array" ref="Z12">INDEX(Drivers!$C$7:$AG$23,$G12,Z$9)</f>
        <v>15.175435690212284</v>
      </c>
      <c r="AA12" s="361" cm="1">
        <f t="array" ref="AA12">INDEX(Drivers!$C$7:$AG$23,$G12,AA$9)</f>
        <v>15.590387438308957</v>
      </c>
      <c r="AB12" s="361" cm="1">
        <f t="array" ref="AB12">INDEX(Drivers!$C$7:$AG$23,$G12,AB$9)</f>
        <v>15.914985935307293</v>
      </c>
      <c r="AC12" s="361" cm="1">
        <f t="array" ref="AC12">INDEX(Drivers!$C$7:$AG$23,$G12,AC$9)</f>
        <v>16.354926916105637</v>
      </c>
      <c r="AD12" s="361" cm="1">
        <f t="array" ref="AD12">INDEX(Drivers!$C$7:$AG$23,$G12,AD$9)</f>
        <v>16.839667125799188</v>
      </c>
      <c r="AE12" s="361" cm="1">
        <f t="array" ref="AE12">INDEX(Drivers!$C$7:$AG$23,$G12,AE$9)</f>
        <v>17.28532194780065</v>
      </c>
      <c r="AF12" s="361" cm="1">
        <f t="array" ref="AF12">INDEX(Drivers!$C$7:$AG$23,$G12,AF$9)</f>
        <v>17.751601914866445</v>
      </c>
      <c r="AG12" s="361" cm="1">
        <f t="array" ref="AG12">INDEX(Drivers!$C$7:$AG$23,$G12,AG$9)</f>
        <v>18.319374412894163</v>
      </c>
      <c r="AH12" s="361" cm="1">
        <f t="array" ref="AH12">INDEX(Drivers!$C$7:$AG$23,$G12,AH$9)</f>
        <v>18.746904782849999</v>
      </c>
      <c r="AI12" s="361" cm="1">
        <f t="array" ref="AI12">INDEX(Drivers!$C$7:$AG$23,$G12,AI$9)</f>
        <v>19.188906790114647</v>
      </c>
      <c r="AJ12" s="361" cm="1">
        <f t="array" ref="AJ12">INDEX(Drivers!$C$7:$AG$23,$G12,AJ$9)</f>
        <v>19.622434115965071</v>
      </c>
      <c r="AK12" s="361" cm="1">
        <f t="array" ref="AK12">INDEX(Drivers!$C$7:$AG$23,$G12,AK$9)</f>
        <v>20.071312375696728</v>
      </c>
      <c r="AL12" s="361" cm="1">
        <f t="array" ref="AL12">INDEX(Drivers!$C$7:$AG$23,$G12,AL$9)</f>
        <v>20.549589211641038</v>
      </c>
      <c r="AM12" s="361" cm="1">
        <f t="array" ref="AM12">INDEX(Drivers!$C$7:$AG$23,$G12,AM$9)</f>
        <v>23.201478044191926</v>
      </c>
      <c r="AN12" s="361" cm="1">
        <f t="array" ref="AN12">INDEX(Drivers!$C$7:$AG$23,$G12,AN$9)</f>
        <v>26.156893976631636</v>
      </c>
      <c r="AO12" s="361">
        <f t="shared" ref="AO12:AP13" si="4">FORECAST(AO$3,$AL12:$AN12,$AL$3:$AN$3)</f>
        <v>31.713610891640656</v>
      </c>
      <c r="AP12" s="361">
        <f t="shared" si="4"/>
        <v>37.320915656631314</v>
      </c>
    </row>
    <row r="13" spans="1:48" s="361" customFormat="1">
      <c r="A13" s="361" t="s">
        <v>16</v>
      </c>
      <c r="B13" s="186" t="s">
        <v>705</v>
      </c>
      <c r="C13" s="186" t="s">
        <v>707</v>
      </c>
      <c r="D13" s="361">
        <f>[4]IND!M12</f>
        <v>0</v>
      </c>
      <c r="F13" s="186" t="s">
        <v>709</v>
      </c>
      <c r="G13" s="361">
        <f>G14</f>
        <v>6</v>
      </c>
      <c r="H13" s="186"/>
      <c r="I13" s="186"/>
      <c r="J13" s="361" cm="1">
        <f t="array" ref="J13">INDEX(Drivers!$C$7:$AG$23,$G13,J$9)</f>
        <v>13.345629432701433</v>
      </c>
      <c r="K13" s="361" cm="1">
        <f t="array" ref="K13">INDEX(Drivers!$C$7:$AG$23,$G13,K$9)</f>
        <v>13.752000000000001</v>
      </c>
      <c r="L13" s="361" cm="1">
        <f t="array" ref="L13">INDEX(Drivers!$C$7:$AG$23,$G13,L$9)</f>
        <v>14.013999999999999</v>
      </c>
      <c r="M13" s="361" cm="1">
        <f t="array" ref="M13">INDEX(Drivers!$C$7:$AG$23,$G13,M$9)</f>
        <v>14.365</v>
      </c>
      <c r="N13" s="361" cm="1">
        <f t="array" ref="N13">INDEX(Drivers!$C$7:$AG$23,$G13,N$9)</f>
        <v>14.41</v>
      </c>
      <c r="O13" s="361" cm="1">
        <f t="array" ref="O13">INDEX(Drivers!$C$7:$AG$23,$G13,O$9)</f>
        <v>14.513</v>
      </c>
      <c r="P13" s="361" cm="1">
        <f t="array" ref="P13">INDEX(Drivers!$C$7:$AG$23,$G13,P$9)</f>
        <v>14.522</v>
      </c>
      <c r="Q13" s="361" cm="1">
        <f t="array" ref="Q13">INDEX(Drivers!$C$7:$AG$23,$G13,Q$9)</f>
        <v>14.384</v>
      </c>
      <c r="R13" s="361" cm="1">
        <f t="array" ref="R13">INDEX(Drivers!$C$7:$AG$23,$G13,R$9)</f>
        <v>12.598000000000001</v>
      </c>
      <c r="S13" s="361" cm="1">
        <f t="array" ref="S13">INDEX(Drivers!$C$7:$AG$23,$G13,S$9)</f>
        <v>12.934494714926089</v>
      </c>
      <c r="T13" s="361" cm="1">
        <f t="array" ref="T13">INDEX(Drivers!$C$7:$AG$23,$G13,T$9)</f>
        <v>13.19829005616678</v>
      </c>
      <c r="U13" s="361" cm="1">
        <f t="array" ref="U13">INDEX(Drivers!$C$7:$AG$23,$G13,U$9)</f>
        <v>13.496034208980783</v>
      </c>
      <c r="V13" s="361" cm="1">
        <f t="array" ref="V13">INDEX(Drivers!$C$7:$AG$23,$G13,V$9)</f>
        <v>13.817323863833037</v>
      </c>
      <c r="W13" s="361" cm="1">
        <f t="array" ref="W13">INDEX(Drivers!$C$7:$AG$23,$G13,W$9)</f>
        <v>14.157048666451152</v>
      </c>
      <c r="X13" s="361" cm="1">
        <f t="array" ref="X13">INDEX(Drivers!$C$7:$AG$23,$G13,X$9)</f>
        <v>14.483318361750134</v>
      </c>
      <c r="Y13" s="361" cm="1">
        <f t="array" ref="Y13">INDEX(Drivers!$C$7:$AG$23,$G13,Y$9)</f>
        <v>14.814030795204278</v>
      </c>
      <c r="Z13" s="361" cm="1">
        <f t="array" ref="Z13">INDEX(Drivers!$C$7:$AG$23,$G13,Z$9)</f>
        <v>15.175435690212284</v>
      </c>
      <c r="AA13" s="361" cm="1">
        <f t="array" ref="AA13">INDEX(Drivers!$C$7:$AG$23,$G13,AA$9)</f>
        <v>15.590387438308957</v>
      </c>
      <c r="AB13" s="361" cm="1">
        <f t="array" ref="AB13">INDEX(Drivers!$C$7:$AG$23,$G13,AB$9)</f>
        <v>15.914985935307293</v>
      </c>
      <c r="AC13" s="361" cm="1">
        <f t="array" ref="AC13">INDEX(Drivers!$C$7:$AG$23,$G13,AC$9)</f>
        <v>16.354926916105637</v>
      </c>
      <c r="AD13" s="361" cm="1">
        <f t="array" ref="AD13">INDEX(Drivers!$C$7:$AG$23,$G13,AD$9)</f>
        <v>16.839667125799188</v>
      </c>
      <c r="AE13" s="361" cm="1">
        <f t="array" ref="AE13">INDEX(Drivers!$C$7:$AG$23,$G13,AE$9)</f>
        <v>17.28532194780065</v>
      </c>
      <c r="AF13" s="361" cm="1">
        <f t="array" ref="AF13">INDEX(Drivers!$C$7:$AG$23,$G13,AF$9)</f>
        <v>17.751601914866445</v>
      </c>
      <c r="AG13" s="361" cm="1">
        <f t="array" ref="AG13">INDEX(Drivers!$C$7:$AG$23,$G13,AG$9)</f>
        <v>18.319374412894163</v>
      </c>
      <c r="AH13" s="361" cm="1">
        <f t="array" ref="AH13">INDEX(Drivers!$C$7:$AG$23,$G13,AH$9)</f>
        <v>18.746904782849999</v>
      </c>
      <c r="AI13" s="361" cm="1">
        <f t="array" ref="AI13">INDEX(Drivers!$C$7:$AG$23,$G13,AI$9)</f>
        <v>19.188906790114647</v>
      </c>
      <c r="AJ13" s="361" cm="1">
        <f t="array" ref="AJ13">INDEX(Drivers!$C$7:$AG$23,$G13,AJ$9)</f>
        <v>19.622434115965071</v>
      </c>
      <c r="AK13" s="361" cm="1">
        <f t="array" ref="AK13">INDEX(Drivers!$C$7:$AG$23,$G13,AK$9)</f>
        <v>20.071312375696728</v>
      </c>
      <c r="AL13" s="361" cm="1">
        <f t="array" ref="AL13">INDEX(Drivers!$C$7:$AG$23,$G13,AL$9)</f>
        <v>20.549589211641038</v>
      </c>
      <c r="AM13" s="361" cm="1">
        <f t="array" ref="AM13">INDEX(Drivers!$C$7:$AG$23,$G13,AM$9)</f>
        <v>23.201478044191926</v>
      </c>
      <c r="AN13" s="361" cm="1">
        <f t="array" ref="AN13">INDEX(Drivers!$C$7:$AG$23,$G13,AN$9)</f>
        <v>26.156893976631636</v>
      </c>
      <c r="AO13" s="361">
        <f t="shared" si="4"/>
        <v>31.713610891640656</v>
      </c>
      <c r="AP13" s="361">
        <f t="shared" si="4"/>
        <v>37.320915656631314</v>
      </c>
    </row>
    <row r="14" spans="1:48">
      <c r="A14" s="185" t="s">
        <v>16</v>
      </c>
      <c r="B14" s="186" t="str">
        <f>[4]IND!B12</f>
        <v>IS</v>
      </c>
      <c r="C14" s="186" t="str">
        <f>[4]IND!A12</f>
        <v>Iron &amp; Steel</v>
      </c>
      <c r="D14" s="185">
        <f>[4]IND!M12</f>
        <v>0</v>
      </c>
      <c r="F14" s="186" t="s">
        <v>292</v>
      </c>
      <c r="G14" s="185">
        <f>MATCH(B14,Drivers!$A$7:$A$23,0)</f>
        <v>6</v>
      </c>
      <c r="H14" s="186"/>
      <c r="I14" s="186"/>
      <c r="J14" s="185" cm="1">
        <f t="array" ref="J14">INDEX(Drivers!$C$7:$AG$23,$G14,J$9)</f>
        <v>13.345629432701433</v>
      </c>
      <c r="K14" s="185" cm="1">
        <f t="array" ref="K14">INDEX(Drivers!$C$7:$AG$23,$G14,K$9)</f>
        <v>13.752000000000001</v>
      </c>
      <c r="L14" s="185" cm="1">
        <f t="array" ref="L14">INDEX(Drivers!$C$7:$AG$23,$G14,L$9)</f>
        <v>14.013999999999999</v>
      </c>
      <c r="M14" s="185" cm="1">
        <f t="array" ref="M14">INDEX(Drivers!$C$7:$AG$23,$G14,M$9)</f>
        <v>14.365</v>
      </c>
      <c r="N14" s="185" cm="1">
        <f t="array" ref="N14">INDEX(Drivers!$C$7:$AG$23,$G14,N$9)</f>
        <v>14.41</v>
      </c>
      <c r="O14" s="185" cm="1">
        <f t="array" ref="O14">INDEX(Drivers!$C$7:$AG$23,$G14,O$9)</f>
        <v>14.513</v>
      </c>
      <c r="P14" s="185" cm="1">
        <f t="array" ref="P14">INDEX(Drivers!$C$7:$AG$23,$G14,P$9)</f>
        <v>14.522</v>
      </c>
      <c r="Q14" s="185" cm="1">
        <f t="array" ref="Q14">INDEX(Drivers!$C$7:$AG$23,$G14,Q$9)</f>
        <v>14.384</v>
      </c>
      <c r="R14" s="185" cm="1">
        <f t="array" ref="R14">INDEX(Drivers!$C$7:$AG$23,$G14,R$9)</f>
        <v>12.598000000000001</v>
      </c>
      <c r="S14" s="185" cm="1">
        <f t="array" ref="S14">INDEX(Drivers!$C$7:$AG$23,$G14,S$9)</f>
        <v>12.934494714926089</v>
      </c>
      <c r="T14" s="185" cm="1">
        <f t="array" ref="T14">INDEX(Drivers!$C$7:$AG$23,$G14,T$9)</f>
        <v>13.19829005616678</v>
      </c>
      <c r="U14" s="185" cm="1">
        <f t="array" ref="U14">INDEX(Drivers!$C$7:$AG$23,$G14,U$9)</f>
        <v>13.496034208980783</v>
      </c>
      <c r="V14" s="185" cm="1">
        <f t="array" ref="V14">INDEX(Drivers!$C$7:$AG$23,$G14,V$9)</f>
        <v>13.817323863833037</v>
      </c>
      <c r="W14" s="185" cm="1">
        <f t="array" ref="W14">INDEX(Drivers!$C$7:$AG$23,$G14,W$9)</f>
        <v>14.157048666451152</v>
      </c>
      <c r="X14" s="185" cm="1">
        <f t="array" ref="X14">INDEX(Drivers!$C$7:$AG$23,$G14,X$9)</f>
        <v>14.483318361750134</v>
      </c>
      <c r="Y14" s="185" cm="1">
        <f t="array" ref="Y14">INDEX(Drivers!$C$7:$AG$23,$G14,Y$9)</f>
        <v>14.814030795204278</v>
      </c>
      <c r="Z14" s="185" cm="1">
        <f t="array" ref="Z14">INDEX(Drivers!$C$7:$AG$23,$G14,Z$9)</f>
        <v>15.175435690212284</v>
      </c>
      <c r="AA14" s="185" cm="1">
        <f t="array" ref="AA14">INDEX(Drivers!$C$7:$AG$23,$G14,AA$9)</f>
        <v>15.590387438308957</v>
      </c>
      <c r="AB14" s="185" cm="1">
        <f t="array" ref="AB14">INDEX(Drivers!$C$7:$AG$23,$G14,AB$9)</f>
        <v>15.914985935307293</v>
      </c>
      <c r="AC14" s="185" cm="1">
        <f t="array" ref="AC14">INDEX(Drivers!$C$7:$AG$23,$G14,AC$9)</f>
        <v>16.354926916105637</v>
      </c>
      <c r="AD14" s="185" cm="1">
        <f t="array" ref="AD14">INDEX(Drivers!$C$7:$AG$23,$G14,AD$9)</f>
        <v>16.839667125799188</v>
      </c>
      <c r="AE14" s="185" cm="1">
        <f t="array" ref="AE14">INDEX(Drivers!$C$7:$AG$23,$G14,AE$9)</f>
        <v>17.28532194780065</v>
      </c>
      <c r="AF14" s="185" cm="1">
        <f t="array" ref="AF14">INDEX(Drivers!$C$7:$AG$23,$G14,AF$9)</f>
        <v>17.751601914866445</v>
      </c>
      <c r="AG14" s="185" cm="1">
        <f t="array" ref="AG14">INDEX(Drivers!$C$7:$AG$23,$G14,AG$9)</f>
        <v>18.319374412894163</v>
      </c>
      <c r="AH14" s="185" cm="1">
        <f t="array" ref="AH14">INDEX(Drivers!$C$7:$AG$23,$G14,AH$9)</f>
        <v>18.746904782849999</v>
      </c>
      <c r="AI14" s="185" cm="1">
        <f t="array" ref="AI14">INDEX(Drivers!$C$7:$AG$23,$G14,AI$9)</f>
        <v>19.188906790114647</v>
      </c>
      <c r="AJ14" s="185" cm="1">
        <f t="array" ref="AJ14">INDEX(Drivers!$C$7:$AG$23,$G14,AJ$9)</f>
        <v>19.622434115965071</v>
      </c>
      <c r="AK14" s="185" cm="1">
        <f t="array" ref="AK14">INDEX(Drivers!$C$7:$AG$23,$G14,AK$9)</f>
        <v>20.071312375696728</v>
      </c>
      <c r="AL14" s="185" cm="1">
        <f t="array" ref="AL14">INDEX(Drivers!$C$7:$AG$23,$G14,AL$9)</f>
        <v>20.549589211641038</v>
      </c>
      <c r="AM14" s="185" cm="1">
        <f t="array" ref="AM14">INDEX(Drivers!$C$7:$AG$23,$G14,AM$9)</f>
        <v>23.201478044191926</v>
      </c>
      <c r="AN14" s="185" cm="1">
        <f t="array" ref="AN14">INDEX(Drivers!$C$7:$AG$23,$G14,AN$9)</f>
        <v>26.156893976631636</v>
      </c>
      <c r="AO14" s="185">
        <f t="shared" ref="AO14:AP24" si="5">FORECAST(AO$3,$AL14:$AN14,$AL$3:$AN$3)</f>
        <v>31.713610891640656</v>
      </c>
      <c r="AP14" s="185">
        <f t="shared" si="5"/>
        <v>37.320915656631314</v>
      </c>
    </row>
    <row r="15" spans="1:48">
      <c r="A15" s="185" t="s">
        <v>16</v>
      </c>
      <c r="B15" s="186" t="str">
        <f>[4]IND!B14</f>
        <v>CP</v>
      </c>
      <c r="C15" s="186" t="str">
        <f>[4]IND!A14</f>
        <v>Chemicals</v>
      </c>
      <c r="D15" s="185">
        <f>[4]IND!M14</f>
        <v>1</v>
      </c>
      <c r="F15" s="186"/>
      <c r="G15" s="185">
        <f>MATCH(B15,Drivers!$A$7:$A$23,0)</f>
        <v>3</v>
      </c>
      <c r="H15" s="186"/>
      <c r="I15" s="186"/>
      <c r="J15" s="185" cm="1">
        <f t="array" ref="J15">INDEX(Drivers!$C$7:$AG$23,$G15,J$9)</f>
        <v>52.810230956688748</v>
      </c>
      <c r="K15" s="185" cm="1">
        <f t="array" ref="K15">INDEX(Drivers!$C$7:$AG$23,$G15,K$9)</f>
        <v>54.390999999999998</v>
      </c>
      <c r="L15" s="185" cm="1">
        <f t="array" ref="L15">INDEX(Drivers!$C$7:$AG$23,$G15,L$9)</f>
        <v>55.515000000000001</v>
      </c>
      <c r="M15" s="185" cm="1">
        <f t="array" ref="M15">INDEX(Drivers!$C$7:$AG$23,$G15,M$9)</f>
        <v>56.133000000000003</v>
      </c>
      <c r="N15" s="185" cm="1">
        <f t="array" ref="N15">INDEX(Drivers!$C$7:$AG$23,$G15,N$9)</f>
        <v>56.734999999999999</v>
      </c>
      <c r="O15" s="185" cm="1">
        <f t="array" ref="O15">INDEX(Drivers!$C$7:$AG$23,$G15,O$9)</f>
        <v>57.222000000000001</v>
      </c>
      <c r="P15" s="185" cm="1">
        <f t="array" ref="P15">INDEX(Drivers!$C$7:$AG$23,$G15,P$9)</f>
        <v>57.87</v>
      </c>
      <c r="Q15" s="185" cm="1">
        <f t="array" ref="Q15">INDEX(Drivers!$C$7:$AG$23,$G15,Q$9)</f>
        <v>57.747999999999998</v>
      </c>
      <c r="R15" s="185" cm="1">
        <f t="array" ref="R15">INDEX(Drivers!$C$7:$AG$23,$G15,R$9)</f>
        <v>53.228999999999999</v>
      </c>
      <c r="S15" s="185" cm="1">
        <f t="array" ref="S15">INDEX(Drivers!$C$7:$AG$23,$G15,S$9)</f>
        <v>54.516389635248402</v>
      </c>
      <c r="T15" s="185" cm="1">
        <f t="array" ref="T15">INDEX(Drivers!$C$7:$AG$23,$G15,T$9)</f>
        <v>55.828537037545736</v>
      </c>
      <c r="U15" s="185" cm="1">
        <f t="array" ref="U15">INDEX(Drivers!$C$7:$AG$23,$G15,U$9)</f>
        <v>57.206496146040969</v>
      </c>
      <c r="V15" s="185" cm="1">
        <f t="array" ref="V15">INDEX(Drivers!$C$7:$AG$23,$G15,V$9)</f>
        <v>58.695742525860048</v>
      </c>
      <c r="W15" s="185" cm="1">
        <f t="array" ref="W15">INDEX(Drivers!$C$7:$AG$23,$G15,W$9)</f>
        <v>60.217949146571861</v>
      </c>
      <c r="X15" s="185" cm="1">
        <f t="array" ref="X15">INDEX(Drivers!$C$7:$AG$23,$G15,X$9)</f>
        <v>61.828285669583188</v>
      </c>
      <c r="Y15" s="185" cm="1">
        <f t="array" ref="Y15">INDEX(Drivers!$C$7:$AG$23,$G15,Y$9)</f>
        <v>63.45990869087349</v>
      </c>
      <c r="Z15" s="185" cm="1">
        <f t="array" ref="Z15">INDEX(Drivers!$C$7:$AG$23,$G15,Z$9)</f>
        <v>65.223740974566454</v>
      </c>
      <c r="AA15" s="185" cm="1">
        <f t="array" ref="AA15">INDEX(Drivers!$C$7:$AG$23,$G15,AA$9)</f>
        <v>67.023934528678637</v>
      </c>
      <c r="AB15" s="185" cm="1">
        <f t="array" ref="AB15">INDEX(Drivers!$C$7:$AG$23,$G15,AB$9)</f>
        <v>68.599396809248773</v>
      </c>
      <c r="AC15" s="185" cm="1">
        <f t="array" ref="AC15">INDEX(Drivers!$C$7:$AG$23,$G15,AC$9)</f>
        <v>70.426432832893113</v>
      </c>
      <c r="AD15" s="185" cm="1">
        <f t="array" ref="AD15">INDEX(Drivers!$C$7:$AG$23,$G15,AD$9)</f>
        <v>72.337720056565772</v>
      </c>
      <c r="AE15" s="185" cm="1">
        <f t="array" ref="AE15">INDEX(Drivers!$C$7:$AG$23,$G15,AE$9)</f>
        <v>74.245054802136565</v>
      </c>
      <c r="AF15" s="185" cm="1">
        <f t="array" ref="AF15">INDEX(Drivers!$C$7:$AG$23,$G15,AF$9)</f>
        <v>76.11922776695242</v>
      </c>
      <c r="AG15" s="185" cm="1">
        <f t="array" ref="AG15">INDEX(Drivers!$C$7:$AG$23,$G15,AG$9)</f>
        <v>78.167431761519637</v>
      </c>
      <c r="AH15" s="185" cm="1">
        <f t="array" ref="AH15">INDEX(Drivers!$C$7:$AG$23,$G15,AH$9)</f>
        <v>80.161294575858804</v>
      </c>
      <c r="AI15" s="185" cm="1">
        <f t="array" ref="AI15">INDEX(Drivers!$C$7:$AG$23,$G15,AI$9)</f>
        <v>82.235763763794935</v>
      </c>
      <c r="AJ15" s="185" cm="1">
        <f t="array" ref="AJ15">INDEX(Drivers!$C$7:$AG$23,$G15,AJ$9)</f>
        <v>84.276722477688466</v>
      </c>
      <c r="AK15" s="185" cm="1">
        <f t="array" ref="AK15">INDEX(Drivers!$C$7:$AG$23,$G15,AK$9)</f>
        <v>86.388987879569868</v>
      </c>
      <c r="AL15" s="185" cm="1">
        <f t="array" ref="AL15">INDEX(Drivers!$C$7:$AG$23,$G15,AL$9)</f>
        <v>88.628676674493676</v>
      </c>
      <c r="AM15" s="185" cm="1">
        <f t="array" ref="AM15">INDEX(Drivers!$C$7:$AG$23,$G15,AM$9)</f>
        <v>101.20050677887698</v>
      </c>
      <c r="AN15" s="185" cm="1">
        <f t="array" ref="AN15">INDEX(Drivers!$C$7:$AG$23,$G15,AN$9)</f>
        <v>115.4394254511642</v>
      </c>
      <c r="AO15" s="185">
        <f t="shared" si="5"/>
        <v>141.97232613318374</v>
      </c>
      <c r="AP15" s="185">
        <f t="shared" si="5"/>
        <v>168.7830749098548</v>
      </c>
    </row>
    <row r="16" spans="1:48">
      <c r="A16" s="185" t="s">
        <v>16</v>
      </c>
      <c r="B16" s="186" t="str">
        <f>[4]IND!B15</f>
        <v>NF</v>
      </c>
      <c r="C16" s="186" t="str">
        <f>[4]IND!A15</f>
        <v>Precious &amp; Non-Ferrous metals</v>
      </c>
      <c r="D16" s="185">
        <f>[4]IND!M15</f>
        <v>1</v>
      </c>
      <c r="F16" s="186"/>
      <c r="G16" s="185">
        <f>MATCH(B16,Drivers!$A$7:$A$23,0)</f>
        <v>9</v>
      </c>
      <c r="H16" s="186"/>
      <c r="I16" s="186"/>
      <c r="J16" s="185" cm="1">
        <f t="array" ref="J16">INDEX(Drivers!$C$7:$AG$23,$G16,J$9)</f>
        <v>10.112362730183554</v>
      </c>
      <c r="K16" s="185" cm="1">
        <f t="array" ref="K16">INDEX(Drivers!$C$7:$AG$23,$G16,K$9)</f>
        <v>8.5809999999999995</v>
      </c>
      <c r="L16" s="185" cm="1">
        <f t="array" ref="L16">INDEX(Drivers!$C$7:$AG$23,$G16,L$9)</f>
        <v>7.8769999999999998</v>
      </c>
      <c r="M16" s="185" cm="1">
        <f t="array" ref="M16">INDEX(Drivers!$C$7:$AG$23,$G16,M$9)</f>
        <v>7.9880000000000004</v>
      </c>
      <c r="N16" s="185" cm="1">
        <f t="array" ref="N16">INDEX(Drivers!$C$7:$AG$23,$G16,N$9)</f>
        <v>7.7750000000000004</v>
      </c>
      <c r="O16" s="185" cm="1">
        <f t="array" ref="O16">INDEX(Drivers!$C$7:$AG$23,$G16,O$9)</f>
        <v>7.4850000000000003</v>
      </c>
      <c r="P16" s="185" cm="1">
        <f t="array" ref="P16">INDEX(Drivers!$C$7:$AG$23,$G16,P$9)</f>
        <v>7.3470000000000004</v>
      </c>
      <c r="Q16" s="185" cm="1">
        <f t="array" ref="Q16">INDEX(Drivers!$C$7:$AG$23,$G16,Q$9)</f>
        <v>7.0549999999999997</v>
      </c>
      <c r="R16" s="185" cm="1">
        <f t="array" ref="R16">INDEX(Drivers!$C$7:$AG$23,$G16,R$9)</f>
        <v>5.7949999999999999</v>
      </c>
      <c r="S16" s="185" cm="1">
        <f t="array" ref="S16">INDEX(Drivers!$C$7:$AG$23,$G16,S$9)</f>
        <v>5.926327501958367</v>
      </c>
      <c r="T16" s="185" cm="1">
        <f t="array" ref="T16">INDEX(Drivers!$C$7:$AG$23,$G16,T$9)</f>
        <v>5.9786703998218655</v>
      </c>
      <c r="U16" s="185" cm="1">
        <f t="array" ref="U16">INDEX(Drivers!$C$7:$AG$23,$G16,U$9)</f>
        <v>6.0501237570018143</v>
      </c>
      <c r="V16" s="185" cm="1">
        <f t="array" ref="V16">INDEX(Drivers!$C$7:$AG$23,$G16,V$9)</f>
        <v>6.1634418110600437</v>
      </c>
      <c r="W16" s="185" cm="1">
        <f t="array" ref="W16">INDEX(Drivers!$C$7:$AG$23,$G16,W$9)</f>
        <v>6.3170883768032438</v>
      </c>
      <c r="X16" s="185" cm="1">
        <f t="array" ref="X16">INDEX(Drivers!$C$7:$AG$23,$G16,X$9)</f>
        <v>6.4660855827431662</v>
      </c>
      <c r="Y16" s="185" cm="1">
        <f t="array" ref="Y16">INDEX(Drivers!$C$7:$AG$23,$G16,Y$9)</f>
        <v>6.6227413468262029</v>
      </c>
      <c r="Z16" s="185" cm="1">
        <f t="array" ref="Z16">INDEX(Drivers!$C$7:$AG$23,$G16,Z$9)</f>
        <v>6.8003194350491345</v>
      </c>
      <c r="AA16" s="185" cm="1">
        <f t="array" ref="AA16">INDEX(Drivers!$C$7:$AG$23,$G16,AA$9)</f>
        <v>7.0581063883289872</v>
      </c>
      <c r="AB16" s="185" cm="1">
        <f t="array" ref="AB16">INDEX(Drivers!$C$7:$AG$23,$G16,AB$9)</f>
        <v>7.2857135683160434</v>
      </c>
      <c r="AC16" s="185" cm="1">
        <f t="array" ref="AC16">INDEX(Drivers!$C$7:$AG$23,$G16,AC$9)</f>
        <v>7.5992830661693977</v>
      </c>
      <c r="AD16" s="185" cm="1">
        <f t="array" ref="AD16">INDEX(Drivers!$C$7:$AG$23,$G16,AD$9)</f>
        <v>7.9677573759525409</v>
      </c>
      <c r="AE16" s="185" cm="1">
        <f t="array" ref="AE16">INDEX(Drivers!$C$7:$AG$23,$G16,AE$9)</f>
        <v>8.3384220275036629</v>
      </c>
      <c r="AF16" s="185" cm="1">
        <f t="array" ref="AF16">INDEX(Drivers!$C$7:$AG$23,$G16,AF$9)</f>
        <v>8.7357461295881151</v>
      </c>
      <c r="AG16" s="185" cm="1">
        <f t="array" ref="AG16">INDEX(Drivers!$C$7:$AG$23,$G16,AG$9)</f>
        <v>9.2381149671171627</v>
      </c>
      <c r="AH16" s="185" cm="1">
        <f t="array" ref="AH16">INDEX(Drivers!$C$7:$AG$23,$G16,AH$9)</f>
        <v>9.6902800359668433</v>
      </c>
      <c r="AI16" s="185" cm="1">
        <f t="array" ref="AI16">INDEX(Drivers!$C$7:$AG$23,$G16,AI$9)</f>
        <v>10.147488571310493</v>
      </c>
      <c r="AJ16" s="185" cm="1">
        <f t="array" ref="AJ16">INDEX(Drivers!$C$7:$AG$23,$G16,AJ$9)</f>
        <v>10.588983829229196</v>
      </c>
      <c r="AK16" s="185" cm="1">
        <f t="array" ref="AK16">INDEX(Drivers!$C$7:$AG$23,$G16,AK$9)</f>
        <v>11.035320346735213</v>
      </c>
      <c r="AL16" s="185" cm="1">
        <f t="array" ref="AL16">INDEX(Drivers!$C$7:$AG$23,$G16,AL$9)</f>
        <v>11.495405668882599</v>
      </c>
      <c r="AM16" s="185" cm="1">
        <f t="array" ref="AM16">INDEX(Drivers!$C$7:$AG$23,$G16,AM$9)</f>
        <v>13.697282500147978</v>
      </c>
      <c r="AN16" s="185" cm="1">
        <f t="array" ref="AN16">INDEX(Drivers!$C$7:$AG$23,$G16,AN$9)</f>
        <v>15.663536521429563</v>
      </c>
      <c r="AO16" s="185">
        <f t="shared" si="5"/>
        <v>19.870937842307171</v>
      </c>
      <c r="AP16" s="185">
        <f t="shared" si="5"/>
        <v>24.039068694854109</v>
      </c>
    </row>
    <row r="17" spans="1:42">
      <c r="A17" s="185" t="s">
        <v>16</v>
      </c>
      <c r="B17" s="186" t="str">
        <f>[4]IND!B16</f>
        <v>NM</v>
      </c>
      <c r="C17" s="186" t="str">
        <f>[4]IND!A16</f>
        <v>N.M.M Products</v>
      </c>
      <c r="D17" s="185">
        <f>[4]IND!M16</f>
        <v>0</v>
      </c>
      <c r="F17" s="186" t="s">
        <v>293</v>
      </c>
      <c r="G17" s="185">
        <f>MATCH(B17,Drivers!$A$7:$A$23,0)</f>
        <v>10</v>
      </c>
      <c r="H17" s="186"/>
      <c r="I17" s="186"/>
      <c r="J17" s="185" cm="1">
        <f t="array" ref="J17">INDEX(Drivers!$C$7:$AG$23,$G17,J$9)</f>
        <v>14.113350558119752</v>
      </c>
      <c r="K17" s="185" cm="1">
        <f t="array" ref="K17">INDEX(Drivers!$C$7:$AG$23,$G17,K$9)</f>
        <v>14.494999999999999</v>
      </c>
      <c r="L17" s="185" cm="1">
        <f t="array" ref="L17">INDEX(Drivers!$C$7:$AG$23,$G17,L$9)</f>
        <v>14.76</v>
      </c>
      <c r="M17" s="185" cm="1">
        <f t="array" ref="M17">INDEX(Drivers!$C$7:$AG$23,$G17,M$9)</f>
        <v>14.999000000000001</v>
      </c>
      <c r="N17" s="185" cm="1">
        <f t="array" ref="N17">INDEX(Drivers!$C$7:$AG$23,$G17,N$9)</f>
        <v>15.18</v>
      </c>
      <c r="O17" s="185" cm="1">
        <f t="array" ref="O17">INDEX(Drivers!$C$7:$AG$23,$G17,O$9)</f>
        <v>15.356</v>
      </c>
      <c r="P17" s="185" cm="1">
        <f t="array" ref="P17">INDEX(Drivers!$C$7:$AG$23,$G17,P$9)</f>
        <v>15.564</v>
      </c>
      <c r="Q17" s="185" cm="1">
        <f t="array" ref="Q17">INDEX(Drivers!$C$7:$AG$23,$G17,Q$9)</f>
        <v>15.58</v>
      </c>
      <c r="R17" s="185" cm="1">
        <f t="array" ref="R17">INDEX(Drivers!$C$7:$AG$23,$G17,R$9)</f>
        <v>14.3</v>
      </c>
      <c r="S17" s="185" cm="1">
        <f t="array" ref="S17">INDEX(Drivers!$C$7:$AG$23,$G17,S$9)</f>
        <v>14.657474926861358</v>
      </c>
      <c r="T17" s="185" cm="1">
        <f t="array" ref="T17">INDEX(Drivers!$C$7:$AG$23,$G17,T$9)</f>
        <v>15.024334507291506</v>
      </c>
      <c r="U17" s="185" cm="1">
        <f t="array" ref="U17">INDEX(Drivers!$C$7:$AG$23,$G17,U$9)</f>
        <v>15.42297721069621</v>
      </c>
      <c r="V17" s="185" cm="1">
        <f t="array" ref="V17">INDEX(Drivers!$C$7:$AG$23,$G17,V$9)</f>
        <v>15.850728438294347</v>
      </c>
      <c r="W17" s="185" cm="1">
        <f t="array" ref="W17">INDEX(Drivers!$C$7:$AG$23,$G17,W$9)</f>
        <v>16.280870594928636</v>
      </c>
      <c r="X17" s="185" cm="1">
        <f t="array" ref="X17">INDEX(Drivers!$C$7:$AG$23,$G17,X$9)</f>
        <v>16.754176479850955</v>
      </c>
      <c r="Y17" s="185" cm="1">
        <f t="array" ref="Y17">INDEX(Drivers!$C$7:$AG$23,$G17,Y$9)</f>
        <v>17.230999335360863</v>
      </c>
      <c r="Z17" s="185" cm="1">
        <f t="array" ref="Z17">INDEX(Drivers!$C$7:$AG$23,$G17,Z$9)</f>
        <v>17.739008522954972</v>
      </c>
      <c r="AA17" s="185" cm="1">
        <f t="array" ref="AA17">INDEX(Drivers!$C$7:$AG$23,$G17,AA$9)</f>
        <v>18.271258995605319</v>
      </c>
      <c r="AB17" s="185" cm="1">
        <f t="array" ref="AB17">INDEX(Drivers!$C$7:$AG$23,$G17,AB$9)</f>
        <v>18.705226345875964</v>
      </c>
      <c r="AC17" s="185" cm="1">
        <f t="array" ref="AC17">INDEX(Drivers!$C$7:$AG$23,$G17,AC$9)</f>
        <v>19.242561757228767</v>
      </c>
      <c r="AD17" s="185" cm="1">
        <f t="array" ref="AD17">INDEX(Drivers!$C$7:$AG$23,$G17,AD$9)</f>
        <v>19.792708988591222</v>
      </c>
      <c r="AE17" s="185" cm="1">
        <f t="array" ref="AE17">INDEX(Drivers!$C$7:$AG$23,$G17,AE$9)</f>
        <v>20.350470638914086</v>
      </c>
      <c r="AF17" s="185" cm="1">
        <f t="array" ref="AF17">INDEX(Drivers!$C$7:$AG$23,$G17,AF$9)</f>
        <v>20.890930571751181</v>
      </c>
      <c r="AG17" s="185" cm="1">
        <f t="array" ref="AG17">INDEX(Drivers!$C$7:$AG$23,$G17,AG$9)</f>
        <v>21.468262730224208</v>
      </c>
      <c r="AH17" s="185" cm="1">
        <f t="array" ref="AH17">INDEX(Drivers!$C$7:$AG$23,$G17,AH$9)</f>
        <v>22.061993081920445</v>
      </c>
      <c r="AI17" s="185" cm="1">
        <f t="array" ref="AI17">INDEX(Drivers!$C$7:$AG$23,$G17,AI$9)</f>
        <v>22.675119822299678</v>
      </c>
      <c r="AJ17" s="185" cm="1">
        <f t="array" ref="AJ17">INDEX(Drivers!$C$7:$AG$23,$G17,AJ$9)</f>
        <v>23.277727192704589</v>
      </c>
      <c r="AK17" s="185" cm="1">
        <f t="array" ref="AK17">INDEX(Drivers!$C$7:$AG$23,$G17,AK$9)</f>
        <v>23.901510798296268</v>
      </c>
      <c r="AL17" s="185" cm="1">
        <f t="array" ref="AL17">INDEX(Drivers!$C$7:$AG$23,$G17,AL$9)</f>
        <v>24.56273422622295</v>
      </c>
      <c r="AM17" s="185" cm="1">
        <f t="array" ref="AM17">INDEX(Drivers!$C$7:$AG$23,$G17,AM$9)</f>
        <v>28.354387261869654</v>
      </c>
      <c r="AN17" s="185" cm="1">
        <f t="array" ref="AN17">INDEX(Drivers!$C$7:$AG$23,$G17,AN$9)</f>
        <v>32.637929727471544</v>
      </c>
      <c r="AO17" s="185">
        <f t="shared" si="5"/>
        <v>40.631143657061102</v>
      </c>
      <c r="AP17" s="185">
        <f t="shared" si="5"/>
        <v>48.706339158309675</v>
      </c>
    </row>
    <row r="18" spans="1:42">
      <c r="A18" s="185" t="s">
        <v>16</v>
      </c>
      <c r="B18" s="186" t="str">
        <f t="shared" ref="B18:D20" si="6">B17</f>
        <v>NM</v>
      </c>
      <c r="C18" s="186" t="str">
        <f t="shared" si="6"/>
        <v>N.M.M Products</v>
      </c>
      <c r="D18" s="185">
        <f t="shared" si="6"/>
        <v>0</v>
      </c>
      <c r="F18" s="186" t="s">
        <v>297</v>
      </c>
      <c r="G18" s="185">
        <f>MATCH(B18,Drivers!$A$7:$A$23,0)</f>
        <v>10</v>
      </c>
      <c r="H18" s="186"/>
      <c r="I18" s="186"/>
      <c r="J18" s="185" cm="1">
        <f t="array" ref="J18">INDEX(Drivers!$C$7:$AG$23,$G18,J$9)</f>
        <v>14.113350558119752</v>
      </c>
      <c r="K18" s="185" cm="1">
        <f t="array" ref="K18">INDEX(Drivers!$C$7:$AG$23,$G18,K$9)</f>
        <v>14.494999999999999</v>
      </c>
      <c r="L18" s="185" cm="1">
        <f t="array" ref="L18">INDEX(Drivers!$C$7:$AG$23,$G18,L$9)</f>
        <v>14.76</v>
      </c>
      <c r="M18" s="185" cm="1">
        <f t="array" ref="M18">INDEX(Drivers!$C$7:$AG$23,$G18,M$9)</f>
        <v>14.999000000000001</v>
      </c>
      <c r="N18" s="185" cm="1">
        <f t="array" ref="N18">INDEX(Drivers!$C$7:$AG$23,$G18,N$9)</f>
        <v>15.18</v>
      </c>
      <c r="O18" s="185" cm="1">
        <f t="array" ref="O18">INDEX(Drivers!$C$7:$AG$23,$G18,O$9)</f>
        <v>15.356</v>
      </c>
      <c r="P18" s="185" cm="1">
        <f t="array" ref="P18">INDEX(Drivers!$C$7:$AG$23,$G18,P$9)</f>
        <v>15.564</v>
      </c>
      <c r="Q18" s="185" cm="1">
        <f t="array" ref="Q18">INDEX(Drivers!$C$7:$AG$23,$G18,Q$9)</f>
        <v>15.58</v>
      </c>
      <c r="R18" s="185" cm="1">
        <f t="array" ref="R18">INDEX(Drivers!$C$7:$AG$23,$G18,R$9)</f>
        <v>14.3</v>
      </c>
      <c r="S18" s="185" cm="1">
        <f t="array" ref="S18">INDEX(Drivers!$C$7:$AG$23,$G18,S$9)</f>
        <v>14.657474926861358</v>
      </c>
      <c r="T18" s="185" cm="1">
        <f t="array" ref="T18">INDEX(Drivers!$C$7:$AG$23,$G18,T$9)</f>
        <v>15.024334507291506</v>
      </c>
      <c r="U18" s="185" cm="1">
        <f t="array" ref="U18">INDEX(Drivers!$C$7:$AG$23,$G18,U$9)</f>
        <v>15.42297721069621</v>
      </c>
      <c r="V18" s="185" cm="1">
        <f t="array" ref="V18">INDEX(Drivers!$C$7:$AG$23,$G18,V$9)</f>
        <v>15.850728438294347</v>
      </c>
      <c r="W18" s="185" cm="1">
        <f t="array" ref="W18">INDEX(Drivers!$C$7:$AG$23,$G18,W$9)</f>
        <v>16.280870594928636</v>
      </c>
      <c r="X18" s="185" cm="1">
        <f t="array" ref="X18">INDEX(Drivers!$C$7:$AG$23,$G18,X$9)</f>
        <v>16.754176479850955</v>
      </c>
      <c r="Y18" s="185" cm="1">
        <f t="array" ref="Y18">INDEX(Drivers!$C$7:$AG$23,$G18,Y$9)</f>
        <v>17.230999335360863</v>
      </c>
      <c r="Z18" s="185" cm="1">
        <f t="array" ref="Z18">INDEX(Drivers!$C$7:$AG$23,$G18,Z$9)</f>
        <v>17.739008522954972</v>
      </c>
      <c r="AA18" s="185" cm="1">
        <f t="array" ref="AA18">INDEX(Drivers!$C$7:$AG$23,$G18,AA$9)</f>
        <v>18.271258995605319</v>
      </c>
      <c r="AB18" s="185" cm="1">
        <f t="array" ref="AB18">INDEX(Drivers!$C$7:$AG$23,$G18,AB$9)</f>
        <v>18.705226345875964</v>
      </c>
      <c r="AC18" s="185" cm="1">
        <f t="array" ref="AC18">INDEX(Drivers!$C$7:$AG$23,$G18,AC$9)</f>
        <v>19.242561757228767</v>
      </c>
      <c r="AD18" s="185" cm="1">
        <f t="array" ref="AD18">INDEX(Drivers!$C$7:$AG$23,$G18,AD$9)</f>
        <v>19.792708988591222</v>
      </c>
      <c r="AE18" s="185" cm="1">
        <f t="array" ref="AE18">INDEX(Drivers!$C$7:$AG$23,$G18,AE$9)</f>
        <v>20.350470638914086</v>
      </c>
      <c r="AF18" s="185" cm="1">
        <f t="array" ref="AF18">INDEX(Drivers!$C$7:$AG$23,$G18,AF$9)</f>
        <v>20.890930571751181</v>
      </c>
      <c r="AG18" s="185" cm="1">
        <f t="array" ref="AG18">INDEX(Drivers!$C$7:$AG$23,$G18,AG$9)</f>
        <v>21.468262730224208</v>
      </c>
      <c r="AH18" s="185" cm="1">
        <f t="array" ref="AH18">INDEX(Drivers!$C$7:$AG$23,$G18,AH$9)</f>
        <v>22.061993081920445</v>
      </c>
      <c r="AI18" s="185" cm="1">
        <f t="array" ref="AI18">INDEX(Drivers!$C$7:$AG$23,$G18,AI$9)</f>
        <v>22.675119822299678</v>
      </c>
      <c r="AJ18" s="185" cm="1">
        <f t="array" ref="AJ18">INDEX(Drivers!$C$7:$AG$23,$G18,AJ$9)</f>
        <v>23.277727192704589</v>
      </c>
      <c r="AK18" s="185" cm="1">
        <f t="array" ref="AK18">INDEX(Drivers!$C$7:$AG$23,$G18,AK$9)</f>
        <v>23.901510798296268</v>
      </c>
      <c r="AL18" s="185" cm="1">
        <f t="array" ref="AL18">INDEX(Drivers!$C$7:$AG$23,$G18,AL$9)</f>
        <v>24.56273422622295</v>
      </c>
      <c r="AM18" s="185" cm="1">
        <f t="array" ref="AM18">INDEX(Drivers!$C$7:$AG$23,$G18,AM$9)</f>
        <v>28.354387261869654</v>
      </c>
      <c r="AN18" s="185" cm="1">
        <f t="array" ref="AN18">INDEX(Drivers!$C$7:$AG$23,$G18,AN$9)</f>
        <v>32.637929727471544</v>
      </c>
      <c r="AO18" s="185">
        <f t="shared" si="5"/>
        <v>40.631143657061102</v>
      </c>
      <c r="AP18" s="185">
        <f t="shared" si="5"/>
        <v>48.706339158309675</v>
      </c>
    </row>
    <row r="19" spans="1:42">
      <c r="A19" s="185" t="s">
        <v>16</v>
      </c>
      <c r="B19" s="186" t="str">
        <f t="shared" si="6"/>
        <v>NM</v>
      </c>
      <c r="C19" s="186" t="str">
        <f t="shared" si="6"/>
        <v>N.M.M Products</v>
      </c>
      <c r="D19" s="185">
        <f t="shared" si="6"/>
        <v>0</v>
      </c>
      <c r="F19" s="186" t="s">
        <v>298</v>
      </c>
      <c r="G19" s="185">
        <f>MATCH(B19,Drivers!$A$7:$A$23,0)</f>
        <v>10</v>
      </c>
      <c r="H19" s="186"/>
      <c r="I19" s="186"/>
      <c r="J19" s="185" cm="1">
        <f t="array" ref="J19">INDEX(Drivers!$C$7:$AG$23,$G19,J$9)</f>
        <v>14.113350558119752</v>
      </c>
      <c r="K19" s="185" cm="1">
        <f t="array" ref="K19">INDEX(Drivers!$C$7:$AG$23,$G19,K$9)</f>
        <v>14.494999999999999</v>
      </c>
      <c r="L19" s="185" cm="1">
        <f t="array" ref="L19">INDEX(Drivers!$C$7:$AG$23,$G19,L$9)</f>
        <v>14.76</v>
      </c>
      <c r="M19" s="185" cm="1">
        <f t="array" ref="M19">INDEX(Drivers!$C$7:$AG$23,$G19,M$9)</f>
        <v>14.999000000000001</v>
      </c>
      <c r="N19" s="185" cm="1">
        <f t="array" ref="N19">INDEX(Drivers!$C$7:$AG$23,$G19,N$9)</f>
        <v>15.18</v>
      </c>
      <c r="O19" s="185" cm="1">
        <f t="array" ref="O19">INDEX(Drivers!$C$7:$AG$23,$G19,O$9)</f>
        <v>15.356</v>
      </c>
      <c r="P19" s="185" cm="1">
        <f t="array" ref="P19">INDEX(Drivers!$C$7:$AG$23,$G19,P$9)</f>
        <v>15.564</v>
      </c>
      <c r="Q19" s="185" cm="1">
        <f t="array" ref="Q19">INDEX(Drivers!$C$7:$AG$23,$G19,Q$9)</f>
        <v>15.58</v>
      </c>
      <c r="R19" s="185" cm="1">
        <f t="array" ref="R19">INDEX(Drivers!$C$7:$AG$23,$G19,R$9)</f>
        <v>14.3</v>
      </c>
      <c r="S19" s="185" cm="1">
        <f t="array" ref="S19">INDEX(Drivers!$C$7:$AG$23,$G19,S$9)</f>
        <v>14.657474926861358</v>
      </c>
      <c r="T19" s="185" cm="1">
        <f t="array" ref="T19">INDEX(Drivers!$C$7:$AG$23,$G19,T$9)</f>
        <v>15.024334507291506</v>
      </c>
      <c r="U19" s="185" cm="1">
        <f t="array" ref="U19">INDEX(Drivers!$C$7:$AG$23,$G19,U$9)</f>
        <v>15.42297721069621</v>
      </c>
      <c r="V19" s="185" cm="1">
        <f t="array" ref="V19">INDEX(Drivers!$C$7:$AG$23,$G19,V$9)</f>
        <v>15.850728438294347</v>
      </c>
      <c r="W19" s="185" cm="1">
        <f t="array" ref="W19">INDEX(Drivers!$C$7:$AG$23,$G19,W$9)</f>
        <v>16.280870594928636</v>
      </c>
      <c r="X19" s="185" cm="1">
        <f t="array" ref="X19">INDEX(Drivers!$C$7:$AG$23,$G19,X$9)</f>
        <v>16.754176479850955</v>
      </c>
      <c r="Y19" s="185" cm="1">
        <f t="array" ref="Y19">INDEX(Drivers!$C$7:$AG$23,$G19,Y$9)</f>
        <v>17.230999335360863</v>
      </c>
      <c r="Z19" s="185" cm="1">
        <f t="array" ref="Z19">INDEX(Drivers!$C$7:$AG$23,$G19,Z$9)</f>
        <v>17.739008522954972</v>
      </c>
      <c r="AA19" s="185" cm="1">
        <f t="array" ref="AA19">INDEX(Drivers!$C$7:$AG$23,$G19,AA$9)</f>
        <v>18.271258995605319</v>
      </c>
      <c r="AB19" s="185" cm="1">
        <f t="array" ref="AB19">INDEX(Drivers!$C$7:$AG$23,$G19,AB$9)</f>
        <v>18.705226345875964</v>
      </c>
      <c r="AC19" s="185" cm="1">
        <f t="array" ref="AC19">INDEX(Drivers!$C$7:$AG$23,$G19,AC$9)</f>
        <v>19.242561757228767</v>
      </c>
      <c r="AD19" s="185" cm="1">
        <f t="array" ref="AD19">INDEX(Drivers!$C$7:$AG$23,$G19,AD$9)</f>
        <v>19.792708988591222</v>
      </c>
      <c r="AE19" s="185" cm="1">
        <f t="array" ref="AE19">INDEX(Drivers!$C$7:$AG$23,$G19,AE$9)</f>
        <v>20.350470638914086</v>
      </c>
      <c r="AF19" s="185" cm="1">
        <f t="array" ref="AF19">INDEX(Drivers!$C$7:$AG$23,$G19,AF$9)</f>
        <v>20.890930571751181</v>
      </c>
      <c r="AG19" s="185" cm="1">
        <f t="array" ref="AG19">INDEX(Drivers!$C$7:$AG$23,$G19,AG$9)</f>
        <v>21.468262730224208</v>
      </c>
      <c r="AH19" s="185" cm="1">
        <f t="array" ref="AH19">INDEX(Drivers!$C$7:$AG$23,$G19,AH$9)</f>
        <v>22.061993081920445</v>
      </c>
      <c r="AI19" s="185" cm="1">
        <f t="array" ref="AI19">INDEX(Drivers!$C$7:$AG$23,$G19,AI$9)</f>
        <v>22.675119822299678</v>
      </c>
      <c r="AJ19" s="185" cm="1">
        <f t="array" ref="AJ19">INDEX(Drivers!$C$7:$AG$23,$G19,AJ$9)</f>
        <v>23.277727192704589</v>
      </c>
      <c r="AK19" s="185" cm="1">
        <f t="array" ref="AK19">INDEX(Drivers!$C$7:$AG$23,$G19,AK$9)</f>
        <v>23.901510798296268</v>
      </c>
      <c r="AL19" s="185" cm="1">
        <f t="array" ref="AL19">INDEX(Drivers!$C$7:$AG$23,$G19,AL$9)</f>
        <v>24.56273422622295</v>
      </c>
      <c r="AM19" s="185" cm="1">
        <f t="array" ref="AM19">INDEX(Drivers!$C$7:$AG$23,$G19,AM$9)</f>
        <v>28.354387261869654</v>
      </c>
      <c r="AN19" s="185" cm="1">
        <f t="array" ref="AN19">INDEX(Drivers!$C$7:$AG$23,$G19,AN$9)</f>
        <v>32.637929727471544</v>
      </c>
      <c r="AO19" s="185">
        <f t="shared" si="5"/>
        <v>40.631143657061102</v>
      </c>
      <c r="AP19" s="185">
        <f t="shared" si="5"/>
        <v>48.706339158309675</v>
      </c>
    </row>
    <row r="20" spans="1:42">
      <c r="A20" s="185" t="s">
        <v>16</v>
      </c>
      <c r="B20" s="186" t="str">
        <f t="shared" si="6"/>
        <v>NM</v>
      </c>
      <c r="C20" s="186" t="str">
        <f t="shared" si="6"/>
        <v>N.M.M Products</v>
      </c>
      <c r="D20" s="185">
        <f t="shared" si="6"/>
        <v>0</v>
      </c>
      <c r="F20" s="186" t="s">
        <v>299</v>
      </c>
      <c r="G20" s="185">
        <f>MATCH(B20,Drivers!$A$7:$A$23,0)</f>
        <v>10</v>
      </c>
      <c r="H20" s="186"/>
      <c r="I20" s="186"/>
      <c r="J20" s="185" cm="1">
        <f t="array" ref="J20">INDEX(Drivers!$C$7:$AG$23,$G20,J$9)</f>
        <v>14.113350558119752</v>
      </c>
      <c r="K20" s="185" cm="1">
        <f t="array" ref="K20">INDEX(Drivers!$C$7:$AG$23,$G20,K$9)</f>
        <v>14.494999999999999</v>
      </c>
      <c r="L20" s="185" cm="1">
        <f t="array" ref="L20">INDEX(Drivers!$C$7:$AG$23,$G20,L$9)</f>
        <v>14.76</v>
      </c>
      <c r="M20" s="185" cm="1">
        <f t="array" ref="M20">INDEX(Drivers!$C$7:$AG$23,$G20,M$9)</f>
        <v>14.999000000000001</v>
      </c>
      <c r="N20" s="185" cm="1">
        <f t="array" ref="N20">INDEX(Drivers!$C$7:$AG$23,$G20,N$9)</f>
        <v>15.18</v>
      </c>
      <c r="O20" s="185" cm="1">
        <f t="array" ref="O20">INDEX(Drivers!$C$7:$AG$23,$G20,O$9)</f>
        <v>15.356</v>
      </c>
      <c r="P20" s="185" cm="1">
        <f t="array" ref="P20">INDEX(Drivers!$C$7:$AG$23,$G20,P$9)</f>
        <v>15.564</v>
      </c>
      <c r="Q20" s="185" cm="1">
        <f t="array" ref="Q20">INDEX(Drivers!$C$7:$AG$23,$G20,Q$9)</f>
        <v>15.58</v>
      </c>
      <c r="R20" s="185" cm="1">
        <f t="array" ref="R20">INDEX(Drivers!$C$7:$AG$23,$G20,R$9)</f>
        <v>14.3</v>
      </c>
      <c r="S20" s="185" cm="1">
        <f t="array" ref="S20">INDEX(Drivers!$C$7:$AG$23,$G20,S$9)</f>
        <v>14.657474926861358</v>
      </c>
      <c r="T20" s="185" cm="1">
        <f t="array" ref="T20">INDEX(Drivers!$C$7:$AG$23,$G20,T$9)</f>
        <v>15.024334507291506</v>
      </c>
      <c r="U20" s="185" cm="1">
        <f t="array" ref="U20">INDEX(Drivers!$C$7:$AG$23,$G20,U$9)</f>
        <v>15.42297721069621</v>
      </c>
      <c r="V20" s="185" cm="1">
        <f t="array" ref="V20">INDEX(Drivers!$C$7:$AG$23,$G20,V$9)</f>
        <v>15.850728438294347</v>
      </c>
      <c r="W20" s="185" cm="1">
        <f t="array" ref="W20">INDEX(Drivers!$C$7:$AG$23,$G20,W$9)</f>
        <v>16.280870594928636</v>
      </c>
      <c r="X20" s="185" cm="1">
        <f t="array" ref="X20">INDEX(Drivers!$C$7:$AG$23,$G20,X$9)</f>
        <v>16.754176479850955</v>
      </c>
      <c r="Y20" s="185" cm="1">
        <f t="array" ref="Y20">INDEX(Drivers!$C$7:$AG$23,$G20,Y$9)</f>
        <v>17.230999335360863</v>
      </c>
      <c r="Z20" s="185" cm="1">
        <f t="array" ref="Z20">INDEX(Drivers!$C$7:$AG$23,$G20,Z$9)</f>
        <v>17.739008522954972</v>
      </c>
      <c r="AA20" s="185" cm="1">
        <f t="array" ref="AA20">INDEX(Drivers!$C$7:$AG$23,$G20,AA$9)</f>
        <v>18.271258995605319</v>
      </c>
      <c r="AB20" s="185" cm="1">
        <f t="array" ref="AB20">INDEX(Drivers!$C$7:$AG$23,$G20,AB$9)</f>
        <v>18.705226345875964</v>
      </c>
      <c r="AC20" s="185" cm="1">
        <f t="array" ref="AC20">INDEX(Drivers!$C$7:$AG$23,$G20,AC$9)</f>
        <v>19.242561757228767</v>
      </c>
      <c r="AD20" s="185" cm="1">
        <f t="array" ref="AD20">INDEX(Drivers!$C$7:$AG$23,$G20,AD$9)</f>
        <v>19.792708988591222</v>
      </c>
      <c r="AE20" s="185" cm="1">
        <f t="array" ref="AE20">INDEX(Drivers!$C$7:$AG$23,$G20,AE$9)</f>
        <v>20.350470638914086</v>
      </c>
      <c r="AF20" s="185" cm="1">
        <f t="array" ref="AF20">INDEX(Drivers!$C$7:$AG$23,$G20,AF$9)</f>
        <v>20.890930571751181</v>
      </c>
      <c r="AG20" s="185" cm="1">
        <f t="array" ref="AG20">INDEX(Drivers!$C$7:$AG$23,$G20,AG$9)</f>
        <v>21.468262730224208</v>
      </c>
      <c r="AH20" s="185" cm="1">
        <f t="array" ref="AH20">INDEX(Drivers!$C$7:$AG$23,$G20,AH$9)</f>
        <v>22.061993081920445</v>
      </c>
      <c r="AI20" s="185" cm="1">
        <f t="array" ref="AI20">INDEX(Drivers!$C$7:$AG$23,$G20,AI$9)</f>
        <v>22.675119822299678</v>
      </c>
      <c r="AJ20" s="185" cm="1">
        <f t="array" ref="AJ20">INDEX(Drivers!$C$7:$AG$23,$G20,AJ$9)</f>
        <v>23.277727192704589</v>
      </c>
      <c r="AK20" s="185" cm="1">
        <f t="array" ref="AK20">INDEX(Drivers!$C$7:$AG$23,$G20,AK$9)</f>
        <v>23.901510798296268</v>
      </c>
      <c r="AL20" s="185" cm="1">
        <f t="array" ref="AL20">INDEX(Drivers!$C$7:$AG$23,$G20,AL$9)</f>
        <v>24.56273422622295</v>
      </c>
      <c r="AM20" s="185" cm="1">
        <f t="array" ref="AM20">INDEX(Drivers!$C$7:$AG$23,$G20,AM$9)</f>
        <v>28.354387261869654</v>
      </c>
      <c r="AN20" s="185" cm="1">
        <f t="array" ref="AN20">INDEX(Drivers!$C$7:$AG$23,$G20,AN$9)</f>
        <v>32.637929727471544</v>
      </c>
      <c r="AO20" s="185">
        <f t="shared" si="5"/>
        <v>40.631143657061102</v>
      </c>
      <c r="AP20" s="185">
        <f t="shared" si="5"/>
        <v>48.706339158309675</v>
      </c>
    </row>
    <row r="21" spans="1:42">
      <c r="A21" s="185" t="s">
        <v>16</v>
      </c>
      <c r="B21" s="186" t="str">
        <f>[4]IND!B17</f>
        <v>FB</v>
      </c>
      <c r="C21" s="186" t="str">
        <f>[4]IND!A17</f>
        <v>Food, Beverage &amp; Tabacco</v>
      </c>
      <c r="D21" s="185">
        <f>[4]IND!M17</f>
        <v>1</v>
      </c>
      <c r="F21" s="186"/>
      <c r="G21" s="185">
        <f>MATCH(B21,Drivers!$A$7:$A$23,0)</f>
        <v>4</v>
      </c>
      <c r="H21" s="186"/>
      <c r="I21" s="186"/>
      <c r="J21" s="185" cm="1">
        <f t="array" ref="J21">INDEX(Drivers!$C$7:$AG$23,$G21,J$9)</f>
        <v>93.09690942833015</v>
      </c>
      <c r="K21" s="185" cm="1">
        <f t="array" ref="K21">INDEX(Drivers!$C$7:$AG$23,$G21,K$9)</f>
        <v>96.522000000000006</v>
      </c>
      <c r="L21" s="185" cm="1">
        <f t="array" ref="L21">INDEX(Drivers!$C$7:$AG$23,$G21,L$9)</f>
        <v>99.097999999999999</v>
      </c>
      <c r="M21" s="185" cm="1">
        <f t="array" ref="M21">INDEX(Drivers!$C$7:$AG$23,$G21,M$9)</f>
        <v>100.31</v>
      </c>
      <c r="N21" s="185" cm="1">
        <f t="array" ref="N21">INDEX(Drivers!$C$7:$AG$23,$G21,N$9)</f>
        <v>102.387</v>
      </c>
      <c r="O21" s="185" cm="1">
        <f t="array" ref="O21">INDEX(Drivers!$C$7:$AG$23,$G21,O$9)</f>
        <v>103.53100000000001</v>
      </c>
      <c r="P21" s="185" cm="1">
        <f t="array" ref="P21">INDEX(Drivers!$C$7:$AG$23,$G21,P$9)</f>
        <v>105.003</v>
      </c>
      <c r="Q21" s="185" cm="1">
        <f t="array" ref="Q21">INDEX(Drivers!$C$7:$AG$23,$G21,Q$9)</f>
        <v>104.664</v>
      </c>
      <c r="R21" s="185" cm="1">
        <f t="array" ref="R21">INDEX(Drivers!$C$7:$AG$23,$G21,R$9)</f>
        <v>99.796999999999997</v>
      </c>
      <c r="S21" s="185" cm="1">
        <f t="array" ref="S21">INDEX(Drivers!$C$7:$AG$23,$G21,S$9)</f>
        <v>102.36491582834971</v>
      </c>
      <c r="T21" s="185" cm="1">
        <f t="array" ref="T21">INDEX(Drivers!$C$7:$AG$23,$G21,T$9)</f>
        <v>105.0098528974475</v>
      </c>
      <c r="U21" s="185" cm="1">
        <f t="array" ref="U21">INDEX(Drivers!$C$7:$AG$23,$G21,U$9)</f>
        <v>107.47669954869907</v>
      </c>
      <c r="V21" s="185" cm="1">
        <f t="array" ref="V21">INDEX(Drivers!$C$7:$AG$23,$G21,V$9)</f>
        <v>110.04858524266147</v>
      </c>
      <c r="W21" s="185" cm="1">
        <f t="array" ref="W21">INDEX(Drivers!$C$7:$AG$23,$G21,W$9)</f>
        <v>112.67346926743792</v>
      </c>
      <c r="X21" s="185" cm="1">
        <f t="array" ref="X21">INDEX(Drivers!$C$7:$AG$23,$G21,X$9)</f>
        <v>115.34121171944236</v>
      </c>
      <c r="Y21" s="185" cm="1">
        <f t="array" ref="Y21">INDEX(Drivers!$C$7:$AG$23,$G21,Y$9)</f>
        <v>117.94095188094238</v>
      </c>
      <c r="Z21" s="185" cm="1">
        <f t="array" ref="Z21">INDEX(Drivers!$C$7:$AG$23,$G21,Z$9)</f>
        <v>120.67327288108554</v>
      </c>
      <c r="AA21" s="185" cm="1">
        <f t="array" ref="AA21">INDEX(Drivers!$C$7:$AG$23,$G21,AA$9)</f>
        <v>123.37488866273767</v>
      </c>
      <c r="AB21" s="185" cm="1">
        <f t="array" ref="AB21">INDEX(Drivers!$C$7:$AG$23,$G21,AB$9)</f>
        <v>125.73427076274204</v>
      </c>
      <c r="AC21" s="185" cm="1">
        <f t="array" ref="AC21">INDEX(Drivers!$C$7:$AG$23,$G21,AC$9)</f>
        <v>128.62927041441671</v>
      </c>
      <c r="AD21" s="185" cm="1">
        <f t="array" ref="AD21">INDEX(Drivers!$C$7:$AG$23,$G21,AD$9)</f>
        <v>131.56211600801402</v>
      </c>
      <c r="AE21" s="185" cm="1">
        <f t="array" ref="AE21">INDEX(Drivers!$C$7:$AG$23,$G21,AE$9)</f>
        <v>134.36542766837559</v>
      </c>
      <c r="AF21" s="185" cm="1">
        <f t="array" ref="AF21">INDEX(Drivers!$C$7:$AG$23,$G21,AF$9)</f>
        <v>137.08611789583711</v>
      </c>
      <c r="AG21" s="185" cm="1">
        <f t="array" ref="AG21">INDEX(Drivers!$C$7:$AG$23,$G21,AG$9)</f>
        <v>140.27590085253956</v>
      </c>
      <c r="AH21" s="185" cm="1">
        <f t="array" ref="AH21">INDEX(Drivers!$C$7:$AG$23,$G21,AH$9)</f>
        <v>143.21803780563229</v>
      </c>
      <c r="AI21" s="185" cm="1">
        <f t="array" ref="AI21">INDEX(Drivers!$C$7:$AG$23,$G21,AI$9)</f>
        <v>146.22211211981949</v>
      </c>
      <c r="AJ21" s="185" cm="1">
        <f t="array" ref="AJ21">INDEX(Drivers!$C$7:$AG$23,$G21,AJ$9)</f>
        <v>149.0801110245722</v>
      </c>
      <c r="AK21" s="185" cm="1">
        <f t="array" ref="AK21">INDEX(Drivers!$C$7:$AG$23,$G21,AK$9)</f>
        <v>152.00630507710386</v>
      </c>
      <c r="AL21" s="185" cm="1">
        <f t="array" ref="AL21">INDEX(Drivers!$C$7:$AG$23,$G21,AL$9)</f>
        <v>155.07174759921938</v>
      </c>
      <c r="AM21" s="185" cm="1">
        <f t="array" ref="AM21">INDEX(Drivers!$C$7:$AG$23,$G21,AM$9)</f>
        <v>171.77306646677394</v>
      </c>
      <c r="AN21" s="185" cm="1">
        <f t="array" ref="AN21">INDEX(Drivers!$C$7:$AG$23,$G21,AN$9)</f>
        <v>189.70229183869614</v>
      </c>
      <c r="AO21" s="185">
        <f t="shared" si="5"/>
        <v>224.12818499411151</v>
      </c>
      <c r="AP21" s="185">
        <f t="shared" si="5"/>
        <v>258.75872923358838</v>
      </c>
    </row>
    <row r="22" spans="1:42">
      <c r="A22" s="185" t="s">
        <v>16</v>
      </c>
      <c r="B22" s="186" t="str">
        <f>[4]IND!B18</f>
        <v>PP</v>
      </c>
      <c r="C22" s="186" t="str">
        <f>[4]IND!A18</f>
        <v>Pulp &amp; Paper Products</v>
      </c>
      <c r="D22" s="185">
        <f>[4]IND!M18</f>
        <v>0</v>
      </c>
      <c r="F22" s="186" t="s">
        <v>300</v>
      </c>
      <c r="G22" s="185">
        <f>MATCH(B22,Drivers!$A$7:$A$23,0)</f>
        <v>13</v>
      </c>
      <c r="H22" s="186"/>
      <c r="I22" s="186"/>
      <c r="J22" s="185" cm="1">
        <f t="array" ref="J22">INDEX(Drivers!$C$7:$AG$23,$G22,J$9)</f>
        <v>17.781500762507015</v>
      </c>
      <c r="K22" s="185" cm="1">
        <f t="array" ref="K22">INDEX(Drivers!$C$7:$AG$23,$G22,K$9)</f>
        <v>18.231000000000002</v>
      </c>
      <c r="L22" s="185" cm="1">
        <f t="array" ref="L22">INDEX(Drivers!$C$7:$AG$23,$G22,L$9)</f>
        <v>18.620999999999999</v>
      </c>
      <c r="M22" s="185" cm="1">
        <f t="array" ref="M22">INDEX(Drivers!$C$7:$AG$23,$G22,M$9)</f>
        <v>18.835000000000001</v>
      </c>
      <c r="N22" s="185" cm="1">
        <f t="array" ref="N22">INDEX(Drivers!$C$7:$AG$23,$G22,N$9)</f>
        <v>19.187000000000001</v>
      </c>
      <c r="O22" s="185" cm="1">
        <f t="array" ref="O22">INDEX(Drivers!$C$7:$AG$23,$G22,O$9)</f>
        <v>19.315000000000001</v>
      </c>
      <c r="P22" s="185" cm="1">
        <f t="array" ref="P22">INDEX(Drivers!$C$7:$AG$23,$G22,P$9)</f>
        <v>19.638999999999999</v>
      </c>
      <c r="Q22" s="185" cm="1">
        <f t="array" ref="Q22">INDEX(Drivers!$C$7:$AG$23,$G22,Q$9)</f>
        <v>19.626000000000001</v>
      </c>
      <c r="R22" s="185" cm="1">
        <f t="array" ref="R22">INDEX(Drivers!$C$7:$AG$23,$G22,R$9)</f>
        <v>18.239999999999998</v>
      </c>
      <c r="S22" s="185" cm="1">
        <f t="array" ref="S22">INDEX(Drivers!$C$7:$AG$23,$G22,S$9)</f>
        <v>18.693484827153338</v>
      </c>
      <c r="T22" s="185" cm="1">
        <f t="array" ref="T22">INDEX(Drivers!$C$7:$AG$23,$G22,T$9)</f>
        <v>19.149837532194638</v>
      </c>
      <c r="U22" s="185" cm="1">
        <f t="array" ref="U22">INDEX(Drivers!$C$7:$AG$23,$G22,U$9)</f>
        <v>19.657661470314377</v>
      </c>
      <c r="V22" s="185" cm="1">
        <f t="array" ref="V22">INDEX(Drivers!$C$7:$AG$23,$G22,V$9)</f>
        <v>20.193443528988396</v>
      </c>
      <c r="W22" s="185" cm="1">
        <f t="array" ref="W22">INDEX(Drivers!$C$7:$AG$23,$G22,W$9)</f>
        <v>20.731792266643591</v>
      </c>
      <c r="X22" s="185" cm="1">
        <f t="array" ref="X22">INDEX(Drivers!$C$7:$AG$23,$G22,X$9)</f>
        <v>21.357440437664884</v>
      </c>
      <c r="Y22" s="185" cm="1">
        <f t="array" ref="Y22">INDEX(Drivers!$C$7:$AG$23,$G22,Y$9)</f>
        <v>21.962345388394901</v>
      </c>
      <c r="Z22" s="185" cm="1">
        <f t="array" ref="Z22">INDEX(Drivers!$C$7:$AG$23,$G22,Z$9)</f>
        <v>22.589786702619744</v>
      </c>
      <c r="AA22" s="185" cm="1">
        <f t="array" ref="AA22">INDEX(Drivers!$C$7:$AG$23,$G22,AA$9)</f>
        <v>23.242801804378885</v>
      </c>
      <c r="AB22" s="185" cm="1">
        <f t="array" ref="AB22">INDEX(Drivers!$C$7:$AG$23,$G22,AB$9)</f>
        <v>23.813447856027945</v>
      </c>
      <c r="AC22" s="185" cm="1">
        <f t="array" ref="AC22">INDEX(Drivers!$C$7:$AG$23,$G22,AC$9)</f>
        <v>24.492816141773368</v>
      </c>
      <c r="AD22" s="185" cm="1">
        <f t="array" ref="AD22">INDEX(Drivers!$C$7:$AG$23,$G22,AD$9)</f>
        <v>25.183509983468465</v>
      </c>
      <c r="AE22" s="185" cm="1">
        <f t="array" ref="AE22">INDEX(Drivers!$C$7:$AG$23,$G22,AE$9)</f>
        <v>25.866263399800989</v>
      </c>
      <c r="AF22" s="185" cm="1">
        <f t="array" ref="AF22">INDEX(Drivers!$C$7:$AG$23,$G22,AF$9)</f>
        <v>26.533759468340733</v>
      </c>
      <c r="AG22" s="185" cm="1">
        <f t="array" ref="AG22">INDEX(Drivers!$C$7:$AG$23,$G22,AG$9)</f>
        <v>27.156982136361467</v>
      </c>
      <c r="AH22" s="185" cm="1">
        <f t="array" ref="AH22">INDEX(Drivers!$C$7:$AG$23,$G22,AH$9)</f>
        <v>27.860161953993131</v>
      </c>
      <c r="AI22" s="185" cm="1">
        <f t="array" ref="AI22">INDEX(Drivers!$C$7:$AG$23,$G22,AI$9)</f>
        <v>28.590286255208085</v>
      </c>
      <c r="AJ22" s="185" cm="1">
        <f t="array" ref="AJ22">INDEX(Drivers!$C$7:$AG$23,$G22,AJ$9)</f>
        <v>29.309674537050952</v>
      </c>
      <c r="AK22" s="185" cm="1">
        <f t="array" ref="AK22">INDEX(Drivers!$C$7:$AG$23,$G22,AK$9)</f>
        <v>30.057342863301074</v>
      </c>
      <c r="AL22" s="185" cm="1">
        <f t="array" ref="AL22">INDEX(Drivers!$C$7:$AG$23,$G22,AL$9)</f>
        <v>30.851469239553378</v>
      </c>
      <c r="AM22" s="185" cm="1">
        <f t="array" ref="AM22">INDEX(Drivers!$C$7:$AG$23,$G22,AM$9)</f>
        <v>35.255029053924076</v>
      </c>
      <c r="AN22" s="185" cm="1">
        <f t="array" ref="AN22">INDEX(Drivers!$C$7:$AG$23,$G22,AN$9)</f>
        <v>40.176957246367792</v>
      </c>
      <c r="AO22" s="185">
        <f t="shared" si="5"/>
        <v>49.416050523503372</v>
      </c>
      <c r="AP22" s="185">
        <f t="shared" si="5"/>
        <v>58.741538530317712</v>
      </c>
    </row>
    <row r="23" spans="1:42">
      <c r="A23" s="185" t="s">
        <v>16</v>
      </c>
      <c r="B23" s="186" t="str">
        <f>B22</f>
        <v>PP</v>
      </c>
      <c r="C23" s="186" t="str">
        <f>C22</f>
        <v>Pulp &amp; Paper Products</v>
      </c>
      <c r="D23" s="185">
        <f>D22</f>
        <v>0</v>
      </c>
      <c r="F23" s="186" t="s">
        <v>301</v>
      </c>
      <c r="G23" s="185">
        <f>MATCH(B23,Drivers!$A$7:$A$23,0)</f>
        <v>13</v>
      </c>
      <c r="H23" s="186"/>
      <c r="I23" s="186"/>
      <c r="J23" s="185" cm="1">
        <f t="array" ref="J23">INDEX(Drivers!$C$7:$AG$23,$G23,J$9)</f>
        <v>17.781500762507015</v>
      </c>
      <c r="K23" s="185" cm="1">
        <f t="array" ref="K23">INDEX(Drivers!$C$7:$AG$23,$G23,K$9)</f>
        <v>18.231000000000002</v>
      </c>
      <c r="L23" s="185" cm="1">
        <f t="array" ref="L23">INDEX(Drivers!$C$7:$AG$23,$G23,L$9)</f>
        <v>18.620999999999999</v>
      </c>
      <c r="M23" s="185" cm="1">
        <f t="array" ref="M23">INDEX(Drivers!$C$7:$AG$23,$G23,M$9)</f>
        <v>18.835000000000001</v>
      </c>
      <c r="N23" s="185" cm="1">
        <f t="array" ref="N23">INDEX(Drivers!$C$7:$AG$23,$G23,N$9)</f>
        <v>19.187000000000001</v>
      </c>
      <c r="O23" s="185" cm="1">
        <f t="array" ref="O23">INDEX(Drivers!$C$7:$AG$23,$G23,O$9)</f>
        <v>19.315000000000001</v>
      </c>
      <c r="P23" s="185" cm="1">
        <f t="array" ref="P23">INDEX(Drivers!$C$7:$AG$23,$G23,P$9)</f>
        <v>19.638999999999999</v>
      </c>
      <c r="Q23" s="185" cm="1">
        <f t="array" ref="Q23">INDEX(Drivers!$C$7:$AG$23,$G23,Q$9)</f>
        <v>19.626000000000001</v>
      </c>
      <c r="R23" s="185" cm="1">
        <f t="array" ref="R23">INDEX(Drivers!$C$7:$AG$23,$G23,R$9)</f>
        <v>18.239999999999998</v>
      </c>
      <c r="S23" s="185" cm="1">
        <f t="array" ref="S23">INDEX(Drivers!$C$7:$AG$23,$G23,S$9)</f>
        <v>18.693484827153338</v>
      </c>
      <c r="T23" s="185" cm="1">
        <f t="array" ref="T23">INDEX(Drivers!$C$7:$AG$23,$G23,T$9)</f>
        <v>19.149837532194638</v>
      </c>
      <c r="U23" s="185" cm="1">
        <f t="array" ref="U23">INDEX(Drivers!$C$7:$AG$23,$G23,U$9)</f>
        <v>19.657661470314377</v>
      </c>
      <c r="V23" s="185" cm="1">
        <f t="array" ref="V23">INDEX(Drivers!$C$7:$AG$23,$G23,V$9)</f>
        <v>20.193443528988396</v>
      </c>
      <c r="W23" s="185" cm="1">
        <f t="array" ref="W23">INDEX(Drivers!$C$7:$AG$23,$G23,W$9)</f>
        <v>20.731792266643591</v>
      </c>
      <c r="X23" s="185" cm="1">
        <f t="array" ref="X23">INDEX(Drivers!$C$7:$AG$23,$G23,X$9)</f>
        <v>21.357440437664884</v>
      </c>
      <c r="Y23" s="185" cm="1">
        <f t="array" ref="Y23">INDEX(Drivers!$C$7:$AG$23,$G23,Y$9)</f>
        <v>21.962345388394901</v>
      </c>
      <c r="Z23" s="185" cm="1">
        <f t="array" ref="Z23">INDEX(Drivers!$C$7:$AG$23,$G23,Z$9)</f>
        <v>22.589786702619744</v>
      </c>
      <c r="AA23" s="185" cm="1">
        <f t="array" ref="AA23">INDEX(Drivers!$C$7:$AG$23,$G23,AA$9)</f>
        <v>23.242801804378885</v>
      </c>
      <c r="AB23" s="185" cm="1">
        <f t="array" ref="AB23">INDEX(Drivers!$C$7:$AG$23,$G23,AB$9)</f>
        <v>23.813447856027945</v>
      </c>
      <c r="AC23" s="185" cm="1">
        <f t="array" ref="AC23">INDEX(Drivers!$C$7:$AG$23,$G23,AC$9)</f>
        <v>24.492816141773368</v>
      </c>
      <c r="AD23" s="185" cm="1">
        <f t="array" ref="AD23">INDEX(Drivers!$C$7:$AG$23,$G23,AD$9)</f>
        <v>25.183509983468465</v>
      </c>
      <c r="AE23" s="185" cm="1">
        <f t="array" ref="AE23">INDEX(Drivers!$C$7:$AG$23,$G23,AE$9)</f>
        <v>25.866263399800989</v>
      </c>
      <c r="AF23" s="185" cm="1">
        <f t="array" ref="AF23">INDEX(Drivers!$C$7:$AG$23,$G23,AF$9)</f>
        <v>26.533759468340733</v>
      </c>
      <c r="AG23" s="185" cm="1">
        <f t="array" ref="AG23">INDEX(Drivers!$C$7:$AG$23,$G23,AG$9)</f>
        <v>27.156982136361467</v>
      </c>
      <c r="AH23" s="185" cm="1">
        <f t="array" ref="AH23">INDEX(Drivers!$C$7:$AG$23,$G23,AH$9)</f>
        <v>27.860161953993131</v>
      </c>
      <c r="AI23" s="185" cm="1">
        <f t="array" ref="AI23">INDEX(Drivers!$C$7:$AG$23,$G23,AI$9)</f>
        <v>28.590286255208085</v>
      </c>
      <c r="AJ23" s="185" cm="1">
        <f t="array" ref="AJ23">INDEX(Drivers!$C$7:$AG$23,$G23,AJ$9)</f>
        <v>29.309674537050952</v>
      </c>
      <c r="AK23" s="185" cm="1">
        <f t="array" ref="AK23">INDEX(Drivers!$C$7:$AG$23,$G23,AK$9)</f>
        <v>30.057342863301074</v>
      </c>
      <c r="AL23" s="185" cm="1">
        <f t="array" ref="AL23">INDEX(Drivers!$C$7:$AG$23,$G23,AL$9)</f>
        <v>30.851469239553378</v>
      </c>
      <c r="AM23" s="185" cm="1">
        <f t="array" ref="AM23">INDEX(Drivers!$C$7:$AG$23,$G23,AM$9)</f>
        <v>35.255029053924076</v>
      </c>
      <c r="AN23" s="185" cm="1">
        <f t="array" ref="AN23">INDEX(Drivers!$C$7:$AG$23,$G23,AN$9)</f>
        <v>40.176957246367792</v>
      </c>
      <c r="AO23" s="185">
        <f t="shared" si="5"/>
        <v>49.416050523503372</v>
      </c>
      <c r="AP23" s="185">
        <f t="shared" si="5"/>
        <v>58.741538530317712</v>
      </c>
    </row>
    <row r="24" spans="1:42">
      <c r="A24" s="185" t="s">
        <v>16</v>
      </c>
      <c r="B24" s="186" t="str">
        <f>[4]IND!B19</f>
        <v>OT</v>
      </c>
      <c r="C24" s="186" t="str">
        <f>[4]IND!A19</f>
        <v>Other</v>
      </c>
      <c r="D24" s="185">
        <f>[4]IND!M19</f>
        <v>1</v>
      </c>
      <c r="F24" s="186"/>
      <c r="G24" s="185">
        <f>MATCH(B24,Drivers!$A$7:$A$23,0)</f>
        <v>11</v>
      </c>
      <c r="H24" s="186"/>
      <c r="I24" s="186"/>
      <c r="J24" s="185" cm="1">
        <f t="array" ref="J24">INDEX(Drivers!$C$7:$AG$23,$G24,J$9)</f>
        <v>235.49802282756352</v>
      </c>
      <c r="K24" s="185" cm="1">
        <f t="array" ref="K24">INDEX(Drivers!$C$7:$AG$23,$G24,K$9)</f>
        <v>242.05600000000001</v>
      </c>
      <c r="L24" s="185" cm="1">
        <f t="array" ref="L24">INDEX(Drivers!$C$7:$AG$23,$G24,L$9)</f>
        <v>246.69399999999999</v>
      </c>
      <c r="M24" s="185" cm="1">
        <f t="array" ref="M24">INDEX(Drivers!$C$7:$AG$23,$G24,M$9)</f>
        <v>250.125</v>
      </c>
      <c r="N24" s="185" cm="1">
        <f t="array" ref="N24">INDEX(Drivers!$C$7:$AG$23,$G24,N$9)</f>
        <v>252.709</v>
      </c>
      <c r="O24" s="185" cm="1">
        <f t="array" ref="O24">INDEX(Drivers!$C$7:$AG$23,$G24,O$9)</f>
        <v>254.65</v>
      </c>
      <c r="P24" s="185" cm="1">
        <f t="array" ref="P24">INDEX(Drivers!$C$7:$AG$23,$G24,P$9)</f>
        <v>257.584</v>
      </c>
      <c r="Q24" s="185" cm="1">
        <f t="array" ref="Q24">INDEX(Drivers!$C$7:$AG$23,$G24,Q$9)</f>
        <v>257.30799999999999</v>
      </c>
      <c r="R24" s="185" cm="1">
        <f t="array" ref="R24">INDEX(Drivers!$C$7:$AG$23,$G24,R$9)</f>
        <v>233.197</v>
      </c>
      <c r="S24" s="185" cm="1">
        <f t="array" ref="S24">INDEX(Drivers!$C$7:$AG$23,$G24,S$9)</f>
        <v>239.311147620339</v>
      </c>
      <c r="T24" s="185" cm="1">
        <f t="array" ref="T24">INDEX(Drivers!$C$7:$AG$23,$G24,T$9)</f>
        <v>245.5279566232268</v>
      </c>
      <c r="U24" s="185" cm="1">
        <f t="array" ref="U24">INDEX(Drivers!$C$7:$AG$23,$G24,U$9)</f>
        <v>252.17156922220227</v>
      </c>
      <c r="V24" s="185" cm="1">
        <f t="array" ref="V24">INDEX(Drivers!$C$7:$AG$23,$G24,V$9)</f>
        <v>259.2458462414383</v>
      </c>
      <c r="W24" s="185" cm="1">
        <f t="array" ref="W24">INDEX(Drivers!$C$7:$AG$23,$G24,W$9)</f>
        <v>266.28626759214023</v>
      </c>
      <c r="X24" s="185" cm="1">
        <f t="array" ref="X24">INDEX(Drivers!$C$7:$AG$23,$G24,X$9)</f>
        <v>274.0568577557645</v>
      </c>
      <c r="Y24" s="185" cm="1">
        <f t="array" ref="Y24">INDEX(Drivers!$C$7:$AG$23,$G24,Y$9)</f>
        <v>281.96200344571417</v>
      </c>
      <c r="Z24" s="185" cm="1">
        <f t="array" ref="Z24">INDEX(Drivers!$C$7:$AG$23,$G24,Z$9)</f>
        <v>290.32204813684677</v>
      </c>
      <c r="AA24" s="185" cm="1">
        <f t="array" ref="AA24">INDEX(Drivers!$C$7:$AG$23,$G24,AA$9)</f>
        <v>298.71462448684076</v>
      </c>
      <c r="AB24" s="185" cm="1">
        <f t="array" ref="AB24">INDEX(Drivers!$C$7:$AG$23,$G24,AB$9)</f>
        <v>305.76468054543471</v>
      </c>
      <c r="AC24" s="185" cm="1">
        <f t="array" ref="AC24">INDEX(Drivers!$C$7:$AG$23,$G24,AC$9)</f>
        <v>314.59134178597935</v>
      </c>
      <c r="AD24" s="185" cm="1">
        <f t="array" ref="AD24">INDEX(Drivers!$C$7:$AG$23,$G24,AD$9)</f>
        <v>323.65990952631881</v>
      </c>
      <c r="AE24" s="185" cm="1">
        <f t="array" ref="AE24">INDEX(Drivers!$C$7:$AG$23,$G24,AE$9)</f>
        <v>332.82914999463492</v>
      </c>
      <c r="AF24" s="185" cm="1">
        <f t="array" ref="AF24">INDEX(Drivers!$C$7:$AG$23,$G24,AF$9)</f>
        <v>341.74661891729392</v>
      </c>
      <c r="AG24" s="185" cm="1">
        <f t="array" ref="AG24">INDEX(Drivers!$C$7:$AG$23,$G24,AG$9)</f>
        <v>351.32289162074625</v>
      </c>
      <c r="AH24" s="185" cm="1">
        <f t="array" ref="AH24">INDEX(Drivers!$C$7:$AG$23,$G24,AH$9)</f>
        <v>361.07019032867794</v>
      </c>
      <c r="AI24" s="185" cm="1">
        <f t="array" ref="AI24">INDEX(Drivers!$C$7:$AG$23,$G24,AI$9)</f>
        <v>371.16092547913934</v>
      </c>
      <c r="AJ24" s="185" cm="1">
        <f t="array" ref="AJ24">INDEX(Drivers!$C$7:$AG$23,$G24,AJ$9)</f>
        <v>381.10030818952805</v>
      </c>
      <c r="AK24" s="185" cm="1">
        <f t="array" ref="AK24">INDEX(Drivers!$C$7:$AG$23,$G24,AK$9)</f>
        <v>391.38151873152327</v>
      </c>
      <c r="AL24" s="185" cm="1">
        <f t="array" ref="AL24">INDEX(Drivers!$C$7:$AG$23,$G24,AL$9)</f>
        <v>402.27388315761033</v>
      </c>
      <c r="AM24" s="185" cm="1">
        <f t="array" ref="AM24">INDEX(Drivers!$C$7:$AG$23,$G24,AM$9)</f>
        <v>464.07019483390343</v>
      </c>
      <c r="AN24" s="185" cm="1">
        <f t="array" ref="AN24">INDEX(Drivers!$C$7:$AG$23,$G24,AN$9)</f>
        <v>533.90646291403743</v>
      </c>
      <c r="AO24" s="185">
        <f t="shared" si="5"/>
        <v>664.19904993649106</v>
      </c>
      <c r="AP24" s="185">
        <f t="shared" si="5"/>
        <v>795.8316296929188</v>
      </c>
    </row>
    <row r="25" spans="1:42">
      <c r="A25" s="185" t="s">
        <v>16</v>
      </c>
      <c r="B25" s="186"/>
    </row>
    <row r="26" spans="1:42" ht="15.75" thickBot="1">
      <c r="A26" s="185" t="s">
        <v>16</v>
      </c>
      <c r="B26" s="14" t="s">
        <v>291</v>
      </c>
      <c r="C26" s="14"/>
      <c r="D26" s="14"/>
      <c r="E26" s="14"/>
      <c r="F26" s="14"/>
    </row>
    <row r="27" spans="1:42">
      <c r="A27" s="185" t="s">
        <v>16</v>
      </c>
      <c r="B27" s="185" t="s">
        <v>9</v>
      </c>
      <c r="C27" s="185" t="s">
        <v>10</v>
      </c>
      <c r="D27" s="185" t="s">
        <v>281</v>
      </c>
      <c r="E27" s="185" t="s">
        <v>280</v>
      </c>
    </row>
    <row r="28" spans="1:42">
      <c r="A28" s="57" t="str">
        <f t="shared" ref="A28:A29" si="7">IF(D10,"*","")</f>
        <v>*</v>
      </c>
      <c r="B28" s="22" t="s">
        <v>288</v>
      </c>
      <c r="C28" s="23" t="s">
        <v>137</v>
      </c>
      <c r="D28" s="57">
        <f>F10</f>
        <v>0</v>
      </c>
      <c r="E28" s="23" t="s">
        <v>137</v>
      </c>
      <c r="F28" s="23" t="s">
        <v>137</v>
      </c>
      <c r="G28" s="23" t="s">
        <v>137</v>
      </c>
      <c r="H28" s="23" t="s">
        <v>137</v>
      </c>
      <c r="I28" s="22">
        <v>0</v>
      </c>
      <c r="J28" s="110">
        <v>0</v>
      </c>
      <c r="K28" s="185">
        <f t="shared" ref="K28:AP28" si="8">J28*K10/J10</f>
        <v>0</v>
      </c>
      <c r="L28" s="185">
        <f t="shared" si="8"/>
        <v>0</v>
      </c>
      <c r="M28" s="185">
        <f t="shared" si="8"/>
        <v>0</v>
      </c>
      <c r="N28" s="185">
        <f t="shared" si="8"/>
        <v>0</v>
      </c>
      <c r="O28" s="185">
        <f t="shared" si="8"/>
        <v>0</v>
      </c>
      <c r="P28" s="185">
        <f t="shared" si="8"/>
        <v>0</v>
      </c>
      <c r="Q28" s="185">
        <f t="shared" si="8"/>
        <v>0</v>
      </c>
      <c r="R28" s="185">
        <f t="shared" si="8"/>
        <v>0</v>
      </c>
      <c r="S28" s="185">
        <f t="shared" si="8"/>
        <v>0</v>
      </c>
      <c r="T28" s="185">
        <f t="shared" si="8"/>
        <v>0</v>
      </c>
      <c r="U28" s="185">
        <f t="shared" si="8"/>
        <v>0</v>
      </c>
      <c r="V28" s="185">
        <f t="shared" si="8"/>
        <v>0</v>
      </c>
      <c r="W28" s="185">
        <f t="shared" si="8"/>
        <v>0</v>
      </c>
      <c r="X28" s="185">
        <f t="shared" si="8"/>
        <v>0</v>
      </c>
      <c r="Y28" s="185">
        <f t="shared" si="8"/>
        <v>0</v>
      </c>
      <c r="Z28" s="185">
        <f t="shared" si="8"/>
        <v>0</v>
      </c>
      <c r="AA28" s="185">
        <f t="shared" si="8"/>
        <v>0</v>
      </c>
      <c r="AB28" s="185">
        <f t="shared" si="8"/>
        <v>0</v>
      </c>
      <c r="AC28" s="185">
        <f t="shared" si="8"/>
        <v>0</v>
      </c>
      <c r="AD28" s="185">
        <f t="shared" si="8"/>
        <v>0</v>
      </c>
      <c r="AE28" s="185">
        <f t="shared" si="8"/>
        <v>0</v>
      </c>
      <c r="AF28" s="185">
        <f t="shared" si="8"/>
        <v>0</v>
      </c>
      <c r="AG28" s="185">
        <f t="shared" si="8"/>
        <v>0</v>
      </c>
      <c r="AH28" s="185">
        <f t="shared" si="8"/>
        <v>0</v>
      </c>
      <c r="AI28" s="185">
        <f t="shared" si="8"/>
        <v>0</v>
      </c>
      <c r="AJ28" s="185">
        <f t="shared" si="8"/>
        <v>0</v>
      </c>
      <c r="AK28" s="185">
        <f t="shared" si="8"/>
        <v>0</v>
      </c>
      <c r="AL28" s="185">
        <f t="shared" si="8"/>
        <v>0</v>
      </c>
      <c r="AM28" s="185">
        <f t="shared" si="8"/>
        <v>0</v>
      </c>
      <c r="AN28" s="185">
        <f t="shared" si="8"/>
        <v>0</v>
      </c>
      <c r="AO28" s="185">
        <f t="shared" si="8"/>
        <v>0</v>
      </c>
      <c r="AP28" s="185">
        <f t="shared" si="8"/>
        <v>0</v>
      </c>
    </row>
    <row r="29" spans="1:42" s="361" customFormat="1">
      <c r="A29" s="57" t="str">
        <f t="shared" si="7"/>
        <v/>
      </c>
      <c r="B29" s="22" t="s">
        <v>288</v>
      </c>
      <c r="C29" s="23" t="s">
        <v>137</v>
      </c>
      <c r="D29" s="57" t="s">
        <v>712</v>
      </c>
      <c r="E29" s="23" t="s">
        <v>137</v>
      </c>
      <c r="F29" s="23" t="s">
        <v>137</v>
      </c>
      <c r="G29" s="23" t="s">
        <v>137</v>
      </c>
      <c r="H29" s="23" t="s">
        <v>137</v>
      </c>
      <c r="I29" s="22">
        <v>0</v>
      </c>
      <c r="J29" s="140">
        <f>[5]CommData_BASE!E8</f>
        <v>28</v>
      </c>
      <c r="K29" s="140">
        <f>[5]CommData_BASE!F8</f>
        <v>28</v>
      </c>
      <c r="L29" s="140">
        <f>[5]CommData_BASE!G8</f>
        <v>29</v>
      </c>
      <c r="M29" s="140">
        <f>[5]CommData_BASE!H8</f>
        <v>32</v>
      </c>
      <c r="N29" s="140">
        <f>[5]CommData_BASE!I8</f>
        <v>31</v>
      </c>
      <c r="O29" s="140">
        <f>[5]CommData_BASE!J8</f>
        <v>31</v>
      </c>
      <c r="P29" s="361">
        <f>O29*P11/O11</f>
        <v>30.822038664165241</v>
      </c>
      <c r="Q29" s="361">
        <f t="shared" ref="Q29:AP29" si="9">P29*Q11/P11</f>
        <v>30.425949170614519</v>
      </c>
      <c r="R29" s="361">
        <f t="shared" si="9"/>
        <v>27.947461005160321</v>
      </c>
      <c r="S29" s="361">
        <f t="shared" ref="S29:AC29" si="10">R29*(S11*S46)/(R11*R46)</f>
        <v>30.3378031559972</v>
      </c>
      <c r="T29" s="361">
        <f t="shared" si="10"/>
        <v>30.256341081063351</v>
      </c>
      <c r="U29" s="361">
        <f t="shared" si="10"/>
        <v>30.205286633823953</v>
      </c>
      <c r="V29" s="361">
        <f t="shared" si="10"/>
        <v>30.19494415024516</v>
      </c>
      <c r="W29" s="361">
        <f t="shared" si="10"/>
        <v>30.162926824564089</v>
      </c>
      <c r="X29" s="361">
        <f t="shared" si="10"/>
        <v>30.713483372625284</v>
      </c>
      <c r="Y29" s="361">
        <f t="shared" si="10"/>
        <v>31.26542285145246</v>
      </c>
      <c r="Z29" s="361">
        <f t="shared" si="10"/>
        <v>31.879622172794942</v>
      </c>
      <c r="AA29" s="361">
        <f t="shared" si="10"/>
        <v>32.598827153504253</v>
      </c>
      <c r="AB29" s="361">
        <f t="shared" si="10"/>
        <v>33.228410593998085</v>
      </c>
      <c r="AC29" s="361">
        <f t="shared" si="10"/>
        <v>34.04645427972563</v>
      </c>
      <c r="AD29" s="361">
        <f t="shared" si="9"/>
        <v>34.955701236241097</v>
      </c>
      <c r="AE29" s="361">
        <f t="shared" si="9"/>
        <v>35.873319250961003</v>
      </c>
      <c r="AF29" s="361">
        <f t="shared" si="9"/>
        <v>36.804681681959522</v>
      </c>
      <c r="AG29" s="361">
        <f t="shared" si="9"/>
        <v>37.949260998989203</v>
      </c>
      <c r="AH29" s="361">
        <f t="shared" si="9"/>
        <v>38.983429485829127</v>
      </c>
      <c r="AI29" s="361">
        <f t="shared" si="9"/>
        <v>40.032505732862944</v>
      </c>
      <c r="AJ29" s="361">
        <f t="shared" si="9"/>
        <v>41.047941823481345</v>
      </c>
      <c r="AK29" s="361">
        <f t="shared" si="9"/>
        <v>42.086539218827753</v>
      </c>
      <c r="AL29" s="361">
        <f t="shared" si="9"/>
        <v>43.175627101499934</v>
      </c>
      <c r="AM29" s="361">
        <f t="shared" si="9"/>
        <v>48.85038275724979</v>
      </c>
      <c r="AN29" s="361">
        <f t="shared" si="9"/>
        <v>54.999607327094772</v>
      </c>
      <c r="AO29" s="361">
        <f t="shared" si="9"/>
        <v>66.74450940034049</v>
      </c>
      <c r="AP29" s="361">
        <f t="shared" si="9"/>
        <v>78.568489625935186</v>
      </c>
    </row>
    <row r="30" spans="1:42">
      <c r="A30" s="57" t="str">
        <f t="shared" ref="A30:A42" si="11">IF(D12,"*","")</f>
        <v/>
      </c>
      <c r="B30" s="22" t="s">
        <v>288</v>
      </c>
      <c r="C30" s="23" t="s">
        <v>137</v>
      </c>
      <c r="D30" s="57" t="str">
        <f t="shared" ref="D30:D42" si="12">F12</f>
        <v>IFACR</v>
      </c>
      <c r="E30" s="23" t="s">
        <v>137</v>
      </c>
      <c r="F30" s="23" t="s">
        <v>137</v>
      </c>
      <c r="G30" s="23" t="s">
        <v>137</v>
      </c>
      <c r="H30" s="23" t="s">
        <v>137</v>
      </c>
      <c r="I30" s="22">
        <v>0</v>
      </c>
      <c r="J30" s="140">
        <f>[6]CommData_BASE!E8</f>
        <v>3.484</v>
      </c>
      <c r="K30" s="140">
        <f>[6]CommData_BASE!F8</f>
        <v>3.484</v>
      </c>
      <c r="L30" s="140">
        <f>[6]CommData_BASE!G8</f>
        <v>3.484</v>
      </c>
      <c r="M30" s="140">
        <f>[6]CommData_BASE!H8</f>
        <v>3.484</v>
      </c>
      <c r="N30" s="140">
        <f>[6]CommData_BASE!I8</f>
        <v>3.484</v>
      </c>
      <c r="O30" s="140">
        <f>[6]CommData_BASE!J8</f>
        <v>3.484</v>
      </c>
      <c r="P30" s="185">
        <f>O30*P12/O12</f>
        <v>3.4861605457176323</v>
      </c>
      <c r="Q30" s="185">
        <f>P30*Q12/P12</f>
        <v>3.4530321780472679</v>
      </c>
      <c r="R30" s="185">
        <f>Q30*R12/Q12</f>
        <v>3.0242838834148698</v>
      </c>
      <c r="S30" s="344">
        <f t="shared" ref="S30:AC30" si="13">R30*(S12*S47)/(R12*R47)</f>
        <v>3.3224174297442759</v>
      </c>
      <c r="T30" s="342">
        <f t="shared" si="13"/>
        <v>3.3347303651800821</v>
      </c>
      <c r="U30" s="344">
        <f t="shared" si="13"/>
        <v>3.353261875251992</v>
      </c>
      <c r="V30" s="344">
        <f t="shared" si="13"/>
        <v>3.3750429668278228</v>
      </c>
      <c r="W30" s="344">
        <f t="shared" si="13"/>
        <v>3.3985500967350513</v>
      </c>
      <c r="X30" s="344">
        <f t="shared" si="13"/>
        <v>3.4768746070652155</v>
      </c>
      <c r="Y30" s="344">
        <f t="shared" si="13"/>
        <v>3.5562656439393443</v>
      </c>
      <c r="Z30" s="344">
        <f t="shared" si="13"/>
        <v>3.6430247326327843</v>
      </c>
      <c r="AA30" s="344">
        <f t="shared" si="13"/>
        <v>3.7426383128966036</v>
      </c>
      <c r="AB30" s="344">
        <f t="shared" si="13"/>
        <v>3.8205616343010136</v>
      </c>
      <c r="AC30" s="344">
        <f t="shared" si="13"/>
        <v>3.9261741456426678</v>
      </c>
      <c r="AD30" s="344">
        <f t="shared" ref="AD30:AP30" si="14">AC30*(AD12*AD47)/(AC12*AC47)</f>
        <v>4.0425411883335194</v>
      </c>
      <c r="AE30" s="344">
        <f t="shared" si="14"/>
        <v>4.1495253680243547</v>
      </c>
      <c r="AF30" s="344">
        <f t="shared" si="14"/>
        <v>4.2614608331423334</v>
      </c>
      <c r="AG30" s="344">
        <f t="shared" si="14"/>
        <v>4.3977606597204755</v>
      </c>
      <c r="AH30" s="344">
        <f t="shared" si="14"/>
        <v>4.5003938719389094</v>
      </c>
      <c r="AI30" s="344">
        <f t="shared" si="14"/>
        <v>4.6065011546034187</v>
      </c>
      <c r="AJ30" s="344">
        <f t="shared" si="14"/>
        <v>4.7105739998637279</v>
      </c>
      <c r="AK30" s="344">
        <f t="shared" si="14"/>
        <v>4.8183320000638998</v>
      </c>
      <c r="AL30" s="344">
        <f t="shared" si="14"/>
        <v>4.9331474411463763</v>
      </c>
      <c r="AM30" s="344">
        <f t="shared" si="14"/>
        <v>5.5697615590136191</v>
      </c>
      <c r="AN30" s="344">
        <f t="shared" si="14"/>
        <v>6.2792405853086617</v>
      </c>
      <c r="AO30" s="344">
        <f t="shared" si="14"/>
        <v>7.6131895780662875</v>
      </c>
      <c r="AP30" s="344">
        <f t="shared" si="14"/>
        <v>8.9592827222285862</v>
      </c>
    </row>
    <row r="31" spans="1:42" s="361" customFormat="1">
      <c r="A31" s="57" t="str">
        <f t="shared" si="11"/>
        <v/>
      </c>
      <c r="B31" s="22" t="s">
        <v>288</v>
      </c>
      <c r="C31" s="23" t="s">
        <v>137</v>
      </c>
      <c r="D31" s="57" t="str">
        <f t="shared" si="12"/>
        <v>IFAMN</v>
      </c>
      <c r="E31" s="23" t="s">
        <v>137</v>
      </c>
      <c r="F31" s="23" t="s">
        <v>137</v>
      </c>
      <c r="G31" s="23" t="s">
        <v>137</v>
      </c>
      <c r="H31" s="23" t="s">
        <v>137</v>
      </c>
      <c r="I31" s="22">
        <v>0</v>
      </c>
      <c r="J31" s="140">
        <f>[7]CommData_BASE!$E$8</f>
        <v>0.4587</v>
      </c>
      <c r="K31" s="140">
        <f>J31</f>
        <v>0.4587</v>
      </c>
      <c r="L31" s="140">
        <f t="shared" ref="L31:N31" si="15">K31</f>
        <v>0.4587</v>
      </c>
      <c r="M31" s="140">
        <f t="shared" si="15"/>
        <v>0.4587</v>
      </c>
      <c r="N31" s="140">
        <f t="shared" si="15"/>
        <v>0.4587</v>
      </c>
      <c r="O31" s="140">
        <f>[7]CommData_BASE!$F$8</f>
        <v>0.4587</v>
      </c>
      <c r="P31" s="361">
        <f>O31*P13/O13</f>
        <v>0.45898445531592363</v>
      </c>
      <c r="Q31" s="361">
        <f>P31*Q13/P13</f>
        <v>0.45462280713842762</v>
      </c>
      <c r="R31" s="361">
        <f>Q31*R13/Q13</f>
        <v>0.39817423000068902</v>
      </c>
      <c r="S31" s="361">
        <f>R31*(S13*S49)/(R13*R49)</f>
        <v>0.40880953116079355</v>
      </c>
      <c r="T31" s="361">
        <f t="shared" ref="T31:AC31" si="16">S31*(T13*T47)/(S13*S47)</f>
        <v>0.41032458622812518</v>
      </c>
      <c r="U31" s="361">
        <f t="shared" si="16"/>
        <v>0.41260481082494299</v>
      </c>
      <c r="V31" s="361">
        <f t="shared" si="16"/>
        <v>0.41528488279770864</v>
      </c>
      <c r="W31" s="361">
        <f t="shared" si="16"/>
        <v>0.41817733654848538</v>
      </c>
      <c r="X31" s="361">
        <f t="shared" si="16"/>
        <v>0.42781483906692647</v>
      </c>
      <c r="Y31" s="361">
        <f t="shared" si="16"/>
        <v>0.43758357320379865</v>
      </c>
      <c r="Z31" s="361">
        <f t="shared" si="16"/>
        <v>0.44825891521686795</v>
      </c>
      <c r="AA31" s="361">
        <f t="shared" si="16"/>
        <v>0.46051594850844757</v>
      </c>
      <c r="AB31" s="361">
        <f t="shared" si="16"/>
        <v>0.47010408641208257</v>
      </c>
      <c r="AC31" s="361">
        <f t="shared" si="16"/>
        <v>0.48309926301444556</v>
      </c>
      <c r="AD31" s="361">
        <f t="shared" ref="AD31:AP31" si="17">AC31*(AD13*AD49)/(AC13*AC49)</f>
        <v>0.49741773959692509</v>
      </c>
      <c r="AE31" s="361">
        <f t="shared" si="17"/>
        <v>0.51058169423714583</v>
      </c>
      <c r="AF31" s="361">
        <f t="shared" si="17"/>
        <v>0.52435488378445338</v>
      </c>
      <c r="AG31" s="361">
        <f t="shared" si="17"/>
        <v>0.54112600583006465</v>
      </c>
      <c r="AH31" s="361">
        <f t="shared" si="17"/>
        <v>0.55375459216991352</v>
      </c>
      <c r="AI31" s="361">
        <f t="shared" si="17"/>
        <v>0.56681064830857963</v>
      </c>
      <c r="AJ31" s="361">
        <f t="shared" si="17"/>
        <v>0.57961637545669176</v>
      </c>
      <c r="AK31" s="361">
        <f t="shared" si="17"/>
        <v>0.5928755454653345</v>
      </c>
      <c r="AL31" s="361">
        <f t="shared" si="17"/>
        <v>0.60700310397701729</v>
      </c>
      <c r="AM31" s="361">
        <f t="shared" si="17"/>
        <v>0.6853358013454155</v>
      </c>
      <c r="AN31" s="361">
        <f t="shared" si="17"/>
        <v>0.77263422011467198</v>
      </c>
      <c r="AO31" s="361">
        <f t="shared" si="17"/>
        <v>0.93677104935218036</v>
      </c>
      <c r="AP31" s="361">
        <f t="shared" si="17"/>
        <v>1.1024021654898368</v>
      </c>
    </row>
    <row r="32" spans="1:42">
      <c r="A32" s="57" t="str">
        <f t="shared" si="11"/>
        <v/>
      </c>
      <c r="B32" s="22" t="s">
        <v>288</v>
      </c>
      <c r="C32" s="23" t="s">
        <v>137</v>
      </c>
      <c r="D32" s="57" t="str">
        <f t="shared" si="12"/>
        <v>IISCRS</v>
      </c>
      <c r="E32" s="23" t="s">
        <v>137</v>
      </c>
      <c r="F32" s="23" t="s">
        <v>137</v>
      </c>
      <c r="G32" s="23" t="s">
        <v>137</v>
      </c>
      <c r="H32" s="23" t="s">
        <v>137</v>
      </c>
      <c r="I32" s="22">
        <v>0</v>
      </c>
      <c r="J32" s="139">
        <f>'[8]I&amp;S SATIM input'!D18</f>
        <v>6.94</v>
      </c>
      <c r="K32" s="139">
        <f>'[8]I&amp;S SATIM input'!E18</f>
        <v>7.1</v>
      </c>
      <c r="L32" s="139">
        <f>'[8]I&amp;S SATIM input'!F18</f>
        <v>6.5</v>
      </c>
      <c r="M32" s="139">
        <f>'[8]I&amp;S SATIM input'!G18</f>
        <v>6.4000000000000012</v>
      </c>
      <c r="N32" s="139">
        <f>'[8]I&amp;S SATIM input'!H18</f>
        <v>6.0910000000000002</v>
      </c>
      <c r="O32" s="139">
        <f>'[8]I&amp;S SATIM input'!I18</f>
        <v>6.23</v>
      </c>
      <c r="P32" s="139">
        <f>'[8]I&amp;S SATIM input'!J18</f>
        <v>6.3</v>
      </c>
      <c r="Q32" s="139">
        <f>'[8]I&amp;S SATIM input'!K18</f>
        <v>6.1267974837582679</v>
      </c>
      <c r="R32" s="139">
        <f>'[8]I&amp;S SATIM input'!L18</f>
        <v>5.0030232389251985</v>
      </c>
      <c r="S32" s="185">
        <f t="shared" ref="S32:AP32" si="18">R32*S14/R14</f>
        <v>5.1366548374766143</v>
      </c>
      <c r="T32" s="185">
        <f t="shared" si="18"/>
        <v>5.2414154520620544</v>
      </c>
      <c r="U32" s="185">
        <f t="shared" si="18"/>
        <v>5.3596581029417614</v>
      </c>
      <c r="V32" s="185">
        <f t="shared" si="18"/>
        <v>5.4872513407296708</v>
      </c>
      <c r="W32" s="185">
        <f t="shared" si="18"/>
        <v>5.622165698749809</v>
      </c>
      <c r="X32" s="185">
        <f t="shared" si="18"/>
        <v>5.7517366518961692</v>
      </c>
      <c r="Y32" s="185">
        <f t="shared" si="18"/>
        <v>5.8830719424162989</v>
      </c>
      <c r="Z32" s="185">
        <f t="shared" si="18"/>
        <v>6.0265960802466187</v>
      </c>
      <c r="AA32" s="185">
        <f t="shared" si="18"/>
        <v>6.1913851927057619</v>
      </c>
      <c r="AB32" s="185">
        <f t="shared" si="18"/>
        <v>6.3202924655905734</v>
      </c>
      <c r="AC32" s="185">
        <f t="shared" si="18"/>
        <v>6.4950055113668608</v>
      </c>
      <c r="AD32" s="185">
        <f t="shared" si="18"/>
        <v>6.6875096020112732</v>
      </c>
      <c r="AE32" s="185">
        <f t="shared" si="18"/>
        <v>6.8644917762462612</v>
      </c>
      <c r="AF32" s="185">
        <f t="shared" si="18"/>
        <v>7.0496647807767774</v>
      </c>
      <c r="AG32" s="185">
        <f t="shared" si="18"/>
        <v>7.2751433489665915</v>
      </c>
      <c r="AH32" s="185">
        <f t="shared" si="18"/>
        <v>7.4449277890551233</v>
      </c>
      <c r="AI32" s="185">
        <f t="shared" si="18"/>
        <v>7.6204593269180076</v>
      </c>
      <c r="AJ32" s="185">
        <f t="shared" si="18"/>
        <v>7.7926253283419458</v>
      </c>
      <c r="AK32" s="185">
        <f t="shared" si="18"/>
        <v>7.9708876211571376</v>
      </c>
      <c r="AL32" s="185">
        <f t="shared" si="18"/>
        <v>8.1608249227025418</v>
      </c>
      <c r="AM32" s="185">
        <f t="shared" si="18"/>
        <v>9.2139652192812296</v>
      </c>
      <c r="AN32" s="185">
        <f t="shared" si="18"/>
        <v>10.387644739100697</v>
      </c>
      <c r="AO32" s="185">
        <f t="shared" si="18"/>
        <v>12.594374684958678</v>
      </c>
      <c r="AP32" s="185">
        <f t="shared" si="18"/>
        <v>14.821194501356858</v>
      </c>
    </row>
    <row r="33" spans="1:42">
      <c r="A33" s="57" t="str">
        <f t="shared" si="11"/>
        <v>*</v>
      </c>
      <c r="B33" s="22" t="s">
        <v>288</v>
      </c>
      <c r="C33" s="23" t="s">
        <v>137</v>
      </c>
      <c r="D33" s="57">
        <f t="shared" si="12"/>
        <v>0</v>
      </c>
      <c r="E33" s="23" t="s">
        <v>137</v>
      </c>
      <c r="F33" s="23" t="s">
        <v>137</v>
      </c>
      <c r="G33" s="23" t="s">
        <v>137</v>
      </c>
      <c r="H33" s="23" t="s">
        <v>137</v>
      </c>
      <c r="I33" s="22">
        <v>0</v>
      </c>
      <c r="J33" s="110">
        <v>0</v>
      </c>
      <c r="K33" s="185">
        <f t="shared" ref="K33:R34" si="19">J33*K15/J15</f>
        <v>0</v>
      </c>
      <c r="L33" s="185">
        <f t="shared" si="19"/>
        <v>0</v>
      </c>
      <c r="M33" s="185">
        <f t="shared" si="19"/>
        <v>0</v>
      </c>
      <c r="N33" s="185">
        <f t="shared" si="19"/>
        <v>0</v>
      </c>
      <c r="O33" s="185">
        <f t="shared" si="19"/>
        <v>0</v>
      </c>
      <c r="P33" s="185">
        <f t="shared" si="19"/>
        <v>0</v>
      </c>
      <c r="Q33" s="185">
        <f t="shared" si="19"/>
        <v>0</v>
      </c>
      <c r="R33" s="185">
        <f t="shared" si="19"/>
        <v>0</v>
      </c>
      <c r="S33" s="185">
        <f t="shared" ref="S33:AP33" si="20">R33*S15/R15</f>
        <v>0</v>
      </c>
      <c r="T33" s="185">
        <f t="shared" si="20"/>
        <v>0</v>
      </c>
      <c r="U33" s="185">
        <f t="shared" si="20"/>
        <v>0</v>
      </c>
      <c r="V33" s="185">
        <f t="shared" si="20"/>
        <v>0</v>
      </c>
      <c r="W33" s="185">
        <f t="shared" si="20"/>
        <v>0</v>
      </c>
      <c r="X33" s="185">
        <f t="shared" si="20"/>
        <v>0</v>
      </c>
      <c r="Y33" s="185">
        <f t="shared" si="20"/>
        <v>0</v>
      </c>
      <c r="Z33" s="185">
        <f t="shared" si="20"/>
        <v>0</v>
      </c>
      <c r="AA33" s="185">
        <f t="shared" si="20"/>
        <v>0</v>
      </c>
      <c r="AB33" s="185">
        <f t="shared" si="20"/>
        <v>0</v>
      </c>
      <c r="AC33" s="185">
        <f t="shared" si="20"/>
        <v>0</v>
      </c>
      <c r="AD33" s="185">
        <f t="shared" si="20"/>
        <v>0</v>
      </c>
      <c r="AE33" s="185">
        <f t="shared" si="20"/>
        <v>0</v>
      </c>
      <c r="AF33" s="185">
        <f t="shared" si="20"/>
        <v>0</v>
      </c>
      <c r="AG33" s="185">
        <f t="shared" si="20"/>
        <v>0</v>
      </c>
      <c r="AH33" s="185">
        <f t="shared" si="20"/>
        <v>0</v>
      </c>
      <c r="AI33" s="185">
        <f t="shared" si="20"/>
        <v>0</v>
      </c>
      <c r="AJ33" s="185">
        <f t="shared" si="20"/>
        <v>0</v>
      </c>
      <c r="AK33" s="185">
        <f t="shared" si="20"/>
        <v>0</v>
      </c>
      <c r="AL33" s="185">
        <f t="shared" si="20"/>
        <v>0</v>
      </c>
      <c r="AM33" s="185">
        <f t="shared" si="20"/>
        <v>0</v>
      </c>
      <c r="AN33" s="185">
        <f t="shared" si="20"/>
        <v>0</v>
      </c>
      <c r="AO33" s="185">
        <f t="shared" si="20"/>
        <v>0</v>
      </c>
      <c r="AP33" s="185">
        <f t="shared" si="20"/>
        <v>0</v>
      </c>
    </row>
    <row r="34" spans="1:42">
      <c r="A34" s="57" t="str">
        <f t="shared" si="11"/>
        <v>*</v>
      </c>
      <c r="B34" s="22" t="s">
        <v>288</v>
      </c>
      <c r="C34" s="23" t="s">
        <v>137</v>
      </c>
      <c r="D34" s="57">
        <f t="shared" si="12"/>
        <v>0</v>
      </c>
      <c r="E34" s="23" t="s">
        <v>137</v>
      </c>
      <c r="F34" s="23" t="s">
        <v>137</v>
      </c>
      <c r="G34" s="23" t="s">
        <v>137</v>
      </c>
      <c r="H34" s="23" t="s">
        <v>137</v>
      </c>
      <c r="I34" s="22">
        <v>0</v>
      </c>
      <c r="J34" s="110">
        <v>0</v>
      </c>
      <c r="K34" s="185">
        <f t="shared" si="19"/>
        <v>0</v>
      </c>
      <c r="L34" s="185">
        <f t="shared" si="19"/>
        <v>0</v>
      </c>
      <c r="M34" s="185">
        <f t="shared" si="19"/>
        <v>0</v>
      </c>
      <c r="N34" s="185">
        <f t="shared" si="19"/>
        <v>0</v>
      </c>
      <c r="O34" s="185">
        <f t="shared" si="19"/>
        <v>0</v>
      </c>
      <c r="P34" s="185">
        <f t="shared" si="19"/>
        <v>0</v>
      </c>
      <c r="Q34" s="185">
        <f t="shared" si="19"/>
        <v>0</v>
      </c>
      <c r="R34" s="185">
        <f t="shared" si="19"/>
        <v>0</v>
      </c>
      <c r="S34" s="185">
        <f t="shared" ref="S34:AP34" si="21">R34*S16/R16</f>
        <v>0</v>
      </c>
      <c r="T34" s="185">
        <f t="shared" si="21"/>
        <v>0</v>
      </c>
      <c r="U34" s="185">
        <f t="shared" si="21"/>
        <v>0</v>
      </c>
      <c r="V34" s="185">
        <f t="shared" si="21"/>
        <v>0</v>
      </c>
      <c r="W34" s="185">
        <f t="shared" si="21"/>
        <v>0</v>
      </c>
      <c r="X34" s="185">
        <f t="shared" si="21"/>
        <v>0</v>
      </c>
      <c r="Y34" s="185">
        <f t="shared" si="21"/>
        <v>0</v>
      </c>
      <c r="Z34" s="185">
        <f t="shared" si="21"/>
        <v>0</v>
      </c>
      <c r="AA34" s="185">
        <f t="shared" si="21"/>
        <v>0</v>
      </c>
      <c r="AB34" s="185">
        <f t="shared" si="21"/>
        <v>0</v>
      </c>
      <c r="AC34" s="185">
        <f t="shared" si="21"/>
        <v>0</v>
      </c>
      <c r="AD34" s="185">
        <f t="shared" si="21"/>
        <v>0</v>
      </c>
      <c r="AE34" s="185">
        <f t="shared" si="21"/>
        <v>0</v>
      </c>
      <c r="AF34" s="185">
        <f t="shared" si="21"/>
        <v>0</v>
      </c>
      <c r="AG34" s="185">
        <f t="shared" si="21"/>
        <v>0</v>
      </c>
      <c r="AH34" s="185">
        <f t="shared" si="21"/>
        <v>0</v>
      </c>
      <c r="AI34" s="185">
        <f t="shared" si="21"/>
        <v>0</v>
      </c>
      <c r="AJ34" s="185">
        <f t="shared" si="21"/>
        <v>0</v>
      </c>
      <c r="AK34" s="185">
        <f t="shared" si="21"/>
        <v>0</v>
      </c>
      <c r="AL34" s="185">
        <f t="shared" si="21"/>
        <v>0</v>
      </c>
      <c r="AM34" s="185">
        <f t="shared" si="21"/>
        <v>0</v>
      </c>
      <c r="AN34" s="185">
        <f t="shared" si="21"/>
        <v>0</v>
      </c>
      <c r="AO34" s="185">
        <f t="shared" si="21"/>
        <v>0</v>
      </c>
      <c r="AP34" s="185">
        <f t="shared" si="21"/>
        <v>0</v>
      </c>
    </row>
    <row r="35" spans="1:42">
      <c r="A35" s="57" t="str">
        <f t="shared" si="11"/>
        <v/>
      </c>
      <c r="B35" s="22" t="s">
        <v>288</v>
      </c>
      <c r="C35" s="23" t="s">
        <v>137</v>
      </c>
      <c r="D35" s="57" t="str">
        <f t="shared" si="12"/>
        <v>INMCEM</v>
      </c>
      <c r="E35" s="23" t="s">
        <v>137</v>
      </c>
      <c r="F35" s="23" t="s">
        <v>137</v>
      </c>
      <c r="G35" s="23" t="s">
        <v>137</v>
      </c>
      <c r="H35" s="23" t="s">
        <v>137</v>
      </c>
      <c r="I35" s="22">
        <v>0</v>
      </c>
      <c r="J35" s="110">
        <f>'[9]NMM-TSData'!J14</f>
        <v>14.27</v>
      </c>
      <c r="K35" s="110">
        <f>'[9]NMM-TSData'!K14</f>
        <v>14.368</v>
      </c>
      <c r="L35" s="110">
        <f>'[9]NMM-TSData'!L14</f>
        <v>14.465999999999999</v>
      </c>
      <c r="M35" s="110">
        <f>'[9]NMM-TSData'!M14</f>
        <v>14.564</v>
      </c>
      <c r="N35" s="110">
        <f>'[9]NMM-TSData'!N14</f>
        <v>14.662000000000001</v>
      </c>
      <c r="O35" s="110">
        <f>'[9]NMM-TSData'!O14</f>
        <v>14.759960880300349</v>
      </c>
      <c r="P35" s="185">
        <f t="shared" ref="P35:R42" si="22">O35*P17/O17</f>
        <v>14.959887414756098</v>
      </c>
      <c r="Q35" s="185">
        <f t="shared" si="22"/>
        <v>14.975266378945001</v>
      </c>
      <c r="R35" s="185">
        <f t="shared" si="22"/>
        <v>13.744949243832703</v>
      </c>
      <c r="S35" s="185">
        <f t="shared" ref="S35:AP35" si="23">R35*S17/R17</f>
        <v>14.088548874997191</v>
      </c>
      <c r="T35" s="185">
        <f t="shared" si="23"/>
        <v>14.441168896859159</v>
      </c>
      <c r="U35" s="185">
        <f t="shared" si="23"/>
        <v>14.824338388098454</v>
      </c>
      <c r="V35" s="185">
        <f t="shared" si="23"/>
        <v>15.235486563785413</v>
      </c>
      <c r="W35" s="185">
        <f t="shared" si="23"/>
        <v>15.648932865223948</v>
      </c>
      <c r="X35" s="185">
        <f t="shared" si="23"/>
        <v>16.103867506137554</v>
      </c>
      <c r="Y35" s="185">
        <f t="shared" si="23"/>
        <v>16.562182607346163</v>
      </c>
      <c r="Z35" s="185">
        <f t="shared" si="23"/>
        <v>17.050473551323904</v>
      </c>
      <c r="AA35" s="185">
        <f t="shared" si="23"/>
        <v>17.562064861224954</v>
      </c>
      <c r="AB35" s="185">
        <f t="shared" si="23"/>
        <v>17.979187882410312</v>
      </c>
      <c r="AC35" s="185">
        <f t="shared" si="23"/>
        <v>18.49566676044935</v>
      </c>
      <c r="AD35" s="185">
        <f t="shared" si="23"/>
        <v>19.024460171058582</v>
      </c>
      <c r="AE35" s="185">
        <f t="shared" si="23"/>
        <v>19.560572448949781</v>
      </c>
      <c r="AF35" s="185">
        <f t="shared" si="23"/>
        <v>20.080054570989716</v>
      </c>
      <c r="AG35" s="185">
        <f t="shared" si="23"/>
        <v>20.634977732880913</v>
      </c>
      <c r="AH35" s="185">
        <f t="shared" si="23"/>
        <v>21.205662596418517</v>
      </c>
      <c r="AI35" s="185">
        <f t="shared" si="23"/>
        <v>21.794990982890486</v>
      </c>
      <c r="AJ35" s="185">
        <f t="shared" si="23"/>
        <v>22.374208305979646</v>
      </c>
      <c r="AK35" s="185">
        <f t="shared" si="23"/>
        <v>22.973779914230878</v>
      </c>
      <c r="AL35" s="185">
        <f t="shared" si="23"/>
        <v>23.609338127915166</v>
      </c>
      <c r="AM35" s="185">
        <f t="shared" si="23"/>
        <v>27.253819143662589</v>
      </c>
      <c r="AN35" s="185">
        <f t="shared" si="23"/>
        <v>31.37109702992133</v>
      </c>
      <c r="AO35" s="185">
        <f t="shared" si="23"/>
        <v>39.054056453509091</v>
      </c>
      <c r="AP35" s="185">
        <f t="shared" si="23"/>
        <v>46.815815355515227</v>
      </c>
    </row>
    <row r="36" spans="1:42">
      <c r="A36" s="57" t="str">
        <f t="shared" si="11"/>
        <v/>
      </c>
      <c r="B36" s="22" t="s">
        <v>288</v>
      </c>
      <c r="C36" s="23" t="s">
        <v>137</v>
      </c>
      <c r="D36" s="57" t="str">
        <f t="shared" si="12"/>
        <v>INMLIM</v>
      </c>
      <c r="E36" s="23" t="s">
        <v>137</v>
      </c>
      <c r="F36" s="23" t="s">
        <v>137</v>
      </c>
      <c r="G36" s="23" t="s">
        <v>137</v>
      </c>
      <c r="H36" s="23" t="s">
        <v>137</v>
      </c>
      <c r="I36" s="22">
        <v>0</v>
      </c>
      <c r="J36" s="139">
        <f>'[9]NMM-TSData'!J16</f>
        <v>1.2</v>
      </c>
      <c r="K36" s="139">
        <f>'[9]NMM-TSData'!K16</f>
        <v>1.1733333333333333</v>
      </c>
      <c r="L36" s="139">
        <f>'[9]NMM-TSData'!L16</f>
        <v>1.1466666666666667</v>
      </c>
      <c r="M36" s="139">
        <f>'[9]NMM-TSData'!M16</f>
        <v>1.1200000000000001</v>
      </c>
      <c r="N36" s="139">
        <f>'[9]NMM-TSData'!N16</f>
        <v>1.1200000000000001</v>
      </c>
      <c r="O36" s="139">
        <f>'[9]NMM-TSData'!O16</f>
        <v>1.3591716472036741</v>
      </c>
      <c r="P36" s="185">
        <f t="shared" si="22"/>
        <v>1.3775818909271935</v>
      </c>
      <c r="Q36" s="185">
        <f t="shared" si="22"/>
        <v>1.3789980635213104</v>
      </c>
      <c r="R36" s="185">
        <f t="shared" si="22"/>
        <v>1.26570425599196</v>
      </c>
      <c r="S36" s="185">
        <f t="shared" ref="S36:AP36" si="24">R36*S18/R18</f>
        <v>1.2973446431485218</v>
      </c>
      <c r="T36" s="185">
        <f t="shared" si="24"/>
        <v>1.3298156733794213</v>
      </c>
      <c r="U36" s="185">
        <f t="shared" si="24"/>
        <v>1.3650998528423217</v>
      </c>
      <c r="V36" s="185">
        <f t="shared" si="24"/>
        <v>1.4029604506938425</v>
      </c>
      <c r="W36" s="185">
        <f t="shared" si="24"/>
        <v>1.4410326715563306</v>
      </c>
      <c r="X36" s="185">
        <f t="shared" si="24"/>
        <v>1.4829253479851572</v>
      </c>
      <c r="Y36" s="185">
        <f t="shared" si="24"/>
        <v>1.5251293142490123</v>
      </c>
      <c r="Z36" s="185">
        <f t="shared" si="24"/>
        <v>1.5700936073134095</v>
      </c>
      <c r="AA36" s="185">
        <f t="shared" si="24"/>
        <v>1.617203515599233</v>
      </c>
      <c r="AB36" s="185">
        <f t="shared" si="24"/>
        <v>1.6556143073614085</v>
      </c>
      <c r="AC36" s="185">
        <f t="shared" si="24"/>
        <v>1.7031742875743059</v>
      </c>
      <c r="AD36" s="185">
        <f t="shared" si="24"/>
        <v>1.7518682520608553</v>
      </c>
      <c r="AE36" s="185">
        <f t="shared" si="24"/>
        <v>1.8012361747631453</v>
      </c>
      <c r="AF36" s="185">
        <f t="shared" si="24"/>
        <v>1.8490727088320293</v>
      </c>
      <c r="AG36" s="185">
        <f t="shared" si="24"/>
        <v>1.9001728326152694</v>
      </c>
      <c r="AH36" s="185">
        <f t="shared" si="24"/>
        <v>1.9527243733882436</v>
      </c>
      <c r="AI36" s="185">
        <f t="shared" si="24"/>
        <v>2.0069927037910738</v>
      </c>
      <c r="AJ36" s="185">
        <f t="shared" si="24"/>
        <v>2.0603299564773407</v>
      </c>
      <c r="AK36" s="185">
        <f t="shared" si="24"/>
        <v>2.1155415344084876</v>
      </c>
      <c r="AL36" s="185">
        <f t="shared" si="24"/>
        <v>2.1740669404845989</v>
      </c>
      <c r="AM36" s="185">
        <f t="shared" si="24"/>
        <v>2.509669135202282</v>
      </c>
      <c r="AN36" s="185">
        <f t="shared" si="24"/>
        <v>2.8888088505473593</v>
      </c>
      <c r="AO36" s="185">
        <f t="shared" si="24"/>
        <v>3.5962945071722348</v>
      </c>
      <c r="AP36" s="185">
        <f t="shared" si="24"/>
        <v>4.3110364172349929</v>
      </c>
    </row>
    <row r="37" spans="1:42">
      <c r="A37" s="57" t="str">
        <f t="shared" si="11"/>
        <v/>
      </c>
      <c r="B37" s="22" t="s">
        <v>288</v>
      </c>
      <c r="C37" s="23" t="s">
        <v>137</v>
      </c>
      <c r="D37" s="57" t="str">
        <f t="shared" si="12"/>
        <v>INMGLA</v>
      </c>
      <c r="E37" s="23" t="s">
        <v>137</v>
      </c>
      <c r="F37" s="23" t="s">
        <v>137</v>
      </c>
      <c r="G37" s="23" t="s">
        <v>137</v>
      </c>
      <c r="H37" s="23" t="s">
        <v>137</v>
      </c>
      <c r="I37" s="22">
        <v>0</v>
      </c>
      <c r="J37" s="110">
        <f>'[9]NMM-TSData'!J15</f>
        <v>1.27</v>
      </c>
      <c r="K37" s="110">
        <f>'[9]NMM-TSData'!K15</f>
        <v>1.2484871200000001</v>
      </c>
      <c r="L37" s="110">
        <f>'[9]NMM-TSData'!L15</f>
        <v>1.2269742400000001</v>
      </c>
      <c r="M37" s="110">
        <f>'[9]NMM-TSData'!M15</f>
        <v>1.2054613600000001</v>
      </c>
      <c r="N37" s="110">
        <f>'[9]NMM-TSData'!N15</f>
        <v>1.1839484800000002</v>
      </c>
      <c r="O37" s="110">
        <f>'[9]NMM-TSData'!O15</f>
        <v>1.1624356</v>
      </c>
      <c r="P37" s="185">
        <f t="shared" si="22"/>
        <v>1.1781810157853607</v>
      </c>
      <c r="Q37" s="185">
        <f t="shared" si="22"/>
        <v>1.1793922016150038</v>
      </c>
      <c r="R37" s="185">
        <f t="shared" si="22"/>
        <v>1.082497335243553</v>
      </c>
      <c r="S37" s="185">
        <f t="shared" ref="S37:AP37" si="25">R37*S19/R19</f>
        <v>1.1095578706102525</v>
      </c>
      <c r="T37" s="185">
        <f t="shared" si="25"/>
        <v>1.1373288159406165</v>
      </c>
      <c r="U37" s="185">
        <f t="shared" si="25"/>
        <v>1.1675057155315169</v>
      </c>
      <c r="V37" s="185">
        <f t="shared" si="25"/>
        <v>1.1998861046239744</v>
      </c>
      <c r="W37" s="185">
        <f t="shared" si="25"/>
        <v>1.2324474849269487</v>
      </c>
      <c r="X37" s="185">
        <f t="shared" si="25"/>
        <v>1.2682763212334873</v>
      </c>
      <c r="Y37" s="185">
        <f t="shared" si="25"/>
        <v>1.304371389098711</v>
      </c>
      <c r="Z37" s="185">
        <f t="shared" si="25"/>
        <v>1.3428272346826176</v>
      </c>
      <c r="AA37" s="185">
        <f t="shared" si="25"/>
        <v>1.3831181240760526</v>
      </c>
      <c r="AB37" s="185">
        <f t="shared" si="25"/>
        <v>1.4159690681495267</v>
      </c>
      <c r="AC37" s="185">
        <f t="shared" si="25"/>
        <v>1.4566448828992755</v>
      </c>
      <c r="AD37" s="185">
        <f t="shared" si="25"/>
        <v>1.4982905410770011</v>
      </c>
      <c r="AE37" s="185">
        <f t="shared" si="25"/>
        <v>1.5405126040263399</v>
      </c>
      <c r="AF37" s="185">
        <f t="shared" si="25"/>
        <v>1.5814249422852256</v>
      </c>
      <c r="AG37" s="185">
        <f t="shared" si="25"/>
        <v>1.6251284753689641</v>
      </c>
      <c r="AH37" s="185">
        <f t="shared" si="25"/>
        <v>1.6700733371566838</v>
      </c>
      <c r="AI37" s="185">
        <f t="shared" si="25"/>
        <v>1.7164864883893471</v>
      </c>
      <c r="AJ37" s="185">
        <f t="shared" si="25"/>
        <v>1.7621033326314062</v>
      </c>
      <c r="AK37" s="185">
        <f t="shared" si="25"/>
        <v>1.8093231991224279</v>
      </c>
      <c r="AL37" s="185">
        <f t="shared" si="25"/>
        <v>1.8593772270057314</v>
      </c>
      <c r="AM37" s="185">
        <f t="shared" si="25"/>
        <v>2.1464020037368985</v>
      </c>
      <c r="AN37" s="185">
        <f t="shared" si="25"/>
        <v>2.4706623746751255</v>
      </c>
      <c r="AO37" s="185">
        <f t="shared" si="25"/>
        <v>3.0757415899766882</v>
      </c>
      <c r="AP37" s="185">
        <f t="shared" si="25"/>
        <v>3.6870267376460806</v>
      </c>
    </row>
    <row r="38" spans="1:42">
      <c r="A38" s="57" t="str">
        <f t="shared" si="11"/>
        <v/>
      </c>
      <c r="B38" s="22" t="s">
        <v>288</v>
      </c>
      <c r="C38" s="23" t="s">
        <v>137</v>
      </c>
      <c r="D38" s="57" t="str">
        <f t="shared" si="12"/>
        <v>INMBRI</v>
      </c>
      <c r="E38" s="23" t="s">
        <v>137</v>
      </c>
      <c r="F38" s="23" t="s">
        <v>137</v>
      </c>
      <c r="G38" s="23" t="s">
        <v>137</v>
      </c>
      <c r="H38" s="23" t="s">
        <v>137</v>
      </c>
      <c r="I38" s="22">
        <v>0</v>
      </c>
      <c r="J38" s="140">
        <f>'[9]NMM-TSData'!J13</f>
        <v>3.2959999999999998</v>
      </c>
      <c r="K38" s="140">
        <f>'[9]NMM-TSData'!K13</f>
        <v>4.5590000000000002</v>
      </c>
      <c r="L38" s="140">
        <f>'[9]NMM-TSData'!L13</f>
        <v>5.8220999999999998</v>
      </c>
      <c r="M38" s="140">
        <f>'[9]NMM-TSData'!M13</f>
        <v>7.0850999999999997</v>
      </c>
      <c r="N38" s="140">
        <f>'[9]NMM-TSData'!N13</f>
        <v>8.3482000000000003</v>
      </c>
      <c r="O38" s="140">
        <f>'[9]NMM-TSData'!O13</f>
        <v>9.6111784370000013</v>
      </c>
      <c r="P38" s="185">
        <f t="shared" si="22"/>
        <v>9.7413637140836169</v>
      </c>
      <c r="Q38" s="185">
        <f t="shared" si="22"/>
        <v>9.7513779661669719</v>
      </c>
      <c r="R38" s="185">
        <f t="shared" si="22"/>
        <v>8.9502377994985682</v>
      </c>
      <c r="S38" s="185">
        <f t="shared" ref="S38:AP38" si="26">R38*S20/R20</f>
        <v>9.1739780514403524</v>
      </c>
      <c r="T38" s="185">
        <f t="shared" si="26"/>
        <v>9.4035920712916869</v>
      </c>
      <c r="U38" s="185">
        <f t="shared" si="26"/>
        <v>9.6530988539844884</v>
      </c>
      <c r="V38" s="185">
        <f t="shared" si="26"/>
        <v>9.9208243928677575</v>
      </c>
      <c r="W38" s="185">
        <f t="shared" si="26"/>
        <v>10.190046392131118</v>
      </c>
      <c r="X38" s="185">
        <f t="shared" si="26"/>
        <v>10.486284169890338</v>
      </c>
      <c r="Y38" s="185">
        <f t="shared" si="26"/>
        <v>10.784723187026675</v>
      </c>
      <c r="Z38" s="185">
        <f t="shared" si="26"/>
        <v>11.102681441103412</v>
      </c>
      <c r="AA38" s="185">
        <f t="shared" si="26"/>
        <v>11.435812091391252</v>
      </c>
      <c r="AB38" s="185">
        <f t="shared" si="26"/>
        <v>11.707428243988495</v>
      </c>
      <c r="AC38" s="185">
        <f t="shared" si="26"/>
        <v>12.043741510401011</v>
      </c>
      <c r="AD38" s="185">
        <f t="shared" si="26"/>
        <v>12.388073576514978</v>
      </c>
      <c r="AE38" s="185">
        <f t="shared" si="26"/>
        <v>12.737171437062559</v>
      </c>
      <c r="AF38" s="185">
        <f t="shared" si="26"/>
        <v>13.075440312586547</v>
      </c>
      <c r="AG38" s="185">
        <f t="shared" si="26"/>
        <v>13.43678717326007</v>
      </c>
      <c r="AH38" s="185">
        <f t="shared" si="26"/>
        <v>13.808397511474144</v>
      </c>
      <c r="AI38" s="185">
        <f t="shared" si="26"/>
        <v>14.192147870049357</v>
      </c>
      <c r="AJ38" s="185">
        <f t="shared" si="26"/>
        <v>14.569314252207011</v>
      </c>
      <c r="AK38" s="185">
        <f t="shared" si="26"/>
        <v>14.959734644198212</v>
      </c>
      <c r="AL38" s="185">
        <f t="shared" si="26"/>
        <v>15.373588274865583</v>
      </c>
      <c r="AM38" s="185">
        <f t="shared" si="26"/>
        <v>17.746748856839613</v>
      </c>
      <c r="AN38" s="185">
        <f t="shared" si="26"/>
        <v>20.427778485607956</v>
      </c>
      <c r="AO38" s="185">
        <f t="shared" si="26"/>
        <v>25.430657188551379</v>
      </c>
      <c r="AP38" s="185">
        <f t="shared" si="26"/>
        <v>30.484847399293738</v>
      </c>
    </row>
    <row r="39" spans="1:42">
      <c r="A39" s="57" t="str">
        <f t="shared" si="11"/>
        <v>*</v>
      </c>
      <c r="B39" s="22" t="s">
        <v>288</v>
      </c>
      <c r="C39" s="23" t="s">
        <v>137</v>
      </c>
      <c r="D39" s="57">
        <f t="shared" si="12"/>
        <v>0</v>
      </c>
      <c r="E39" s="23" t="s">
        <v>137</v>
      </c>
      <c r="F39" s="23" t="s">
        <v>137</v>
      </c>
      <c r="G39" s="23" t="s">
        <v>137</v>
      </c>
      <c r="H39" s="23" t="s">
        <v>137</v>
      </c>
      <c r="I39" s="22">
        <v>0</v>
      </c>
      <c r="J39" s="110">
        <v>0</v>
      </c>
      <c r="K39" s="185">
        <f>J39*K21/J21</f>
        <v>0</v>
      </c>
      <c r="L39" s="185">
        <f>K39*L21/K21</f>
        <v>0</v>
      </c>
      <c r="M39" s="185">
        <f>L39*M21/L21</f>
        <v>0</v>
      </c>
      <c r="N39" s="185">
        <f>M39*N21/M21</f>
        <v>0</v>
      </c>
      <c r="O39" s="185">
        <f>N39*O21/N21</f>
        <v>0</v>
      </c>
      <c r="P39" s="185">
        <f t="shared" si="22"/>
        <v>0</v>
      </c>
      <c r="Q39" s="185">
        <f t="shared" si="22"/>
        <v>0</v>
      </c>
      <c r="R39" s="185">
        <f t="shared" si="22"/>
        <v>0</v>
      </c>
      <c r="S39" s="185">
        <f t="shared" ref="S39:AP39" si="27">R39*S21/R21</f>
        <v>0</v>
      </c>
      <c r="T39" s="185">
        <f t="shared" si="27"/>
        <v>0</v>
      </c>
      <c r="U39" s="185">
        <f t="shared" si="27"/>
        <v>0</v>
      </c>
      <c r="V39" s="185">
        <f t="shared" si="27"/>
        <v>0</v>
      </c>
      <c r="W39" s="185">
        <f t="shared" si="27"/>
        <v>0</v>
      </c>
      <c r="X39" s="185">
        <f t="shared" si="27"/>
        <v>0</v>
      </c>
      <c r="Y39" s="185">
        <f t="shared" si="27"/>
        <v>0</v>
      </c>
      <c r="Z39" s="185">
        <f t="shared" si="27"/>
        <v>0</v>
      </c>
      <c r="AA39" s="185">
        <f t="shared" si="27"/>
        <v>0</v>
      </c>
      <c r="AB39" s="185">
        <f t="shared" si="27"/>
        <v>0</v>
      </c>
      <c r="AC39" s="185">
        <f t="shared" si="27"/>
        <v>0</v>
      </c>
      <c r="AD39" s="185">
        <f t="shared" si="27"/>
        <v>0</v>
      </c>
      <c r="AE39" s="185">
        <f t="shared" si="27"/>
        <v>0</v>
      </c>
      <c r="AF39" s="185">
        <f t="shared" si="27"/>
        <v>0</v>
      </c>
      <c r="AG39" s="185">
        <f t="shared" si="27"/>
        <v>0</v>
      </c>
      <c r="AH39" s="185">
        <f t="shared" si="27"/>
        <v>0</v>
      </c>
      <c r="AI39" s="185">
        <f t="shared" si="27"/>
        <v>0</v>
      </c>
      <c r="AJ39" s="185">
        <f t="shared" si="27"/>
        <v>0</v>
      </c>
      <c r="AK39" s="185">
        <f t="shared" si="27"/>
        <v>0</v>
      </c>
      <c r="AL39" s="185">
        <f t="shared" si="27"/>
        <v>0</v>
      </c>
      <c r="AM39" s="185">
        <f t="shared" si="27"/>
        <v>0</v>
      </c>
      <c r="AN39" s="185">
        <f t="shared" si="27"/>
        <v>0</v>
      </c>
      <c r="AO39" s="185">
        <f t="shared" si="27"/>
        <v>0</v>
      </c>
      <c r="AP39" s="185">
        <f t="shared" si="27"/>
        <v>0</v>
      </c>
    </row>
    <row r="40" spans="1:42">
      <c r="A40" s="57" t="str">
        <f t="shared" si="11"/>
        <v/>
      </c>
      <c r="B40" s="22" t="s">
        <v>288</v>
      </c>
      <c r="C40" s="23" t="s">
        <v>137</v>
      </c>
      <c r="D40" s="57" t="str">
        <f t="shared" si="12"/>
        <v>IPPPAP</v>
      </c>
      <c r="E40" s="23" t="s">
        <v>137</v>
      </c>
      <c r="F40" s="23" t="s">
        <v>137</v>
      </c>
      <c r="G40" s="23" t="s">
        <v>137</v>
      </c>
      <c r="H40" s="23" t="s">
        <v>137</v>
      </c>
      <c r="I40" s="22">
        <v>0</v>
      </c>
      <c r="J40" s="139">
        <f>[10]CommData_BASE!$E$9</f>
        <v>2.1800600000000001</v>
      </c>
      <c r="K40" s="139">
        <f>[10]CommData_BASE!$E$9</f>
        <v>2.1800600000000001</v>
      </c>
      <c r="L40" s="139">
        <f>[10]CommData_BASE!$E$9</f>
        <v>2.1800600000000001</v>
      </c>
      <c r="M40" s="139">
        <f>[10]CommData_BASE!$E$9</f>
        <v>2.1800600000000001</v>
      </c>
      <c r="N40" s="139">
        <f>[10]CommData_BASE!$E$9</f>
        <v>2.1800600000000001</v>
      </c>
      <c r="O40" s="139">
        <f>[10]CommData_BASE!$E$9</f>
        <v>2.1800600000000001</v>
      </c>
      <c r="P40" s="185">
        <f t="shared" si="22"/>
        <v>2.2166294765726118</v>
      </c>
      <c r="Q40" s="185">
        <f t="shared" si="22"/>
        <v>2.2151621827595132</v>
      </c>
      <c r="R40" s="185">
        <f t="shared" si="22"/>
        <v>2.0587260885322287</v>
      </c>
      <c r="S40" s="185">
        <f t="shared" ref="S40:AP40" si="28">R40*S22/R22</f>
        <v>2.1099103563180899</v>
      </c>
      <c r="T40" s="185">
        <f t="shared" si="28"/>
        <v>2.161418317910238</v>
      </c>
      <c r="U40" s="185">
        <f t="shared" si="28"/>
        <v>2.218735773490736</v>
      </c>
      <c r="V40" s="185">
        <f t="shared" si="28"/>
        <v>2.2792088273262467</v>
      </c>
      <c r="W40" s="185">
        <f t="shared" si="28"/>
        <v>2.339971579022472</v>
      </c>
      <c r="X40" s="185">
        <f t="shared" si="28"/>
        <v>2.4105877090621655</v>
      </c>
      <c r="Y40" s="185">
        <f t="shared" si="28"/>
        <v>2.4788625776559261</v>
      </c>
      <c r="Z40" s="185">
        <f t="shared" si="28"/>
        <v>2.5496810975362787</v>
      </c>
      <c r="AA40" s="185">
        <f t="shared" si="28"/>
        <v>2.6233860989725217</v>
      </c>
      <c r="AB40" s="185">
        <f t="shared" si="28"/>
        <v>2.6877942082843549</v>
      </c>
      <c r="AC40" s="185">
        <f t="shared" si="28"/>
        <v>2.7644736607835609</v>
      </c>
      <c r="AD40" s="185">
        <f t="shared" si="28"/>
        <v>2.8424314146808336</v>
      </c>
      <c r="AE40" s="185">
        <f t="shared" si="28"/>
        <v>2.9194929426544229</v>
      </c>
      <c r="AF40" s="185">
        <f t="shared" si="28"/>
        <v>2.9948323927802707</v>
      </c>
      <c r="AG40" s="185">
        <f t="shared" si="28"/>
        <v>3.0651747593163967</v>
      </c>
      <c r="AH40" s="185">
        <f t="shared" si="28"/>
        <v>3.1445417897707628</v>
      </c>
      <c r="AI40" s="185">
        <f t="shared" si="28"/>
        <v>3.2269500105373519</v>
      </c>
      <c r="AJ40" s="185">
        <f t="shared" si="28"/>
        <v>3.3081464701653283</v>
      </c>
      <c r="AK40" s="185">
        <f t="shared" si="28"/>
        <v>3.3925348631927594</v>
      </c>
      <c r="AL40" s="185">
        <f t="shared" si="28"/>
        <v>3.48216691847687</v>
      </c>
      <c r="AM40" s="185">
        <f t="shared" si="28"/>
        <v>3.9791912316488602</v>
      </c>
      <c r="AN40" s="185">
        <f t="shared" si="28"/>
        <v>4.5347231382095048</v>
      </c>
      <c r="AO40" s="185">
        <f t="shared" si="28"/>
        <v>5.5775280923773636</v>
      </c>
      <c r="AP40" s="185">
        <f t="shared" si="28"/>
        <v>6.6300843121099895</v>
      </c>
    </row>
    <row r="41" spans="1:42">
      <c r="A41" s="57" t="str">
        <f t="shared" si="11"/>
        <v/>
      </c>
      <c r="B41" s="22" t="s">
        <v>288</v>
      </c>
      <c r="C41" s="23" t="s">
        <v>137</v>
      </c>
      <c r="D41" s="57" t="str">
        <f t="shared" si="12"/>
        <v>IPPPULPD</v>
      </c>
      <c r="E41" s="23" t="s">
        <v>137</v>
      </c>
      <c r="F41" s="23" t="s">
        <v>137</v>
      </c>
      <c r="G41" s="23" t="s">
        <v>137</v>
      </c>
      <c r="H41" s="23" t="s">
        <v>137</v>
      </c>
      <c r="I41" s="22">
        <v>0</v>
      </c>
      <c r="J41" s="139">
        <f>[10]CommData_BASE!$E$8</f>
        <v>0.65910719806663931</v>
      </c>
      <c r="K41" s="139">
        <f>[10]CommData_BASE!$E$8</f>
        <v>0.65910719806663931</v>
      </c>
      <c r="L41" s="139">
        <f>[10]CommData_BASE!$E$8</f>
        <v>0.65910719806663931</v>
      </c>
      <c r="M41" s="139">
        <f>[10]CommData_BASE!$E$8</f>
        <v>0.65910719806663931</v>
      </c>
      <c r="N41" s="139">
        <f>[10]CommData_BASE!$E$8</f>
        <v>0.65910719806663931</v>
      </c>
      <c r="O41" s="139">
        <f>[10]CommData_BASE!$E$8</f>
        <v>0.65910719806663931</v>
      </c>
      <c r="P41" s="185">
        <f t="shared" si="22"/>
        <v>0.67016340993169699</v>
      </c>
      <c r="Q41" s="185">
        <f t="shared" si="22"/>
        <v>0.66971979649266689</v>
      </c>
      <c r="R41" s="185">
        <f t="shared" si="22"/>
        <v>0.62242377906991964</v>
      </c>
      <c r="S41" s="185">
        <f t="shared" ref="S41:AP41" si="29">R41*S23/R23</f>
        <v>0.637898545510032</v>
      </c>
      <c r="T41" s="185">
        <f t="shared" si="29"/>
        <v>0.6534711757326519</v>
      </c>
      <c r="U41" s="185">
        <f t="shared" si="29"/>
        <v>0.67080021601042905</v>
      </c>
      <c r="V41" s="185">
        <f t="shared" si="29"/>
        <v>0.6890833022888142</v>
      </c>
      <c r="W41" s="185">
        <f t="shared" si="29"/>
        <v>0.70745397420487055</v>
      </c>
      <c r="X41" s="185">
        <f t="shared" si="29"/>
        <v>0.72880366164868948</v>
      </c>
      <c r="Y41" s="185">
        <f t="shared" si="29"/>
        <v>0.74944550514712593</v>
      </c>
      <c r="Z41" s="185">
        <f t="shared" si="29"/>
        <v>0.77085638200811413</v>
      </c>
      <c r="AA41" s="185">
        <f t="shared" si="29"/>
        <v>0.79313994162580337</v>
      </c>
      <c r="AB41" s="185">
        <f t="shared" si="29"/>
        <v>0.81261273065972539</v>
      </c>
      <c r="AC41" s="185">
        <f t="shared" si="29"/>
        <v>0.83579556924491838</v>
      </c>
      <c r="AD41" s="185">
        <f t="shared" si="29"/>
        <v>0.85936488235501618</v>
      </c>
      <c r="AE41" s="185">
        <f t="shared" si="29"/>
        <v>0.88266323551107917</v>
      </c>
      <c r="AF41" s="185">
        <f t="shared" si="29"/>
        <v>0.9054409452421549</v>
      </c>
      <c r="AG41" s="185">
        <f t="shared" si="29"/>
        <v>0.92670786455309262</v>
      </c>
      <c r="AH41" s="185">
        <f t="shared" si="29"/>
        <v>0.95070325048818016</v>
      </c>
      <c r="AI41" s="185">
        <f t="shared" si="29"/>
        <v>0.9756180929636733</v>
      </c>
      <c r="AJ41" s="185">
        <f t="shared" si="29"/>
        <v>1.0001665783256939</v>
      </c>
      <c r="AK41" s="185">
        <f t="shared" si="29"/>
        <v>1.0256800950535163</v>
      </c>
      <c r="AL41" s="185">
        <f t="shared" si="29"/>
        <v>1.0527789514222696</v>
      </c>
      <c r="AM41" s="185">
        <f t="shared" si="29"/>
        <v>1.2030465139782478</v>
      </c>
      <c r="AN41" s="185">
        <f t="shared" si="29"/>
        <v>1.3710029364481819</v>
      </c>
      <c r="AO41" s="185">
        <f t="shared" si="29"/>
        <v>1.6862787781551019</v>
      </c>
      <c r="AP41" s="185">
        <f t="shared" si="29"/>
        <v>2.0045027631810117</v>
      </c>
    </row>
    <row r="42" spans="1:42">
      <c r="A42" s="57" t="str">
        <f t="shared" si="11"/>
        <v>*</v>
      </c>
      <c r="B42" s="22" t="s">
        <v>288</v>
      </c>
      <c r="C42" s="23" t="s">
        <v>137</v>
      </c>
      <c r="D42" s="57">
        <f t="shared" si="12"/>
        <v>0</v>
      </c>
      <c r="E42" s="23" t="s">
        <v>137</v>
      </c>
      <c r="F42" s="23" t="s">
        <v>137</v>
      </c>
      <c r="G42" s="23" t="s">
        <v>137</v>
      </c>
      <c r="H42" s="23" t="s">
        <v>137</v>
      </c>
      <c r="I42" s="22">
        <v>0</v>
      </c>
      <c r="J42" s="110">
        <v>0</v>
      </c>
      <c r="K42" s="185">
        <f>J42*K24/J24</f>
        <v>0</v>
      </c>
      <c r="L42" s="185">
        <f>K42*L24/K24</f>
        <v>0</v>
      </c>
      <c r="M42" s="185">
        <f>L42*M24/L24</f>
        <v>0</v>
      </c>
      <c r="N42" s="185">
        <f>M42*N24/M24</f>
        <v>0</v>
      </c>
      <c r="O42" s="185">
        <f>N42*O24/N24</f>
        <v>0</v>
      </c>
      <c r="P42" s="185">
        <f t="shared" si="22"/>
        <v>0</v>
      </c>
      <c r="Q42" s="185">
        <f t="shared" si="22"/>
        <v>0</v>
      </c>
      <c r="R42" s="185">
        <f t="shared" si="22"/>
        <v>0</v>
      </c>
      <c r="S42" s="185">
        <f t="shared" ref="S42:AP42" si="30">R42*S24/R24</f>
        <v>0</v>
      </c>
      <c r="T42" s="185">
        <f t="shared" si="30"/>
        <v>0</v>
      </c>
      <c r="U42" s="185">
        <f t="shared" si="30"/>
        <v>0</v>
      </c>
      <c r="V42" s="185">
        <f t="shared" si="30"/>
        <v>0</v>
      </c>
      <c r="W42" s="185">
        <f t="shared" si="30"/>
        <v>0</v>
      </c>
      <c r="X42" s="185">
        <f t="shared" si="30"/>
        <v>0</v>
      </c>
      <c r="Y42" s="185">
        <f t="shared" si="30"/>
        <v>0</v>
      </c>
      <c r="Z42" s="185">
        <f t="shared" si="30"/>
        <v>0</v>
      </c>
      <c r="AA42" s="185">
        <f t="shared" si="30"/>
        <v>0</v>
      </c>
      <c r="AB42" s="185">
        <f t="shared" si="30"/>
        <v>0</v>
      </c>
      <c r="AC42" s="185">
        <f t="shared" si="30"/>
        <v>0</v>
      </c>
      <c r="AD42" s="185">
        <f t="shared" si="30"/>
        <v>0</v>
      </c>
      <c r="AE42" s="185">
        <f t="shared" si="30"/>
        <v>0</v>
      </c>
      <c r="AF42" s="185">
        <f t="shared" si="30"/>
        <v>0</v>
      </c>
      <c r="AG42" s="185">
        <f t="shared" si="30"/>
        <v>0</v>
      </c>
      <c r="AH42" s="185">
        <f t="shared" si="30"/>
        <v>0</v>
      </c>
      <c r="AI42" s="185">
        <f t="shared" si="30"/>
        <v>0</v>
      </c>
      <c r="AJ42" s="185">
        <f t="shared" si="30"/>
        <v>0</v>
      </c>
      <c r="AK42" s="185">
        <f t="shared" si="30"/>
        <v>0</v>
      </c>
      <c r="AL42" s="185">
        <f t="shared" si="30"/>
        <v>0</v>
      </c>
      <c r="AM42" s="185">
        <f t="shared" si="30"/>
        <v>0</v>
      </c>
      <c r="AN42" s="185">
        <f t="shared" si="30"/>
        <v>0</v>
      </c>
      <c r="AO42" s="185">
        <f t="shared" si="30"/>
        <v>0</v>
      </c>
      <c r="AP42" s="185">
        <f t="shared" si="30"/>
        <v>0</v>
      </c>
    </row>
    <row r="43" spans="1:42">
      <c r="A43" s="185" t="s">
        <v>16</v>
      </c>
      <c r="B43" s="186"/>
      <c r="S43" s="214" t="s">
        <v>661</v>
      </c>
      <c r="X43" s="29">
        <v>2025</v>
      </c>
    </row>
    <row r="44" spans="1:42" ht="15.75" thickBot="1">
      <c r="A44" s="185" t="s">
        <v>16</v>
      </c>
      <c r="B44" s="14" t="s">
        <v>290</v>
      </c>
      <c r="C44" s="14"/>
      <c r="D44" s="185">
        <v>2010</v>
      </c>
      <c r="E44" s="185">
        <v>2020</v>
      </c>
      <c r="F44" s="185">
        <v>2030</v>
      </c>
      <c r="G44" s="185">
        <v>2050</v>
      </c>
      <c r="S44" s="214" t="s">
        <v>660</v>
      </c>
    </row>
    <row r="45" spans="1:42">
      <c r="A45" s="185" t="s">
        <v>16</v>
      </c>
      <c r="B45" s="186" t="str">
        <f t="shared" ref="B45:C48" si="31">B10</f>
        <v>MI</v>
      </c>
      <c r="C45" s="186" t="str">
        <f t="shared" si="31"/>
        <v>Mining</v>
      </c>
      <c r="D45" s="185">
        <v>1</v>
      </c>
      <c r="E45" s="185">
        <v>1.0220604419830652</v>
      </c>
      <c r="F45" s="185">
        <v>1.0684529596700734</v>
      </c>
      <c r="G45" s="185">
        <f>F45</f>
        <v>1.0684529596700734</v>
      </c>
      <c r="J45" s="185" cm="1">
        <f t="array" ref="J45">IF(J$7=-1,K45,IF(J$7=99,I45,IF(J$7=0,INDEX($D45:$G45,0,J$5),(INDEX($D45:$G45,0,J$7+1)-INDEX($D45:$G45,0,J$7))/(INDEX($D$4:$G$4,0,J$7+1)-INDEX($D$4:$G$4,0,J$7))+I45)))</f>
        <v>1</v>
      </c>
      <c r="K45" s="185" cm="1">
        <f t="array" ref="K45">IF(K$7=-1,L45,IF(K$7=99,J45,IF(K$7=0,INDEX($D45:$G45,0,K$5),(INDEX($D45:$G45,0,K$7+1)-INDEX($D45:$G45,0,K$7))/(INDEX($D$4:$G$4,0,K$7+1)-INDEX($D$4:$G$4,0,K$7))+J45)))</f>
        <v>1.0027575552478831</v>
      </c>
      <c r="L45" s="185" cm="1">
        <f t="array" ref="L45">IF(L$7=-1,M45,IF(L$7=99,K45,IF(L$7=0,INDEX($D45:$G45,0,L$5),(INDEX($D45:$G45,0,L$7+1)-INDEX($D45:$G45,0,L$7))/(INDEX($D$4:$G$4,0,L$7+1)-INDEX($D$4:$G$4,0,L$7))+K45)))</f>
        <v>1.0055151104957663</v>
      </c>
      <c r="M45" s="185" cm="1">
        <f t="array" ref="M45">IF(M$7=-1,N45,IF(M$7=99,L45,IF(M$7=0,INDEX($D45:$G45,0,M$5),(INDEX($D45:$G45,0,M$7+1)-INDEX($D45:$G45,0,M$7))/(INDEX($D$4:$G$4,0,M$7+1)-INDEX($D$4:$G$4,0,M$7))+L45)))</f>
        <v>1.0082726657436494</v>
      </c>
      <c r="N45" s="185" cm="1">
        <f t="array" ref="N45">IF(N$7=-1,O45,IF(N$7=99,M45,IF(N$7=0,INDEX($D45:$G45,0,N$5),(INDEX($D45:$G45,0,N$7+1)-INDEX($D45:$G45,0,N$7))/(INDEX($D$4:$G$4,0,N$7+1)-INDEX($D$4:$G$4,0,N$7))+M45)))</f>
        <v>1.0110302209915325</v>
      </c>
      <c r="O45" s="185" cm="1">
        <f t="array" ref="O45">IF(O$7=-1,P45,IF(O$7=99,N45,IF(O$7=0,INDEX($D45:$G45,0,O$5),(INDEX($D45:$G45,0,O$7+1)-INDEX($D45:$G45,0,O$7))/(INDEX($D$4:$G$4,0,O$7+1)-INDEX($D$4:$G$4,0,O$7))+N45)))</f>
        <v>1.0137877762394156</v>
      </c>
      <c r="P45" s="185" cm="1">
        <f t="array" ref="P45">IF(P$7=-1,Q45,IF(P$7=99,O45,IF(P$7=0,INDEX($D45:$G45,0,P$5),(INDEX($D45:$G45,0,P$7+1)-INDEX($D45:$G45,0,P$7))/(INDEX($D$4:$G$4,0,P$7+1)-INDEX($D$4:$G$4,0,P$7))+O45)))</f>
        <v>1.0165453314872988</v>
      </c>
      <c r="Q45" s="185" cm="1">
        <f t="array" ref="Q45">IF(Q$7=-1,R45,IF(Q$7=99,P45,IF(Q$7=0,INDEX($D45:$G45,0,Q$5),(INDEX($D45:$G45,0,Q$7+1)-INDEX($D45:$G45,0,Q$7))/(INDEX($D$4:$G$4,0,Q$7+1)-INDEX($D$4:$G$4,0,Q$7))+P45)))</f>
        <v>1.0193028867351819</v>
      </c>
      <c r="R45" s="185" cm="1">
        <f t="array" ref="R45">IF(R$7=-1,S45,IF(R$7=99,Q45,IF(R$7=0,INDEX($D45:$G45,0,R$5),(INDEX($D45:$G45,0,R$7+1)-INDEX($D45:$G45,0,R$7))/(INDEX($D$4:$G$4,0,R$7+1)-INDEX($D$4:$G$4,0,R$7))+Q45)))</f>
        <v>1.0220604419830652</v>
      </c>
      <c r="S45" s="214">
        <v>1.0900000000000001</v>
      </c>
      <c r="T45" s="343">
        <f t="shared" ref="T45:AA45" si="32">IF(T$60=1,($AB45-$S45)/$AC$60+S45,$AB45)</f>
        <v>1.0846132399175183</v>
      </c>
      <c r="U45" s="343">
        <f t="shared" si="32"/>
        <v>1.0792264798350366</v>
      </c>
      <c r="V45" s="343">
        <f t="shared" si="32"/>
        <v>1.0738397197525549</v>
      </c>
      <c r="W45" s="343">
        <f t="shared" si="32"/>
        <v>1.0684529596700731</v>
      </c>
      <c r="X45" s="343">
        <f t="shared" si="32"/>
        <v>1.0684529596700734</v>
      </c>
      <c r="Y45" s="343">
        <f t="shared" si="32"/>
        <v>1.0684529596700734</v>
      </c>
      <c r="Z45" s="343">
        <f t="shared" si="32"/>
        <v>1.0684529596700734</v>
      </c>
      <c r="AA45" s="343">
        <f t="shared" si="32"/>
        <v>1.0684529596700734</v>
      </c>
      <c r="AB45" s="185" cm="1">
        <f t="array" ref="AB45">IF(AB$7=-1,AC45,IF(AB$7=99,AA45,IF(AB$7=0,INDEX($D45:$G45,0,AB$5),(INDEX($D45:$G45,0,AB$7+1)-INDEX($D45:$G45,0,AB$7))/(INDEX($D$4:$G$4,0,AB$7+1)-INDEX($D$4:$G$4,0,AB$7))+AA45)))</f>
        <v>1.0684529596700734</v>
      </c>
      <c r="AC45" s="185" cm="1">
        <f t="array" ref="AC45">IF(AC$7=-1,AD45,IF(AC$7=99,AB45,IF(AC$7=0,INDEX($D45:$G45,0,AC$5),(INDEX($D45:$G45,0,AC$7+1)-INDEX($D45:$G45,0,AC$7))/(INDEX($D$4:$G$4,0,AC$7+1)-INDEX($D$4:$G$4,0,AC$7))+AB45)))</f>
        <v>1.0684529596700734</v>
      </c>
      <c r="AD45" s="185" cm="1">
        <f t="array" ref="AD45">IF(AD$7=-1,AE45,IF(AD$7=99,AC45,IF(AD$7=0,INDEX($D45:$G45,0,AD$5),(INDEX($D45:$G45,0,AD$7+1)-INDEX($D45:$G45,0,AD$7))/(INDEX($D$4:$G$4,0,AD$7+1)-INDEX($D$4:$G$4,0,AD$7))+AC45)))</f>
        <v>1.0684529596700734</v>
      </c>
      <c r="AE45" s="185" cm="1">
        <f t="array" ref="AE45">IF(AE$7=-1,AF45,IF(AE$7=99,AD45,IF(AE$7=0,INDEX($D45:$G45,0,AE$5),(INDEX($D45:$G45,0,AE$7+1)-INDEX($D45:$G45,0,AE$7))/(INDEX($D$4:$G$4,0,AE$7+1)-INDEX($D$4:$G$4,0,AE$7))+AD45)))</f>
        <v>1.0684529596700734</v>
      </c>
      <c r="AF45" s="185" cm="1">
        <f t="array" ref="AF45">IF(AF$7=-1,AG45,IF(AF$7=99,AE45,IF(AF$7=0,INDEX($D45:$G45,0,AF$5),(INDEX($D45:$G45,0,AF$7+1)-INDEX($D45:$G45,0,AF$7))/(INDEX($D$4:$G$4,0,AF$7+1)-INDEX($D$4:$G$4,0,AF$7))+AE45)))</f>
        <v>1.0684529596700734</v>
      </c>
      <c r="AG45" s="185" cm="1">
        <f t="array" ref="AG45">IF(AG$7=-1,AH45,IF(AG$7=99,AF45,IF(AG$7=0,INDEX($D45:$G45,0,AG$5),(INDEX($D45:$G45,0,AG$7+1)-INDEX($D45:$G45,0,AG$7))/(INDEX($D$4:$G$4,0,AG$7+1)-INDEX($D$4:$G$4,0,AG$7))+AF45)))</f>
        <v>1.0684529596700734</v>
      </c>
      <c r="AH45" s="185" cm="1">
        <f t="array" ref="AH45">IF(AH$7=-1,AI45,IF(AH$7=99,AG45,IF(AH$7=0,INDEX($D45:$G45,0,AH$5),(INDEX($D45:$G45,0,AH$7+1)-INDEX($D45:$G45,0,AH$7))/(INDEX($D$4:$G$4,0,AH$7+1)-INDEX($D$4:$G$4,0,AH$7))+AG45)))</f>
        <v>1.0684529596700734</v>
      </c>
      <c r="AI45" s="185" cm="1">
        <f t="array" ref="AI45">IF(AI$7=-1,AJ45,IF(AI$7=99,AH45,IF(AI$7=0,INDEX($D45:$G45,0,AI$5),(INDEX($D45:$G45,0,AI$7+1)-INDEX($D45:$G45,0,AI$7))/(INDEX($D$4:$G$4,0,AI$7+1)-INDEX($D$4:$G$4,0,AI$7))+AH45)))</f>
        <v>1.0684529596700734</v>
      </c>
      <c r="AJ45" s="185" cm="1">
        <f t="array" ref="AJ45">IF(AJ$7=-1,AK45,IF(AJ$7=99,AI45,IF(AJ$7=0,INDEX($D45:$G45,0,AJ$5),(INDEX($D45:$G45,0,AJ$7+1)-INDEX($D45:$G45,0,AJ$7))/(INDEX($D$4:$G$4,0,AJ$7+1)-INDEX($D$4:$G$4,0,AJ$7))+AI45)))</f>
        <v>1.0684529596700734</v>
      </c>
      <c r="AK45" s="185" cm="1">
        <f t="array" ref="AK45">IF(AK$7=-1,AL45,IF(AK$7=99,AJ45,IF(AK$7=0,INDEX($D45:$G45,0,AK$5),(INDEX($D45:$G45,0,AK$7+1)-INDEX($D45:$G45,0,AK$7))/(INDEX($D$4:$G$4,0,AK$7+1)-INDEX($D$4:$G$4,0,AK$7))+AJ45)))</f>
        <v>1.0684529596700734</v>
      </c>
      <c r="AL45" s="185" cm="1">
        <f t="array" ref="AL45">IF(AL$7=-1,AM45,IF(AL$7=99,AK45,IF(AL$7=0,INDEX($D45:$G45,0,AL$5),(INDEX($D45:$G45,0,AL$7+1)-INDEX($D45:$G45,0,AL$7))/(INDEX($D$4:$G$4,0,AL$7+1)-INDEX($D$4:$G$4,0,AL$7))+AK45)))</f>
        <v>1.0684529596700734</v>
      </c>
      <c r="AM45" s="185" cm="1">
        <f t="array" ref="AM45">IF(AM$7=-1,AN45,IF(AM$7=99,AL45,IF(AM$7=0,INDEX($D45:$G45,0,AM$5),(INDEX($D45:$G45,0,AM$7+1)-INDEX($D45:$G45,0,AM$7))/(INDEX($D$4:$G$4,0,AM$7+1)-INDEX($D$4:$G$4,0,AM$7))+AL45)))</f>
        <v>1.0684529596700734</v>
      </c>
      <c r="AN45" s="185" cm="1">
        <f t="array" ref="AN45">IF(AN$7=-1,AO45,IF(AN$7=99,AM45,IF(AN$7=0,INDEX($D45:$G45,0,AN$5),(INDEX($D45:$G45,0,AN$7+1)-INDEX($D45:$G45,0,AN$7))/(INDEX($D$4:$G$4,0,AN$7+1)-INDEX($D$4:$G$4,0,AN$7))+AM45)))</f>
        <v>1.0684529596700734</v>
      </c>
      <c r="AO45" s="185" cm="1">
        <f t="array" ref="AO45">IF(AO$7=-1,AP45,IF(AO$7=99,AN45,IF(AO$7=0,INDEX($D45:$G45,0,AO$5),(INDEX($D45:$G45,0,AO$7+1)-INDEX($D45:$G45,0,AO$7))/(INDEX($D$4:$G$4,0,AO$7+1)-INDEX($D$4:$G$4,0,AO$7))+AN45)))</f>
        <v>1.0684529596700734</v>
      </c>
      <c r="AP45" s="185" cm="1">
        <f t="array" ref="AP45">IF(AP$7=-1,AQ45,IF(AP$7=99,AO45,IF(AP$7=0,INDEX($D45:$G45,0,AP$5),(INDEX($D45:$G45,0,AP$7+1)-INDEX($D45:$G45,0,AP$7))/(INDEX($D$4:$G$4,0,AP$7+1)-INDEX($D$4:$G$4,0,AP$7))+AO45)))</f>
        <v>1.0684529596700734</v>
      </c>
    </row>
    <row r="46" spans="1:42" s="361" customFormat="1">
      <c r="A46" s="361" t="s">
        <v>16</v>
      </c>
      <c r="B46" s="186" t="str">
        <f t="shared" si="31"/>
        <v>PGM</v>
      </c>
      <c r="C46" s="186" t="str">
        <f t="shared" si="31"/>
        <v>PGM</v>
      </c>
      <c r="D46" s="361">
        <v>1</v>
      </c>
      <c r="E46" s="361">
        <v>1</v>
      </c>
      <c r="F46" s="361">
        <v>1</v>
      </c>
      <c r="G46" s="361">
        <v>1</v>
      </c>
      <c r="J46" s="361" cm="1">
        <f t="array" ref="J46">IF(J$7=-1,K46,IF(J$7=99,I46,IF(J$7=0,INDEX($D46:$G46,0,J$5),(INDEX($D46:$G46,0,J$7+1)-INDEX($D46:$G46,0,J$7))/(INDEX($D$4:$G$4,0,J$7+1)-INDEX($D$4:$G$4,0,J$7))+I46)))</f>
        <v>1</v>
      </c>
      <c r="K46" s="361" cm="1">
        <f t="array" ref="K46">IF(K$7=-1,L46,IF(K$7=99,J46,IF(K$7=0,INDEX($D46:$G46,0,K$5),(INDEX($D46:$G46,0,K$7+1)-INDEX($D46:$G46,0,K$7))/(INDEX($D$4:$G$4,0,K$7+1)-INDEX($D$4:$G$4,0,K$7))+J46)))</f>
        <v>1</v>
      </c>
      <c r="L46" s="361" cm="1">
        <f t="array" ref="L46">IF(L$7=-1,M46,IF(L$7=99,K46,IF(L$7=0,INDEX($D46:$G46,0,L$5),(INDEX($D46:$G46,0,L$7+1)-INDEX($D46:$G46,0,L$7))/(INDEX($D$4:$G$4,0,L$7+1)-INDEX($D$4:$G$4,0,L$7))+K46)))</f>
        <v>1</v>
      </c>
      <c r="M46" s="361" cm="1">
        <f t="array" ref="M46">IF(M$7=-1,N46,IF(M$7=99,L46,IF(M$7=0,INDEX($D46:$G46,0,M$5),(INDEX($D46:$G46,0,M$7+1)-INDEX($D46:$G46,0,M$7))/(INDEX($D$4:$G$4,0,M$7+1)-INDEX($D$4:$G$4,0,M$7))+L46)))</f>
        <v>1</v>
      </c>
      <c r="N46" s="361" cm="1">
        <f t="array" ref="N46">IF(N$7=-1,O46,IF(N$7=99,M46,IF(N$7=0,INDEX($D46:$G46,0,N$5),(INDEX($D46:$G46,0,N$7+1)-INDEX($D46:$G46,0,N$7))/(INDEX($D$4:$G$4,0,N$7+1)-INDEX($D$4:$G$4,0,N$7))+M46)))</f>
        <v>1</v>
      </c>
      <c r="O46" s="361" cm="1">
        <f t="array" ref="O46">IF(O$7=-1,P46,IF(O$7=99,N46,IF(O$7=0,INDEX($D46:$G46,0,O$5),(INDEX($D46:$G46,0,O$7+1)-INDEX($D46:$G46,0,O$7))/(INDEX($D$4:$G$4,0,O$7+1)-INDEX($D$4:$G$4,0,O$7))+N46)))</f>
        <v>1</v>
      </c>
      <c r="P46" s="361" cm="1">
        <f t="array" ref="P46">IF(P$7=-1,Q46,IF(P$7=99,O46,IF(P$7=0,INDEX($D46:$G46,0,P$5),(INDEX($D46:$G46,0,P$7+1)-INDEX($D46:$G46,0,P$7))/(INDEX($D$4:$G$4,0,P$7+1)-INDEX($D$4:$G$4,0,P$7))+O46)))</f>
        <v>1</v>
      </c>
      <c r="Q46" s="361" cm="1">
        <f t="array" ref="Q46">IF(Q$7=-1,R46,IF(Q$7=99,P46,IF(Q$7=0,INDEX($D46:$G46,0,Q$5),(INDEX($D46:$G46,0,Q$7+1)-INDEX($D46:$G46,0,Q$7))/(INDEX($D$4:$G$4,0,Q$7+1)-INDEX($D$4:$G$4,0,Q$7))+P46)))</f>
        <v>1</v>
      </c>
      <c r="R46" s="361" cm="1">
        <f t="array" ref="R46">IF(R$7=-1,S46,IF(R$7=99,Q46,IF(R$7=0,INDEX($D46:$G46,0,R$5),(INDEX($D46:$G46,0,R$7+1)-INDEX($D46:$G46,0,R$7))/(INDEX($D$4:$G$4,0,R$7+1)-INDEX($D$4:$G$4,0,R$7))+Q46)))</f>
        <v>1</v>
      </c>
      <c r="S46" s="214">
        <v>1.07</v>
      </c>
      <c r="T46" s="343">
        <f t="shared" ref="T46" si="33">IF(T$60=1,($AB46-$S46)/$AC$60+S46,$AB46)</f>
        <v>1.0525</v>
      </c>
      <c r="U46" s="343">
        <f t="shared" ref="U46:AA46" si="34">IF(U$60=1,($AB46-$S46)/$AC$60+T46,$AB46)</f>
        <v>1.0349999999999999</v>
      </c>
      <c r="V46" s="343">
        <f t="shared" si="34"/>
        <v>1.0174999999999998</v>
      </c>
      <c r="W46" s="343">
        <f t="shared" si="34"/>
        <v>0.99999999999999978</v>
      </c>
      <c r="X46" s="343">
        <f t="shared" si="34"/>
        <v>1</v>
      </c>
      <c r="Y46" s="343">
        <f t="shared" si="34"/>
        <v>1</v>
      </c>
      <c r="Z46" s="343">
        <f t="shared" si="34"/>
        <v>1</v>
      </c>
      <c r="AA46" s="343">
        <f t="shared" si="34"/>
        <v>1</v>
      </c>
      <c r="AB46" s="361" cm="1">
        <f t="array" ref="AB46">IF(AB$7=-1,AC46,IF(AB$7=99,AA46,IF(AB$7=0,INDEX($D46:$G46,0,AB$5),(INDEX($D46:$G46,0,AB$7+1)-INDEX($D46:$G46,0,AB$7))/(INDEX($D$4:$G$4,0,AB$7+1)-INDEX($D$4:$G$4,0,AB$7))+AA46)))</f>
        <v>1</v>
      </c>
      <c r="AC46" s="361" cm="1">
        <f t="array" ref="AC46">IF(AC$7=-1,AD46,IF(AC$7=99,AB46,IF(AC$7=0,INDEX($D46:$G46,0,AC$5),(INDEX($D46:$G46,0,AC$7+1)-INDEX($D46:$G46,0,AC$7))/(INDEX($D$4:$G$4,0,AC$7+1)-INDEX($D$4:$G$4,0,AC$7))+AB46)))</f>
        <v>1</v>
      </c>
      <c r="AD46" s="361" cm="1">
        <f t="array" ref="AD46">IF(AD$7=-1,AE46,IF(AD$7=99,AC46,IF(AD$7=0,INDEX($D46:$G46,0,AD$5),(INDEX($D46:$G46,0,AD$7+1)-INDEX($D46:$G46,0,AD$7))/(INDEX($D$4:$G$4,0,AD$7+1)-INDEX($D$4:$G$4,0,AD$7))+AC46)))</f>
        <v>1</v>
      </c>
      <c r="AE46" s="361" cm="1">
        <f t="array" ref="AE46">IF(AE$7=-1,AF46,IF(AE$7=99,AD46,IF(AE$7=0,INDEX($D46:$G46,0,AE$5),(INDEX($D46:$G46,0,AE$7+1)-INDEX($D46:$G46,0,AE$7))/(INDEX($D$4:$G$4,0,AE$7+1)-INDEX($D$4:$G$4,0,AE$7))+AD46)))</f>
        <v>1</v>
      </c>
      <c r="AF46" s="361" cm="1">
        <f t="array" ref="AF46">IF(AF$7=-1,AG46,IF(AF$7=99,AE46,IF(AF$7=0,INDEX($D46:$G46,0,AF$5),(INDEX($D46:$G46,0,AF$7+1)-INDEX($D46:$G46,0,AF$7))/(INDEX($D$4:$G$4,0,AF$7+1)-INDEX($D$4:$G$4,0,AF$7))+AE46)))</f>
        <v>1</v>
      </c>
      <c r="AG46" s="361" cm="1">
        <f t="array" ref="AG46">IF(AG$7=-1,AH46,IF(AG$7=99,AF46,IF(AG$7=0,INDEX($D46:$G46,0,AG$5),(INDEX($D46:$G46,0,AG$7+1)-INDEX($D46:$G46,0,AG$7))/(INDEX($D$4:$G$4,0,AG$7+1)-INDEX($D$4:$G$4,0,AG$7))+AF46)))</f>
        <v>1</v>
      </c>
      <c r="AH46" s="361" cm="1">
        <f t="array" ref="AH46">IF(AH$7=-1,AI46,IF(AH$7=99,AG46,IF(AH$7=0,INDEX($D46:$G46,0,AH$5),(INDEX($D46:$G46,0,AH$7+1)-INDEX($D46:$G46,0,AH$7))/(INDEX($D$4:$G$4,0,AH$7+1)-INDEX($D$4:$G$4,0,AH$7))+AG46)))</f>
        <v>1</v>
      </c>
      <c r="AI46" s="361" cm="1">
        <f t="array" ref="AI46">IF(AI$7=-1,AJ46,IF(AI$7=99,AH46,IF(AI$7=0,INDEX($D46:$G46,0,AI$5),(INDEX($D46:$G46,0,AI$7+1)-INDEX($D46:$G46,0,AI$7))/(INDEX($D$4:$G$4,0,AI$7+1)-INDEX($D$4:$G$4,0,AI$7))+AH46)))</f>
        <v>1</v>
      </c>
      <c r="AJ46" s="361" cm="1">
        <f t="array" ref="AJ46">IF(AJ$7=-1,AK46,IF(AJ$7=99,AI46,IF(AJ$7=0,INDEX($D46:$G46,0,AJ$5),(INDEX($D46:$G46,0,AJ$7+1)-INDEX($D46:$G46,0,AJ$7))/(INDEX($D$4:$G$4,0,AJ$7+1)-INDEX($D$4:$G$4,0,AJ$7))+AI46)))</f>
        <v>1</v>
      </c>
      <c r="AK46" s="361" cm="1">
        <f t="array" ref="AK46">IF(AK$7=-1,AL46,IF(AK$7=99,AJ46,IF(AK$7=0,INDEX($D46:$G46,0,AK$5),(INDEX($D46:$G46,0,AK$7+1)-INDEX($D46:$G46,0,AK$7))/(INDEX($D$4:$G$4,0,AK$7+1)-INDEX($D$4:$G$4,0,AK$7))+AJ46)))</f>
        <v>1</v>
      </c>
      <c r="AL46" s="361" cm="1">
        <f t="array" ref="AL46">IF(AL$7=-1,AM46,IF(AL$7=99,AK46,IF(AL$7=0,INDEX($D46:$G46,0,AL$5),(INDEX($D46:$G46,0,AL$7+1)-INDEX($D46:$G46,0,AL$7))/(INDEX($D$4:$G$4,0,AL$7+1)-INDEX($D$4:$G$4,0,AL$7))+AK46)))</f>
        <v>1</v>
      </c>
      <c r="AM46" s="361" cm="1">
        <f t="array" ref="AM46">IF(AM$7=-1,AN46,IF(AM$7=99,AL46,IF(AM$7=0,INDEX($D46:$G46,0,AM$5),(INDEX($D46:$G46,0,AM$7+1)-INDEX($D46:$G46,0,AM$7))/(INDEX($D$4:$G$4,0,AM$7+1)-INDEX($D$4:$G$4,0,AM$7))+AL46)))</f>
        <v>1</v>
      </c>
      <c r="AN46" s="361" cm="1">
        <f t="array" ref="AN46">IF(AN$7=-1,AO46,IF(AN$7=99,AM46,IF(AN$7=0,INDEX($D46:$G46,0,AN$5),(INDEX($D46:$G46,0,AN$7+1)-INDEX($D46:$G46,0,AN$7))/(INDEX($D$4:$G$4,0,AN$7+1)-INDEX($D$4:$G$4,0,AN$7))+AM46)))</f>
        <v>1</v>
      </c>
      <c r="AO46" s="361" cm="1">
        <f t="array" ref="AO46">IF(AO$7=-1,AP46,IF(AO$7=99,AN46,IF(AO$7=0,INDEX($D46:$G46,0,AO$5),(INDEX($D46:$G46,0,AO$7+1)-INDEX($D46:$G46,0,AO$7))/(INDEX($D$4:$G$4,0,AO$7+1)-INDEX($D$4:$G$4,0,AO$7))+AN46)))</f>
        <v>1</v>
      </c>
      <c r="AP46" s="361" cm="1">
        <f t="array" ref="AP46">IF(AP$7=-1,AQ46,IF(AP$7=99,AO46,IF(AP$7=0,INDEX($D46:$G46,0,AP$5),(INDEX($D46:$G46,0,AP$7+1)-INDEX($D46:$G46,0,AP$7))/(INDEX($D$4:$G$4,0,AP$7+1)-INDEX($D$4:$G$4,0,AP$7))+AO46)))</f>
        <v>1</v>
      </c>
    </row>
    <row r="47" spans="1:42">
      <c r="A47" s="185" t="s">
        <v>16</v>
      </c>
      <c r="B47" s="186" t="str">
        <f t="shared" si="31"/>
        <v>FAC</v>
      </c>
      <c r="C47" s="186" t="str">
        <f t="shared" si="31"/>
        <v>FerroChrome</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214">
        <v>1.07</v>
      </c>
      <c r="T47" s="343">
        <f t="shared" ref="T47:AA47" si="35">IF(T$60=1,($AB47-$S47)/$AC$60+S47,$AB47)</f>
        <v>1.0525</v>
      </c>
      <c r="U47" s="343">
        <f t="shared" si="35"/>
        <v>1.0349999999999999</v>
      </c>
      <c r="V47" s="343">
        <f t="shared" si="35"/>
        <v>1.0174999999999998</v>
      </c>
      <c r="W47" s="343">
        <f t="shared" si="35"/>
        <v>0.99999999999999978</v>
      </c>
      <c r="X47" s="343">
        <f t="shared" si="35"/>
        <v>1</v>
      </c>
      <c r="Y47" s="343">
        <f t="shared" si="35"/>
        <v>1</v>
      </c>
      <c r="Z47" s="343">
        <f t="shared" si="35"/>
        <v>1</v>
      </c>
      <c r="AA47" s="343">
        <f t="shared" si="35"/>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s="364" customFormat="1">
      <c r="A48" s="364" t="s">
        <v>16</v>
      </c>
      <c r="B48" s="186" t="str">
        <f t="shared" si="31"/>
        <v>FAM</v>
      </c>
      <c r="C48" s="186" t="str">
        <f t="shared" si="31"/>
        <v>FerroManganese</v>
      </c>
      <c r="D48" s="364">
        <v>1</v>
      </c>
      <c r="E48" s="364">
        <v>1</v>
      </c>
      <c r="F48" s="364">
        <v>1</v>
      </c>
      <c r="G48" s="364">
        <v>1</v>
      </c>
      <c r="J48" s="364" cm="1">
        <f t="array" ref="J48">IF(J$7=-1,K48,IF(J$7=99,I48,IF(J$7=0,INDEX($D48:$G48,0,J$5),(INDEX($D48:$G48,0,J$7+1)-INDEX($D48:$G48,0,J$7))/(INDEX($D$4:$G$4,0,J$7+1)-INDEX($D$4:$G$4,0,J$7))+I48)))</f>
        <v>1</v>
      </c>
      <c r="K48" s="364" cm="1">
        <f t="array" ref="K48">IF(K$7=-1,L48,IF(K$7=99,J48,IF(K$7=0,INDEX($D48:$G48,0,K$5),(INDEX($D48:$G48,0,K$7+1)-INDEX($D48:$G48,0,K$7))/(INDEX($D$4:$G$4,0,K$7+1)-INDEX($D$4:$G$4,0,K$7))+J48)))</f>
        <v>1</v>
      </c>
      <c r="L48" s="364" cm="1">
        <f t="array" ref="L48">IF(L$7=-1,M48,IF(L$7=99,K48,IF(L$7=0,INDEX($D48:$G48,0,L$5),(INDEX($D48:$G48,0,L$7+1)-INDEX($D48:$G48,0,L$7))/(INDEX($D$4:$G$4,0,L$7+1)-INDEX($D$4:$G$4,0,L$7))+K48)))</f>
        <v>1</v>
      </c>
      <c r="M48" s="364" cm="1">
        <f t="array" ref="M48">IF(M$7=-1,N48,IF(M$7=99,L48,IF(M$7=0,INDEX($D48:$G48,0,M$5),(INDEX($D48:$G48,0,M$7+1)-INDEX($D48:$G48,0,M$7))/(INDEX($D$4:$G$4,0,M$7+1)-INDEX($D$4:$G$4,0,M$7))+L48)))</f>
        <v>1</v>
      </c>
      <c r="N48" s="364" cm="1">
        <f t="array" ref="N48">IF(N$7=-1,O48,IF(N$7=99,M48,IF(N$7=0,INDEX($D48:$G48,0,N$5),(INDEX($D48:$G48,0,N$7+1)-INDEX($D48:$G48,0,N$7))/(INDEX($D$4:$G$4,0,N$7+1)-INDEX($D$4:$G$4,0,N$7))+M48)))</f>
        <v>1</v>
      </c>
      <c r="O48" s="364" cm="1">
        <f t="array" ref="O48">IF(O$7=-1,P48,IF(O$7=99,N48,IF(O$7=0,INDEX($D48:$G48,0,O$5),(INDEX($D48:$G48,0,O$7+1)-INDEX($D48:$G48,0,O$7))/(INDEX($D$4:$G$4,0,O$7+1)-INDEX($D$4:$G$4,0,O$7))+N48)))</f>
        <v>1</v>
      </c>
      <c r="P48" s="364" cm="1">
        <f t="array" ref="P48">IF(P$7=-1,Q48,IF(P$7=99,O48,IF(P$7=0,INDEX($D48:$G48,0,P$5),(INDEX($D48:$G48,0,P$7+1)-INDEX($D48:$G48,0,P$7))/(INDEX($D$4:$G$4,0,P$7+1)-INDEX($D$4:$G$4,0,P$7))+O48)))</f>
        <v>1</v>
      </c>
      <c r="Q48" s="364" cm="1">
        <f t="array" ref="Q48">IF(Q$7=-1,R48,IF(Q$7=99,P48,IF(Q$7=0,INDEX($D48:$G48,0,Q$5),(INDEX($D48:$G48,0,Q$7+1)-INDEX($D48:$G48,0,Q$7))/(INDEX($D$4:$G$4,0,Q$7+1)-INDEX($D$4:$G$4,0,Q$7))+P48)))</f>
        <v>1</v>
      </c>
      <c r="R48" s="364" cm="1">
        <f t="array" ref="R48">IF(R$7=-1,S48,IF(R$7=99,Q48,IF(R$7=0,INDEX($D48:$G48,0,R$5),(INDEX($D48:$G48,0,R$7+1)-INDEX($D48:$G48,0,R$7))/(INDEX($D$4:$G$4,0,R$7+1)-INDEX($D$4:$G$4,0,R$7))+Q48)))</f>
        <v>1</v>
      </c>
      <c r="S48" s="214">
        <v>1.07</v>
      </c>
      <c r="T48" s="343">
        <f t="shared" ref="T48" si="36">IF(T$60=1,($AB48-$S48)/$AC$60+S48,$AB48)</f>
        <v>1.0525</v>
      </c>
      <c r="U48" s="343">
        <f t="shared" ref="U48" si="37">IF(U$60=1,($AB48-$S48)/$AC$60+T48,$AB48)</f>
        <v>1.0349999999999999</v>
      </c>
      <c r="V48" s="343">
        <f t="shared" ref="V48" si="38">IF(V$60=1,($AB48-$S48)/$AC$60+U48,$AB48)</f>
        <v>1.0174999999999998</v>
      </c>
      <c r="W48" s="343">
        <f t="shared" ref="W48" si="39">IF(W$60=1,($AB48-$S48)/$AC$60+V48,$AB48)</f>
        <v>0.99999999999999978</v>
      </c>
      <c r="X48" s="343">
        <f t="shared" ref="X48" si="40">IF(X$60=1,($AB48-$S48)/$AC$60+W48,$AB48)</f>
        <v>1</v>
      </c>
      <c r="Y48" s="343">
        <f t="shared" ref="Y48" si="41">IF(Y$60=1,($AB48-$S48)/$AC$60+X48,$AB48)</f>
        <v>1</v>
      </c>
      <c r="Z48" s="343">
        <f t="shared" ref="Z48" si="42">IF(Z$60=1,($AB48-$S48)/$AC$60+Y48,$AB48)</f>
        <v>1</v>
      </c>
      <c r="AA48" s="343">
        <f t="shared" ref="AA48" si="43">IF(AA$60=1,($AB48-$S48)/$AC$60+Z48,$AB48)</f>
        <v>1</v>
      </c>
      <c r="AB48" s="364" cm="1">
        <f t="array" ref="AB48">IF(AB$7=-1,AC48,IF(AB$7=99,AA48,IF(AB$7=0,INDEX($D48:$G48,0,AB$5),(INDEX($D48:$G48,0,AB$7+1)-INDEX($D48:$G48,0,AB$7))/(INDEX($D$4:$G$4,0,AB$7+1)-INDEX($D$4:$G$4,0,AB$7))+AA48)))</f>
        <v>1</v>
      </c>
      <c r="AC48" s="364" cm="1">
        <f t="array" ref="AC48">IF(AC$7=-1,AD48,IF(AC$7=99,AB48,IF(AC$7=0,INDEX($D48:$G48,0,AC$5),(INDEX($D48:$G48,0,AC$7+1)-INDEX($D48:$G48,0,AC$7))/(INDEX($D$4:$G$4,0,AC$7+1)-INDEX($D$4:$G$4,0,AC$7))+AB48)))</f>
        <v>1</v>
      </c>
      <c r="AD48" s="364" cm="1">
        <f t="array" ref="AD48">IF(AD$7=-1,AE48,IF(AD$7=99,AC48,IF(AD$7=0,INDEX($D48:$G48,0,AD$5),(INDEX($D48:$G48,0,AD$7+1)-INDEX($D48:$G48,0,AD$7))/(INDEX($D$4:$G$4,0,AD$7+1)-INDEX($D$4:$G$4,0,AD$7))+AC48)))</f>
        <v>1</v>
      </c>
      <c r="AE48" s="364" cm="1">
        <f t="array" ref="AE48">IF(AE$7=-1,AF48,IF(AE$7=99,AD48,IF(AE$7=0,INDEX($D48:$G48,0,AE$5),(INDEX($D48:$G48,0,AE$7+1)-INDEX($D48:$G48,0,AE$7))/(INDEX($D$4:$G$4,0,AE$7+1)-INDEX($D$4:$G$4,0,AE$7))+AD48)))</f>
        <v>1</v>
      </c>
      <c r="AF48" s="364" cm="1">
        <f t="array" ref="AF48">IF(AF$7=-1,AG48,IF(AF$7=99,AE48,IF(AF$7=0,INDEX($D48:$G48,0,AF$5),(INDEX($D48:$G48,0,AF$7+1)-INDEX($D48:$G48,0,AF$7))/(INDEX($D$4:$G$4,0,AF$7+1)-INDEX($D$4:$G$4,0,AF$7))+AE48)))</f>
        <v>1</v>
      </c>
      <c r="AG48" s="364" cm="1">
        <f t="array" ref="AG48">IF(AG$7=-1,AH48,IF(AG$7=99,AF48,IF(AG$7=0,INDEX($D48:$G48,0,AG$5),(INDEX($D48:$G48,0,AG$7+1)-INDEX($D48:$G48,0,AG$7))/(INDEX($D$4:$G$4,0,AG$7+1)-INDEX($D$4:$G$4,0,AG$7))+AF48)))</f>
        <v>1</v>
      </c>
      <c r="AH48" s="364" cm="1">
        <f t="array" ref="AH48">IF(AH$7=-1,AI48,IF(AH$7=99,AG48,IF(AH$7=0,INDEX($D48:$G48,0,AH$5),(INDEX($D48:$G48,0,AH$7+1)-INDEX($D48:$G48,0,AH$7))/(INDEX($D$4:$G$4,0,AH$7+1)-INDEX($D$4:$G$4,0,AH$7))+AG48)))</f>
        <v>1</v>
      </c>
      <c r="AI48" s="364" cm="1">
        <f t="array" ref="AI48">IF(AI$7=-1,AJ48,IF(AI$7=99,AH48,IF(AI$7=0,INDEX($D48:$G48,0,AI$5),(INDEX($D48:$G48,0,AI$7+1)-INDEX($D48:$G48,0,AI$7))/(INDEX($D$4:$G$4,0,AI$7+1)-INDEX($D$4:$G$4,0,AI$7))+AH48)))</f>
        <v>1</v>
      </c>
      <c r="AJ48" s="364" cm="1">
        <f t="array" ref="AJ48">IF(AJ$7=-1,AK48,IF(AJ$7=99,AI48,IF(AJ$7=0,INDEX($D48:$G48,0,AJ$5),(INDEX($D48:$G48,0,AJ$7+1)-INDEX($D48:$G48,0,AJ$7))/(INDEX($D$4:$G$4,0,AJ$7+1)-INDEX($D$4:$G$4,0,AJ$7))+AI48)))</f>
        <v>1</v>
      </c>
      <c r="AK48" s="364" cm="1">
        <f t="array" ref="AK48">IF(AK$7=-1,AL48,IF(AK$7=99,AJ48,IF(AK$7=0,INDEX($D48:$G48,0,AK$5),(INDEX($D48:$G48,0,AK$7+1)-INDEX($D48:$G48,0,AK$7))/(INDEX($D$4:$G$4,0,AK$7+1)-INDEX($D$4:$G$4,0,AK$7))+AJ48)))</f>
        <v>1</v>
      </c>
      <c r="AL48" s="364" cm="1">
        <f t="array" ref="AL48">IF(AL$7=-1,AM48,IF(AL$7=99,AK48,IF(AL$7=0,INDEX($D48:$G48,0,AL$5),(INDEX($D48:$G48,0,AL$7+1)-INDEX($D48:$G48,0,AL$7))/(INDEX($D$4:$G$4,0,AL$7+1)-INDEX($D$4:$G$4,0,AL$7))+AK48)))</f>
        <v>1</v>
      </c>
      <c r="AM48" s="364" cm="1">
        <f t="array" ref="AM48">IF(AM$7=-1,AN48,IF(AM$7=99,AL48,IF(AM$7=0,INDEX($D48:$G48,0,AM$5),(INDEX($D48:$G48,0,AM$7+1)-INDEX($D48:$G48,0,AM$7))/(INDEX($D$4:$G$4,0,AM$7+1)-INDEX($D$4:$G$4,0,AM$7))+AL48)))</f>
        <v>1</v>
      </c>
      <c r="AN48" s="364" cm="1">
        <f t="array" ref="AN48">IF(AN$7=-1,AO48,IF(AN$7=99,AM48,IF(AN$7=0,INDEX($D48:$G48,0,AN$5),(INDEX($D48:$G48,0,AN$7+1)-INDEX($D48:$G48,0,AN$7))/(INDEX($D$4:$G$4,0,AN$7+1)-INDEX($D$4:$G$4,0,AN$7))+AM48)))</f>
        <v>1</v>
      </c>
      <c r="AO48" s="364" cm="1">
        <f t="array" ref="AO48">IF(AO$7=-1,AP48,IF(AO$7=99,AN48,IF(AO$7=0,INDEX($D48:$G48,0,AO$5),(INDEX($D48:$G48,0,AO$7+1)-INDEX($D48:$G48,0,AO$7))/(INDEX($D$4:$G$4,0,AO$7+1)-INDEX($D$4:$G$4,0,AO$7))+AN48)))</f>
        <v>1</v>
      </c>
      <c r="AP48" s="364" cm="1">
        <f t="array" ref="AP48">IF(AP$7=-1,AQ48,IF(AP$7=99,AO48,IF(AP$7=0,INDEX($D48:$G48,0,AP$5),(INDEX($D48:$G48,0,AP$7+1)-INDEX($D48:$G48,0,AP$7))/(INDEX($D$4:$G$4,0,AP$7+1)-INDEX($D$4:$G$4,0,AP$7))+AO48)))</f>
        <v>1</v>
      </c>
    </row>
    <row r="49" spans="1:42">
      <c r="A49" s="185" t="s">
        <v>16</v>
      </c>
      <c r="B49" s="186" t="str">
        <f t="shared" ref="B49:C59" si="44">B14</f>
        <v>IS</v>
      </c>
      <c r="C49" s="186" t="str">
        <f t="shared" si="44"/>
        <v>Iron &amp; Steel</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45">IF(T$60=1,($AB49-$S49)/$AC$60+S49,$AB49)</f>
        <v>1</v>
      </c>
      <c r="U49" s="343">
        <f t="shared" si="45"/>
        <v>1</v>
      </c>
      <c r="V49" s="343">
        <f t="shared" si="45"/>
        <v>1</v>
      </c>
      <c r="W49" s="343">
        <f t="shared" si="45"/>
        <v>1</v>
      </c>
      <c r="X49" s="343">
        <f t="shared" si="45"/>
        <v>1</v>
      </c>
      <c r="Y49" s="343">
        <f t="shared" si="45"/>
        <v>1</v>
      </c>
      <c r="Z49" s="343">
        <f t="shared" si="45"/>
        <v>1</v>
      </c>
      <c r="AA49" s="343">
        <f t="shared" si="45"/>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44"/>
        <v>CP</v>
      </c>
      <c r="C50" s="186" t="str">
        <f t="shared" si="44"/>
        <v>Chemicals</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1.054</v>
      </c>
      <c r="T50" s="343">
        <f t="shared" ref="T50:AA50" si="46">IF(T$60=1,($AB50-$S50)/$AC$60+S50,$AB50)</f>
        <v>1.0405</v>
      </c>
      <c r="U50" s="343">
        <f t="shared" si="46"/>
        <v>1.0269999999999999</v>
      </c>
      <c r="V50" s="343">
        <f t="shared" si="46"/>
        <v>1.0134999999999998</v>
      </c>
      <c r="W50" s="343">
        <f t="shared" si="46"/>
        <v>0.99999999999999978</v>
      </c>
      <c r="X50" s="343">
        <f t="shared" si="46"/>
        <v>1</v>
      </c>
      <c r="Y50" s="343">
        <f t="shared" si="46"/>
        <v>1</v>
      </c>
      <c r="Z50" s="343">
        <f t="shared" si="46"/>
        <v>1</v>
      </c>
      <c r="AA50" s="343">
        <f t="shared" si="46"/>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44"/>
        <v>NF</v>
      </c>
      <c r="C51" s="186" t="str">
        <f t="shared" si="44"/>
        <v>Precious &amp; Non-Ferrous metals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214">
        <v>1.1000000000000001</v>
      </c>
      <c r="T51" s="343">
        <f t="shared" ref="T51:AA51" si="47">IF(T$60=1,($AB51-$S51)/$AC$60+S51,$AB51)</f>
        <v>1.0750000000000002</v>
      </c>
      <c r="U51" s="343">
        <f t="shared" si="47"/>
        <v>1.0500000000000003</v>
      </c>
      <c r="V51" s="343">
        <f t="shared" si="47"/>
        <v>1.0250000000000004</v>
      </c>
      <c r="W51" s="343">
        <f t="shared" si="47"/>
        <v>1.0000000000000004</v>
      </c>
      <c r="X51" s="343">
        <f t="shared" si="47"/>
        <v>1</v>
      </c>
      <c r="Y51" s="343">
        <f t="shared" si="47"/>
        <v>1</v>
      </c>
      <c r="Z51" s="343">
        <f t="shared" si="47"/>
        <v>1</v>
      </c>
      <c r="AA51" s="343">
        <f t="shared" si="47"/>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44"/>
        <v>NM</v>
      </c>
      <c r="C52" s="186" t="str">
        <f t="shared" si="44"/>
        <v>N.M.M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48">IF(T$60=1,($AB52-$S52)/$AC$60+S52,$AB52)</f>
        <v>1</v>
      </c>
      <c r="U52" s="343">
        <f t="shared" si="48"/>
        <v>1</v>
      </c>
      <c r="V52" s="343">
        <f t="shared" si="48"/>
        <v>1</v>
      </c>
      <c r="W52" s="343">
        <f t="shared" si="48"/>
        <v>1</v>
      </c>
      <c r="X52" s="343">
        <f t="shared" si="48"/>
        <v>1</v>
      </c>
      <c r="Y52" s="343">
        <f t="shared" si="48"/>
        <v>1</v>
      </c>
      <c r="Z52" s="343">
        <f t="shared" si="48"/>
        <v>1</v>
      </c>
      <c r="AA52" s="343">
        <f t="shared" si="48"/>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 t="shared" si="44"/>
        <v>NM</v>
      </c>
      <c r="C53" s="186" t="str">
        <f t="shared" si="44"/>
        <v>N.M.M Products</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49">IF(T$60=1,($AB53-$S53)/$AC$60+S53,$AB53)</f>
        <v>1</v>
      </c>
      <c r="U53" s="343">
        <f t="shared" si="49"/>
        <v>1</v>
      </c>
      <c r="V53" s="343">
        <f t="shared" si="49"/>
        <v>1</v>
      </c>
      <c r="W53" s="343">
        <f t="shared" si="49"/>
        <v>1</v>
      </c>
      <c r="X53" s="343">
        <f t="shared" si="49"/>
        <v>1</v>
      </c>
      <c r="Y53" s="343">
        <f t="shared" si="49"/>
        <v>1</v>
      </c>
      <c r="Z53" s="343">
        <f t="shared" si="49"/>
        <v>1</v>
      </c>
      <c r="AA53" s="343">
        <f t="shared" si="49"/>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t="str">
        <f t="shared" si="44"/>
        <v>NM</v>
      </c>
      <c r="C54" s="186" t="str">
        <f t="shared" si="44"/>
        <v>N.M.M Products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185" cm="1">
        <f t="array" ref="S54">IF(S$7=-1,T54,IF(S$7=99,R54,IF(S$7=0,INDEX($D54:$G54,0,S$5),(INDEX($D54:$G54,0,S$7+1)-INDEX($D54:$G54,0,S$7))/(INDEX($D$4:$G$4,0,S$7+1)-INDEX($D$4:$G$4,0,S$7))+R54)))</f>
        <v>1</v>
      </c>
      <c r="T54" s="343">
        <f t="shared" ref="T54:AA54" si="50">IF(T$60=1,($AB54-$S54)/$AC$60+S54,$AB54)</f>
        <v>1</v>
      </c>
      <c r="U54" s="343">
        <f t="shared" si="50"/>
        <v>1</v>
      </c>
      <c r="V54" s="343">
        <f t="shared" si="50"/>
        <v>1</v>
      </c>
      <c r="W54" s="343">
        <f t="shared" si="50"/>
        <v>1</v>
      </c>
      <c r="X54" s="343">
        <f t="shared" si="50"/>
        <v>1</v>
      </c>
      <c r="Y54" s="343">
        <f t="shared" si="50"/>
        <v>1</v>
      </c>
      <c r="Z54" s="343">
        <f t="shared" si="50"/>
        <v>1</v>
      </c>
      <c r="AA54" s="343">
        <f t="shared" si="50"/>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44"/>
        <v>NM</v>
      </c>
      <c r="C55" s="186" t="str">
        <f t="shared" si="44"/>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51">IF(T$60=1,($AB55-$S55)/$AC$60+S55,$AB55)</f>
        <v>1</v>
      </c>
      <c r="U55" s="343">
        <f t="shared" si="51"/>
        <v>1</v>
      </c>
      <c r="V55" s="343">
        <f t="shared" si="51"/>
        <v>1</v>
      </c>
      <c r="W55" s="343">
        <f t="shared" si="51"/>
        <v>1</v>
      </c>
      <c r="X55" s="343">
        <f t="shared" si="51"/>
        <v>1</v>
      </c>
      <c r="Y55" s="343">
        <f t="shared" si="51"/>
        <v>1</v>
      </c>
      <c r="Z55" s="343">
        <f t="shared" si="51"/>
        <v>1</v>
      </c>
      <c r="AA55" s="343">
        <f t="shared" si="51"/>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44"/>
        <v>FB</v>
      </c>
      <c r="C56" s="186" t="str">
        <f t="shared" si="44"/>
        <v>Food, Beverage &amp; Tabacco</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214">
        <v>1.0229999999999999</v>
      </c>
      <c r="T56" s="343">
        <f t="shared" ref="T56:AA56" si="52">IF(T$60=1,($AB56-$S56)/$AC$60+S56,$AB56)</f>
        <v>1.01725</v>
      </c>
      <c r="U56" s="343">
        <f t="shared" si="52"/>
        <v>1.0115000000000001</v>
      </c>
      <c r="V56" s="343">
        <f t="shared" si="52"/>
        <v>1.0057500000000001</v>
      </c>
      <c r="W56" s="343">
        <f t="shared" si="52"/>
        <v>1.0000000000000002</v>
      </c>
      <c r="X56" s="343">
        <f t="shared" si="52"/>
        <v>1</v>
      </c>
      <c r="Y56" s="343">
        <f t="shared" si="52"/>
        <v>1</v>
      </c>
      <c r="Z56" s="343">
        <f t="shared" si="52"/>
        <v>1</v>
      </c>
      <c r="AA56" s="343">
        <f t="shared" si="52"/>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44"/>
        <v>PP</v>
      </c>
      <c r="C57" s="186" t="str">
        <f t="shared" si="44"/>
        <v>Pulp &amp; Paper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53">IF(T$60=1,($AB57-$S57)/$AC$60+S57,$AB57)</f>
        <v>1</v>
      </c>
      <c r="U57" s="343">
        <f t="shared" si="53"/>
        <v>1</v>
      </c>
      <c r="V57" s="343">
        <f t="shared" si="53"/>
        <v>1</v>
      </c>
      <c r="W57" s="343">
        <f t="shared" si="53"/>
        <v>1</v>
      </c>
      <c r="X57" s="343">
        <f t="shared" si="53"/>
        <v>1</v>
      </c>
      <c r="Y57" s="343">
        <f t="shared" si="53"/>
        <v>1</v>
      </c>
      <c r="Z57" s="343">
        <f t="shared" si="53"/>
        <v>1</v>
      </c>
      <c r="AA57" s="343">
        <f t="shared" si="53"/>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44"/>
        <v>PP</v>
      </c>
      <c r="C58" s="186" t="str">
        <f t="shared" si="44"/>
        <v>Pulp &amp; Paper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54">IF(T$60=1,($AB58-$S58)/$AC$60+S58,$AB58)</f>
        <v>1</v>
      </c>
      <c r="U58" s="343">
        <f t="shared" si="54"/>
        <v>1</v>
      </c>
      <c r="V58" s="343">
        <f t="shared" si="54"/>
        <v>1</v>
      </c>
      <c r="W58" s="343">
        <f t="shared" si="54"/>
        <v>1</v>
      </c>
      <c r="X58" s="343">
        <f t="shared" si="54"/>
        <v>1</v>
      </c>
      <c r="Y58" s="343">
        <f t="shared" si="54"/>
        <v>1</v>
      </c>
      <c r="Z58" s="343">
        <f t="shared" si="54"/>
        <v>1</v>
      </c>
      <c r="AA58" s="343">
        <f t="shared" si="54"/>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44"/>
        <v>OT</v>
      </c>
      <c r="C59" s="186" t="str">
        <f t="shared" si="44"/>
        <v>Other</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185" cm="1">
        <f t="array" ref="S59">IF(S$7=-1,T59,IF(S$7=99,R59,IF(S$7=0,INDEX($D59:$G59,0,S$5),(INDEX($D59:$G59,0,S$7+1)-INDEX($D59:$G59,0,S$7))/(INDEX($D$4:$G$4,0,S$7+1)-INDEX($D$4:$G$4,0,S$7))+R59)))</f>
        <v>1</v>
      </c>
      <c r="T59" s="343">
        <f t="shared" ref="T59:AA59" si="55">IF(T$60=1,($AB59-$S59)/$AC$60+S59,$AB59)</f>
        <v>1</v>
      </c>
      <c r="U59" s="343">
        <f t="shared" si="55"/>
        <v>1</v>
      </c>
      <c r="V59" s="343">
        <f t="shared" si="55"/>
        <v>1</v>
      </c>
      <c r="W59" s="343">
        <f t="shared" si="55"/>
        <v>1</v>
      </c>
      <c r="X59" s="343">
        <f t="shared" si="55"/>
        <v>1</v>
      </c>
      <c r="Y59" s="343">
        <f t="shared" si="55"/>
        <v>1</v>
      </c>
      <c r="Z59" s="343">
        <f t="shared" si="55"/>
        <v>1</v>
      </c>
      <c r="AA59" s="343">
        <f t="shared" si="55"/>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c r="T60" s="345">
        <f t="shared" ref="T60:AB60" si="56">IF(T3&lt;=$X$43,1,0)</f>
        <v>1</v>
      </c>
      <c r="U60" s="345">
        <f t="shared" si="56"/>
        <v>1</v>
      </c>
      <c r="V60" s="345">
        <f t="shared" si="56"/>
        <v>1</v>
      </c>
      <c r="W60" s="345">
        <f t="shared" si="56"/>
        <v>1</v>
      </c>
      <c r="X60" s="345">
        <f t="shared" si="56"/>
        <v>0</v>
      </c>
      <c r="Y60" s="345">
        <f t="shared" si="56"/>
        <v>0</v>
      </c>
      <c r="Z60" s="345">
        <f t="shared" si="56"/>
        <v>0</v>
      </c>
      <c r="AA60" s="345">
        <f t="shared" si="56"/>
        <v>0</v>
      </c>
      <c r="AB60" s="345">
        <f t="shared" si="56"/>
        <v>0</v>
      </c>
      <c r="AC60" s="345">
        <f>SUM(T60:AB60)</f>
        <v>4</v>
      </c>
    </row>
    <row r="61" spans="1:42" ht="15.75" thickBot="1">
      <c r="A61" s="185" t="s">
        <v>16</v>
      </c>
      <c r="B61" s="14" t="s">
        <v>289</v>
      </c>
      <c r="C61" s="14"/>
      <c r="V61" s="344"/>
      <c r="W61" s="344"/>
      <c r="X61" s="344"/>
      <c r="Y61" s="344"/>
      <c r="Z61" s="344"/>
      <c r="AA61" s="344"/>
      <c r="AB61" s="344"/>
    </row>
    <row r="62" spans="1:42">
      <c r="A62" s="185" t="s">
        <v>16</v>
      </c>
      <c r="B62" s="186" t="s">
        <v>107</v>
      </c>
      <c r="C62" s="186" t="s">
        <v>108</v>
      </c>
    </row>
    <row r="63" spans="1:42">
      <c r="A63" s="185" t="s">
        <v>16</v>
      </c>
      <c r="B63" s="186" t="s">
        <v>109</v>
      </c>
      <c r="C63" s="186" t="s">
        <v>110</v>
      </c>
    </row>
    <row r="64" spans="1:42">
      <c r="A64" s="185" t="s">
        <v>16</v>
      </c>
      <c r="B64" s="186" t="s">
        <v>111</v>
      </c>
      <c r="C64" s="186" t="s">
        <v>73</v>
      </c>
    </row>
    <row r="65" spans="1:48">
      <c r="A65" s="185" t="s">
        <v>16</v>
      </c>
      <c r="B65" s="186" t="s">
        <v>112</v>
      </c>
      <c r="C65" s="186" t="s">
        <v>72</v>
      </c>
    </row>
    <row r="66" spans="1:48">
      <c r="A66" s="185" t="s">
        <v>16</v>
      </c>
      <c r="B66" s="186" t="s">
        <v>113</v>
      </c>
      <c r="C66" s="186" t="s">
        <v>114</v>
      </c>
    </row>
    <row r="67" spans="1:48">
      <c r="A67" s="185" t="s">
        <v>16</v>
      </c>
      <c r="B67" s="186" t="s">
        <v>115</v>
      </c>
      <c r="C67" s="186" t="s">
        <v>116</v>
      </c>
    </row>
    <row r="68" spans="1:48">
      <c r="A68" s="185" t="s">
        <v>16</v>
      </c>
      <c r="B68" s="186" t="s">
        <v>117</v>
      </c>
      <c r="C68" s="186" t="s">
        <v>118</v>
      </c>
    </row>
    <row r="69" spans="1:48">
      <c r="A69" s="185" t="s">
        <v>16</v>
      </c>
      <c r="B69" s="186" t="s">
        <v>119</v>
      </c>
      <c r="C69" s="186" t="s">
        <v>120</v>
      </c>
    </row>
    <row r="70" spans="1:48">
      <c r="A70" s="185" t="s">
        <v>16</v>
      </c>
      <c r="B70" s="186" t="s">
        <v>37</v>
      </c>
      <c r="C70" s="186" t="s">
        <v>121</v>
      </c>
    </row>
    <row r="71" spans="1:48">
      <c r="A71" s="185" t="s">
        <v>16</v>
      </c>
      <c r="B71" s="186" t="s">
        <v>122</v>
      </c>
      <c r="C71" s="186" t="s">
        <v>123</v>
      </c>
    </row>
    <row r="72" spans="1:48">
      <c r="A72" s="185" t="s">
        <v>16</v>
      </c>
      <c r="B72" s="186" t="s">
        <v>221</v>
      </c>
      <c r="C72" s="186" t="s">
        <v>220</v>
      </c>
    </row>
    <row r="73" spans="1:48">
      <c r="A73" s="185" t="s">
        <v>16</v>
      </c>
      <c r="B73" s="186" t="s">
        <v>124</v>
      </c>
      <c r="C73" s="186" t="s">
        <v>2</v>
      </c>
      <c r="P73" s="185" t="str">
        <f>ADDRESS(ROW(),1)</f>
        <v>$A$73</v>
      </c>
    </row>
    <row r="74" spans="1:48">
      <c r="A74" s="185" t="s">
        <v>16</v>
      </c>
      <c r="B74" s="186"/>
      <c r="C74" s="186"/>
      <c r="P74" s="185" t="str" cm="1">
        <f t="array" aca="1" ref="P74" ca="1">INDIRECT(P73)</f>
        <v>*</v>
      </c>
    </row>
    <row r="75" spans="1:48" ht="23.25">
      <c r="A75" s="185" t="s">
        <v>16</v>
      </c>
      <c r="B75" s="16" t="s">
        <v>18</v>
      </c>
      <c r="C75" s="16" t="s">
        <v>19</v>
      </c>
      <c r="D75" s="16" t="s">
        <v>20</v>
      </c>
      <c r="E75" s="16" t="s">
        <v>21</v>
      </c>
      <c r="F75" s="16" t="s">
        <v>22</v>
      </c>
      <c r="G75" s="16" t="s">
        <v>23</v>
      </c>
      <c r="H75" s="16" t="s">
        <v>24</v>
      </c>
      <c r="I75" s="17" t="s">
        <v>25</v>
      </c>
      <c r="J75" s="5">
        <f t="shared" ref="J75:AP75" si="57">J3</f>
        <v>2012</v>
      </c>
      <c r="K75" s="5">
        <f t="shared" si="57"/>
        <v>2013</v>
      </c>
      <c r="L75" s="5">
        <f t="shared" si="57"/>
        <v>2014</v>
      </c>
      <c r="M75" s="5">
        <f t="shared" si="57"/>
        <v>2015</v>
      </c>
      <c r="N75" s="5">
        <f t="shared" si="57"/>
        <v>2016</v>
      </c>
      <c r="O75" s="5">
        <f t="shared" si="57"/>
        <v>2017</v>
      </c>
      <c r="P75" s="5">
        <f t="shared" si="57"/>
        <v>2018</v>
      </c>
      <c r="Q75" s="5">
        <f t="shared" si="57"/>
        <v>2019</v>
      </c>
      <c r="R75" s="5">
        <f t="shared" si="57"/>
        <v>2020</v>
      </c>
      <c r="S75" s="5">
        <f t="shared" si="57"/>
        <v>2021</v>
      </c>
      <c r="T75" s="5">
        <f t="shared" si="57"/>
        <v>2022</v>
      </c>
      <c r="U75" s="5">
        <f t="shared" si="57"/>
        <v>2023</v>
      </c>
      <c r="V75" s="5">
        <f t="shared" si="57"/>
        <v>2024</v>
      </c>
      <c r="W75" s="5">
        <f t="shared" si="57"/>
        <v>2025</v>
      </c>
      <c r="X75" s="5">
        <f t="shared" si="57"/>
        <v>2026</v>
      </c>
      <c r="Y75" s="5">
        <f t="shared" si="57"/>
        <v>2027</v>
      </c>
      <c r="Z75" s="5">
        <f t="shared" si="57"/>
        <v>2028</v>
      </c>
      <c r="AA75" s="5">
        <f t="shared" si="57"/>
        <v>2029</v>
      </c>
      <c r="AB75" s="5">
        <f t="shared" si="57"/>
        <v>2030</v>
      </c>
      <c r="AC75" s="5">
        <f t="shared" si="57"/>
        <v>2031</v>
      </c>
      <c r="AD75" s="5">
        <f t="shared" si="57"/>
        <v>2032</v>
      </c>
      <c r="AE75" s="5">
        <f t="shared" si="57"/>
        <v>2033</v>
      </c>
      <c r="AF75" s="5">
        <f t="shared" si="57"/>
        <v>2034</v>
      </c>
      <c r="AG75" s="5">
        <f t="shared" si="57"/>
        <v>2035</v>
      </c>
      <c r="AH75" s="5">
        <f t="shared" si="57"/>
        <v>2036</v>
      </c>
      <c r="AI75" s="5">
        <f t="shared" si="57"/>
        <v>2037</v>
      </c>
      <c r="AJ75" s="5">
        <f t="shared" si="57"/>
        <v>2038</v>
      </c>
      <c r="AK75" s="5">
        <f t="shared" si="57"/>
        <v>2039</v>
      </c>
      <c r="AL75" s="5">
        <f t="shared" si="57"/>
        <v>2040</v>
      </c>
      <c r="AM75" s="5">
        <f t="shared" si="57"/>
        <v>2045</v>
      </c>
      <c r="AN75" s="5">
        <f t="shared" si="57"/>
        <v>2050</v>
      </c>
      <c r="AO75" s="5">
        <f t="shared" si="57"/>
        <v>2060</v>
      </c>
      <c r="AP75" s="5">
        <f t="shared" si="57"/>
        <v>2070</v>
      </c>
      <c r="AQ75" s="5"/>
      <c r="AR75" s="5"/>
      <c r="AS75" s="5"/>
      <c r="AT75" s="5"/>
      <c r="AU75" s="5"/>
      <c r="AV75" s="5"/>
    </row>
    <row r="76" spans="1:48" s="5" customFormat="1">
      <c r="A76" s="5" t="s">
        <v>16</v>
      </c>
      <c r="B76" s="5">
        <v>1</v>
      </c>
      <c r="C76" s="3" t="str">
        <f ca="1">OFFSET($C$9,$B76,0)</f>
        <v>Mining</v>
      </c>
      <c r="D76" s="3" t="str">
        <f ca="1">OFFSET($B$9,$B76,0)</f>
        <v>MI</v>
      </c>
      <c r="J76" s="5">
        <f t="shared" ref="J76:AP76" ca="1" si="58">SUMIF($B$10:$B$24,$D76,J$10:J$24)*SUMIF($B$10:$B$24,$D76,J$45:J$59)</f>
        <v>123.26923682676239</v>
      </c>
      <c r="K76" s="5">
        <f t="shared" ca="1" si="58"/>
        <v>126.71566453552029</v>
      </c>
      <c r="L76" s="5">
        <f t="shared" ca="1" si="58"/>
        <v>127.72233926237112</v>
      </c>
      <c r="M76" s="5">
        <f t="shared" ca="1" si="58"/>
        <v>132.1815216609952</v>
      </c>
      <c r="N76" s="5">
        <f t="shared" ca="1" si="58"/>
        <v>130.73045390113333</v>
      </c>
      <c r="O76" s="5">
        <f t="shared" ca="1" si="58"/>
        <v>135.20259023283816</v>
      </c>
      <c r="P76" s="5">
        <f t="shared" ca="1" si="58"/>
        <v>134.79208117361912</v>
      </c>
      <c r="Q76" s="5">
        <f t="shared" ca="1" si="58"/>
        <v>133.42083591689226</v>
      </c>
      <c r="R76" s="5">
        <f t="shared" ca="1" si="58"/>
        <v>122.88396223633109</v>
      </c>
      <c r="S76" s="5">
        <f t="shared" ca="1" si="58"/>
        <v>132.95452326391316</v>
      </c>
      <c r="T76" s="5">
        <f t="shared" ca="1" si="58"/>
        <v>134.13603731743208</v>
      </c>
      <c r="U76" s="5">
        <f t="shared" ca="1" si="58"/>
        <v>135.49755914228081</v>
      </c>
      <c r="V76" s="5">
        <f t="shared" ca="1" si="58"/>
        <v>137.09308338244819</v>
      </c>
      <c r="W76" s="5">
        <f t="shared" ca="1" si="58"/>
        <v>138.64530090432447</v>
      </c>
      <c r="X76" s="5">
        <f t="shared" ca="1" si="58"/>
        <v>141.1759597729004</v>
      </c>
      <c r="Y76" s="5">
        <f t="shared" ca="1" si="58"/>
        <v>143.71297534728595</v>
      </c>
      <c r="Z76" s="5">
        <f t="shared" ca="1" si="58"/>
        <v>146.53617119356602</v>
      </c>
      <c r="AA76" s="5">
        <f t="shared" ca="1" si="58"/>
        <v>149.84203045391891</v>
      </c>
      <c r="AB76" s="5">
        <f t="shared" ca="1" si="58"/>
        <v>152.73594012188124</v>
      </c>
      <c r="AC76" s="5">
        <f t="shared" ca="1" si="58"/>
        <v>156.49611610282125</v>
      </c>
      <c r="AD76" s="5">
        <f t="shared" ca="1" si="58"/>
        <v>160.67551217455011</v>
      </c>
      <c r="AE76" s="5">
        <f t="shared" ca="1" si="58"/>
        <v>164.89338620600719</v>
      </c>
      <c r="AF76" s="5">
        <f t="shared" ca="1" si="58"/>
        <v>169.1744370883643</v>
      </c>
      <c r="AG76" s="5">
        <f t="shared" ca="1" si="58"/>
        <v>174.43554933855916</v>
      </c>
      <c r="AH76" s="5">
        <f t="shared" ca="1" si="58"/>
        <v>179.18915305472513</v>
      </c>
      <c r="AI76" s="5">
        <f t="shared" ca="1" si="58"/>
        <v>184.01128098639296</v>
      </c>
      <c r="AJ76" s="5">
        <f t="shared" ca="1" si="58"/>
        <v>188.67878036905387</v>
      </c>
      <c r="AK76" s="5">
        <f t="shared" ca="1" si="58"/>
        <v>193.45274176987465</v>
      </c>
      <c r="AL76" s="5">
        <f t="shared" ca="1" si="58"/>
        <v>198.45878505216547</v>
      </c>
      <c r="AM76" s="5">
        <f t="shared" ca="1" si="58"/>
        <v>224.54306427434025</v>
      </c>
      <c r="AN76" s="5">
        <f t="shared" ca="1" si="58"/>
        <v>252.80826200442633</v>
      </c>
      <c r="AO76" s="5">
        <f t="shared" ca="1" si="58"/>
        <v>306.79425253870113</v>
      </c>
      <c r="AP76" s="5">
        <f t="shared" ca="1" si="58"/>
        <v>361.14372949096241</v>
      </c>
    </row>
    <row r="77" spans="1:48">
      <c r="A77" s="57" t="str">
        <f>'[4]TS BYDem'!A10</f>
        <v/>
      </c>
      <c r="B77" s="185" t="s">
        <v>288</v>
      </c>
      <c r="C77" s="185" t="s">
        <v>137</v>
      </c>
      <c r="D77" s="186" t="str">
        <f>'[4]TS BYDem'!D10</f>
        <v>IMIK</v>
      </c>
      <c r="E77" s="185" t="s">
        <v>137</v>
      </c>
      <c r="F77" s="185" t="s">
        <v>137</v>
      </c>
      <c r="G77" s="185" t="s">
        <v>137</v>
      </c>
      <c r="H77" s="185" t="s">
        <v>137</v>
      </c>
      <c r="I77" s="185">
        <v>0</v>
      </c>
      <c r="J77" s="185">
        <f>INDEX('[4]TS BYDem'!$J$10:$J$203,MATCH(D77,'[4]TS BYDem'!$D$10:$D$203,0))</f>
        <v>2.1376388478991801</v>
      </c>
      <c r="K77" s="185">
        <f t="shared" ref="K77:Z92" ca="1" si="59">K$76/J$76*J77</f>
        <v>2.1974041060152065</v>
      </c>
      <c r="L77" s="185">
        <f t="shared" ca="1" si="59"/>
        <v>2.2148610730469636</v>
      </c>
      <c r="M77" s="192">
        <f>O77</f>
        <v>1.4516621431934047</v>
      </c>
      <c r="N77" s="192">
        <f>O77</f>
        <v>1.4516621431934047</v>
      </c>
      <c r="O77" s="192">
        <f>INDEX('[4]TS BYDem'!$O$10:$O$203,MATCH(D77,'[4]TS BYDem'!$D$10:$D$203,0))</f>
        <v>1.4516621431934047</v>
      </c>
      <c r="P77" s="185">
        <f t="shared" ca="1" si="59"/>
        <v>1.4472545319214611</v>
      </c>
      <c r="Q77" s="185">
        <f t="shared" ca="1" si="59"/>
        <v>1.4325315534282543</v>
      </c>
      <c r="R77" s="185">
        <f t="shared" ca="1" si="59"/>
        <v>1.3193977695019277</v>
      </c>
      <c r="S77" s="185">
        <f t="shared" ca="1" si="59"/>
        <v>1.4275247823001564</v>
      </c>
      <c r="T77" s="185">
        <f t="shared" ca="1" si="59"/>
        <v>1.4402106281866196</v>
      </c>
      <c r="U77" s="185">
        <f t="shared" ca="1" si="59"/>
        <v>1.4548292067719908</v>
      </c>
      <c r="V77" s="185">
        <f t="shared" ca="1" si="59"/>
        <v>1.4719602553266791</v>
      </c>
      <c r="W77" s="185">
        <f t="shared" ca="1" si="59"/>
        <v>1.4886263222313796</v>
      </c>
      <c r="X77" s="185">
        <f t="shared" ca="1" si="59"/>
        <v>1.5157978554876712</v>
      </c>
      <c r="Y77" s="185">
        <f t="shared" ca="1" si="59"/>
        <v>1.543037640314908</v>
      </c>
      <c r="Z77" s="185">
        <f t="shared" ca="1" si="59"/>
        <v>1.5733501256438336</v>
      </c>
      <c r="AA77" s="185">
        <f t="shared" ref="AA77:AP92" ca="1" si="60">AA$76/Z$76*Z77</f>
        <v>1.6088449392469981</v>
      </c>
      <c r="AB77" s="185">
        <f t="shared" ca="1" si="60"/>
        <v>1.6399166746595197</v>
      </c>
      <c r="AC77" s="185">
        <f t="shared" ca="1" si="60"/>
        <v>1.68028945978054</v>
      </c>
      <c r="AD77" s="185">
        <f t="shared" ca="1" si="60"/>
        <v>1.7251633859996431</v>
      </c>
      <c r="AE77" s="185">
        <f t="shared" ca="1" si="60"/>
        <v>1.7704504477761982</v>
      </c>
      <c r="AF77" s="185">
        <f t="shared" ca="1" si="60"/>
        <v>1.8164158356308246</v>
      </c>
      <c r="AG77" s="185">
        <f t="shared" ca="1" si="60"/>
        <v>1.8729040839073283</v>
      </c>
      <c r="AH77" s="185">
        <f t="shared" ca="1" si="60"/>
        <v>1.9239432433392425</v>
      </c>
      <c r="AI77" s="185">
        <f t="shared" ca="1" si="60"/>
        <v>1.9757181431838573</v>
      </c>
      <c r="AJ77" s="185">
        <f t="shared" ca="1" si="60"/>
        <v>2.0258328055251544</v>
      </c>
      <c r="AK77" s="185">
        <f t="shared" ca="1" si="60"/>
        <v>2.0770905442023744</v>
      </c>
      <c r="AL77" s="185">
        <f t="shared" ca="1" si="60"/>
        <v>2.1308401321915857</v>
      </c>
      <c r="AM77" s="185">
        <f t="shared" ca="1" si="60"/>
        <v>2.4109054816357611</v>
      </c>
      <c r="AN77" s="185">
        <f t="shared" ca="1" si="60"/>
        <v>2.7143872229543256</v>
      </c>
      <c r="AO77" s="185">
        <f t="shared" ca="1" si="60"/>
        <v>3.2940315817379915</v>
      </c>
      <c r="AP77" s="185">
        <f t="shared" ca="1" si="60"/>
        <v>3.8775786725007362</v>
      </c>
    </row>
    <row r="78" spans="1:48">
      <c r="A78" s="57" t="str">
        <f>'[4]TS BYDem'!A11</f>
        <v/>
      </c>
      <c r="B78" s="185" t="s">
        <v>288</v>
      </c>
      <c r="C78" s="185" t="s">
        <v>137</v>
      </c>
      <c r="D78" s="186" t="str">
        <f>'[4]TS BYDem'!D11</f>
        <v>IMIA</v>
      </c>
      <c r="E78" s="185" t="s">
        <v>137</v>
      </c>
      <c r="F78" s="185" t="s">
        <v>137</v>
      </c>
      <c r="G78" s="185" t="s">
        <v>137</v>
      </c>
      <c r="H78" s="185" t="s">
        <v>137</v>
      </c>
      <c r="I78" s="185">
        <v>0</v>
      </c>
      <c r="J78" s="185">
        <f>INDEX('[4]TS BYDem'!$J$10:$J$203,MATCH(D78,'[4]TS BYDem'!$D$10:$D$203,0))</f>
        <v>0.99318058118269725</v>
      </c>
      <c r="K78" s="185">
        <f t="shared" ca="1" si="59"/>
        <v>1.0209484587400051</v>
      </c>
      <c r="L78" s="185">
        <f t="shared" ca="1" si="59"/>
        <v>1.0290592397914098</v>
      </c>
      <c r="M78" s="192">
        <f t="shared" ref="M78:M85" si="61">O78</f>
        <v>0.67446503064569363</v>
      </c>
      <c r="N78" s="192">
        <f t="shared" ref="N78:N87" si="62">O78</f>
        <v>0.67446503064569363</v>
      </c>
      <c r="O78" s="192">
        <f>INDEX('[4]TS BYDem'!$O$10:$O$203,MATCH(D78,'[4]TS BYDem'!$D$10:$D$203,0))</f>
        <v>0.67446503064569363</v>
      </c>
      <c r="P78" s="185">
        <f t="shared" ca="1" si="59"/>
        <v>0.67241718522550098</v>
      </c>
      <c r="Q78" s="185">
        <f t="shared" ca="1" si="59"/>
        <v>0.66557665818745892</v>
      </c>
      <c r="R78" s="185">
        <f t="shared" ca="1" si="59"/>
        <v>0.61301292536525009</v>
      </c>
      <c r="S78" s="185">
        <f t="shared" ca="1" si="59"/>
        <v>0.66325043368805858</v>
      </c>
      <c r="T78" s="185">
        <f t="shared" ca="1" si="59"/>
        <v>0.66914447692304835</v>
      </c>
      <c r="U78" s="185">
        <f t="shared" ca="1" si="59"/>
        <v>0.67593649812426893</v>
      </c>
      <c r="V78" s="185">
        <f t="shared" ca="1" si="59"/>
        <v>0.68389585233255135</v>
      </c>
      <c r="W78" s="185">
        <f t="shared" ca="1" si="59"/>
        <v>0.69163916876353193</v>
      </c>
      <c r="X78" s="185">
        <f t="shared" ca="1" si="59"/>
        <v>0.70426348985389298</v>
      </c>
      <c r="Y78" s="185">
        <f t="shared" ca="1" si="59"/>
        <v>0.71691952169603257</v>
      </c>
      <c r="Z78" s="185">
        <f t="shared" ca="1" si="59"/>
        <v>0.73100317844921214</v>
      </c>
      <c r="AA78" s="185">
        <f t="shared" ca="1" si="60"/>
        <v>0.74749462630908248</v>
      </c>
      <c r="AB78" s="185">
        <f t="shared" ca="1" si="60"/>
        <v>0.76193104257541833</v>
      </c>
      <c r="AC78" s="185">
        <f t="shared" ca="1" si="60"/>
        <v>0.78068887261292252</v>
      </c>
      <c r="AD78" s="185">
        <f t="shared" ca="1" si="60"/>
        <v>0.80153800349676596</v>
      </c>
      <c r="AE78" s="185">
        <f t="shared" ca="1" si="60"/>
        <v>0.82257908364905608</v>
      </c>
      <c r="AF78" s="185">
        <f t="shared" ca="1" si="60"/>
        <v>0.84393532475059274</v>
      </c>
      <c r="AG78" s="185">
        <f t="shared" ca="1" si="60"/>
        <v>0.87018065206974549</v>
      </c>
      <c r="AH78" s="185">
        <f t="shared" ca="1" si="60"/>
        <v>0.89389424713164423</v>
      </c>
      <c r="AI78" s="185">
        <f t="shared" ca="1" si="60"/>
        <v>0.91794967874437272</v>
      </c>
      <c r="AJ78" s="185">
        <f t="shared" ca="1" si="60"/>
        <v>0.94123373793838472</v>
      </c>
      <c r="AK78" s="185">
        <f t="shared" ca="1" si="60"/>
        <v>0.96504888835052449</v>
      </c>
      <c r="AL78" s="185">
        <f t="shared" ca="1" si="60"/>
        <v>0.99002179108847721</v>
      </c>
      <c r="AM78" s="185">
        <f t="shared" ca="1" si="60"/>
        <v>1.1201445509753802</v>
      </c>
      <c r="AN78" s="185">
        <f t="shared" ca="1" si="60"/>
        <v>1.2611469342906581</v>
      </c>
      <c r="AO78" s="185">
        <f t="shared" ca="1" si="60"/>
        <v>1.5304588069214391</v>
      </c>
      <c r="AP78" s="185">
        <f t="shared" ca="1" si="60"/>
        <v>1.8015839501236222</v>
      </c>
    </row>
    <row r="79" spans="1:48">
      <c r="A79" s="57" t="str">
        <f>'[4]TS BYDem'!A12</f>
        <v/>
      </c>
      <c r="B79" s="185" t="s">
        <v>288</v>
      </c>
      <c r="C79" s="185" t="s">
        <v>137</v>
      </c>
      <c r="D79" s="186" t="str">
        <f>'[4]TS BYDem'!D12</f>
        <v>IMIL</v>
      </c>
      <c r="E79" s="185" t="s">
        <v>137</v>
      </c>
      <c r="F79" s="185" t="s">
        <v>137</v>
      </c>
      <c r="G79" s="185" t="s">
        <v>137</v>
      </c>
      <c r="H79" s="185" t="s">
        <v>137</v>
      </c>
      <c r="I79" s="185">
        <v>0</v>
      </c>
      <c r="J79" s="185">
        <f>INDEX('[4]TS BYDem'!$J$10:$J$203,MATCH(D79,'[4]TS BYDem'!$D$10:$D$203,0))</f>
        <v>1.4429062223319464</v>
      </c>
      <c r="K79" s="185">
        <f t="shared" ca="1" si="59"/>
        <v>1.4832477715602643</v>
      </c>
      <c r="L79" s="185">
        <f t="shared" ca="1" si="59"/>
        <v>1.4950312243067001</v>
      </c>
      <c r="M79" s="192">
        <f t="shared" si="61"/>
        <v>0.97987194665554811</v>
      </c>
      <c r="N79" s="192">
        <f t="shared" si="62"/>
        <v>0.97987194665554811</v>
      </c>
      <c r="O79" s="192">
        <f>INDEX('[4]TS BYDem'!$O$10:$O$203,MATCH(D79,'[4]TS BYDem'!$D$10:$D$203,0))</f>
        <v>0.97987194665554811</v>
      </c>
      <c r="P79" s="185">
        <f t="shared" ca="1" si="59"/>
        <v>0.97689680904698628</v>
      </c>
      <c r="Q79" s="185">
        <f t="shared" ca="1" si="59"/>
        <v>0.96695879856407174</v>
      </c>
      <c r="R79" s="185">
        <f t="shared" ca="1" si="59"/>
        <v>0.8905934944138012</v>
      </c>
      <c r="S79" s="185">
        <f t="shared" ca="1" si="59"/>
        <v>0.96357922805260565</v>
      </c>
      <c r="T79" s="185">
        <f t="shared" ca="1" si="59"/>
        <v>0.97214217402596825</v>
      </c>
      <c r="U79" s="185">
        <f t="shared" ca="1" si="59"/>
        <v>0.98200971457109387</v>
      </c>
      <c r="V79" s="185">
        <f t="shared" ca="1" si="59"/>
        <v>0.99357317234550857</v>
      </c>
      <c r="W79" s="185">
        <f t="shared" ca="1" si="59"/>
        <v>1.0048227675061814</v>
      </c>
      <c r="X79" s="185">
        <f t="shared" ca="1" si="59"/>
        <v>1.0231635524541782</v>
      </c>
      <c r="Y79" s="185">
        <f t="shared" ca="1" si="59"/>
        <v>1.041550407212563</v>
      </c>
      <c r="Z79" s="185">
        <f t="shared" ca="1" si="59"/>
        <v>1.0620113348095876</v>
      </c>
      <c r="AA79" s="185">
        <f t="shared" ca="1" si="60"/>
        <v>1.0859703339917237</v>
      </c>
      <c r="AB79" s="185">
        <f t="shared" ca="1" si="60"/>
        <v>1.1069437553951758</v>
      </c>
      <c r="AC79" s="185">
        <f t="shared" ca="1" si="60"/>
        <v>1.1341953853518645</v>
      </c>
      <c r="AD79" s="185">
        <f t="shared" ca="1" si="60"/>
        <v>1.1644852855497592</v>
      </c>
      <c r="AE79" s="185">
        <f t="shared" ca="1" si="60"/>
        <v>1.1950540522489339</v>
      </c>
      <c r="AF79" s="185">
        <f t="shared" ca="1" si="60"/>
        <v>1.2260806890508067</v>
      </c>
      <c r="AG79" s="185">
        <f t="shared" ca="1" si="60"/>
        <v>1.2642102566374467</v>
      </c>
      <c r="AH79" s="185">
        <f t="shared" ca="1" si="60"/>
        <v>1.2986616892539888</v>
      </c>
      <c r="AI79" s="185">
        <f t="shared" ca="1" si="60"/>
        <v>1.3336097466491039</v>
      </c>
      <c r="AJ79" s="185">
        <f t="shared" ca="1" si="60"/>
        <v>1.3674371437294794</v>
      </c>
      <c r="AK79" s="185">
        <f t="shared" ca="1" si="60"/>
        <v>1.4020361173366029</v>
      </c>
      <c r="AL79" s="185">
        <f t="shared" ca="1" si="60"/>
        <v>1.4383170892293207</v>
      </c>
      <c r="AM79" s="185">
        <f t="shared" ca="1" si="60"/>
        <v>1.6273612001041389</v>
      </c>
      <c r="AN79" s="185">
        <f t="shared" ca="1" si="60"/>
        <v>1.83221137549417</v>
      </c>
      <c r="AO79" s="185">
        <f t="shared" ca="1" si="60"/>
        <v>2.2234713176731447</v>
      </c>
      <c r="AP79" s="185">
        <f t="shared" ca="1" si="60"/>
        <v>2.6173656039379973</v>
      </c>
    </row>
    <row r="80" spans="1:48">
      <c r="A80" s="57" t="str">
        <f>'[4]TS BYDem'!A13</f>
        <v/>
      </c>
      <c r="B80" s="185" t="s">
        <v>288</v>
      </c>
      <c r="C80" s="185" t="s">
        <v>137</v>
      </c>
      <c r="D80" s="186" t="str">
        <f>'[4]TS BYDem'!D13</f>
        <v>IMIC</v>
      </c>
      <c r="E80" s="185" t="s">
        <v>137</v>
      </c>
      <c r="F80" s="185" t="s">
        <v>137</v>
      </c>
      <c r="G80" s="185" t="s">
        <v>137</v>
      </c>
      <c r="H80" s="185" t="s">
        <v>137</v>
      </c>
      <c r="I80" s="185">
        <v>0</v>
      </c>
      <c r="J80" s="185">
        <f>INDEX('[4]TS BYDem'!$J$10:$J$203,MATCH(D80,'[4]TS BYDem'!$D$10:$D$203,0))</f>
        <v>17.35324025908308</v>
      </c>
      <c r="K80" s="185">
        <f t="shared" ca="1" si="59"/>
        <v>17.838411495680308</v>
      </c>
      <c r="L80" s="185">
        <f t="shared" ca="1" si="59"/>
        <v>17.980126240149275</v>
      </c>
      <c r="M80" s="192">
        <f t="shared" si="61"/>
        <v>11.784517282050599</v>
      </c>
      <c r="N80" s="192">
        <f t="shared" si="62"/>
        <v>11.784517282050599</v>
      </c>
      <c r="O80" s="192">
        <f>INDEX('[4]TS BYDem'!$O$10:$O$203,MATCH(D80,'[4]TS BYDem'!$D$10:$D$203,0))</f>
        <v>11.784517282050599</v>
      </c>
      <c r="P80" s="185">
        <f t="shared" ca="1" si="59"/>
        <v>11.74873652448912</v>
      </c>
      <c r="Q80" s="185">
        <f t="shared" ca="1" si="59"/>
        <v>11.629216155848262</v>
      </c>
      <c r="R80" s="185">
        <f t="shared" ca="1" si="59"/>
        <v>10.710802020634466</v>
      </c>
      <c r="S80" s="185">
        <f t="shared" ca="1" si="59"/>
        <v>11.588571449941316</v>
      </c>
      <c r="T80" s="185">
        <f t="shared" ca="1" si="59"/>
        <v>11.69155448272716</v>
      </c>
      <c r="U80" s="185">
        <f t="shared" ca="1" si="59"/>
        <v>11.810227338381679</v>
      </c>
      <c r="V80" s="185">
        <f t="shared" ca="1" si="59"/>
        <v>11.949296293716058</v>
      </c>
      <c r="W80" s="185">
        <f t="shared" ca="1" si="59"/>
        <v>12.084590552358227</v>
      </c>
      <c r="X80" s="185">
        <f t="shared" ca="1" si="59"/>
        <v>12.305167636867843</v>
      </c>
      <c r="Y80" s="185">
        <f t="shared" ca="1" si="59"/>
        <v>12.526298784057333</v>
      </c>
      <c r="Z80" s="185">
        <f t="shared" ca="1" si="59"/>
        <v>12.772373953059683</v>
      </c>
      <c r="AA80" s="185">
        <f t="shared" ca="1" si="60"/>
        <v>13.060518991690707</v>
      </c>
      <c r="AB80" s="185">
        <f t="shared" ca="1" si="60"/>
        <v>13.312757713123961</v>
      </c>
      <c r="AC80" s="185">
        <f t="shared" ca="1" si="60"/>
        <v>13.640501869168808</v>
      </c>
      <c r="AD80" s="185">
        <f t="shared" ca="1" si="60"/>
        <v>14.004786053007328</v>
      </c>
      <c r="AE80" s="185">
        <f t="shared" ca="1" si="60"/>
        <v>14.372424049673061</v>
      </c>
      <c r="AF80" s="185">
        <f t="shared" ca="1" si="60"/>
        <v>14.745568661929328</v>
      </c>
      <c r="AG80" s="185">
        <f t="shared" ca="1" si="60"/>
        <v>15.204137304205021</v>
      </c>
      <c r="AH80" s="185">
        <f t="shared" ca="1" si="60"/>
        <v>15.618470528507197</v>
      </c>
      <c r="AI80" s="185">
        <f t="shared" ca="1" si="60"/>
        <v>16.038776454962711</v>
      </c>
      <c r="AJ80" s="185">
        <f t="shared" ca="1" si="60"/>
        <v>16.445604660281877</v>
      </c>
      <c r="AK80" s="185">
        <f t="shared" ca="1" si="60"/>
        <v>16.861712299454535</v>
      </c>
      <c r="AL80" s="185">
        <f t="shared" ca="1" si="60"/>
        <v>17.298048640890404</v>
      </c>
      <c r="AM80" s="185">
        <f t="shared" ca="1" si="60"/>
        <v>19.571604485894419</v>
      </c>
      <c r="AN80" s="185">
        <f t="shared" ca="1" si="60"/>
        <v>22.035253374256282</v>
      </c>
      <c r="AO80" s="185">
        <f t="shared" ca="1" si="60"/>
        <v>26.740775933729115</v>
      </c>
      <c r="AP80" s="185">
        <f t="shared" ca="1" si="60"/>
        <v>31.477980667095036</v>
      </c>
    </row>
    <row r="81" spans="1:42">
      <c r="A81" s="57" t="str">
        <f>'[4]TS BYDem'!A14</f>
        <v/>
      </c>
      <c r="B81" s="185" t="s">
        <v>288</v>
      </c>
      <c r="C81" s="185" t="s">
        <v>137</v>
      </c>
      <c r="D81" s="186" t="str">
        <f>'[4]TS BYDem'!D14</f>
        <v>IMIH</v>
      </c>
      <c r="E81" s="185" t="s">
        <v>137</v>
      </c>
      <c r="F81" s="185" t="s">
        <v>137</v>
      </c>
      <c r="G81" s="185" t="s">
        <v>137</v>
      </c>
      <c r="H81" s="185" t="s">
        <v>137</v>
      </c>
      <c r="I81" s="185">
        <v>0</v>
      </c>
      <c r="J81" s="185">
        <f>INDEX('[4]TS BYDem'!$J$10:$J$203,MATCH(D81,'[4]TS BYDem'!$D$10:$D$203,0))</f>
        <v>7.6954998524370488</v>
      </c>
      <c r="K81" s="185">
        <f t="shared" ca="1" si="59"/>
        <v>7.9106547816547446</v>
      </c>
      <c r="L81" s="185">
        <f t="shared" ca="1" si="59"/>
        <v>7.973499862969069</v>
      </c>
      <c r="M81" s="192">
        <f t="shared" si="61"/>
        <v>5.2259837154962572</v>
      </c>
      <c r="N81" s="192">
        <f t="shared" si="62"/>
        <v>5.2259837154962572</v>
      </c>
      <c r="O81" s="192">
        <f>INDEX('[4]TS BYDem'!$O$10:$O$203,MATCH(D81,'[4]TS BYDem'!$D$10:$D$203,0))</f>
        <v>5.2259837154962572</v>
      </c>
      <c r="P81" s="185">
        <f t="shared" ca="1" si="59"/>
        <v>5.2101163149172605</v>
      </c>
      <c r="Q81" s="185">
        <f t="shared" ca="1" si="59"/>
        <v>5.157113592341716</v>
      </c>
      <c r="R81" s="185">
        <f t="shared" ca="1" si="59"/>
        <v>4.74983197020694</v>
      </c>
      <c r="S81" s="185">
        <f t="shared" ca="1" si="59"/>
        <v>5.1390892162805635</v>
      </c>
      <c r="T81" s="185">
        <f t="shared" ca="1" si="59"/>
        <v>5.1847582614718304</v>
      </c>
      <c r="U81" s="185">
        <f t="shared" ca="1" si="59"/>
        <v>5.237385144379167</v>
      </c>
      <c r="V81" s="185">
        <f t="shared" ca="1" si="59"/>
        <v>5.2990569191760448</v>
      </c>
      <c r="W81" s="185">
        <f t="shared" ca="1" si="59"/>
        <v>5.3590547600329668</v>
      </c>
      <c r="X81" s="185">
        <f t="shared" ca="1" si="59"/>
        <v>5.4568722797556166</v>
      </c>
      <c r="Y81" s="185">
        <f t="shared" ca="1" si="59"/>
        <v>5.5549355051336686</v>
      </c>
      <c r="Z81" s="185">
        <f t="shared" ca="1" si="59"/>
        <v>5.6640604523178011</v>
      </c>
      <c r="AA81" s="185">
        <f t="shared" ca="1" si="60"/>
        <v>5.791841781289194</v>
      </c>
      <c r="AB81" s="185">
        <f t="shared" ca="1" si="60"/>
        <v>5.9037000287742716</v>
      </c>
      <c r="AC81" s="185">
        <f t="shared" ca="1" si="60"/>
        <v>6.0490420552099442</v>
      </c>
      <c r="AD81" s="185">
        <f t="shared" ca="1" si="60"/>
        <v>6.2105881895987149</v>
      </c>
      <c r="AE81" s="185">
        <f t="shared" ca="1" si="60"/>
        <v>6.373621611994313</v>
      </c>
      <c r="AF81" s="185">
        <f t="shared" ca="1" si="60"/>
        <v>6.5390970082709678</v>
      </c>
      <c r="AG81" s="185">
        <f t="shared" ca="1" si="60"/>
        <v>6.7424547020663814</v>
      </c>
      <c r="AH81" s="185">
        <f t="shared" ca="1" si="60"/>
        <v>6.9261956760212726</v>
      </c>
      <c r="AI81" s="185">
        <f t="shared" ca="1" si="60"/>
        <v>7.1125853154618861</v>
      </c>
      <c r="AJ81" s="185">
        <f t="shared" ca="1" si="60"/>
        <v>7.2929980998905561</v>
      </c>
      <c r="AK81" s="185">
        <f t="shared" ca="1" si="60"/>
        <v>7.4775259591285472</v>
      </c>
      <c r="AL81" s="185">
        <f t="shared" ca="1" si="60"/>
        <v>7.6710244758897081</v>
      </c>
      <c r="AM81" s="185">
        <f t="shared" ca="1" si="60"/>
        <v>8.6792597338887383</v>
      </c>
      <c r="AN81" s="185">
        <f t="shared" ca="1" si="60"/>
        <v>9.7717940026355699</v>
      </c>
      <c r="AO81" s="185">
        <f t="shared" ca="1" si="60"/>
        <v>11.858513694256768</v>
      </c>
      <c r="AP81" s="185">
        <f t="shared" ca="1" si="60"/>
        <v>13.959283221002648</v>
      </c>
    </row>
    <row r="82" spans="1:42">
      <c r="A82" s="57" t="str">
        <f>'[4]TS BYDem'!A15</f>
        <v/>
      </c>
      <c r="B82" s="185" t="s">
        <v>288</v>
      </c>
      <c r="C82" s="185" t="s">
        <v>137</v>
      </c>
      <c r="D82" s="186" t="str">
        <f>'[4]TS BYDem'!D15</f>
        <v>IMIP</v>
      </c>
      <c r="E82" s="185" t="s">
        <v>137</v>
      </c>
      <c r="F82" s="185" t="s">
        <v>137</v>
      </c>
      <c r="G82" s="185" t="s">
        <v>137</v>
      </c>
      <c r="H82" s="185" t="s">
        <v>137</v>
      </c>
      <c r="I82" s="185">
        <v>0</v>
      </c>
      <c r="J82" s="185">
        <f>INDEX('[4]TS BYDem'!$J$10:$J$203,MATCH(D82,'[4]TS BYDem'!$D$10:$D$203,0))</f>
        <v>15.294517272248457</v>
      </c>
      <c r="K82" s="185">
        <f t="shared" ca="1" si="59"/>
        <v>15.722129622872741</v>
      </c>
      <c r="L82" s="185">
        <f t="shared" ca="1" si="59"/>
        <v>15.847031864451422</v>
      </c>
      <c r="M82" s="192">
        <f t="shared" si="61"/>
        <v>10.386446590059307</v>
      </c>
      <c r="N82" s="192">
        <f t="shared" si="62"/>
        <v>10.386446590059307</v>
      </c>
      <c r="O82" s="192">
        <f>INDEX('[4]TS BYDem'!$O$10:$O$203,MATCH(D82,'[4]TS BYDem'!$D$10:$D$203,0))</f>
        <v>10.386446590059307</v>
      </c>
      <c r="P82" s="185">
        <f t="shared" ca="1" si="59"/>
        <v>10.354910726648916</v>
      </c>
      <c r="Q82" s="185">
        <f t="shared" ca="1" si="59"/>
        <v>10.249569803843084</v>
      </c>
      <c r="R82" s="185">
        <f t="shared" ca="1" si="59"/>
        <v>9.4401128583742295</v>
      </c>
      <c r="S82" s="185">
        <f t="shared" ca="1" si="59"/>
        <v>10.21374703257742</v>
      </c>
      <c r="T82" s="185">
        <f t="shared" ca="1" si="59"/>
        <v>10.304512546693275</v>
      </c>
      <c r="U82" s="185">
        <f t="shared" ca="1" si="59"/>
        <v>10.409106502257572</v>
      </c>
      <c r="V82" s="185">
        <f t="shared" ca="1" si="59"/>
        <v>10.531676841147561</v>
      </c>
      <c r="W82" s="185">
        <f t="shared" ca="1" si="59"/>
        <v>10.650920299126865</v>
      </c>
      <c r="X82" s="185">
        <f t="shared" ca="1" si="59"/>
        <v>10.84532895010654</v>
      </c>
      <c r="Y82" s="185">
        <f t="shared" ca="1" si="59"/>
        <v>11.040225931859069</v>
      </c>
      <c r="Z82" s="185">
        <f t="shared" ca="1" si="59"/>
        <v>11.257107670738234</v>
      </c>
      <c r="AA82" s="185">
        <f t="shared" ca="1" si="60"/>
        <v>11.511068268555011</v>
      </c>
      <c r="AB82" s="185">
        <f t="shared" ca="1" si="60"/>
        <v>11.73338233924688</v>
      </c>
      <c r="AC82" s="185">
        <f t="shared" ca="1" si="60"/>
        <v>12.022244164512204</v>
      </c>
      <c r="AD82" s="185">
        <f t="shared" ca="1" si="60"/>
        <v>12.343311046462903</v>
      </c>
      <c r="AE82" s="185">
        <f t="shared" ca="1" si="60"/>
        <v>12.66733385753392</v>
      </c>
      <c r="AF82" s="185">
        <f t="shared" ca="1" si="60"/>
        <v>12.996210000086762</v>
      </c>
      <c r="AG82" s="185">
        <f t="shared" ca="1" si="60"/>
        <v>13.400375787863835</v>
      </c>
      <c r="AH82" s="185">
        <f t="shared" ca="1" si="60"/>
        <v>13.765554080847998</v>
      </c>
      <c r="AI82" s="185">
        <f t="shared" ca="1" si="60"/>
        <v>14.13599649712455</v>
      </c>
      <c r="AJ82" s="185">
        <f t="shared" ca="1" si="60"/>
        <v>14.494560138277098</v>
      </c>
      <c r="AK82" s="185">
        <f t="shared" ca="1" si="60"/>
        <v>14.861302336242669</v>
      </c>
      <c r="AL82" s="185">
        <f t="shared" ca="1" si="60"/>
        <v>15.245873379515553</v>
      </c>
      <c r="AM82" s="185">
        <f t="shared" ca="1" si="60"/>
        <v>17.24970313244221</v>
      </c>
      <c r="AN82" s="185">
        <f t="shared" ca="1" si="60"/>
        <v>19.421074006886453</v>
      </c>
      <c r="AO82" s="185">
        <f t="shared" ca="1" si="60"/>
        <v>23.568351114004358</v>
      </c>
      <c r="AP82" s="185">
        <f t="shared" ca="1" si="60"/>
        <v>27.743551741375292</v>
      </c>
    </row>
    <row r="83" spans="1:42">
      <c r="A83" s="57" t="str">
        <f>'[4]TS BYDem'!A16</f>
        <v/>
      </c>
      <c r="B83" s="185" t="s">
        <v>288</v>
      </c>
      <c r="C83" s="185" t="s">
        <v>137</v>
      </c>
      <c r="D83" s="186" t="str">
        <f>'[4]TS BYDem'!D16</f>
        <v>IMIF</v>
      </c>
      <c r="E83" s="185" t="s">
        <v>137</v>
      </c>
      <c r="F83" s="185" t="s">
        <v>137</v>
      </c>
      <c r="G83" s="185" t="s">
        <v>137</v>
      </c>
      <c r="H83" s="185" t="s">
        <v>137</v>
      </c>
      <c r="I83" s="185">
        <v>0</v>
      </c>
      <c r="J83" s="185">
        <f>INDEX('[4]TS BYDem'!$J$10:$J$203,MATCH(D83,'[4]TS BYDem'!$D$10:$D$203,0))</f>
        <v>5.8889063414920679</v>
      </c>
      <c r="K83" s="185">
        <f t="shared" ca="1" si="59"/>
        <v>6.0535515564058358</v>
      </c>
      <c r="L83" s="185">
        <f t="shared" ca="1" si="59"/>
        <v>6.1016431430447868</v>
      </c>
      <c r="M83" s="192">
        <f t="shared" si="61"/>
        <v>3.999133160008328</v>
      </c>
      <c r="N83" s="192">
        <f t="shared" si="62"/>
        <v>3.999133160008328</v>
      </c>
      <c r="O83" s="192">
        <f>INDEX('[4]TS BYDem'!$O$10:$O$203,MATCH(D83,'[4]TS BYDem'!$D$10:$D$203,0))</f>
        <v>3.999133160008328</v>
      </c>
      <c r="P83" s="185">
        <f t="shared" ca="1" si="59"/>
        <v>3.9869907861944869</v>
      </c>
      <c r="Q83" s="185">
        <f t="shared" ca="1" si="59"/>
        <v>3.9464309687587655</v>
      </c>
      <c r="R83" s="185">
        <f t="shared" ca="1" si="59"/>
        <v>3.6347626725657496</v>
      </c>
      <c r="S83" s="185">
        <f t="shared" ca="1" si="59"/>
        <v>3.9326379904567328</v>
      </c>
      <c r="T83" s="185">
        <f t="shared" ca="1" si="59"/>
        <v>3.9675857826721499</v>
      </c>
      <c r="U83" s="185">
        <f t="shared" ca="1" si="59"/>
        <v>4.0078579924608135</v>
      </c>
      <c r="V83" s="185">
        <f t="shared" ca="1" si="59"/>
        <v>4.0550517177101737</v>
      </c>
      <c r="W83" s="185">
        <f t="shared" ca="1" si="59"/>
        <v>4.100964481308794</v>
      </c>
      <c r="X83" s="185">
        <f t="shared" ca="1" si="59"/>
        <v>4.1758183859607856</v>
      </c>
      <c r="Y83" s="185">
        <f t="shared" ca="1" si="59"/>
        <v>4.2508603144734733</v>
      </c>
      <c r="Z83" s="185">
        <f t="shared" ca="1" si="59"/>
        <v>4.3343671179053667</v>
      </c>
      <c r="AA83" s="185">
        <f t="shared" ca="1" si="60"/>
        <v>4.4321505358682192</v>
      </c>
      <c r="AB83" s="185">
        <f t="shared" ca="1" si="60"/>
        <v>4.5177489707449938</v>
      </c>
      <c r="AC83" s="185">
        <f t="shared" ca="1" si="60"/>
        <v>4.6289705414778277</v>
      </c>
      <c r="AD83" s="185">
        <f t="shared" ca="1" si="60"/>
        <v>4.7525921480644735</v>
      </c>
      <c r="AE83" s="185">
        <f t="shared" ca="1" si="60"/>
        <v>4.8773518873186497</v>
      </c>
      <c r="AF83" s="185">
        <f t="shared" ca="1" si="60"/>
        <v>5.0039803233111355</v>
      </c>
      <c r="AG83" s="185">
        <f t="shared" ca="1" si="60"/>
        <v>5.1595978186715916</v>
      </c>
      <c r="AH83" s="185">
        <f t="shared" ca="1" si="60"/>
        <v>5.3002038101553319</v>
      </c>
      <c r="AI83" s="185">
        <f t="shared" ca="1" si="60"/>
        <v>5.4428366671155777</v>
      </c>
      <c r="AJ83" s="185">
        <f t="shared" ca="1" si="60"/>
        <v>5.5808957939664188</v>
      </c>
      <c r="AK83" s="185">
        <f t="shared" ca="1" si="60"/>
        <v>5.7221039417522226</v>
      </c>
      <c r="AL83" s="185">
        <f t="shared" ca="1" si="60"/>
        <v>5.8701767978725758</v>
      </c>
      <c r="AM83" s="185">
        <f t="shared" ca="1" si="60"/>
        <v>6.6417190132448622</v>
      </c>
      <c r="AN83" s="185">
        <f t="shared" ca="1" si="60"/>
        <v>7.4777702258874204</v>
      </c>
      <c r="AO83" s="185">
        <f t="shared" ca="1" si="60"/>
        <v>9.0746121543571956</v>
      </c>
      <c r="AP83" s="185">
        <f t="shared" ca="1" si="60"/>
        <v>10.682205582372054</v>
      </c>
    </row>
    <row r="84" spans="1:42">
      <c r="A84" s="57" t="str">
        <f>'[4]TS BYDem'!A17</f>
        <v/>
      </c>
      <c r="B84" s="185" t="s">
        <v>288</v>
      </c>
      <c r="C84" s="185" t="s">
        <v>137</v>
      </c>
      <c r="D84" s="186" t="str">
        <f>'[4]TS BYDem'!D17</f>
        <v>IMIO</v>
      </c>
      <c r="E84" s="185" t="s">
        <v>137</v>
      </c>
      <c r="F84" s="185" t="s">
        <v>137</v>
      </c>
      <c r="G84" s="185" t="s">
        <v>137</v>
      </c>
      <c r="H84" s="185" t="s">
        <v>137</v>
      </c>
      <c r="I84" s="185">
        <v>0</v>
      </c>
      <c r="J84" s="185">
        <f>INDEX('[4]TS BYDem'!$J$10:$J$203,MATCH(D84,'[4]TS BYDem'!$D$10:$D$203,0))</f>
        <v>28.894976807848312</v>
      </c>
      <c r="K84" s="185">
        <f t="shared" ca="1" si="59"/>
        <v>29.702838130575874</v>
      </c>
      <c r="L84" s="185">
        <f t="shared" ca="1" si="59"/>
        <v>29.938808139267341</v>
      </c>
      <c r="M84" s="192">
        <f t="shared" si="61"/>
        <v>19.622465226821674</v>
      </c>
      <c r="N84" s="192">
        <f t="shared" si="62"/>
        <v>19.622465226821674</v>
      </c>
      <c r="O84" s="192">
        <f>INDEX('[4]TS BYDem'!$O$10:$O$203,MATCH(D84,'[4]TS BYDem'!$D$10:$D$203,0))</f>
        <v>19.622465226821674</v>
      </c>
      <c r="P84" s="185">
        <f t="shared" ca="1" si="59"/>
        <v>19.562886488530133</v>
      </c>
      <c r="Q84" s="185">
        <f t="shared" ca="1" si="59"/>
        <v>19.363872458390407</v>
      </c>
      <c r="R84" s="185">
        <f t="shared" ca="1" si="59"/>
        <v>17.834615977133986</v>
      </c>
      <c r="S84" s="185">
        <f t="shared" ca="1" si="59"/>
        <v>19.296194732674124</v>
      </c>
      <c r="T84" s="185">
        <f t="shared" ca="1" si="59"/>
        <v>19.467672352964161</v>
      </c>
      <c r="U84" s="185">
        <f t="shared" ca="1" si="59"/>
        <v>19.665275184519707</v>
      </c>
      <c r="V84" s="185">
        <f t="shared" ca="1" si="59"/>
        <v>19.896839675017397</v>
      </c>
      <c r="W84" s="185">
        <f t="shared" ca="1" si="59"/>
        <v>20.122118897072443</v>
      </c>
      <c r="X84" s="185">
        <f t="shared" ca="1" si="59"/>
        <v>20.489403026496749</v>
      </c>
      <c r="Y84" s="185">
        <f t="shared" ca="1" si="59"/>
        <v>20.857609728768892</v>
      </c>
      <c r="Z84" s="185">
        <f t="shared" ca="1" si="59"/>
        <v>21.267350860405013</v>
      </c>
      <c r="AA84" s="185">
        <f t="shared" ca="1" si="60"/>
        <v>21.747142765791789</v>
      </c>
      <c r="AB84" s="185">
        <f t="shared" ca="1" si="60"/>
        <v>22.167146862838756</v>
      </c>
      <c r="AC84" s="185">
        <f t="shared" ca="1" si="60"/>
        <v>22.71287547873035</v>
      </c>
      <c r="AD84" s="185">
        <f t="shared" ca="1" si="60"/>
        <v>23.319447097997269</v>
      </c>
      <c r="AE84" s="185">
        <f t="shared" ca="1" si="60"/>
        <v>23.931603169643882</v>
      </c>
      <c r="AF84" s="185">
        <f t="shared" ca="1" si="60"/>
        <v>24.552928337517059</v>
      </c>
      <c r="AG84" s="185">
        <f t="shared" ca="1" si="60"/>
        <v>25.316493532577798</v>
      </c>
      <c r="AH84" s="185">
        <f t="shared" ca="1" si="60"/>
        <v>26.006402087302376</v>
      </c>
      <c r="AI84" s="185">
        <f t="shared" ca="1" si="60"/>
        <v>26.706255821579841</v>
      </c>
      <c r="AJ84" s="185">
        <f t="shared" ca="1" si="60"/>
        <v>27.383667727481555</v>
      </c>
      <c r="AK84" s="185">
        <f t="shared" ca="1" si="60"/>
        <v>28.076530870269494</v>
      </c>
      <c r="AL84" s="185">
        <f t="shared" ca="1" si="60"/>
        <v>28.803076937630689</v>
      </c>
      <c r="AM84" s="185">
        <f t="shared" ca="1" si="60"/>
        <v>32.58878741198162</v>
      </c>
      <c r="AN84" s="185">
        <f t="shared" ca="1" si="60"/>
        <v>36.691022869399227</v>
      </c>
      <c r="AO84" s="185">
        <f t="shared" ca="1" si="60"/>
        <v>44.5262146373232</v>
      </c>
      <c r="AP84" s="185">
        <f t="shared" ca="1" si="60"/>
        <v>52.414160569091806</v>
      </c>
    </row>
    <row r="85" spans="1:42">
      <c r="A85" s="57" t="str">
        <f>'[4]TS BYDem'!A18</f>
        <v/>
      </c>
      <c r="B85" s="185" t="s">
        <v>288</v>
      </c>
      <c r="C85" s="185" t="s">
        <v>137</v>
      </c>
      <c r="D85" s="186" t="str">
        <f>'[4]TS BYDem'!D18</f>
        <v>IMIE</v>
      </c>
      <c r="E85" s="185" t="s">
        <v>137</v>
      </c>
      <c r="F85" s="185" t="s">
        <v>137</v>
      </c>
      <c r="G85" s="185" t="s">
        <v>137</v>
      </c>
      <c r="H85" s="185" t="s">
        <v>137</v>
      </c>
      <c r="I85" s="185">
        <v>0</v>
      </c>
      <c r="J85" s="185">
        <f>INDEX('[4]TS BYDem'!$J$10:$J$203,MATCH(D85,'[4]TS BYDem'!$D$10:$D$203,0))</f>
        <v>0.18682963530638833</v>
      </c>
      <c r="K85" s="185">
        <f t="shared" ca="1" si="59"/>
        <v>0.19205311886572904</v>
      </c>
      <c r="L85" s="185">
        <f t="shared" ca="1" si="59"/>
        <v>0.19357885778430459</v>
      </c>
      <c r="M85" s="192">
        <f t="shared" si="61"/>
        <v>0.12687527131510357</v>
      </c>
      <c r="N85" s="192">
        <f t="shared" si="62"/>
        <v>0.12687527131510357</v>
      </c>
      <c r="O85" s="192">
        <f>INDEX('[4]TS BYDem'!$O$10:$O$203,MATCH(D85,'[4]TS BYDem'!$D$10:$D$203,0))</f>
        <v>0.12687527131510357</v>
      </c>
      <c r="P85" s="185">
        <f t="shared" ca="1" si="59"/>
        <v>0.12649004608993569</v>
      </c>
      <c r="Q85" s="185">
        <f t="shared" ca="1" si="59"/>
        <v>0.12520325776962943</v>
      </c>
      <c r="R85" s="185">
        <f t="shared" ca="1" si="59"/>
        <v>0.11531536505446847</v>
      </c>
      <c r="S85" s="185">
        <f t="shared" ca="1" si="59"/>
        <v>0.12476566597303367</v>
      </c>
      <c r="T85" s="185">
        <f t="shared" ca="1" si="59"/>
        <v>0.12587440890351054</v>
      </c>
      <c r="U85" s="185">
        <f t="shared" ca="1" si="59"/>
        <v>0.12715207267187198</v>
      </c>
      <c r="V85" s="185">
        <f t="shared" ca="1" si="59"/>
        <v>0.12864932631555173</v>
      </c>
      <c r="W85" s="185">
        <f t="shared" ca="1" si="59"/>
        <v>0.13010594056302255</v>
      </c>
      <c r="X85" s="185">
        <f t="shared" ca="1" si="59"/>
        <v>0.13248073256962245</v>
      </c>
      <c r="Y85" s="185">
        <f t="shared" ca="1" si="59"/>
        <v>0.13486148976352294</v>
      </c>
      <c r="Z85" s="185">
        <f t="shared" ca="1" si="59"/>
        <v>0.13751080098127103</v>
      </c>
      <c r="AA85" s="185">
        <f t="shared" ca="1" si="60"/>
        <v>0.14061304769018762</v>
      </c>
      <c r="AB85" s="185">
        <f t="shared" ca="1" si="60"/>
        <v>0.143328717365242</v>
      </c>
      <c r="AC85" s="185">
        <f t="shared" ca="1" si="60"/>
        <v>0.14685729878481915</v>
      </c>
      <c r="AD85" s="185">
        <f t="shared" ca="1" si="60"/>
        <v>0.15077927993636875</v>
      </c>
      <c r="AE85" s="185">
        <f t="shared" ca="1" si="60"/>
        <v>0.15473736913563965</v>
      </c>
      <c r="AF85" s="185">
        <f t="shared" ca="1" si="60"/>
        <v>0.158754744034134</v>
      </c>
      <c r="AG85" s="185">
        <f t="shared" ca="1" si="60"/>
        <v>0.16369181693350043</v>
      </c>
      <c r="AH85" s="185">
        <f t="shared" ca="1" si="60"/>
        <v>0.16815263946784975</v>
      </c>
      <c r="AI85" s="185">
        <f t="shared" ca="1" si="60"/>
        <v>0.1726777657142691</v>
      </c>
      <c r="AJ85" s="185">
        <f t="shared" ca="1" si="60"/>
        <v>0.17705778720289847</v>
      </c>
      <c r="AK85" s="185">
        <f t="shared" ca="1" si="60"/>
        <v>0.18153771356328749</v>
      </c>
      <c r="AL85" s="185">
        <f t="shared" ca="1" si="60"/>
        <v>0.18623542755354455</v>
      </c>
      <c r="AM85" s="185">
        <f t="shared" ca="1" si="60"/>
        <v>0.21071313909496547</v>
      </c>
      <c r="AN85" s="185">
        <f t="shared" ca="1" si="60"/>
        <v>0.23723744328620799</v>
      </c>
      <c r="AO85" s="185">
        <f t="shared" ca="1" si="60"/>
        <v>0.28789836024390042</v>
      </c>
      <c r="AP85" s="185">
        <f t="shared" ca="1" si="60"/>
        <v>0.33890037597656431</v>
      </c>
    </row>
    <row r="86" spans="1:42">
      <c r="A86" s="57" t="str">
        <f>'[4]TS BYDem'!A19</f>
        <v>*</v>
      </c>
      <c r="B86" s="185" t="s">
        <v>288</v>
      </c>
      <c r="C86" s="185" t="s">
        <v>137</v>
      </c>
      <c r="D86" s="186">
        <f>'[4]TS BYDem'!D19</f>
        <v>0</v>
      </c>
      <c r="E86" s="185" t="s">
        <v>137</v>
      </c>
      <c r="F86" s="185" t="s">
        <v>137</v>
      </c>
      <c r="G86" s="185" t="s">
        <v>137</v>
      </c>
      <c r="H86" s="185" t="s">
        <v>137</v>
      </c>
      <c r="I86" s="185">
        <v>0</v>
      </c>
      <c r="J86" s="185" t="str">
        <f>INDEX('[4]TS BYDem'!$J$10:$J$203,MATCH(D86,'[4]TS BYDem'!$D$10:$D$203,0))</f>
        <v/>
      </c>
      <c r="K86" s="185" t="e">
        <f t="shared" ca="1" si="59"/>
        <v>#VALUE!</v>
      </c>
      <c r="L86" s="185" t="e">
        <f t="shared" ca="1" si="59"/>
        <v>#VALUE!</v>
      </c>
      <c r="M86" s="185" t="e">
        <f t="shared" ca="1" si="59"/>
        <v>#VALUE!</v>
      </c>
      <c r="N86" s="185" t="e">
        <f t="shared" ca="1" si="59"/>
        <v>#VALUE!</v>
      </c>
      <c r="O86" s="185" t="e">
        <f t="shared" ca="1" si="59"/>
        <v>#VALUE!</v>
      </c>
      <c r="P86" s="185" t="e">
        <f t="shared" ca="1" si="59"/>
        <v>#VALUE!</v>
      </c>
      <c r="Q86" s="185" t="e">
        <f t="shared" ca="1" si="59"/>
        <v>#VALUE!</v>
      </c>
      <c r="R86" s="185" t="e">
        <f t="shared" ca="1" si="59"/>
        <v>#VALUE!</v>
      </c>
      <c r="S86" s="185" t="e">
        <f t="shared" ca="1" si="59"/>
        <v>#VALUE!</v>
      </c>
      <c r="T86" s="185" t="e">
        <f t="shared" ca="1" si="59"/>
        <v>#VALUE!</v>
      </c>
      <c r="U86" s="185" t="e">
        <f t="shared" ca="1" si="59"/>
        <v>#VALUE!</v>
      </c>
      <c r="V86" s="185" t="e">
        <f t="shared" ca="1" si="59"/>
        <v>#VALUE!</v>
      </c>
      <c r="W86" s="185" t="e">
        <f t="shared" ca="1" si="59"/>
        <v>#VALUE!</v>
      </c>
      <c r="X86" s="185" t="e">
        <f t="shared" ca="1" si="59"/>
        <v>#VALUE!</v>
      </c>
      <c r="Y86" s="185" t="e">
        <f t="shared" ca="1" si="59"/>
        <v>#VALUE!</v>
      </c>
      <c r="Z86" s="185" t="e">
        <f t="shared" ca="1" si="59"/>
        <v>#VALUE!</v>
      </c>
      <c r="AA86" s="185" t="e">
        <f t="shared" ca="1" si="60"/>
        <v>#VALUE!</v>
      </c>
      <c r="AB86" s="185" t="e">
        <f t="shared" ca="1" si="60"/>
        <v>#VALUE!</v>
      </c>
      <c r="AC86" s="185" t="e">
        <f t="shared" ca="1" si="60"/>
        <v>#VALUE!</v>
      </c>
      <c r="AD86" s="185" t="e">
        <f t="shared" ca="1" si="60"/>
        <v>#VALUE!</v>
      </c>
      <c r="AE86" s="185" t="e">
        <f t="shared" ca="1" si="60"/>
        <v>#VALUE!</v>
      </c>
      <c r="AF86" s="185" t="e">
        <f t="shared" ca="1" si="60"/>
        <v>#VALUE!</v>
      </c>
      <c r="AG86" s="185" t="e">
        <f t="shared" ca="1" si="60"/>
        <v>#VALUE!</v>
      </c>
      <c r="AH86" s="185" t="e">
        <f t="shared" ca="1" si="60"/>
        <v>#VALUE!</v>
      </c>
      <c r="AI86" s="185" t="e">
        <f t="shared" ca="1" si="60"/>
        <v>#VALUE!</v>
      </c>
      <c r="AJ86" s="185" t="e">
        <f t="shared" ca="1" si="60"/>
        <v>#VALUE!</v>
      </c>
      <c r="AK86" s="185" t="e">
        <f t="shared" ca="1" si="60"/>
        <v>#VALUE!</v>
      </c>
      <c r="AL86" s="185" t="e">
        <f t="shared" ca="1" si="60"/>
        <v>#VALUE!</v>
      </c>
      <c r="AM86" s="185" t="e">
        <f t="shared" ca="1" si="60"/>
        <v>#VALUE!</v>
      </c>
      <c r="AN86" s="185" t="e">
        <f t="shared" ca="1" si="60"/>
        <v>#VALUE!</v>
      </c>
      <c r="AO86" s="185" t="e">
        <f t="shared" ca="1" si="60"/>
        <v>#VALUE!</v>
      </c>
      <c r="AP86" s="185" t="e">
        <f t="shared" ca="1" si="60"/>
        <v>#VALUE!</v>
      </c>
    </row>
    <row r="87" spans="1:42">
      <c r="A87" s="57" t="str">
        <f>'[4]TS BYDem'!A20</f>
        <v/>
      </c>
      <c r="B87" s="185" t="s">
        <v>288</v>
      </c>
      <c r="C87" s="185" t="s">
        <v>137</v>
      </c>
      <c r="D87" s="186" t="str">
        <f>'[4]TS BYDem'!D20</f>
        <v>IMIS</v>
      </c>
      <c r="E87" s="185" t="s">
        <v>137</v>
      </c>
      <c r="F87" s="185" t="s">
        <v>137</v>
      </c>
      <c r="G87" s="185" t="s">
        <v>137</v>
      </c>
      <c r="H87" s="185" t="s">
        <v>137</v>
      </c>
      <c r="I87" s="185">
        <v>0</v>
      </c>
      <c r="J87" s="185">
        <f>INDEX('[4]TS BYDem'!$J$10:$J$203,MATCH(D87,'[4]TS BYDem'!$D$10:$D$203,0))</f>
        <v>20.275122960000004</v>
      </c>
      <c r="K87" s="185">
        <f t="shared" ca="1" si="59"/>
        <v>20.841985766703509</v>
      </c>
      <c r="L87" s="185">
        <f t="shared" ca="1" si="59"/>
        <v>21.007561983390151</v>
      </c>
      <c r="M87" s="192">
        <f t="shared" ref="M87" si="63">O87</f>
        <v>24.5131771912</v>
      </c>
      <c r="N87" s="192">
        <f t="shared" si="62"/>
        <v>24.5131771912</v>
      </c>
      <c r="O87" s="192">
        <f>INDEX('[4]TS BYDem'!$O$10:$O$203,MATCH(D87,'[4]TS BYDem'!$D$10:$D$203,0))</f>
        <v>24.5131771912</v>
      </c>
      <c r="P87" s="185">
        <f t="shared" ca="1" si="59"/>
        <v>24.438749021666418</v>
      </c>
      <c r="Q87" s="185">
        <f t="shared" ca="1" si="59"/>
        <v>24.190132646101045</v>
      </c>
      <c r="R87" s="185">
        <f t="shared" ca="1" si="59"/>
        <v>22.279723598995723</v>
      </c>
      <c r="S87" s="185">
        <f t="shared" ca="1" si="59"/>
        <v>24.105586893913237</v>
      </c>
      <c r="T87" s="185">
        <f t="shared" ca="1" si="59"/>
        <v>24.319803672585337</v>
      </c>
      <c r="U87" s="185">
        <f t="shared" ca="1" si="59"/>
        <v>24.566657121803477</v>
      </c>
      <c r="V87" s="185">
        <f t="shared" ca="1" si="59"/>
        <v>24.85593684895014</v>
      </c>
      <c r="W87" s="185">
        <f t="shared" ca="1" si="59"/>
        <v>25.13736476455081</v>
      </c>
      <c r="X87" s="185">
        <f t="shared" ca="1" si="59"/>
        <v>25.596190953820198</v>
      </c>
      <c r="Y87" s="185">
        <f t="shared" ca="1" si="59"/>
        <v>26.056169658404528</v>
      </c>
      <c r="Z87" s="185">
        <f t="shared" ca="1" si="59"/>
        <v>26.568034852008743</v>
      </c>
      <c r="AA87" s="185">
        <f t="shared" ca="1" si="60"/>
        <v>27.167410305383136</v>
      </c>
      <c r="AB87" s="185">
        <f t="shared" ca="1" si="60"/>
        <v>27.692096410463819</v>
      </c>
      <c r="AC87" s="185">
        <f t="shared" ca="1" si="60"/>
        <v>28.37384266940856</v>
      </c>
      <c r="AD87" s="185">
        <f t="shared" ca="1" si="60"/>
        <v>29.131596468962702</v>
      </c>
      <c r="AE87" s="185">
        <f t="shared" ca="1" si="60"/>
        <v>29.896326592292517</v>
      </c>
      <c r="AF87" s="185">
        <f t="shared" ca="1" si="60"/>
        <v>30.672511121472301</v>
      </c>
      <c r="AG87" s="185">
        <f t="shared" ca="1" si="60"/>
        <v>31.62638764550724</v>
      </c>
      <c r="AH87" s="185">
        <f t="shared" ca="1" si="60"/>
        <v>32.488249315394249</v>
      </c>
      <c r="AI87" s="185">
        <f t="shared" ca="1" si="60"/>
        <v>33.362534905811124</v>
      </c>
      <c r="AJ87" s="185">
        <f t="shared" ca="1" si="60"/>
        <v>34.20878525656213</v>
      </c>
      <c r="AK87" s="185">
        <f t="shared" ca="1" si="60"/>
        <v>35.07433791735609</v>
      </c>
      <c r="AL87" s="185">
        <f t="shared" ca="1" si="60"/>
        <v>35.981968649831558</v>
      </c>
      <c r="AM87" s="185">
        <f t="shared" ca="1" si="60"/>
        <v>40.711231287305843</v>
      </c>
      <c r="AN87" s="185">
        <f t="shared" ca="1" si="60"/>
        <v>45.835909735467837</v>
      </c>
      <c r="AO87" s="185">
        <f t="shared" ca="1" si="60"/>
        <v>55.623948185989349</v>
      </c>
      <c r="AP87" s="185">
        <f t="shared" ca="1" si="60"/>
        <v>65.477889271625713</v>
      </c>
    </row>
    <row r="88" spans="1:42">
      <c r="A88" s="57" t="str">
        <f>'[4]TS BYDem'!A21</f>
        <v>*</v>
      </c>
      <c r="B88" s="185" t="s">
        <v>288</v>
      </c>
      <c r="C88" s="185" t="s">
        <v>137</v>
      </c>
      <c r="D88" s="186" t="str">
        <f>'[4]TS BYDem'!D21</f>
        <v>IMIS</v>
      </c>
      <c r="E88" s="185" t="s">
        <v>137</v>
      </c>
      <c r="F88" s="185" t="s">
        <v>137</v>
      </c>
      <c r="G88" s="185" t="s">
        <v>137</v>
      </c>
      <c r="H88" s="185" t="s">
        <v>137</v>
      </c>
      <c r="I88" s="185">
        <v>0</v>
      </c>
      <c r="J88" s="185">
        <f>INDEX('[4]TS BYDem'!$J$10:$J$203,MATCH(D88,'[4]TS BYDem'!$D$10:$D$203,0))</f>
        <v>20.275122960000004</v>
      </c>
      <c r="K88" s="185">
        <f t="shared" ca="1" si="59"/>
        <v>20.841985766703509</v>
      </c>
      <c r="L88" s="185">
        <f t="shared" ca="1" si="59"/>
        <v>21.007561983390151</v>
      </c>
      <c r="M88" s="185">
        <f t="shared" ca="1" si="59"/>
        <v>21.741001029177628</v>
      </c>
      <c r="N88" s="185">
        <f t="shared" ca="1" si="59"/>
        <v>21.50233177144678</v>
      </c>
      <c r="O88" s="185">
        <f t="shared" ca="1" si="59"/>
        <v>22.237901459013088</v>
      </c>
      <c r="P88" s="185">
        <f t="shared" ca="1" si="59"/>
        <v>22.170381598696626</v>
      </c>
      <c r="Q88" s="185">
        <f t="shared" ca="1" si="59"/>
        <v>21.944841416051332</v>
      </c>
      <c r="R88" s="185">
        <f t="shared" ca="1" si="59"/>
        <v>20.211753623939813</v>
      </c>
      <c r="S88" s="185">
        <f t="shared" ca="1" si="59"/>
        <v>21.868143071676556</v>
      </c>
      <c r="T88" s="185">
        <f t="shared" ca="1" si="59"/>
        <v>22.062476575563906</v>
      </c>
      <c r="U88" s="185">
        <f t="shared" ca="1" si="59"/>
        <v>22.286417463997623</v>
      </c>
      <c r="V88" s="185">
        <f t="shared" ca="1" si="59"/>
        <v>22.548846687928947</v>
      </c>
      <c r="W88" s="185">
        <f t="shared" ca="1" si="59"/>
        <v>22.804152893490492</v>
      </c>
      <c r="X88" s="185">
        <f t="shared" ca="1" si="59"/>
        <v>23.220391535434061</v>
      </c>
      <c r="Y88" s="185">
        <f t="shared" ca="1" si="59"/>
        <v>23.637675717978254</v>
      </c>
      <c r="Z88" s="185">
        <f t="shared" ca="1" si="59"/>
        <v>24.10203036474169</v>
      </c>
      <c r="AA88" s="185">
        <f t="shared" ca="1" si="60"/>
        <v>24.645772702388399</v>
      </c>
      <c r="AB88" s="185">
        <f t="shared" ca="1" si="60"/>
        <v>25.121758243172817</v>
      </c>
      <c r="AC88" s="185">
        <f t="shared" ca="1" si="60"/>
        <v>25.740225853805782</v>
      </c>
      <c r="AD88" s="185">
        <f t="shared" ca="1" si="60"/>
        <v>26.427646101015803</v>
      </c>
      <c r="AE88" s="185">
        <f t="shared" ca="1" si="60"/>
        <v>27.121395140265285</v>
      </c>
      <c r="AF88" s="185">
        <f t="shared" ca="1" si="60"/>
        <v>27.825535404878025</v>
      </c>
      <c r="AG88" s="185">
        <f t="shared" ca="1" si="60"/>
        <v>28.690874564306526</v>
      </c>
      <c r="AH88" s="185">
        <f t="shared" ca="1" si="60"/>
        <v>29.47273954805609</v>
      </c>
      <c r="AI88" s="185">
        <f t="shared" ca="1" si="60"/>
        <v>30.26587528297442</v>
      </c>
      <c r="AJ88" s="185">
        <f t="shared" ca="1" si="60"/>
        <v>31.033577966427952</v>
      </c>
      <c r="AK88" s="185">
        <f t="shared" ca="1" si="60"/>
        <v>31.818791348936056</v>
      </c>
      <c r="AL88" s="185">
        <f t="shared" ca="1" si="60"/>
        <v>32.642177180667694</v>
      </c>
      <c r="AM88" s="185">
        <f t="shared" ca="1" si="60"/>
        <v>36.932476870733986</v>
      </c>
      <c r="AN88" s="185">
        <f t="shared" ca="1" si="60"/>
        <v>41.581490478821713</v>
      </c>
      <c r="AO88" s="185">
        <f t="shared" ca="1" si="60"/>
        <v>50.461018123972032</v>
      </c>
      <c r="AP88" s="185">
        <f t="shared" ca="1" si="60"/>
        <v>59.400331422126129</v>
      </c>
    </row>
    <row r="89" spans="1:42">
      <c r="A89" s="57" t="str">
        <f>'[4]TS BYDem'!A22</f>
        <v>*</v>
      </c>
      <c r="B89" s="185" t="s">
        <v>288</v>
      </c>
      <c r="C89" s="185" t="s">
        <v>137</v>
      </c>
      <c r="D89" s="186" t="str">
        <f>'[4]TS BYDem'!D22</f>
        <v>IMIS</v>
      </c>
      <c r="E89" s="185" t="s">
        <v>137</v>
      </c>
      <c r="F89" s="185" t="s">
        <v>137</v>
      </c>
      <c r="G89" s="185" t="s">
        <v>137</v>
      </c>
      <c r="H89" s="185" t="s">
        <v>137</v>
      </c>
      <c r="I89" s="185">
        <v>0</v>
      </c>
      <c r="J89" s="185">
        <f>INDEX('[4]TS BYDem'!$J$10:$J$203,MATCH(D89,'[4]TS BYDem'!$D$10:$D$203,0))</f>
        <v>20.275122960000004</v>
      </c>
      <c r="K89" s="185">
        <f t="shared" ca="1" si="59"/>
        <v>20.841985766703509</v>
      </c>
      <c r="L89" s="185">
        <f t="shared" ca="1" si="59"/>
        <v>21.007561983390151</v>
      </c>
      <c r="M89" s="185">
        <f t="shared" ca="1" si="59"/>
        <v>21.741001029177628</v>
      </c>
      <c r="N89" s="185">
        <f t="shared" ca="1" si="59"/>
        <v>21.50233177144678</v>
      </c>
      <c r="O89" s="185">
        <f t="shared" ca="1" si="59"/>
        <v>22.237901459013088</v>
      </c>
      <c r="P89" s="185">
        <f t="shared" ca="1" si="59"/>
        <v>22.170381598696626</v>
      </c>
      <c r="Q89" s="185">
        <f t="shared" ca="1" si="59"/>
        <v>21.944841416051332</v>
      </c>
      <c r="R89" s="185">
        <f t="shared" ca="1" si="59"/>
        <v>20.211753623939813</v>
      </c>
      <c r="S89" s="185">
        <f t="shared" ca="1" si="59"/>
        <v>21.868143071676556</v>
      </c>
      <c r="T89" s="185">
        <f t="shared" ca="1" si="59"/>
        <v>22.062476575563906</v>
      </c>
      <c r="U89" s="185">
        <f t="shared" ca="1" si="59"/>
        <v>22.286417463997623</v>
      </c>
      <c r="V89" s="185">
        <f t="shared" ca="1" si="59"/>
        <v>22.548846687928947</v>
      </c>
      <c r="W89" s="185">
        <f t="shared" ca="1" si="59"/>
        <v>22.804152893490492</v>
      </c>
      <c r="X89" s="185">
        <f t="shared" ca="1" si="59"/>
        <v>23.220391535434061</v>
      </c>
      <c r="Y89" s="185">
        <f t="shared" ca="1" si="59"/>
        <v>23.637675717978254</v>
      </c>
      <c r="Z89" s="185">
        <f t="shared" ca="1" si="59"/>
        <v>24.10203036474169</v>
      </c>
      <c r="AA89" s="185">
        <f t="shared" ca="1" si="60"/>
        <v>24.645772702388399</v>
      </c>
      <c r="AB89" s="185">
        <f t="shared" ca="1" si="60"/>
        <v>25.121758243172817</v>
      </c>
      <c r="AC89" s="185">
        <f t="shared" ca="1" si="60"/>
        <v>25.740225853805782</v>
      </c>
      <c r="AD89" s="185">
        <f t="shared" ca="1" si="60"/>
        <v>26.427646101015803</v>
      </c>
      <c r="AE89" s="185">
        <f t="shared" ca="1" si="60"/>
        <v>27.121395140265285</v>
      </c>
      <c r="AF89" s="185">
        <f t="shared" ca="1" si="60"/>
        <v>27.825535404878025</v>
      </c>
      <c r="AG89" s="185">
        <f t="shared" ca="1" si="60"/>
        <v>28.690874564306526</v>
      </c>
      <c r="AH89" s="185">
        <f t="shared" ca="1" si="60"/>
        <v>29.47273954805609</v>
      </c>
      <c r="AI89" s="185">
        <f t="shared" ca="1" si="60"/>
        <v>30.26587528297442</v>
      </c>
      <c r="AJ89" s="185">
        <f t="shared" ca="1" si="60"/>
        <v>31.033577966427952</v>
      </c>
      <c r="AK89" s="185">
        <f t="shared" ca="1" si="60"/>
        <v>31.818791348936056</v>
      </c>
      <c r="AL89" s="185">
        <f t="shared" ca="1" si="60"/>
        <v>32.642177180667694</v>
      </c>
      <c r="AM89" s="185">
        <f t="shared" ca="1" si="60"/>
        <v>36.932476870733986</v>
      </c>
      <c r="AN89" s="185">
        <f t="shared" ca="1" si="60"/>
        <v>41.581490478821713</v>
      </c>
      <c r="AO89" s="185">
        <f t="shared" ca="1" si="60"/>
        <v>50.461018123972032</v>
      </c>
      <c r="AP89" s="185">
        <f t="shared" ca="1" si="60"/>
        <v>59.400331422126129</v>
      </c>
    </row>
    <row r="90" spans="1:42">
      <c r="A90" s="57" t="str">
        <f>'[4]TS BYDem'!A23</f>
        <v>*</v>
      </c>
      <c r="B90" s="185" t="s">
        <v>288</v>
      </c>
      <c r="C90" s="185" t="s">
        <v>137</v>
      </c>
      <c r="D90" s="186" t="str">
        <f>'[4]TS BYDem'!D23</f>
        <v>IMIS</v>
      </c>
      <c r="E90" s="185" t="s">
        <v>137</v>
      </c>
      <c r="F90" s="185" t="s">
        <v>137</v>
      </c>
      <c r="G90" s="185" t="s">
        <v>137</v>
      </c>
      <c r="H90" s="185" t="s">
        <v>137</v>
      </c>
      <c r="I90" s="185">
        <v>0</v>
      </c>
      <c r="J90" s="185">
        <f>INDEX('[4]TS BYDem'!$J$10:$J$203,MATCH(D90,'[4]TS BYDem'!$D$10:$D$203,0))</f>
        <v>20.275122960000004</v>
      </c>
      <c r="K90" s="185">
        <f t="shared" ca="1" si="59"/>
        <v>20.841985766703509</v>
      </c>
      <c r="L90" s="185">
        <f t="shared" ca="1" si="59"/>
        <v>21.007561983390151</v>
      </c>
      <c r="M90" s="185">
        <f t="shared" ca="1" si="59"/>
        <v>21.741001029177628</v>
      </c>
      <c r="N90" s="185">
        <f t="shared" ca="1" si="59"/>
        <v>21.50233177144678</v>
      </c>
      <c r="O90" s="185">
        <f t="shared" ca="1" si="59"/>
        <v>22.237901459013088</v>
      </c>
      <c r="P90" s="185">
        <f t="shared" ca="1" si="59"/>
        <v>22.170381598696626</v>
      </c>
      <c r="Q90" s="185">
        <f t="shared" ca="1" si="59"/>
        <v>21.944841416051332</v>
      </c>
      <c r="R90" s="185">
        <f t="shared" ca="1" si="59"/>
        <v>20.211753623939813</v>
      </c>
      <c r="S90" s="185">
        <f t="shared" ca="1" si="59"/>
        <v>21.868143071676556</v>
      </c>
      <c r="T90" s="185">
        <f t="shared" ca="1" si="59"/>
        <v>22.062476575563906</v>
      </c>
      <c r="U90" s="185">
        <f t="shared" ca="1" si="59"/>
        <v>22.286417463997623</v>
      </c>
      <c r="V90" s="185">
        <f t="shared" ca="1" si="59"/>
        <v>22.548846687928947</v>
      </c>
      <c r="W90" s="185">
        <f t="shared" ca="1" si="59"/>
        <v>22.804152893490492</v>
      </c>
      <c r="X90" s="185">
        <f t="shared" ca="1" si="59"/>
        <v>23.220391535434061</v>
      </c>
      <c r="Y90" s="185">
        <f t="shared" ca="1" si="59"/>
        <v>23.637675717978254</v>
      </c>
      <c r="Z90" s="185">
        <f t="shared" ca="1" si="59"/>
        <v>24.10203036474169</v>
      </c>
      <c r="AA90" s="185">
        <f t="shared" ca="1" si="60"/>
        <v>24.645772702388399</v>
      </c>
      <c r="AB90" s="185">
        <f t="shared" ca="1" si="60"/>
        <v>25.121758243172817</v>
      </c>
      <c r="AC90" s="185">
        <f t="shared" ca="1" si="60"/>
        <v>25.740225853805782</v>
      </c>
      <c r="AD90" s="185">
        <f t="shared" ca="1" si="60"/>
        <v>26.427646101015803</v>
      </c>
      <c r="AE90" s="185">
        <f t="shared" ca="1" si="60"/>
        <v>27.121395140265285</v>
      </c>
      <c r="AF90" s="185">
        <f t="shared" ca="1" si="60"/>
        <v>27.825535404878025</v>
      </c>
      <c r="AG90" s="185">
        <f t="shared" ca="1" si="60"/>
        <v>28.690874564306526</v>
      </c>
      <c r="AH90" s="185">
        <f t="shared" ca="1" si="60"/>
        <v>29.47273954805609</v>
      </c>
      <c r="AI90" s="185">
        <f t="shared" ca="1" si="60"/>
        <v>30.26587528297442</v>
      </c>
      <c r="AJ90" s="185">
        <f t="shared" ca="1" si="60"/>
        <v>31.033577966427952</v>
      </c>
      <c r="AK90" s="185">
        <f t="shared" ca="1" si="60"/>
        <v>31.818791348936056</v>
      </c>
      <c r="AL90" s="185">
        <f t="shared" ca="1" si="60"/>
        <v>32.642177180667694</v>
      </c>
      <c r="AM90" s="185">
        <f t="shared" ca="1" si="60"/>
        <v>36.932476870733986</v>
      </c>
      <c r="AN90" s="185">
        <f t="shared" ca="1" si="60"/>
        <v>41.581490478821713</v>
      </c>
      <c r="AO90" s="185">
        <f t="shared" ca="1" si="60"/>
        <v>50.461018123972032</v>
      </c>
      <c r="AP90" s="185">
        <f t="shared" ca="1" si="60"/>
        <v>59.400331422126129</v>
      </c>
    </row>
    <row r="91" spans="1:42">
      <c r="A91" s="57" t="str">
        <f>'[4]TS BYDem'!A24</f>
        <v>*</v>
      </c>
      <c r="B91" s="185" t="s">
        <v>288</v>
      </c>
      <c r="C91" s="185" t="s">
        <v>137</v>
      </c>
      <c r="D91" s="186" t="str">
        <f>'[4]TS BYDem'!D24</f>
        <v>IMIS</v>
      </c>
      <c r="E91" s="185" t="s">
        <v>137</v>
      </c>
      <c r="F91" s="185" t="s">
        <v>137</v>
      </c>
      <c r="G91" s="185" t="s">
        <v>137</v>
      </c>
      <c r="H91" s="185" t="s">
        <v>137</v>
      </c>
      <c r="I91" s="185">
        <v>0</v>
      </c>
      <c r="J91" s="185">
        <f>INDEX('[4]TS BYDem'!$J$10:$J$203,MATCH(D91,'[4]TS BYDem'!$D$10:$D$203,0))</f>
        <v>20.275122960000004</v>
      </c>
      <c r="K91" s="185">
        <f t="shared" ca="1" si="59"/>
        <v>20.841985766703509</v>
      </c>
      <c r="L91" s="185">
        <f t="shared" ca="1" si="59"/>
        <v>21.007561983390151</v>
      </c>
      <c r="M91" s="185">
        <f t="shared" ca="1" si="59"/>
        <v>21.741001029177628</v>
      </c>
      <c r="N91" s="185">
        <f t="shared" ca="1" si="59"/>
        <v>21.50233177144678</v>
      </c>
      <c r="O91" s="185">
        <f t="shared" ca="1" si="59"/>
        <v>22.237901459013088</v>
      </c>
      <c r="P91" s="185">
        <f t="shared" ca="1" si="59"/>
        <v>22.170381598696626</v>
      </c>
      <c r="Q91" s="185">
        <f t="shared" ca="1" si="59"/>
        <v>21.944841416051332</v>
      </c>
      <c r="R91" s="185">
        <f t="shared" ca="1" si="59"/>
        <v>20.211753623939813</v>
      </c>
      <c r="S91" s="185">
        <f t="shared" ca="1" si="59"/>
        <v>21.868143071676556</v>
      </c>
      <c r="T91" s="185">
        <f t="shared" ca="1" si="59"/>
        <v>22.062476575563906</v>
      </c>
      <c r="U91" s="185">
        <f t="shared" ca="1" si="59"/>
        <v>22.286417463997623</v>
      </c>
      <c r="V91" s="185">
        <f t="shared" ca="1" si="59"/>
        <v>22.548846687928947</v>
      </c>
      <c r="W91" s="185">
        <f t="shared" ca="1" si="59"/>
        <v>22.804152893490492</v>
      </c>
      <c r="X91" s="185">
        <f t="shared" ca="1" si="59"/>
        <v>23.220391535434061</v>
      </c>
      <c r="Y91" s="185">
        <f t="shared" ca="1" si="59"/>
        <v>23.637675717978254</v>
      </c>
      <c r="Z91" s="185">
        <f t="shared" ca="1" si="59"/>
        <v>24.10203036474169</v>
      </c>
      <c r="AA91" s="185">
        <f t="shared" ca="1" si="60"/>
        <v>24.645772702388399</v>
      </c>
      <c r="AB91" s="185">
        <f t="shared" ca="1" si="60"/>
        <v>25.121758243172817</v>
      </c>
      <c r="AC91" s="185">
        <f t="shared" ca="1" si="60"/>
        <v>25.740225853805782</v>
      </c>
      <c r="AD91" s="185">
        <f t="shared" ca="1" si="60"/>
        <v>26.427646101015803</v>
      </c>
      <c r="AE91" s="185">
        <f t="shared" ca="1" si="60"/>
        <v>27.121395140265285</v>
      </c>
      <c r="AF91" s="185">
        <f t="shared" ca="1" si="60"/>
        <v>27.825535404878025</v>
      </c>
      <c r="AG91" s="185">
        <f t="shared" ca="1" si="60"/>
        <v>28.690874564306526</v>
      </c>
      <c r="AH91" s="185">
        <f t="shared" ca="1" si="60"/>
        <v>29.47273954805609</v>
      </c>
      <c r="AI91" s="185">
        <f t="shared" ca="1" si="60"/>
        <v>30.26587528297442</v>
      </c>
      <c r="AJ91" s="185">
        <f t="shared" ca="1" si="60"/>
        <v>31.033577966427952</v>
      </c>
      <c r="AK91" s="185">
        <f t="shared" ca="1" si="60"/>
        <v>31.818791348936056</v>
      </c>
      <c r="AL91" s="185">
        <f t="shared" ca="1" si="60"/>
        <v>32.642177180667694</v>
      </c>
      <c r="AM91" s="185">
        <f t="shared" ca="1" si="60"/>
        <v>36.932476870733986</v>
      </c>
      <c r="AN91" s="185">
        <f t="shared" ca="1" si="60"/>
        <v>41.581490478821713</v>
      </c>
      <c r="AO91" s="185">
        <f t="shared" ca="1" si="60"/>
        <v>50.461018123972032</v>
      </c>
      <c r="AP91" s="185">
        <f t="shared" ca="1" si="60"/>
        <v>59.400331422126129</v>
      </c>
    </row>
    <row r="92" spans="1:42">
      <c r="A92" s="57" t="str">
        <f>'[4]TS BYDem'!A25</f>
        <v>*</v>
      </c>
      <c r="B92" s="185" t="s">
        <v>288</v>
      </c>
      <c r="C92" s="185" t="s">
        <v>137</v>
      </c>
      <c r="D92" s="186" t="str">
        <f>'[4]TS BYDem'!D25</f>
        <v>IMIS</v>
      </c>
      <c r="E92" s="185" t="s">
        <v>137</v>
      </c>
      <c r="F92" s="185" t="s">
        <v>137</v>
      </c>
      <c r="G92" s="185" t="s">
        <v>137</v>
      </c>
      <c r="H92" s="185" t="s">
        <v>137</v>
      </c>
      <c r="I92" s="185">
        <v>0</v>
      </c>
      <c r="J92" s="185">
        <f>INDEX('[4]TS BYDem'!$J$10:$J$203,MATCH(D92,'[4]TS BYDem'!$D$10:$D$203,0))</f>
        <v>20.275122960000004</v>
      </c>
      <c r="K92" s="185">
        <f t="shared" ca="1" si="59"/>
        <v>20.841985766703509</v>
      </c>
      <c r="L92" s="185">
        <f t="shared" ca="1" si="59"/>
        <v>21.007561983390151</v>
      </c>
      <c r="M92" s="185">
        <f t="shared" ca="1" si="59"/>
        <v>21.741001029177628</v>
      </c>
      <c r="N92" s="185">
        <f t="shared" ca="1" si="59"/>
        <v>21.50233177144678</v>
      </c>
      <c r="O92" s="185">
        <f t="shared" ca="1" si="59"/>
        <v>22.237901459013088</v>
      </c>
      <c r="P92" s="185">
        <f t="shared" ca="1" si="59"/>
        <v>22.170381598696626</v>
      </c>
      <c r="Q92" s="185">
        <f t="shared" ca="1" si="59"/>
        <v>21.944841416051332</v>
      </c>
      <c r="R92" s="185">
        <f t="shared" ca="1" si="59"/>
        <v>20.211753623939813</v>
      </c>
      <c r="S92" s="185">
        <f t="shared" ca="1" si="59"/>
        <v>21.868143071676556</v>
      </c>
      <c r="T92" s="185">
        <f t="shared" ca="1" si="59"/>
        <v>22.062476575563906</v>
      </c>
      <c r="U92" s="185">
        <f t="shared" ca="1" si="59"/>
        <v>22.286417463997623</v>
      </c>
      <c r="V92" s="185">
        <f t="shared" ca="1" si="59"/>
        <v>22.548846687928947</v>
      </c>
      <c r="W92" s="185">
        <f t="shared" ca="1" si="59"/>
        <v>22.804152893490492</v>
      </c>
      <c r="X92" s="185">
        <f t="shared" ca="1" si="59"/>
        <v>23.220391535434061</v>
      </c>
      <c r="Y92" s="185">
        <f t="shared" ca="1" si="59"/>
        <v>23.637675717978254</v>
      </c>
      <c r="Z92" s="185">
        <f t="shared" ca="1" si="59"/>
        <v>24.10203036474169</v>
      </c>
      <c r="AA92" s="185">
        <f t="shared" ca="1" si="60"/>
        <v>24.645772702388399</v>
      </c>
      <c r="AB92" s="185">
        <f t="shared" ca="1" si="60"/>
        <v>25.121758243172817</v>
      </c>
      <c r="AC92" s="185">
        <f t="shared" ca="1" si="60"/>
        <v>25.740225853805782</v>
      </c>
      <c r="AD92" s="185">
        <f t="shared" ca="1" si="60"/>
        <v>26.427646101015803</v>
      </c>
      <c r="AE92" s="185">
        <f t="shared" ca="1" si="60"/>
        <v>27.121395140265285</v>
      </c>
      <c r="AF92" s="185">
        <f t="shared" ca="1" si="60"/>
        <v>27.825535404878025</v>
      </c>
      <c r="AG92" s="185">
        <f t="shared" ca="1" si="60"/>
        <v>28.690874564306526</v>
      </c>
      <c r="AH92" s="185">
        <f t="shared" ca="1" si="60"/>
        <v>29.47273954805609</v>
      </c>
      <c r="AI92" s="185">
        <f t="shared" ca="1" si="60"/>
        <v>30.26587528297442</v>
      </c>
      <c r="AJ92" s="185">
        <f t="shared" ca="1" si="60"/>
        <v>31.033577966427952</v>
      </c>
      <c r="AK92" s="185">
        <f t="shared" ca="1" si="60"/>
        <v>31.818791348936056</v>
      </c>
      <c r="AL92" s="185">
        <f t="shared" ca="1" si="60"/>
        <v>32.642177180667694</v>
      </c>
      <c r="AM92" s="185">
        <f t="shared" ca="1" si="60"/>
        <v>36.932476870733986</v>
      </c>
      <c r="AN92" s="185">
        <f t="shared" ca="1" si="60"/>
        <v>41.581490478821713</v>
      </c>
      <c r="AO92" s="185">
        <f t="shared" ca="1" si="60"/>
        <v>50.461018123972032</v>
      </c>
      <c r="AP92" s="185">
        <f t="shared" ref="AP92:AP96" ca="1" si="64">AP$76/AO$76*AO92</f>
        <v>59.400331422126129</v>
      </c>
    </row>
    <row r="93" spans="1:42">
      <c r="A93" s="57" t="str">
        <f>'[4]TS BYDem'!A26</f>
        <v>*</v>
      </c>
      <c r="B93" s="185" t="s">
        <v>288</v>
      </c>
      <c r="C93" s="185" t="s">
        <v>137</v>
      </c>
      <c r="D93" s="186">
        <f>'[4]TS BYDem'!D26</f>
        <v>0</v>
      </c>
      <c r="E93" s="185" t="s">
        <v>137</v>
      </c>
      <c r="F93" s="185" t="s">
        <v>137</v>
      </c>
      <c r="G93" s="185" t="s">
        <v>137</v>
      </c>
      <c r="H93" s="185" t="s">
        <v>137</v>
      </c>
      <c r="I93" s="185">
        <v>0</v>
      </c>
      <c r="J93" s="185" t="str">
        <f>INDEX('[4]TS BYDem'!$J$10:$J$203,MATCH(D93,'[4]TS BYDem'!$D$10:$D$203,0))</f>
        <v/>
      </c>
      <c r="K93" s="185" t="e">
        <f t="shared" ref="K93:Z96" ca="1" si="65">K$76/J$76*J93</f>
        <v>#VALUE!</v>
      </c>
      <c r="L93" s="185" t="e">
        <f t="shared" ca="1" si="65"/>
        <v>#VALUE!</v>
      </c>
      <c r="M93" s="185" t="e">
        <f t="shared" ca="1" si="65"/>
        <v>#VALUE!</v>
      </c>
      <c r="N93" s="185" t="e">
        <f t="shared" ca="1" si="65"/>
        <v>#VALUE!</v>
      </c>
      <c r="O93" s="185" t="e">
        <f t="shared" ca="1" si="65"/>
        <v>#VALUE!</v>
      </c>
      <c r="P93" s="185" t="e">
        <f t="shared" ca="1" si="65"/>
        <v>#VALUE!</v>
      </c>
      <c r="Q93" s="185" t="e">
        <f t="shared" ca="1" si="65"/>
        <v>#VALUE!</v>
      </c>
      <c r="R93" s="185" t="e">
        <f t="shared" ca="1" si="65"/>
        <v>#VALUE!</v>
      </c>
      <c r="S93" s="185" t="e">
        <f t="shared" ca="1" si="65"/>
        <v>#VALUE!</v>
      </c>
      <c r="T93" s="185" t="e">
        <f t="shared" ca="1" si="65"/>
        <v>#VALUE!</v>
      </c>
      <c r="U93" s="185" t="e">
        <f t="shared" ca="1" si="65"/>
        <v>#VALUE!</v>
      </c>
      <c r="V93" s="185" t="e">
        <f t="shared" ca="1" si="65"/>
        <v>#VALUE!</v>
      </c>
      <c r="W93" s="185" t="e">
        <f t="shared" ca="1" si="65"/>
        <v>#VALUE!</v>
      </c>
      <c r="X93" s="185" t="e">
        <f t="shared" ca="1" si="65"/>
        <v>#VALUE!</v>
      </c>
      <c r="Y93" s="185" t="e">
        <f t="shared" ca="1" si="65"/>
        <v>#VALUE!</v>
      </c>
      <c r="Z93" s="185" t="e">
        <f t="shared" ca="1" si="65"/>
        <v>#VALUE!</v>
      </c>
      <c r="AA93" s="185" t="e">
        <f t="shared" ref="AA93:AO96" ca="1" si="66">AA$76/Z$76*Z93</f>
        <v>#VALUE!</v>
      </c>
      <c r="AB93" s="185" t="e">
        <f t="shared" ca="1" si="66"/>
        <v>#VALUE!</v>
      </c>
      <c r="AC93" s="185" t="e">
        <f t="shared" ca="1" si="66"/>
        <v>#VALUE!</v>
      </c>
      <c r="AD93" s="185" t="e">
        <f t="shared" ca="1" si="66"/>
        <v>#VALUE!</v>
      </c>
      <c r="AE93" s="185" t="e">
        <f t="shared" ca="1" si="66"/>
        <v>#VALUE!</v>
      </c>
      <c r="AF93" s="185" t="e">
        <f t="shared" ca="1" si="66"/>
        <v>#VALUE!</v>
      </c>
      <c r="AG93" s="185" t="e">
        <f t="shared" ca="1" si="66"/>
        <v>#VALUE!</v>
      </c>
      <c r="AH93" s="185" t="e">
        <f t="shared" ca="1" si="66"/>
        <v>#VALUE!</v>
      </c>
      <c r="AI93" s="185" t="e">
        <f t="shared" ca="1" si="66"/>
        <v>#VALUE!</v>
      </c>
      <c r="AJ93" s="185" t="e">
        <f t="shared" ca="1" si="66"/>
        <v>#VALUE!</v>
      </c>
      <c r="AK93" s="185" t="e">
        <f t="shared" ca="1" si="66"/>
        <v>#VALUE!</v>
      </c>
      <c r="AL93" s="185" t="e">
        <f t="shared" ca="1" si="66"/>
        <v>#VALUE!</v>
      </c>
      <c r="AM93" s="185" t="e">
        <f t="shared" ca="1" si="66"/>
        <v>#VALUE!</v>
      </c>
      <c r="AN93" s="185" t="e">
        <f t="shared" ca="1" si="66"/>
        <v>#VALUE!</v>
      </c>
      <c r="AO93" s="185" t="e">
        <f t="shared" ca="1" si="66"/>
        <v>#VALUE!</v>
      </c>
      <c r="AP93" s="185" t="e">
        <f t="shared" ca="1" si="64"/>
        <v>#VALUE!</v>
      </c>
    </row>
    <row r="94" spans="1:42">
      <c r="A94" s="57" t="str">
        <f>'[4]TS BYDem'!A27</f>
        <v/>
      </c>
      <c r="B94" s="185" t="s">
        <v>288</v>
      </c>
      <c r="C94" s="185" t="s">
        <v>137</v>
      </c>
      <c r="D94" s="186" t="str">
        <f>'[4]TS BYDem'!D27</f>
        <v>IMIR</v>
      </c>
      <c r="E94" s="185" t="s">
        <v>137</v>
      </c>
      <c r="F94" s="185" t="s">
        <v>137</v>
      </c>
      <c r="G94" s="185" t="s">
        <v>137</v>
      </c>
      <c r="H94" s="185" t="s">
        <v>137</v>
      </c>
      <c r="I94" s="185">
        <v>0</v>
      </c>
      <c r="J94" s="185">
        <f>INDEX('[4]TS BYDem'!$J$10:$J$203,MATCH(D94,'[4]TS BYDem'!$D$10:$D$203,0))</f>
        <v>51.488523217763458</v>
      </c>
      <c r="K94" s="185">
        <f t="shared" ca="1" si="65"/>
        <v>52.928067078573662</v>
      </c>
      <c r="L94" s="185">
        <f t="shared" ca="1" si="65"/>
        <v>53.348546643309163</v>
      </c>
      <c r="M94" s="192">
        <f t="shared" ref="M94" si="67">O94</f>
        <v>24.736354927066468</v>
      </c>
      <c r="N94" s="192">
        <f t="shared" ref="N94" si="68">O94</f>
        <v>24.736354927066468</v>
      </c>
      <c r="O94" s="192">
        <f>INDEX('[4]TS BYDem'!$O$10:$O$203,MATCH(D94,'[4]TS BYDem'!$D$10:$D$203,0))</f>
        <v>24.736354927066468</v>
      </c>
      <c r="P94" s="185">
        <f t="shared" ca="1" si="65"/>
        <v>24.661249133811097</v>
      </c>
      <c r="Q94" s="185">
        <f t="shared" ca="1" si="65"/>
        <v>24.41036925566647</v>
      </c>
      <c r="R94" s="185">
        <f t="shared" ca="1" si="65"/>
        <v>22.482567083125542</v>
      </c>
      <c r="S94" s="185">
        <f t="shared" ca="1" si="65"/>
        <v>24.325053765251617</v>
      </c>
      <c r="T94" s="185">
        <f t="shared" ca="1" si="65"/>
        <v>24.541220858861504</v>
      </c>
      <c r="U94" s="185">
        <f t="shared" ca="1" si="65"/>
        <v>24.790321760274747</v>
      </c>
      <c r="V94" s="185">
        <f t="shared" ca="1" si="65"/>
        <v>25.082235205361481</v>
      </c>
      <c r="W94" s="185">
        <f t="shared" ca="1" si="65"/>
        <v>25.366225352880253</v>
      </c>
      <c r="X94" s="185">
        <f t="shared" ca="1" si="65"/>
        <v>25.829228878660476</v>
      </c>
      <c r="Y94" s="185">
        <f t="shared" ca="1" si="65"/>
        <v>26.293395412714453</v>
      </c>
      <c r="Z94" s="185">
        <f t="shared" ca="1" si="65"/>
        <v>26.80992083106581</v>
      </c>
      <c r="AA94" s="185">
        <f t="shared" ca="1" si="66"/>
        <v>27.414753237473043</v>
      </c>
      <c r="AB94" s="185">
        <f t="shared" ca="1" si="66"/>
        <v>27.944216293989239</v>
      </c>
      <c r="AC94" s="185">
        <f t="shared" ca="1" si="66"/>
        <v>28.632169442612948</v>
      </c>
      <c r="AD94" s="185">
        <f t="shared" ca="1" si="66"/>
        <v>29.396822134791641</v>
      </c>
      <c r="AE94" s="185">
        <f t="shared" ca="1" si="66"/>
        <v>30.168514665978357</v>
      </c>
      <c r="AF94" s="185">
        <f t="shared" ca="1" si="66"/>
        <v>30.951765888491519</v>
      </c>
      <c r="AG94" s="185">
        <f t="shared" ca="1" si="66"/>
        <v>31.914326884607323</v>
      </c>
      <c r="AH94" s="185">
        <f t="shared" ca="1" si="66"/>
        <v>32.784035286666793</v>
      </c>
      <c r="AI94" s="185">
        <f t="shared" ca="1" si="66"/>
        <v>33.666280721580691</v>
      </c>
      <c r="AJ94" s="185">
        <f t="shared" ca="1" si="66"/>
        <v>34.520235672832221</v>
      </c>
      <c r="AK94" s="185">
        <f t="shared" ca="1" si="66"/>
        <v>35.393668670051056</v>
      </c>
      <c r="AL94" s="185">
        <f t="shared" ca="1" si="66"/>
        <v>36.309562834487899</v>
      </c>
      <c r="AM94" s="185">
        <f t="shared" ca="1" si="66"/>
        <v>41.08188256405257</v>
      </c>
      <c r="AN94" s="185">
        <f t="shared" ca="1" si="66"/>
        <v>46.25321812745441</v>
      </c>
      <c r="AO94" s="185">
        <f t="shared" ca="1" si="66"/>
        <v>56.130370781447908</v>
      </c>
      <c r="AP94" s="185">
        <f t="shared" ca="1" si="64"/>
        <v>66.074026074414505</v>
      </c>
    </row>
    <row r="95" spans="1:42">
      <c r="A95" s="57" t="str">
        <f>'[4]TS BYDem'!A28</f>
        <v>*</v>
      </c>
      <c r="B95" s="185" t="s">
        <v>288</v>
      </c>
      <c r="C95" s="185" t="s">
        <v>137</v>
      </c>
      <c r="D95" s="186" t="str">
        <f>'[4]TS BYDem'!D28</f>
        <v>Useful Energy Service</v>
      </c>
      <c r="E95" s="185" t="s">
        <v>137</v>
      </c>
      <c r="F95" s="185" t="s">
        <v>137</v>
      </c>
      <c r="G95" s="185" t="s">
        <v>137</v>
      </c>
      <c r="H95" s="185" t="s">
        <v>137</v>
      </c>
      <c r="I95" s="185">
        <v>0</v>
      </c>
      <c r="J95" s="185" t="str">
        <f>INDEX('[4]TS BYDem'!$J$10:$J$203,MATCH(D95,'[4]TS BYDem'!$D$10:$D$203,0))</f>
        <v/>
      </c>
      <c r="K95" s="185" t="e">
        <f t="shared" ca="1" si="65"/>
        <v>#VALUE!</v>
      </c>
      <c r="L95" s="185" t="e">
        <f t="shared" ca="1" si="65"/>
        <v>#VALUE!</v>
      </c>
      <c r="M95" s="185" t="e">
        <f t="shared" ca="1" si="65"/>
        <v>#VALUE!</v>
      </c>
      <c r="N95" s="185" t="e">
        <f t="shared" ca="1" si="65"/>
        <v>#VALUE!</v>
      </c>
      <c r="O95" s="185" t="e">
        <f t="shared" ca="1" si="65"/>
        <v>#VALUE!</v>
      </c>
      <c r="P95" s="185" t="e">
        <f t="shared" ca="1" si="65"/>
        <v>#VALUE!</v>
      </c>
      <c r="Q95" s="185" t="e">
        <f t="shared" ca="1" si="65"/>
        <v>#VALUE!</v>
      </c>
      <c r="R95" s="185" t="e">
        <f t="shared" ca="1" si="65"/>
        <v>#VALUE!</v>
      </c>
      <c r="S95" s="185" t="e">
        <f t="shared" ca="1" si="65"/>
        <v>#VALUE!</v>
      </c>
      <c r="T95" s="185" t="e">
        <f t="shared" ca="1" si="65"/>
        <v>#VALUE!</v>
      </c>
      <c r="U95" s="185" t="e">
        <f t="shared" ca="1" si="65"/>
        <v>#VALUE!</v>
      </c>
      <c r="V95" s="185" t="e">
        <f t="shared" ca="1" si="65"/>
        <v>#VALUE!</v>
      </c>
      <c r="W95" s="185" t="e">
        <f t="shared" ca="1" si="65"/>
        <v>#VALUE!</v>
      </c>
      <c r="X95" s="185" t="e">
        <f t="shared" ca="1" si="65"/>
        <v>#VALUE!</v>
      </c>
      <c r="Y95" s="185" t="e">
        <f t="shared" ca="1" si="65"/>
        <v>#VALUE!</v>
      </c>
      <c r="Z95" s="185" t="e">
        <f t="shared" ca="1" si="65"/>
        <v>#VALUE!</v>
      </c>
      <c r="AA95" s="185" t="e">
        <f t="shared" ca="1" si="66"/>
        <v>#VALUE!</v>
      </c>
      <c r="AB95" s="185" t="e">
        <f t="shared" ca="1" si="66"/>
        <v>#VALUE!</v>
      </c>
      <c r="AC95" s="185" t="e">
        <f t="shared" ca="1" si="66"/>
        <v>#VALUE!</v>
      </c>
      <c r="AD95" s="185" t="e">
        <f t="shared" ca="1" si="66"/>
        <v>#VALUE!</v>
      </c>
      <c r="AE95" s="185" t="e">
        <f t="shared" ca="1" si="66"/>
        <v>#VALUE!</v>
      </c>
      <c r="AF95" s="185" t="e">
        <f t="shared" ca="1" si="66"/>
        <v>#VALUE!</v>
      </c>
      <c r="AG95" s="185" t="e">
        <f t="shared" ca="1" si="66"/>
        <v>#VALUE!</v>
      </c>
      <c r="AH95" s="185" t="e">
        <f t="shared" ca="1" si="66"/>
        <v>#VALUE!</v>
      </c>
      <c r="AI95" s="185" t="e">
        <f t="shared" ca="1" si="66"/>
        <v>#VALUE!</v>
      </c>
      <c r="AJ95" s="185" t="e">
        <f t="shared" ca="1" si="66"/>
        <v>#VALUE!</v>
      </c>
      <c r="AK95" s="185" t="e">
        <f t="shared" ca="1" si="66"/>
        <v>#VALUE!</v>
      </c>
      <c r="AL95" s="185" t="e">
        <f t="shared" ca="1" si="66"/>
        <v>#VALUE!</v>
      </c>
      <c r="AM95" s="185" t="e">
        <f t="shared" ca="1" si="66"/>
        <v>#VALUE!</v>
      </c>
      <c r="AN95" s="185" t="e">
        <f t="shared" ca="1" si="66"/>
        <v>#VALUE!</v>
      </c>
      <c r="AO95" s="185" t="e">
        <f t="shared" ca="1" si="66"/>
        <v>#VALUE!</v>
      </c>
      <c r="AP95" s="185" t="e">
        <f t="shared" ca="1" si="64"/>
        <v>#VALUE!</v>
      </c>
    </row>
    <row r="96" spans="1:42">
      <c r="A96" s="57" t="str">
        <f>'[4]TS BYDem'!A29</f>
        <v>*</v>
      </c>
      <c r="B96" s="185" t="s">
        <v>288</v>
      </c>
      <c r="C96" s="185" t="s">
        <v>137</v>
      </c>
      <c r="D96" s="186">
        <f>'[4]TS BYDem'!D29</f>
        <v>0</v>
      </c>
      <c r="E96" s="185" t="s">
        <v>137</v>
      </c>
      <c r="F96" s="185" t="s">
        <v>137</v>
      </c>
      <c r="G96" s="185" t="s">
        <v>137</v>
      </c>
      <c r="H96" s="185" t="s">
        <v>137</v>
      </c>
      <c r="I96" s="185">
        <v>0</v>
      </c>
      <c r="J96" s="185" t="str">
        <f>INDEX('[4]TS BYDem'!$J$10:$J$203,MATCH(D96,'[4]TS BYDem'!$D$10:$D$203,0))</f>
        <v/>
      </c>
      <c r="K96" s="185" t="e">
        <f t="shared" ca="1" si="65"/>
        <v>#VALUE!</v>
      </c>
      <c r="L96" s="185" t="e">
        <f t="shared" ca="1" si="65"/>
        <v>#VALUE!</v>
      </c>
      <c r="M96" s="185" t="e">
        <f t="shared" ca="1" si="65"/>
        <v>#VALUE!</v>
      </c>
      <c r="N96" s="185" t="e">
        <f t="shared" ca="1" si="65"/>
        <v>#VALUE!</v>
      </c>
      <c r="O96" s="185" t="e">
        <f t="shared" ca="1" si="65"/>
        <v>#VALUE!</v>
      </c>
      <c r="P96" s="185" t="e">
        <f t="shared" ca="1" si="65"/>
        <v>#VALUE!</v>
      </c>
      <c r="Q96" s="185" t="e">
        <f t="shared" ca="1" si="65"/>
        <v>#VALUE!</v>
      </c>
      <c r="R96" s="185" t="e">
        <f t="shared" ca="1" si="65"/>
        <v>#VALUE!</v>
      </c>
      <c r="S96" s="185" t="e">
        <f t="shared" ca="1" si="65"/>
        <v>#VALUE!</v>
      </c>
      <c r="T96" s="185" t="e">
        <f t="shared" ca="1" si="65"/>
        <v>#VALUE!</v>
      </c>
      <c r="U96" s="185" t="e">
        <f t="shared" ca="1" si="65"/>
        <v>#VALUE!</v>
      </c>
      <c r="V96" s="185" t="e">
        <f t="shared" ca="1" si="65"/>
        <v>#VALUE!</v>
      </c>
      <c r="W96" s="185" t="e">
        <f t="shared" ca="1" si="65"/>
        <v>#VALUE!</v>
      </c>
      <c r="X96" s="185" t="e">
        <f t="shared" ca="1" si="65"/>
        <v>#VALUE!</v>
      </c>
      <c r="Y96" s="185" t="e">
        <f t="shared" ca="1" si="65"/>
        <v>#VALUE!</v>
      </c>
      <c r="Z96" s="185" t="e">
        <f t="shared" ca="1" si="65"/>
        <v>#VALUE!</v>
      </c>
      <c r="AA96" s="185" t="e">
        <f t="shared" ca="1" si="66"/>
        <v>#VALUE!</v>
      </c>
      <c r="AB96" s="185" t="e">
        <f t="shared" ca="1" si="66"/>
        <v>#VALUE!</v>
      </c>
      <c r="AC96" s="185" t="e">
        <f t="shared" ca="1" si="66"/>
        <v>#VALUE!</v>
      </c>
      <c r="AD96" s="185" t="e">
        <f t="shared" ca="1" si="66"/>
        <v>#VALUE!</v>
      </c>
      <c r="AE96" s="185" t="e">
        <f t="shared" ca="1" si="66"/>
        <v>#VALUE!</v>
      </c>
      <c r="AF96" s="185" t="e">
        <f t="shared" ca="1" si="66"/>
        <v>#VALUE!</v>
      </c>
      <c r="AG96" s="185" t="e">
        <f t="shared" ca="1" si="66"/>
        <v>#VALUE!</v>
      </c>
      <c r="AH96" s="185" t="e">
        <f t="shared" ca="1" si="66"/>
        <v>#VALUE!</v>
      </c>
      <c r="AI96" s="185" t="e">
        <f t="shared" ca="1" si="66"/>
        <v>#VALUE!</v>
      </c>
      <c r="AJ96" s="185" t="e">
        <f t="shared" ca="1" si="66"/>
        <v>#VALUE!</v>
      </c>
      <c r="AK96" s="185" t="e">
        <f t="shared" ca="1" si="66"/>
        <v>#VALUE!</v>
      </c>
      <c r="AL96" s="185" t="e">
        <f t="shared" ca="1" si="66"/>
        <v>#VALUE!</v>
      </c>
      <c r="AM96" s="185" t="e">
        <f t="shared" ca="1" si="66"/>
        <v>#VALUE!</v>
      </c>
      <c r="AN96" s="185" t="e">
        <f t="shared" ca="1" si="66"/>
        <v>#VALUE!</v>
      </c>
      <c r="AO96" s="185" t="e">
        <f t="shared" ca="1" si="66"/>
        <v>#VALUE!</v>
      </c>
      <c r="AP96" s="185" t="e">
        <f t="shared" ca="1" si="64"/>
        <v>#VALUE!</v>
      </c>
    </row>
    <row r="97" spans="1:42" s="5" customFormat="1">
      <c r="A97" s="57" t="str">
        <f>'[4]TS BYDem'!A30</f>
        <v>*</v>
      </c>
      <c r="B97" s="5">
        <f>B76+2</f>
        <v>3</v>
      </c>
      <c r="C97" s="3" t="str">
        <f ca="1">OFFSET($C$9,$B97,0)</f>
        <v>FerroChrome</v>
      </c>
      <c r="D97" s="3" t="str">
        <f ca="1">OFFSET($B$9,$B97,0)</f>
        <v>FAC</v>
      </c>
      <c r="J97" s="5">
        <f t="shared" ref="J97:AA97" ca="1" si="69">SUMIF($B$10:$B$24,$D97,J$10:J$24)*SUMIF($B$10:$B$24,$D97,J$45:J$59)</f>
        <v>13.345629432701433</v>
      </c>
      <c r="K97" s="5">
        <f t="shared" ca="1" si="69"/>
        <v>13.752000000000001</v>
      </c>
      <c r="L97" s="5">
        <f t="shared" ca="1" si="69"/>
        <v>14.013999999999999</v>
      </c>
      <c r="M97" s="5">
        <f t="shared" ca="1" si="69"/>
        <v>14.365</v>
      </c>
      <c r="N97" s="5">
        <f t="shared" ca="1" si="69"/>
        <v>14.41</v>
      </c>
      <c r="O97" s="5">
        <f t="shared" ca="1" si="69"/>
        <v>14.513</v>
      </c>
      <c r="P97" s="5">
        <f t="shared" ca="1" si="69"/>
        <v>14.522</v>
      </c>
      <c r="Q97" s="5">
        <f t="shared" ca="1" si="69"/>
        <v>14.384</v>
      </c>
      <c r="R97" s="5">
        <f t="shared" ca="1" si="69"/>
        <v>12.598000000000001</v>
      </c>
      <c r="S97" s="5">
        <f t="shared" ca="1" si="69"/>
        <v>13.839909344970916</v>
      </c>
      <c r="T97" s="5">
        <f t="shared" ca="1" si="69"/>
        <v>13.891200284115536</v>
      </c>
      <c r="U97" s="5">
        <f t="shared" ca="1" si="69"/>
        <v>13.968395406295109</v>
      </c>
      <c r="V97" s="5">
        <f t="shared" ca="1" si="69"/>
        <v>14.059127031450114</v>
      </c>
      <c r="W97" s="5">
        <f t="shared" ca="1" si="69"/>
        <v>14.157048666451148</v>
      </c>
      <c r="X97" s="5">
        <f t="shared" ca="1" si="69"/>
        <v>14.483318361750134</v>
      </c>
      <c r="Y97" s="5">
        <f t="shared" ca="1" si="69"/>
        <v>14.814030795204278</v>
      </c>
      <c r="Z97" s="5">
        <f t="shared" ca="1" si="69"/>
        <v>15.175435690212284</v>
      </c>
      <c r="AA97" s="5">
        <f t="shared" ca="1" si="69"/>
        <v>15.590387438308957</v>
      </c>
      <c r="AB97" s="5">
        <f ca="1">SUMIF($B$10:$B$24,$D97,AB$10:AB$24)*SUMIF($B$10:$B$24,$D97,AB$44:AB$59)</f>
        <v>15.914985935307293</v>
      </c>
      <c r="AC97" s="5">
        <f t="shared" ref="AC97:AP97" ca="1" si="70">SUMIF($B$10:$B$24,$D97,AC$10:AC$24)*SUMIF($B$10:$B$24,$D97,AC$45:AC$59)</f>
        <v>16.354926916105637</v>
      </c>
      <c r="AD97" s="5">
        <f t="shared" ca="1" si="70"/>
        <v>16.839667125799188</v>
      </c>
      <c r="AE97" s="5">
        <f t="shared" ca="1" si="70"/>
        <v>17.28532194780065</v>
      </c>
      <c r="AF97" s="5">
        <f t="shared" ca="1" si="70"/>
        <v>17.751601914866445</v>
      </c>
      <c r="AG97" s="5">
        <f t="shared" ca="1" si="70"/>
        <v>18.319374412894163</v>
      </c>
      <c r="AH97" s="5">
        <f t="shared" ca="1" si="70"/>
        <v>18.746904782849999</v>
      </c>
      <c r="AI97" s="5">
        <f t="shared" ca="1" si="70"/>
        <v>19.188906790114647</v>
      </c>
      <c r="AJ97" s="5">
        <f t="shared" ca="1" si="70"/>
        <v>19.622434115965071</v>
      </c>
      <c r="AK97" s="5">
        <f t="shared" ca="1" si="70"/>
        <v>20.071312375696728</v>
      </c>
      <c r="AL97" s="5">
        <f t="shared" ca="1" si="70"/>
        <v>20.549589211641038</v>
      </c>
      <c r="AM97" s="5">
        <f t="shared" ca="1" si="70"/>
        <v>23.201478044191926</v>
      </c>
      <c r="AN97" s="5">
        <f t="shared" ca="1" si="70"/>
        <v>26.156893976631636</v>
      </c>
      <c r="AO97" s="5">
        <f t="shared" ca="1" si="70"/>
        <v>31.713610891640656</v>
      </c>
      <c r="AP97" s="5">
        <f t="shared" ca="1" si="70"/>
        <v>37.320915656631314</v>
      </c>
    </row>
    <row r="98" spans="1:42">
      <c r="A98" s="57" t="str">
        <f>'[4]TS BYDem'!A31</f>
        <v>*</v>
      </c>
      <c r="B98" s="185" t="s">
        <v>288</v>
      </c>
      <c r="C98" s="185" t="s">
        <v>137</v>
      </c>
      <c r="D98" s="186" t="str">
        <f>'[4]TS BYDem'!D31</f>
        <v>IFAK</v>
      </c>
      <c r="E98" s="185" t="s">
        <v>137</v>
      </c>
      <c r="F98" s="185" t="s">
        <v>137</v>
      </c>
      <c r="G98" s="185" t="s">
        <v>137</v>
      </c>
      <c r="H98" s="185" t="s">
        <v>137</v>
      </c>
      <c r="I98" s="185">
        <v>0</v>
      </c>
      <c r="J98" s="185" t="str">
        <f>INDEX('[4]TS BYDem'!$J$10:$J$203,MATCH(D98,'[4]TS BYDem'!$D$10:$D$203,0))</f>
        <v/>
      </c>
      <c r="K98" s="185" t="e">
        <f ca="1">K$97/J$97*J98</f>
        <v>#VALUE!</v>
      </c>
      <c r="L98" s="185" t="e">
        <f t="shared" ref="L98:AP113" ca="1" si="71">L$97/K$97*K98</f>
        <v>#VALUE!</v>
      </c>
      <c r="M98" s="185" t="e">
        <f t="shared" ca="1" si="71"/>
        <v>#VALUE!</v>
      </c>
      <c r="N98" s="185" t="e">
        <f t="shared" ca="1" si="71"/>
        <v>#VALUE!</v>
      </c>
      <c r="O98" s="185" t="e">
        <f t="shared" ca="1" si="71"/>
        <v>#VALUE!</v>
      </c>
      <c r="P98" s="185" t="e">
        <f t="shared" ca="1" si="71"/>
        <v>#VALUE!</v>
      </c>
      <c r="Q98" s="185" t="e">
        <f t="shared" ca="1" si="71"/>
        <v>#VALUE!</v>
      </c>
      <c r="R98" s="185" t="e">
        <f t="shared" ca="1" si="71"/>
        <v>#VALUE!</v>
      </c>
      <c r="S98" s="185" t="e">
        <f t="shared" ca="1" si="71"/>
        <v>#VALUE!</v>
      </c>
      <c r="T98" s="185" t="e">
        <f t="shared" ca="1" si="71"/>
        <v>#VALUE!</v>
      </c>
      <c r="U98" s="185" t="e">
        <f t="shared" ca="1" si="71"/>
        <v>#VALUE!</v>
      </c>
      <c r="V98" s="185" t="e">
        <f t="shared" ca="1" si="71"/>
        <v>#VALUE!</v>
      </c>
      <c r="W98" s="185" t="e">
        <f t="shared" ca="1" si="71"/>
        <v>#VALUE!</v>
      </c>
      <c r="X98" s="185" t="e">
        <f t="shared" ca="1" si="71"/>
        <v>#VALUE!</v>
      </c>
      <c r="Y98" s="185" t="e">
        <f t="shared" ca="1" si="71"/>
        <v>#VALUE!</v>
      </c>
      <c r="Z98" s="185" t="e">
        <f t="shared" ca="1" si="71"/>
        <v>#VALUE!</v>
      </c>
      <c r="AA98" s="185" t="e">
        <f t="shared" ca="1" si="71"/>
        <v>#VALUE!</v>
      </c>
      <c r="AB98" s="185" t="e">
        <f t="shared" ca="1" si="71"/>
        <v>#VALUE!</v>
      </c>
      <c r="AC98" s="185" t="e">
        <f t="shared" ca="1" si="71"/>
        <v>#VALUE!</v>
      </c>
      <c r="AD98" s="185" t="e">
        <f t="shared" ca="1" si="71"/>
        <v>#VALUE!</v>
      </c>
      <c r="AE98" s="185" t="e">
        <f t="shared" ca="1" si="71"/>
        <v>#VALUE!</v>
      </c>
      <c r="AF98" s="185" t="e">
        <f t="shared" ca="1" si="71"/>
        <v>#VALUE!</v>
      </c>
      <c r="AG98" s="185" t="e">
        <f t="shared" ca="1" si="71"/>
        <v>#VALUE!</v>
      </c>
      <c r="AH98" s="185" t="e">
        <f t="shared" ca="1" si="71"/>
        <v>#VALUE!</v>
      </c>
      <c r="AI98" s="185" t="e">
        <f t="shared" ca="1" si="71"/>
        <v>#VALUE!</v>
      </c>
      <c r="AJ98" s="185" t="e">
        <f t="shared" ca="1" si="71"/>
        <v>#VALUE!</v>
      </c>
      <c r="AK98" s="185" t="e">
        <f t="shared" ca="1" si="71"/>
        <v>#VALUE!</v>
      </c>
      <c r="AL98" s="185" t="e">
        <f t="shared" ca="1" si="71"/>
        <v>#VALUE!</v>
      </c>
      <c r="AM98" s="185" t="e">
        <f t="shared" ca="1" si="71"/>
        <v>#VALUE!</v>
      </c>
      <c r="AN98" s="185" t="e">
        <f t="shared" ca="1" si="71"/>
        <v>#VALUE!</v>
      </c>
      <c r="AO98" s="185" t="e">
        <f t="shared" ca="1" si="71"/>
        <v>#VALUE!</v>
      </c>
      <c r="AP98" s="185" t="e">
        <f t="shared" ca="1" si="71"/>
        <v>#VALUE!</v>
      </c>
    </row>
    <row r="99" spans="1:42">
      <c r="A99" s="57" t="str">
        <f>'[4]TS BYDem'!A32</f>
        <v>*</v>
      </c>
      <c r="B99" s="185" t="s">
        <v>288</v>
      </c>
      <c r="C99" s="185" t="s">
        <v>137</v>
      </c>
      <c r="D99" s="186" t="str">
        <f>'[4]TS BYDem'!D32</f>
        <v>IFAA</v>
      </c>
      <c r="E99" s="185" t="s">
        <v>137</v>
      </c>
      <c r="F99" s="185" t="s">
        <v>137</v>
      </c>
      <c r="G99" s="185" t="s">
        <v>137</v>
      </c>
      <c r="H99" s="185" t="s">
        <v>137</v>
      </c>
      <c r="I99" s="185">
        <v>0</v>
      </c>
      <c r="J99" s="185" t="str">
        <f>INDEX('[4]TS BYDem'!$J$10:$J$203,MATCH(D99,'[4]TS BYDem'!$D$10:$D$203,0))</f>
        <v/>
      </c>
      <c r="K99" s="185" t="e">
        <f t="shared" ref="K99:AH109" ca="1" si="72">K$97/J$97*J99</f>
        <v>#VALUE!</v>
      </c>
      <c r="L99" s="185" t="e">
        <f t="shared" ca="1" si="72"/>
        <v>#VALUE!</v>
      </c>
      <c r="M99" s="185" t="e">
        <f t="shared" ca="1" si="72"/>
        <v>#VALUE!</v>
      </c>
      <c r="N99" s="185" t="e">
        <f t="shared" ca="1" si="72"/>
        <v>#VALUE!</v>
      </c>
      <c r="O99" s="185" t="e">
        <f t="shared" ca="1" si="72"/>
        <v>#VALUE!</v>
      </c>
      <c r="P99" s="185" t="e">
        <f t="shared" ca="1" si="72"/>
        <v>#VALUE!</v>
      </c>
      <c r="Q99" s="185" t="e">
        <f t="shared" ca="1" si="72"/>
        <v>#VALUE!</v>
      </c>
      <c r="R99" s="185" t="e">
        <f t="shared" ca="1" si="72"/>
        <v>#VALUE!</v>
      </c>
      <c r="S99" s="185" t="e">
        <f t="shared" ca="1" si="72"/>
        <v>#VALUE!</v>
      </c>
      <c r="T99" s="185" t="e">
        <f t="shared" ca="1" si="72"/>
        <v>#VALUE!</v>
      </c>
      <c r="U99" s="185" t="e">
        <f t="shared" ca="1" si="72"/>
        <v>#VALUE!</v>
      </c>
      <c r="V99" s="185" t="e">
        <f t="shared" ca="1" si="72"/>
        <v>#VALUE!</v>
      </c>
      <c r="W99" s="185" t="e">
        <f t="shared" ca="1" si="72"/>
        <v>#VALUE!</v>
      </c>
      <c r="X99" s="185" t="e">
        <f t="shared" ca="1" si="72"/>
        <v>#VALUE!</v>
      </c>
      <c r="Y99" s="185" t="e">
        <f t="shared" ca="1" si="72"/>
        <v>#VALUE!</v>
      </c>
      <c r="Z99" s="185" t="e">
        <f t="shared" ca="1" si="72"/>
        <v>#VALUE!</v>
      </c>
      <c r="AA99" s="185" t="e">
        <f t="shared" ca="1" si="72"/>
        <v>#VALUE!</v>
      </c>
      <c r="AB99" s="185" t="e">
        <f t="shared" ca="1" si="72"/>
        <v>#VALUE!</v>
      </c>
      <c r="AC99" s="185" t="e">
        <f t="shared" ca="1" si="72"/>
        <v>#VALUE!</v>
      </c>
      <c r="AD99" s="185" t="e">
        <f t="shared" ca="1" si="72"/>
        <v>#VALUE!</v>
      </c>
      <c r="AE99" s="185" t="e">
        <f t="shared" ca="1" si="72"/>
        <v>#VALUE!</v>
      </c>
      <c r="AF99" s="185" t="e">
        <f t="shared" ca="1" si="72"/>
        <v>#VALUE!</v>
      </c>
      <c r="AG99" s="185" t="e">
        <f t="shared" ca="1" si="72"/>
        <v>#VALUE!</v>
      </c>
      <c r="AH99" s="185" t="e">
        <f t="shared" ca="1" si="72"/>
        <v>#VALUE!</v>
      </c>
      <c r="AI99" s="185" t="e">
        <f t="shared" ca="1" si="71"/>
        <v>#VALUE!</v>
      </c>
      <c r="AJ99" s="185" t="e">
        <f t="shared" ca="1" si="71"/>
        <v>#VALUE!</v>
      </c>
      <c r="AK99" s="185" t="e">
        <f t="shared" ca="1" si="71"/>
        <v>#VALUE!</v>
      </c>
      <c r="AL99" s="185" t="e">
        <f t="shared" ca="1" si="71"/>
        <v>#VALUE!</v>
      </c>
      <c r="AM99" s="185" t="e">
        <f t="shared" ca="1" si="71"/>
        <v>#VALUE!</v>
      </c>
      <c r="AN99" s="185" t="e">
        <f t="shared" ca="1" si="71"/>
        <v>#VALUE!</v>
      </c>
      <c r="AO99" s="185" t="e">
        <f t="shared" ca="1" si="71"/>
        <v>#VALUE!</v>
      </c>
      <c r="AP99" s="185" t="e">
        <f t="shared" ca="1" si="71"/>
        <v>#VALUE!</v>
      </c>
    </row>
    <row r="100" spans="1:42">
      <c r="A100" s="57" t="str">
        <f>'[4]TS BYDem'!A33</f>
        <v>*</v>
      </c>
      <c r="B100" s="185" t="s">
        <v>288</v>
      </c>
      <c r="C100" s="185" t="s">
        <v>137</v>
      </c>
      <c r="D100" s="186" t="str">
        <f>'[4]TS BYDem'!D33</f>
        <v>IFAL</v>
      </c>
      <c r="E100" s="185" t="s">
        <v>137</v>
      </c>
      <c r="F100" s="185" t="s">
        <v>137</v>
      </c>
      <c r="G100" s="185" t="s">
        <v>137</v>
      </c>
      <c r="H100" s="185" t="s">
        <v>137</v>
      </c>
      <c r="I100" s="185">
        <v>0</v>
      </c>
      <c r="J100" s="185" t="str">
        <f>INDEX('[4]TS BYDem'!$J$10:$J$203,MATCH(D100,'[4]TS BYDem'!$D$10:$D$203,0))</f>
        <v/>
      </c>
      <c r="K100" s="185" t="e">
        <f t="shared" ca="1" si="72"/>
        <v>#VALUE!</v>
      </c>
      <c r="L100" s="185" t="e">
        <f t="shared" ca="1" si="72"/>
        <v>#VALUE!</v>
      </c>
      <c r="M100" s="185" t="e">
        <f t="shared" ca="1" si="72"/>
        <v>#VALUE!</v>
      </c>
      <c r="N100" s="185" t="e">
        <f t="shared" ca="1" si="72"/>
        <v>#VALUE!</v>
      </c>
      <c r="O100" s="185" t="e">
        <f t="shared" ca="1" si="72"/>
        <v>#VALUE!</v>
      </c>
      <c r="P100" s="185" t="e">
        <f t="shared" ca="1" si="72"/>
        <v>#VALUE!</v>
      </c>
      <c r="Q100" s="185" t="e">
        <f t="shared" ca="1" si="72"/>
        <v>#VALUE!</v>
      </c>
      <c r="R100" s="185" t="e">
        <f t="shared" ca="1" si="72"/>
        <v>#VALUE!</v>
      </c>
      <c r="S100" s="185" t="e">
        <f t="shared" ca="1" si="72"/>
        <v>#VALUE!</v>
      </c>
      <c r="T100" s="185" t="e">
        <f t="shared" ca="1" si="72"/>
        <v>#VALUE!</v>
      </c>
      <c r="U100" s="185" t="e">
        <f t="shared" ca="1" si="72"/>
        <v>#VALUE!</v>
      </c>
      <c r="V100" s="185" t="e">
        <f t="shared" ca="1" si="72"/>
        <v>#VALUE!</v>
      </c>
      <c r="W100" s="185" t="e">
        <f t="shared" ca="1" si="72"/>
        <v>#VALUE!</v>
      </c>
      <c r="X100" s="185" t="e">
        <f t="shared" ca="1" si="72"/>
        <v>#VALUE!</v>
      </c>
      <c r="Y100" s="185" t="e">
        <f t="shared" ca="1" si="72"/>
        <v>#VALUE!</v>
      </c>
      <c r="Z100" s="185" t="e">
        <f t="shared" ca="1" si="72"/>
        <v>#VALUE!</v>
      </c>
      <c r="AA100" s="185" t="e">
        <f t="shared" ca="1" si="72"/>
        <v>#VALUE!</v>
      </c>
      <c r="AB100" s="185" t="e">
        <f t="shared" ca="1" si="72"/>
        <v>#VALUE!</v>
      </c>
      <c r="AC100" s="185" t="e">
        <f t="shared" ca="1" si="72"/>
        <v>#VALUE!</v>
      </c>
      <c r="AD100" s="185" t="e">
        <f t="shared" ca="1" si="72"/>
        <v>#VALUE!</v>
      </c>
      <c r="AE100" s="185" t="e">
        <f t="shared" ca="1" si="72"/>
        <v>#VALUE!</v>
      </c>
      <c r="AF100" s="185" t="e">
        <f t="shared" ca="1" si="72"/>
        <v>#VALUE!</v>
      </c>
      <c r="AG100" s="185" t="e">
        <f t="shared" ca="1" si="72"/>
        <v>#VALUE!</v>
      </c>
      <c r="AH100" s="185" t="e">
        <f t="shared" ca="1" si="72"/>
        <v>#VALUE!</v>
      </c>
      <c r="AI100" s="185" t="e">
        <f t="shared" ca="1" si="71"/>
        <v>#VALUE!</v>
      </c>
      <c r="AJ100" s="185" t="e">
        <f t="shared" ca="1" si="71"/>
        <v>#VALUE!</v>
      </c>
      <c r="AK100" s="185" t="e">
        <f t="shared" ca="1" si="71"/>
        <v>#VALUE!</v>
      </c>
      <c r="AL100" s="185" t="e">
        <f t="shared" ca="1" si="71"/>
        <v>#VALUE!</v>
      </c>
      <c r="AM100" s="185" t="e">
        <f t="shared" ca="1" si="71"/>
        <v>#VALUE!</v>
      </c>
      <c r="AN100" s="185" t="e">
        <f t="shared" ca="1" si="71"/>
        <v>#VALUE!</v>
      </c>
      <c r="AO100" s="185" t="e">
        <f t="shared" ca="1" si="71"/>
        <v>#VALUE!</v>
      </c>
      <c r="AP100" s="185" t="e">
        <f t="shared" ca="1" si="71"/>
        <v>#VALUE!</v>
      </c>
    </row>
    <row r="101" spans="1:42">
      <c r="A101" s="57" t="str">
        <f>'[4]TS BYDem'!A34</f>
        <v>*</v>
      </c>
      <c r="B101" s="185" t="s">
        <v>288</v>
      </c>
      <c r="C101" s="185" t="s">
        <v>137</v>
      </c>
      <c r="D101" s="186" t="str">
        <f>'[4]TS BYDem'!D34</f>
        <v>IFAC</v>
      </c>
      <c r="E101" s="185" t="s">
        <v>137</v>
      </c>
      <c r="F101" s="185" t="s">
        <v>137</v>
      </c>
      <c r="G101" s="185" t="s">
        <v>137</v>
      </c>
      <c r="H101" s="185" t="s">
        <v>137</v>
      </c>
      <c r="I101" s="185">
        <v>0</v>
      </c>
      <c r="J101" s="185" t="str">
        <f>INDEX('[4]TS BYDem'!$J$10:$J$203,MATCH(D101,'[4]TS BYDem'!$D$10:$D$203,0))</f>
        <v/>
      </c>
      <c r="K101" s="185" t="e">
        <f t="shared" ca="1" si="72"/>
        <v>#VALUE!</v>
      </c>
      <c r="L101" s="185" t="e">
        <f t="shared" ca="1" si="72"/>
        <v>#VALUE!</v>
      </c>
      <c r="M101" s="185" t="e">
        <f t="shared" ca="1" si="72"/>
        <v>#VALUE!</v>
      </c>
      <c r="N101" s="185" t="e">
        <f t="shared" ca="1" si="72"/>
        <v>#VALUE!</v>
      </c>
      <c r="O101" s="185" t="e">
        <f t="shared" ca="1" si="72"/>
        <v>#VALUE!</v>
      </c>
      <c r="P101" s="185" t="e">
        <f t="shared" ca="1" si="72"/>
        <v>#VALUE!</v>
      </c>
      <c r="Q101" s="185" t="e">
        <f t="shared" ca="1" si="72"/>
        <v>#VALUE!</v>
      </c>
      <c r="R101" s="185" t="e">
        <f t="shared" ca="1" si="72"/>
        <v>#VALUE!</v>
      </c>
      <c r="S101" s="185" t="e">
        <f t="shared" ca="1" si="72"/>
        <v>#VALUE!</v>
      </c>
      <c r="T101" s="185" t="e">
        <f t="shared" ca="1" si="72"/>
        <v>#VALUE!</v>
      </c>
      <c r="U101" s="185" t="e">
        <f t="shared" ca="1" si="72"/>
        <v>#VALUE!</v>
      </c>
      <c r="V101" s="185" t="e">
        <f t="shared" ca="1" si="72"/>
        <v>#VALUE!</v>
      </c>
      <c r="W101" s="185" t="e">
        <f t="shared" ca="1" si="72"/>
        <v>#VALUE!</v>
      </c>
      <c r="X101" s="185" t="e">
        <f t="shared" ca="1" si="72"/>
        <v>#VALUE!</v>
      </c>
      <c r="Y101" s="185" t="e">
        <f t="shared" ca="1" si="72"/>
        <v>#VALUE!</v>
      </c>
      <c r="Z101" s="185" t="e">
        <f t="shared" ca="1" si="72"/>
        <v>#VALUE!</v>
      </c>
      <c r="AA101" s="185" t="e">
        <f t="shared" ca="1" si="72"/>
        <v>#VALUE!</v>
      </c>
      <c r="AB101" s="185" t="e">
        <f t="shared" ca="1" si="72"/>
        <v>#VALUE!</v>
      </c>
      <c r="AC101" s="185" t="e">
        <f t="shared" ca="1" si="72"/>
        <v>#VALUE!</v>
      </c>
      <c r="AD101" s="185" t="e">
        <f t="shared" ca="1" si="72"/>
        <v>#VALUE!</v>
      </c>
      <c r="AE101" s="185" t="e">
        <f t="shared" ca="1" si="72"/>
        <v>#VALUE!</v>
      </c>
      <c r="AF101" s="185" t="e">
        <f t="shared" ca="1" si="72"/>
        <v>#VALUE!</v>
      </c>
      <c r="AG101" s="185" t="e">
        <f t="shared" ca="1" si="72"/>
        <v>#VALUE!</v>
      </c>
      <c r="AH101" s="185" t="e">
        <f t="shared" ca="1" si="72"/>
        <v>#VALUE!</v>
      </c>
      <c r="AI101" s="185" t="e">
        <f t="shared" ca="1" si="71"/>
        <v>#VALUE!</v>
      </c>
      <c r="AJ101" s="185" t="e">
        <f t="shared" ca="1" si="71"/>
        <v>#VALUE!</v>
      </c>
      <c r="AK101" s="185" t="e">
        <f t="shared" ca="1" si="71"/>
        <v>#VALUE!</v>
      </c>
      <c r="AL101" s="185" t="e">
        <f t="shared" ca="1" si="71"/>
        <v>#VALUE!</v>
      </c>
      <c r="AM101" s="185" t="e">
        <f t="shared" ca="1" si="71"/>
        <v>#VALUE!</v>
      </c>
      <c r="AN101" s="185" t="e">
        <f t="shared" ca="1" si="71"/>
        <v>#VALUE!</v>
      </c>
      <c r="AO101" s="185" t="e">
        <f t="shared" ca="1" si="71"/>
        <v>#VALUE!</v>
      </c>
      <c r="AP101" s="185" t="e">
        <f t="shared" ca="1" si="71"/>
        <v>#VALUE!</v>
      </c>
    </row>
    <row r="102" spans="1:42">
      <c r="A102" s="57" t="str">
        <f>'[4]TS BYDem'!A35</f>
        <v>*</v>
      </c>
      <c r="B102" s="185" t="s">
        <v>288</v>
      </c>
      <c r="C102" s="185" t="s">
        <v>137</v>
      </c>
      <c r="D102" s="186" t="str">
        <f>'[4]TS BYDem'!D35</f>
        <v>IFAH</v>
      </c>
      <c r="E102" s="185" t="s">
        <v>137</v>
      </c>
      <c r="F102" s="185" t="s">
        <v>137</v>
      </c>
      <c r="G102" s="185" t="s">
        <v>137</v>
      </c>
      <c r="H102" s="185" t="s">
        <v>137</v>
      </c>
      <c r="I102" s="185">
        <v>0</v>
      </c>
      <c r="J102" s="185" t="str">
        <f>INDEX('[4]TS BYDem'!$J$10:$J$203,MATCH(D102,'[4]TS BYDem'!$D$10:$D$203,0))</f>
        <v/>
      </c>
      <c r="K102" s="185" t="e">
        <f t="shared" ca="1" si="72"/>
        <v>#VALUE!</v>
      </c>
      <c r="L102" s="185" t="e">
        <f t="shared" ca="1" si="72"/>
        <v>#VALUE!</v>
      </c>
      <c r="M102" s="185" t="e">
        <f t="shared" ca="1" si="72"/>
        <v>#VALUE!</v>
      </c>
      <c r="N102" s="185" t="e">
        <f t="shared" ca="1" si="72"/>
        <v>#VALUE!</v>
      </c>
      <c r="O102" s="185" t="e">
        <f t="shared" ca="1" si="72"/>
        <v>#VALUE!</v>
      </c>
      <c r="P102" s="185" t="e">
        <f t="shared" ca="1" si="72"/>
        <v>#VALUE!</v>
      </c>
      <c r="Q102" s="185" t="e">
        <f t="shared" ca="1" si="72"/>
        <v>#VALUE!</v>
      </c>
      <c r="R102" s="185" t="e">
        <f t="shared" ca="1" si="72"/>
        <v>#VALUE!</v>
      </c>
      <c r="S102" s="185" t="e">
        <f t="shared" ca="1" si="72"/>
        <v>#VALUE!</v>
      </c>
      <c r="T102" s="185" t="e">
        <f t="shared" ca="1" si="72"/>
        <v>#VALUE!</v>
      </c>
      <c r="U102" s="185" t="e">
        <f t="shared" ca="1" si="72"/>
        <v>#VALUE!</v>
      </c>
      <c r="V102" s="185" t="e">
        <f t="shared" ca="1" si="72"/>
        <v>#VALUE!</v>
      </c>
      <c r="W102" s="185" t="e">
        <f t="shared" ca="1" si="72"/>
        <v>#VALUE!</v>
      </c>
      <c r="X102" s="185" t="e">
        <f t="shared" ca="1" si="72"/>
        <v>#VALUE!</v>
      </c>
      <c r="Y102" s="185" t="e">
        <f t="shared" ca="1" si="72"/>
        <v>#VALUE!</v>
      </c>
      <c r="Z102" s="185" t="e">
        <f t="shared" ca="1" si="72"/>
        <v>#VALUE!</v>
      </c>
      <c r="AA102" s="185" t="e">
        <f t="shared" ca="1" si="72"/>
        <v>#VALUE!</v>
      </c>
      <c r="AB102" s="185" t="e">
        <f t="shared" ca="1" si="72"/>
        <v>#VALUE!</v>
      </c>
      <c r="AC102" s="185" t="e">
        <f t="shared" ca="1" si="72"/>
        <v>#VALUE!</v>
      </c>
      <c r="AD102" s="185" t="e">
        <f t="shared" ca="1" si="72"/>
        <v>#VALUE!</v>
      </c>
      <c r="AE102" s="185" t="e">
        <f t="shared" ca="1" si="72"/>
        <v>#VALUE!</v>
      </c>
      <c r="AF102" s="185" t="e">
        <f t="shared" ca="1" si="72"/>
        <v>#VALUE!</v>
      </c>
      <c r="AG102" s="185" t="e">
        <f t="shared" ca="1" si="72"/>
        <v>#VALUE!</v>
      </c>
      <c r="AH102" s="185" t="e">
        <f t="shared" ca="1" si="72"/>
        <v>#VALUE!</v>
      </c>
      <c r="AI102" s="185" t="e">
        <f t="shared" ca="1" si="71"/>
        <v>#VALUE!</v>
      </c>
      <c r="AJ102" s="185" t="e">
        <f t="shared" ca="1" si="71"/>
        <v>#VALUE!</v>
      </c>
      <c r="AK102" s="185" t="e">
        <f t="shared" ca="1" si="71"/>
        <v>#VALUE!</v>
      </c>
      <c r="AL102" s="185" t="e">
        <f t="shared" ca="1" si="71"/>
        <v>#VALUE!</v>
      </c>
      <c r="AM102" s="185" t="e">
        <f t="shared" ca="1" si="71"/>
        <v>#VALUE!</v>
      </c>
      <c r="AN102" s="185" t="e">
        <f t="shared" ca="1" si="71"/>
        <v>#VALUE!</v>
      </c>
      <c r="AO102" s="185" t="e">
        <f t="shared" ca="1" si="71"/>
        <v>#VALUE!</v>
      </c>
      <c r="AP102" s="185" t="e">
        <f t="shared" ca="1" si="71"/>
        <v>#VALUE!</v>
      </c>
    </row>
    <row r="103" spans="1:42">
      <c r="A103" s="57" t="str">
        <f>'[4]TS BYDem'!A36</f>
        <v>*</v>
      </c>
      <c r="B103" s="185" t="s">
        <v>288</v>
      </c>
      <c r="C103" s="185" t="s">
        <v>137</v>
      </c>
      <c r="D103" s="186" t="str">
        <f>'[4]TS BYDem'!D36</f>
        <v>IFAP</v>
      </c>
      <c r="E103" s="185" t="s">
        <v>137</v>
      </c>
      <c r="F103" s="185" t="s">
        <v>137</v>
      </c>
      <c r="G103" s="185" t="s">
        <v>137</v>
      </c>
      <c r="H103" s="185" t="s">
        <v>137</v>
      </c>
      <c r="I103" s="185">
        <v>0</v>
      </c>
      <c r="J103" s="185" t="str">
        <f>INDEX('[4]TS BYDem'!$J$10:$J$203,MATCH(D103,'[4]TS BYDem'!$D$10:$D$203,0))</f>
        <v/>
      </c>
      <c r="K103" s="185" t="e">
        <f t="shared" ca="1" si="72"/>
        <v>#VALUE!</v>
      </c>
      <c r="L103" s="185" t="e">
        <f t="shared" ca="1" si="72"/>
        <v>#VALUE!</v>
      </c>
      <c r="M103" s="185" t="e">
        <f t="shared" ca="1" si="72"/>
        <v>#VALUE!</v>
      </c>
      <c r="N103" s="185" t="e">
        <f t="shared" ca="1" si="72"/>
        <v>#VALUE!</v>
      </c>
      <c r="O103" s="185" t="e">
        <f t="shared" ca="1" si="72"/>
        <v>#VALUE!</v>
      </c>
      <c r="P103" s="185" t="e">
        <f t="shared" ca="1" si="72"/>
        <v>#VALUE!</v>
      </c>
      <c r="Q103" s="185" t="e">
        <f t="shared" ca="1" si="72"/>
        <v>#VALUE!</v>
      </c>
      <c r="R103" s="185" t="e">
        <f t="shared" ca="1" si="72"/>
        <v>#VALUE!</v>
      </c>
      <c r="S103" s="185" t="e">
        <f t="shared" ca="1" si="72"/>
        <v>#VALUE!</v>
      </c>
      <c r="T103" s="185" t="e">
        <f t="shared" ca="1" si="72"/>
        <v>#VALUE!</v>
      </c>
      <c r="U103" s="185" t="e">
        <f t="shared" ca="1" si="72"/>
        <v>#VALUE!</v>
      </c>
      <c r="V103" s="185" t="e">
        <f t="shared" ca="1" si="72"/>
        <v>#VALUE!</v>
      </c>
      <c r="W103" s="185" t="e">
        <f t="shared" ca="1" si="72"/>
        <v>#VALUE!</v>
      </c>
      <c r="X103" s="185" t="e">
        <f t="shared" ca="1" si="72"/>
        <v>#VALUE!</v>
      </c>
      <c r="Y103" s="185" t="e">
        <f t="shared" ca="1" si="72"/>
        <v>#VALUE!</v>
      </c>
      <c r="Z103" s="185" t="e">
        <f t="shared" ca="1" si="72"/>
        <v>#VALUE!</v>
      </c>
      <c r="AA103" s="185" t="e">
        <f t="shared" ca="1" si="72"/>
        <v>#VALUE!</v>
      </c>
      <c r="AB103" s="185" t="e">
        <f t="shared" ca="1" si="72"/>
        <v>#VALUE!</v>
      </c>
      <c r="AC103" s="185" t="e">
        <f t="shared" ca="1" si="72"/>
        <v>#VALUE!</v>
      </c>
      <c r="AD103" s="185" t="e">
        <f t="shared" ca="1" si="72"/>
        <v>#VALUE!</v>
      </c>
      <c r="AE103" s="185" t="e">
        <f t="shared" ca="1" si="72"/>
        <v>#VALUE!</v>
      </c>
      <c r="AF103" s="185" t="e">
        <f t="shared" ca="1" si="72"/>
        <v>#VALUE!</v>
      </c>
      <c r="AG103" s="185" t="e">
        <f t="shared" ca="1" si="72"/>
        <v>#VALUE!</v>
      </c>
      <c r="AH103" s="185" t="e">
        <f t="shared" ca="1" si="72"/>
        <v>#VALUE!</v>
      </c>
      <c r="AI103" s="185" t="e">
        <f t="shared" ca="1" si="71"/>
        <v>#VALUE!</v>
      </c>
      <c r="AJ103" s="185" t="e">
        <f t="shared" ca="1" si="71"/>
        <v>#VALUE!</v>
      </c>
      <c r="AK103" s="185" t="e">
        <f t="shared" ca="1" si="71"/>
        <v>#VALUE!</v>
      </c>
      <c r="AL103" s="185" t="e">
        <f t="shared" ca="1" si="71"/>
        <v>#VALUE!</v>
      </c>
      <c r="AM103" s="185" t="e">
        <f t="shared" ca="1" si="71"/>
        <v>#VALUE!</v>
      </c>
      <c r="AN103" s="185" t="e">
        <f t="shared" ca="1" si="71"/>
        <v>#VALUE!</v>
      </c>
      <c r="AO103" s="185" t="e">
        <f t="shared" ca="1" si="71"/>
        <v>#VALUE!</v>
      </c>
      <c r="AP103" s="185" t="e">
        <f t="shared" ca="1" si="71"/>
        <v>#VALUE!</v>
      </c>
    </row>
    <row r="104" spans="1:42">
      <c r="A104" s="57" t="str">
        <f>'[4]TS BYDem'!A37</f>
        <v>*</v>
      </c>
      <c r="B104" s="185" t="s">
        <v>288</v>
      </c>
      <c r="C104" s="185" t="s">
        <v>137</v>
      </c>
      <c r="D104" s="186" t="str">
        <f>'[4]TS BYDem'!D37</f>
        <v>IFAF</v>
      </c>
      <c r="E104" s="185" t="s">
        <v>137</v>
      </c>
      <c r="F104" s="185" t="s">
        <v>137</v>
      </c>
      <c r="G104" s="185" t="s">
        <v>137</v>
      </c>
      <c r="H104" s="185" t="s">
        <v>137</v>
      </c>
      <c r="I104" s="185">
        <v>0</v>
      </c>
      <c r="J104" s="185" t="str">
        <f>INDEX('[4]TS BYDem'!$J$10:$J$203,MATCH(D104,'[4]TS BYDem'!$D$10:$D$203,0))</f>
        <v/>
      </c>
      <c r="K104" s="185" t="e">
        <f t="shared" ca="1" si="72"/>
        <v>#VALUE!</v>
      </c>
      <c r="L104" s="185" t="e">
        <f t="shared" ca="1" si="72"/>
        <v>#VALUE!</v>
      </c>
      <c r="M104" s="185" t="e">
        <f t="shared" ca="1" si="72"/>
        <v>#VALUE!</v>
      </c>
      <c r="N104" s="185" t="e">
        <f t="shared" ca="1" si="72"/>
        <v>#VALUE!</v>
      </c>
      <c r="O104" s="185" t="e">
        <f t="shared" ca="1" si="72"/>
        <v>#VALUE!</v>
      </c>
      <c r="P104" s="185" t="e">
        <f t="shared" ca="1" si="72"/>
        <v>#VALUE!</v>
      </c>
      <c r="Q104" s="185" t="e">
        <f t="shared" ca="1" si="72"/>
        <v>#VALUE!</v>
      </c>
      <c r="R104" s="185" t="e">
        <f t="shared" ca="1" si="72"/>
        <v>#VALUE!</v>
      </c>
      <c r="S104" s="185" t="e">
        <f t="shared" ca="1" si="72"/>
        <v>#VALUE!</v>
      </c>
      <c r="T104" s="185" t="e">
        <f t="shared" ca="1" si="72"/>
        <v>#VALUE!</v>
      </c>
      <c r="U104" s="185" t="e">
        <f t="shared" ca="1" si="72"/>
        <v>#VALUE!</v>
      </c>
      <c r="V104" s="185" t="e">
        <f t="shared" ca="1" si="72"/>
        <v>#VALUE!</v>
      </c>
      <c r="W104" s="185" t="e">
        <f t="shared" ca="1" si="72"/>
        <v>#VALUE!</v>
      </c>
      <c r="X104" s="185" t="e">
        <f t="shared" ca="1" si="72"/>
        <v>#VALUE!</v>
      </c>
      <c r="Y104" s="185" t="e">
        <f t="shared" ca="1" si="72"/>
        <v>#VALUE!</v>
      </c>
      <c r="Z104" s="185" t="e">
        <f t="shared" ca="1" si="72"/>
        <v>#VALUE!</v>
      </c>
      <c r="AA104" s="185" t="e">
        <f t="shared" ca="1" si="72"/>
        <v>#VALUE!</v>
      </c>
      <c r="AB104" s="185" t="e">
        <f t="shared" ca="1" si="72"/>
        <v>#VALUE!</v>
      </c>
      <c r="AC104" s="185" t="e">
        <f t="shared" ca="1" si="72"/>
        <v>#VALUE!</v>
      </c>
      <c r="AD104" s="185" t="e">
        <f t="shared" ca="1" si="72"/>
        <v>#VALUE!</v>
      </c>
      <c r="AE104" s="185" t="e">
        <f t="shared" ca="1" si="72"/>
        <v>#VALUE!</v>
      </c>
      <c r="AF104" s="185" t="e">
        <f t="shared" ca="1" si="72"/>
        <v>#VALUE!</v>
      </c>
      <c r="AG104" s="185" t="e">
        <f t="shared" ca="1" si="72"/>
        <v>#VALUE!</v>
      </c>
      <c r="AH104" s="185" t="e">
        <f t="shared" ca="1" si="72"/>
        <v>#VALUE!</v>
      </c>
      <c r="AI104" s="185" t="e">
        <f t="shared" ca="1" si="71"/>
        <v>#VALUE!</v>
      </c>
      <c r="AJ104" s="185" t="e">
        <f t="shared" ca="1" si="71"/>
        <v>#VALUE!</v>
      </c>
      <c r="AK104" s="185" t="e">
        <f t="shared" ca="1" si="71"/>
        <v>#VALUE!</v>
      </c>
      <c r="AL104" s="185" t="e">
        <f t="shared" ca="1" si="71"/>
        <v>#VALUE!</v>
      </c>
      <c r="AM104" s="185" t="e">
        <f t="shared" ca="1" si="71"/>
        <v>#VALUE!</v>
      </c>
      <c r="AN104" s="185" t="e">
        <f t="shared" ca="1" si="71"/>
        <v>#VALUE!</v>
      </c>
      <c r="AO104" s="185" t="e">
        <f t="shared" ca="1" si="71"/>
        <v>#VALUE!</v>
      </c>
      <c r="AP104" s="185" t="e">
        <f t="shared" ca="1" si="71"/>
        <v>#VALUE!</v>
      </c>
    </row>
    <row r="105" spans="1:42">
      <c r="A105" s="57" t="str">
        <f>'[4]TS BYDem'!A38</f>
        <v>*</v>
      </c>
      <c r="B105" s="185" t="s">
        <v>288</v>
      </c>
      <c r="C105" s="185" t="s">
        <v>137</v>
      </c>
      <c r="D105" s="186" t="str">
        <f>'[4]TS BYDem'!D38</f>
        <v>IFAO</v>
      </c>
      <c r="E105" s="185" t="s">
        <v>137</v>
      </c>
      <c r="F105" s="185" t="s">
        <v>137</v>
      </c>
      <c r="G105" s="185" t="s">
        <v>137</v>
      </c>
      <c r="H105" s="185" t="s">
        <v>137</v>
      </c>
      <c r="I105" s="185">
        <v>0</v>
      </c>
      <c r="J105" s="185" t="str">
        <f>INDEX('[4]TS BYDem'!$J$10:$J$203,MATCH(D105,'[4]TS BYDem'!$D$10:$D$203,0))</f>
        <v/>
      </c>
      <c r="K105" s="185" t="e">
        <f t="shared" ca="1" si="72"/>
        <v>#VALUE!</v>
      </c>
      <c r="L105" s="185" t="e">
        <f t="shared" ca="1" si="72"/>
        <v>#VALUE!</v>
      </c>
      <c r="M105" s="185" t="e">
        <f t="shared" ca="1" si="72"/>
        <v>#VALUE!</v>
      </c>
      <c r="N105" s="185" t="e">
        <f t="shared" ca="1" si="72"/>
        <v>#VALUE!</v>
      </c>
      <c r="O105" s="185" t="e">
        <f t="shared" ca="1" si="72"/>
        <v>#VALUE!</v>
      </c>
      <c r="P105" s="185" t="e">
        <f t="shared" ca="1" si="72"/>
        <v>#VALUE!</v>
      </c>
      <c r="Q105" s="185" t="e">
        <f t="shared" ca="1" si="72"/>
        <v>#VALUE!</v>
      </c>
      <c r="R105" s="185" t="e">
        <f t="shared" ca="1" si="72"/>
        <v>#VALUE!</v>
      </c>
      <c r="S105" s="185" t="e">
        <f t="shared" ca="1" si="72"/>
        <v>#VALUE!</v>
      </c>
      <c r="T105" s="185" t="e">
        <f t="shared" ca="1" si="72"/>
        <v>#VALUE!</v>
      </c>
      <c r="U105" s="185" t="e">
        <f t="shared" ca="1" si="72"/>
        <v>#VALUE!</v>
      </c>
      <c r="V105" s="185" t="e">
        <f t="shared" ca="1" si="72"/>
        <v>#VALUE!</v>
      </c>
      <c r="W105" s="185" t="e">
        <f t="shared" ca="1" si="72"/>
        <v>#VALUE!</v>
      </c>
      <c r="X105" s="185" t="e">
        <f t="shared" ca="1" si="72"/>
        <v>#VALUE!</v>
      </c>
      <c r="Y105" s="185" t="e">
        <f t="shared" ca="1" si="72"/>
        <v>#VALUE!</v>
      </c>
      <c r="Z105" s="185" t="e">
        <f t="shared" ca="1" si="72"/>
        <v>#VALUE!</v>
      </c>
      <c r="AA105" s="185" t="e">
        <f t="shared" ca="1" si="72"/>
        <v>#VALUE!</v>
      </c>
      <c r="AB105" s="185" t="e">
        <f t="shared" ca="1" si="72"/>
        <v>#VALUE!</v>
      </c>
      <c r="AC105" s="185" t="e">
        <f t="shared" ca="1" si="72"/>
        <v>#VALUE!</v>
      </c>
      <c r="AD105" s="185" t="e">
        <f t="shared" ca="1" si="72"/>
        <v>#VALUE!</v>
      </c>
      <c r="AE105" s="185" t="e">
        <f t="shared" ca="1" si="72"/>
        <v>#VALUE!</v>
      </c>
      <c r="AF105" s="185" t="e">
        <f t="shared" ca="1" si="72"/>
        <v>#VALUE!</v>
      </c>
      <c r="AG105" s="185" t="e">
        <f t="shared" ca="1" si="72"/>
        <v>#VALUE!</v>
      </c>
      <c r="AH105" s="185" t="e">
        <f t="shared" ca="1" si="72"/>
        <v>#VALUE!</v>
      </c>
      <c r="AI105" s="185" t="e">
        <f t="shared" ca="1" si="71"/>
        <v>#VALUE!</v>
      </c>
      <c r="AJ105" s="185" t="e">
        <f t="shared" ca="1" si="71"/>
        <v>#VALUE!</v>
      </c>
      <c r="AK105" s="185" t="e">
        <f t="shared" ca="1" si="71"/>
        <v>#VALUE!</v>
      </c>
      <c r="AL105" s="185" t="e">
        <f t="shared" ca="1" si="71"/>
        <v>#VALUE!</v>
      </c>
      <c r="AM105" s="185" t="e">
        <f t="shared" ca="1" si="71"/>
        <v>#VALUE!</v>
      </c>
      <c r="AN105" s="185" t="e">
        <f t="shared" ca="1" si="71"/>
        <v>#VALUE!</v>
      </c>
      <c r="AO105" s="185" t="e">
        <f t="shared" ca="1" si="71"/>
        <v>#VALUE!</v>
      </c>
      <c r="AP105" s="185" t="e">
        <f t="shared" ca="1" si="71"/>
        <v>#VALUE!</v>
      </c>
    </row>
    <row r="106" spans="1:42">
      <c r="A106" s="57" t="str">
        <f>'[4]TS BYDem'!A39</f>
        <v>*</v>
      </c>
      <c r="B106" s="185" t="s">
        <v>288</v>
      </c>
      <c r="C106" s="185" t="s">
        <v>137</v>
      </c>
      <c r="D106" s="186" t="str">
        <f>'[4]TS BYDem'!D39</f>
        <v>IFAE</v>
      </c>
      <c r="E106" s="185" t="s">
        <v>137</v>
      </c>
      <c r="F106" s="185" t="s">
        <v>137</v>
      </c>
      <c r="G106" s="185" t="s">
        <v>137</v>
      </c>
      <c r="H106" s="185" t="s">
        <v>137</v>
      </c>
      <c r="I106" s="185">
        <v>0</v>
      </c>
      <c r="J106" s="185" t="str">
        <f>INDEX('[4]TS BYDem'!$J$10:$J$203,MATCH(D106,'[4]TS BYDem'!$D$10:$D$203,0))</f>
        <v/>
      </c>
      <c r="K106" s="185" t="e">
        <f t="shared" ca="1" si="72"/>
        <v>#VALUE!</v>
      </c>
      <c r="L106" s="185" t="e">
        <f t="shared" ca="1" si="72"/>
        <v>#VALUE!</v>
      </c>
      <c r="M106" s="185" t="e">
        <f t="shared" ca="1" si="72"/>
        <v>#VALUE!</v>
      </c>
      <c r="N106" s="185" t="e">
        <f t="shared" ca="1" si="72"/>
        <v>#VALUE!</v>
      </c>
      <c r="O106" s="185" t="e">
        <f t="shared" ca="1" si="72"/>
        <v>#VALUE!</v>
      </c>
      <c r="P106" s="185" t="e">
        <f t="shared" ca="1" si="72"/>
        <v>#VALUE!</v>
      </c>
      <c r="Q106" s="185" t="e">
        <f t="shared" ca="1" si="72"/>
        <v>#VALUE!</v>
      </c>
      <c r="R106" s="185" t="e">
        <f t="shared" ca="1" si="72"/>
        <v>#VALUE!</v>
      </c>
      <c r="S106" s="185" t="e">
        <f t="shared" ca="1" si="72"/>
        <v>#VALUE!</v>
      </c>
      <c r="T106" s="185" t="e">
        <f t="shared" ca="1" si="72"/>
        <v>#VALUE!</v>
      </c>
      <c r="U106" s="185" t="e">
        <f t="shared" ca="1" si="72"/>
        <v>#VALUE!</v>
      </c>
      <c r="V106" s="185" t="e">
        <f t="shared" ca="1" si="72"/>
        <v>#VALUE!</v>
      </c>
      <c r="W106" s="185" t="e">
        <f t="shared" ca="1" si="72"/>
        <v>#VALUE!</v>
      </c>
      <c r="X106" s="185" t="e">
        <f t="shared" ca="1" si="72"/>
        <v>#VALUE!</v>
      </c>
      <c r="Y106" s="185" t="e">
        <f t="shared" ca="1" si="72"/>
        <v>#VALUE!</v>
      </c>
      <c r="Z106" s="185" t="e">
        <f t="shared" ca="1" si="72"/>
        <v>#VALUE!</v>
      </c>
      <c r="AA106" s="185" t="e">
        <f t="shared" ca="1" si="72"/>
        <v>#VALUE!</v>
      </c>
      <c r="AB106" s="185" t="e">
        <f t="shared" ca="1" si="72"/>
        <v>#VALUE!</v>
      </c>
      <c r="AC106" s="185" t="e">
        <f t="shared" ca="1" si="72"/>
        <v>#VALUE!</v>
      </c>
      <c r="AD106" s="185" t="e">
        <f t="shared" ca="1" si="72"/>
        <v>#VALUE!</v>
      </c>
      <c r="AE106" s="185" t="e">
        <f t="shared" ca="1" si="72"/>
        <v>#VALUE!</v>
      </c>
      <c r="AF106" s="185" t="e">
        <f t="shared" ca="1" si="72"/>
        <v>#VALUE!</v>
      </c>
      <c r="AG106" s="185" t="e">
        <f t="shared" ca="1" si="72"/>
        <v>#VALUE!</v>
      </c>
      <c r="AH106" s="185" t="e">
        <f t="shared" ca="1" si="72"/>
        <v>#VALUE!</v>
      </c>
      <c r="AI106" s="185" t="e">
        <f t="shared" ca="1" si="71"/>
        <v>#VALUE!</v>
      </c>
      <c r="AJ106" s="185" t="e">
        <f t="shared" ca="1" si="71"/>
        <v>#VALUE!</v>
      </c>
      <c r="AK106" s="185" t="e">
        <f t="shared" ca="1" si="71"/>
        <v>#VALUE!</v>
      </c>
      <c r="AL106" s="185" t="e">
        <f t="shared" ca="1" si="71"/>
        <v>#VALUE!</v>
      </c>
      <c r="AM106" s="185" t="e">
        <f t="shared" ca="1" si="71"/>
        <v>#VALUE!</v>
      </c>
      <c r="AN106" s="185" t="e">
        <f t="shared" ca="1" si="71"/>
        <v>#VALUE!</v>
      </c>
      <c r="AO106" s="185" t="e">
        <f t="shared" ca="1" si="71"/>
        <v>#VALUE!</v>
      </c>
      <c r="AP106" s="185" t="e">
        <f t="shared" ca="1" si="71"/>
        <v>#VALUE!</v>
      </c>
    </row>
    <row r="107" spans="1:42">
      <c r="A107" s="57" t="str">
        <f>'[4]TS BYDem'!A40</f>
        <v>*</v>
      </c>
      <c r="B107" s="185" t="s">
        <v>288</v>
      </c>
      <c r="C107" s="185" t="s">
        <v>137</v>
      </c>
      <c r="D107" s="186">
        <f>'[4]TS BYDem'!D40</f>
        <v>0</v>
      </c>
      <c r="E107" s="185" t="s">
        <v>137</v>
      </c>
      <c r="F107" s="185" t="s">
        <v>137</v>
      </c>
      <c r="G107" s="185" t="s">
        <v>137</v>
      </c>
      <c r="H107" s="185" t="s">
        <v>137</v>
      </c>
      <c r="I107" s="185">
        <v>0</v>
      </c>
      <c r="J107" s="185" t="str">
        <f>INDEX('[4]TS BYDem'!$J$10:$J$203,MATCH(D107,'[4]TS BYDem'!$D$10:$D$203,0))</f>
        <v/>
      </c>
      <c r="K107" s="185" t="e">
        <f t="shared" ca="1" si="72"/>
        <v>#VALUE!</v>
      </c>
      <c r="L107" s="185" t="e">
        <f t="shared" ca="1" si="72"/>
        <v>#VALUE!</v>
      </c>
      <c r="M107" s="185" t="e">
        <f t="shared" ca="1" si="72"/>
        <v>#VALUE!</v>
      </c>
      <c r="N107" s="185" t="e">
        <f t="shared" ca="1" si="72"/>
        <v>#VALUE!</v>
      </c>
      <c r="O107" s="185" t="e">
        <f t="shared" ca="1" si="72"/>
        <v>#VALUE!</v>
      </c>
      <c r="P107" s="185" t="e">
        <f t="shared" ca="1" si="72"/>
        <v>#VALUE!</v>
      </c>
      <c r="Q107" s="185" t="e">
        <f t="shared" ca="1" si="72"/>
        <v>#VALUE!</v>
      </c>
      <c r="R107" s="185" t="e">
        <f t="shared" ca="1" si="72"/>
        <v>#VALUE!</v>
      </c>
      <c r="S107" s="185" t="e">
        <f t="shared" ca="1" si="72"/>
        <v>#VALUE!</v>
      </c>
      <c r="T107" s="185" t="e">
        <f t="shared" ca="1" si="72"/>
        <v>#VALUE!</v>
      </c>
      <c r="U107" s="185" t="e">
        <f t="shared" ca="1" si="72"/>
        <v>#VALUE!</v>
      </c>
      <c r="V107" s="185" t="e">
        <f t="shared" ca="1" si="72"/>
        <v>#VALUE!</v>
      </c>
      <c r="W107" s="185" t="e">
        <f t="shared" ca="1" si="72"/>
        <v>#VALUE!</v>
      </c>
      <c r="X107" s="185" t="e">
        <f t="shared" ca="1" si="72"/>
        <v>#VALUE!</v>
      </c>
      <c r="Y107" s="185" t="e">
        <f t="shared" ca="1" si="72"/>
        <v>#VALUE!</v>
      </c>
      <c r="Z107" s="185" t="e">
        <f t="shared" ca="1" si="72"/>
        <v>#VALUE!</v>
      </c>
      <c r="AA107" s="185" t="e">
        <f t="shared" ca="1" si="72"/>
        <v>#VALUE!</v>
      </c>
      <c r="AB107" s="185" t="e">
        <f t="shared" ca="1" si="72"/>
        <v>#VALUE!</v>
      </c>
      <c r="AC107" s="185" t="e">
        <f t="shared" ca="1" si="72"/>
        <v>#VALUE!</v>
      </c>
      <c r="AD107" s="185" t="e">
        <f t="shared" ca="1" si="72"/>
        <v>#VALUE!</v>
      </c>
      <c r="AE107" s="185" t="e">
        <f t="shared" ca="1" si="72"/>
        <v>#VALUE!</v>
      </c>
      <c r="AF107" s="185" t="e">
        <f t="shared" ca="1" si="72"/>
        <v>#VALUE!</v>
      </c>
      <c r="AG107" s="185" t="e">
        <f t="shared" ca="1" si="72"/>
        <v>#VALUE!</v>
      </c>
      <c r="AH107" s="185" t="e">
        <f t="shared" ca="1" si="72"/>
        <v>#VALUE!</v>
      </c>
      <c r="AI107" s="185" t="e">
        <f t="shared" ca="1" si="71"/>
        <v>#VALUE!</v>
      </c>
      <c r="AJ107" s="185" t="e">
        <f t="shared" ca="1" si="71"/>
        <v>#VALUE!</v>
      </c>
      <c r="AK107" s="185" t="e">
        <f t="shared" ca="1" si="71"/>
        <v>#VALUE!</v>
      </c>
      <c r="AL107" s="185" t="e">
        <f t="shared" ca="1" si="71"/>
        <v>#VALUE!</v>
      </c>
      <c r="AM107" s="185" t="e">
        <f t="shared" ca="1" si="71"/>
        <v>#VALUE!</v>
      </c>
      <c r="AN107" s="185" t="e">
        <f t="shared" ca="1" si="71"/>
        <v>#VALUE!</v>
      </c>
      <c r="AO107" s="185" t="e">
        <f t="shared" ca="1" si="71"/>
        <v>#VALUE!</v>
      </c>
      <c r="AP107" s="185" t="e">
        <f t="shared" ca="1" si="71"/>
        <v>#VALUE!</v>
      </c>
    </row>
    <row r="108" spans="1:42">
      <c r="A108" s="57" t="str">
        <f>'[4]TS BYDem'!A41</f>
        <v>*</v>
      </c>
      <c r="B108" s="185" t="s">
        <v>288</v>
      </c>
      <c r="C108" s="185" t="s">
        <v>137</v>
      </c>
      <c r="D108" s="186" t="str">
        <f>'[4]TS BYDem'!D41</f>
        <v>IFAS</v>
      </c>
      <c r="E108" s="185" t="s">
        <v>137</v>
      </c>
      <c r="F108" s="185" t="s">
        <v>137</v>
      </c>
      <c r="G108" s="185" t="s">
        <v>137</v>
      </c>
      <c r="H108" s="185" t="s">
        <v>137</v>
      </c>
      <c r="I108" s="185">
        <v>0</v>
      </c>
      <c r="J108" s="185" t="str">
        <f>INDEX('[4]TS BYDem'!$J$10:$J$203,MATCH(D108,'[4]TS BYDem'!$D$10:$D$203,0))</f>
        <v/>
      </c>
      <c r="K108" s="185" t="e">
        <f t="shared" ca="1" si="72"/>
        <v>#VALUE!</v>
      </c>
      <c r="L108" s="185" t="e">
        <f t="shared" ca="1" si="72"/>
        <v>#VALUE!</v>
      </c>
      <c r="M108" s="185" t="e">
        <f t="shared" ca="1" si="72"/>
        <v>#VALUE!</v>
      </c>
      <c r="N108" s="185" t="e">
        <f t="shared" ca="1" si="72"/>
        <v>#VALUE!</v>
      </c>
      <c r="O108" s="185" t="e">
        <f t="shared" ca="1" si="72"/>
        <v>#VALUE!</v>
      </c>
      <c r="P108" s="185" t="e">
        <f t="shared" ca="1" si="72"/>
        <v>#VALUE!</v>
      </c>
      <c r="Q108" s="185" t="e">
        <f t="shared" ca="1" si="72"/>
        <v>#VALUE!</v>
      </c>
      <c r="R108" s="185" t="e">
        <f t="shared" ca="1" si="72"/>
        <v>#VALUE!</v>
      </c>
      <c r="S108" s="185" t="e">
        <f t="shared" ca="1" si="72"/>
        <v>#VALUE!</v>
      </c>
      <c r="T108" s="185" t="e">
        <f t="shared" ca="1" si="72"/>
        <v>#VALUE!</v>
      </c>
      <c r="U108" s="185" t="e">
        <f t="shared" ca="1" si="72"/>
        <v>#VALUE!</v>
      </c>
      <c r="V108" s="185" t="e">
        <f t="shared" ca="1" si="72"/>
        <v>#VALUE!</v>
      </c>
      <c r="W108" s="185" t="e">
        <f t="shared" ca="1" si="72"/>
        <v>#VALUE!</v>
      </c>
      <c r="X108" s="185" t="e">
        <f t="shared" ca="1" si="72"/>
        <v>#VALUE!</v>
      </c>
      <c r="Y108" s="185" t="e">
        <f t="shared" ca="1" si="72"/>
        <v>#VALUE!</v>
      </c>
      <c r="Z108" s="185" t="e">
        <f t="shared" ca="1" si="72"/>
        <v>#VALUE!</v>
      </c>
      <c r="AA108" s="185" t="e">
        <f t="shared" ca="1" si="72"/>
        <v>#VALUE!</v>
      </c>
      <c r="AB108" s="185" t="e">
        <f t="shared" ca="1" si="72"/>
        <v>#VALUE!</v>
      </c>
      <c r="AC108" s="185" t="e">
        <f t="shared" ca="1" si="72"/>
        <v>#VALUE!</v>
      </c>
      <c r="AD108" s="185" t="e">
        <f t="shared" ca="1" si="72"/>
        <v>#VALUE!</v>
      </c>
      <c r="AE108" s="185" t="e">
        <f t="shared" ca="1" si="72"/>
        <v>#VALUE!</v>
      </c>
      <c r="AF108" s="185" t="e">
        <f t="shared" ca="1" si="72"/>
        <v>#VALUE!</v>
      </c>
      <c r="AG108" s="185" t="e">
        <f t="shared" ca="1" si="72"/>
        <v>#VALUE!</v>
      </c>
      <c r="AH108" s="185" t="e">
        <f t="shared" ca="1" si="72"/>
        <v>#VALUE!</v>
      </c>
      <c r="AI108" s="185" t="e">
        <f t="shared" ca="1" si="71"/>
        <v>#VALUE!</v>
      </c>
      <c r="AJ108" s="185" t="e">
        <f t="shared" ca="1" si="71"/>
        <v>#VALUE!</v>
      </c>
      <c r="AK108" s="185" t="e">
        <f t="shared" ca="1" si="71"/>
        <v>#VALUE!</v>
      </c>
      <c r="AL108" s="185" t="e">
        <f t="shared" ca="1" si="71"/>
        <v>#VALUE!</v>
      </c>
      <c r="AM108" s="185" t="e">
        <f t="shared" ca="1" si="71"/>
        <v>#VALUE!</v>
      </c>
      <c r="AN108" s="185" t="e">
        <f t="shared" ca="1" si="71"/>
        <v>#VALUE!</v>
      </c>
      <c r="AO108" s="185" t="e">
        <f t="shared" ca="1" si="71"/>
        <v>#VALUE!</v>
      </c>
      <c r="AP108" s="185" t="e">
        <f t="shared" ca="1" si="71"/>
        <v>#VALUE!</v>
      </c>
    </row>
    <row r="109" spans="1:42">
      <c r="A109" s="57" t="str">
        <f>'[4]TS BYDem'!A42</f>
        <v>*</v>
      </c>
      <c r="B109" s="185" t="s">
        <v>288</v>
      </c>
      <c r="C109" s="185" t="s">
        <v>137</v>
      </c>
      <c r="D109" s="186" t="str">
        <f>'[4]TS BYDem'!D42</f>
        <v>IFAS</v>
      </c>
      <c r="E109" s="185" t="s">
        <v>137</v>
      </c>
      <c r="F109" s="185" t="s">
        <v>137</v>
      </c>
      <c r="G109" s="185" t="s">
        <v>137</v>
      </c>
      <c r="H109" s="185" t="s">
        <v>137</v>
      </c>
      <c r="I109" s="185">
        <v>0</v>
      </c>
      <c r="J109" s="185" t="str">
        <f>INDEX('[4]TS BYDem'!$J$10:$J$203,MATCH(D109,'[4]TS BYDem'!$D$10:$D$203,0))</f>
        <v/>
      </c>
      <c r="K109" s="185" t="e">
        <f t="shared" ca="1" si="72"/>
        <v>#VALUE!</v>
      </c>
      <c r="L109" s="185" t="e">
        <f t="shared" ca="1" si="72"/>
        <v>#VALUE!</v>
      </c>
      <c r="M109" s="185" t="e">
        <f t="shared" ca="1" si="72"/>
        <v>#VALUE!</v>
      </c>
      <c r="N109" s="185" t="e">
        <f t="shared" ca="1" si="72"/>
        <v>#VALUE!</v>
      </c>
      <c r="O109" s="185" t="e">
        <f t="shared" ca="1" si="72"/>
        <v>#VALUE!</v>
      </c>
      <c r="P109" s="185" t="e">
        <f t="shared" ca="1" si="72"/>
        <v>#VALUE!</v>
      </c>
      <c r="Q109" s="185" t="e">
        <f t="shared" ca="1" si="72"/>
        <v>#VALUE!</v>
      </c>
      <c r="R109" s="185" t="e">
        <f t="shared" ca="1" si="72"/>
        <v>#VALUE!</v>
      </c>
      <c r="S109" s="185" t="e">
        <f t="shared" ca="1" si="72"/>
        <v>#VALUE!</v>
      </c>
      <c r="T109" s="185" t="e">
        <f t="shared" ca="1" si="72"/>
        <v>#VALUE!</v>
      </c>
      <c r="U109" s="185" t="e">
        <f t="shared" ca="1" si="72"/>
        <v>#VALUE!</v>
      </c>
      <c r="V109" s="185" t="e">
        <f t="shared" ca="1" si="72"/>
        <v>#VALUE!</v>
      </c>
      <c r="W109" s="185" t="e">
        <f t="shared" ca="1" si="72"/>
        <v>#VALUE!</v>
      </c>
      <c r="X109" s="185" t="e">
        <f t="shared" ca="1" si="72"/>
        <v>#VALUE!</v>
      </c>
      <c r="Y109" s="185" t="e">
        <f t="shared" ca="1" si="72"/>
        <v>#VALUE!</v>
      </c>
      <c r="Z109" s="185" t="e">
        <f t="shared" ref="Z109:AO117" ca="1" si="73">Z$97/Y$97*Y109</f>
        <v>#VALUE!</v>
      </c>
      <c r="AA109" s="185" t="e">
        <f t="shared" ca="1" si="73"/>
        <v>#VALUE!</v>
      </c>
      <c r="AB109" s="185" t="e">
        <f t="shared" ca="1" si="73"/>
        <v>#VALUE!</v>
      </c>
      <c r="AC109" s="185" t="e">
        <f t="shared" ca="1" si="73"/>
        <v>#VALUE!</v>
      </c>
      <c r="AD109" s="185" t="e">
        <f t="shared" ca="1" si="73"/>
        <v>#VALUE!</v>
      </c>
      <c r="AE109" s="185" t="e">
        <f t="shared" ca="1" si="73"/>
        <v>#VALUE!</v>
      </c>
      <c r="AF109" s="185" t="e">
        <f t="shared" ca="1" si="73"/>
        <v>#VALUE!</v>
      </c>
      <c r="AG109" s="185" t="e">
        <f t="shared" ca="1" si="73"/>
        <v>#VALUE!</v>
      </c>
      <c r="AH109" s="185" t="e">
        <f t="shared" ca="1" si="73"/>
        <v>#VALUE!</v>
      </c>
      <c r="AI109" s="185" t="e">
        <f t="shared" ca="1" si="71"/>
        <v>#VALUE!</v>
      </c>
      <c r="AJ109" s="185" t="e">
        <f t="shared" ca="1" si="71"/>
        <v>#VALUE!</v>
      </c>
      <c r="AK109" s="185" t="e">
        <f t="shared" ca="1" si="71"/>
        <v>#VALUE!</v>
      </c>
      <c r="AL109" s="185" t="e">
        <f t="shared" ca="1" si="71"/>
        <v>#VALUE!</v>
      </c>
      <c r="AM109" s="185" t="e">
        <f t="shared" ca="1" si="71"/>
        <v>#VALUE!</v>
      </c>
      <c r="AN109" s="185" t="e">
        <f t="shared" ca="1" si="71"/>
        <v>#VALUE!</v>
      </c>
      <c r="AO109" s="185" t="e">
        <f t="shared" ca="1" si="71"/>
        <v>#VALUE!</v>
      </c>
      <c r="AP109" s="185" t="e">
        <f t="shared" ca="1" si="71"/>
        <v>#VALUE!</v>
      </c>
    </row>
    <row r="110" spans="1:42">
      <c r="A110" s="57" t="str">
        <f>'[4]TS BYDem'!A43</f>
        <v>*</v>
      </c>
      <c r="B110" s="185" t="s">
        <v>288</v>
      </c>
      <c r="C110" s="185" t="s">
        <v>137</v>
      </c>
      <c r="D110" s="186" t="str">
        <f>'[4]TS BYDem'!D43</f>
        <v>IFAS</v>
      </c>
      <c r="E110" s="185" t="s">
        <v>137</v>
      </c>
      <c r="F110" s="185" t="s">
        <v>137</v>
      </c>
      <c r="G110" s="185" t="s">
        <v>137</v>
      </c>
      <c r="H110" s="185" t="s">
        <v>137</v>
      </c>
      <c r="I110" s="185">
        <v>0</v>
      </c>
      <c r="J110" s="185" t="str">
        <f>INDEX('[4]TS BYDem'!$J$10:$J$203,MATCH(D110,'[4]TS BYDem'!$D$10:$D$203,0))</f>
        <v/>
      </c>
      <c r="K110" s="185" t="e">
        <f t="shared" ref="K110:Y117" ca="1" si="74">K$97/J$97*J110</f>
        <v>#VALUE!</v>
      </c>
      <c r="L110" s="185" t="e">
        <f t="shared" ca="1" si="74"/>
        <v>#VALUE!</v>
      </c>
      <c r="M110" s="185" t="e">
        <f t="shared" ca="1" si="74"/>
        <v>#VALUE!</v>
      </c>
      <c r="N110" s="185" t="e">
        <f t="shared" ca="1" si="74"/>
        <v>#VALUE!</v>
      </c>
      <c r="O110" s="185" t="e">
        <f t="shared" ca="1" si="74"/>
        <v>#VALUE!</v>
      </c>
      <c r="P110" s="185" t="e">
        <f t="shared" ca="1" si="74"/>
        <v>#VALUE!</v>
      </c>
      <c r="Q110" s="185" t="e">
        <f t="shared" ca="1" si="74"/>
        <v>#VALUE!</v>
      </c>
      <c r="R110" s="185" t="e">
        <f t="shared" ca="1" si="74"/>
        <v>#VALUE!</v>
      </c>
      <c r="S110" s="185" t="e">
        <f t="shared" ca="1" si="74"/>
        <v>#VALUE!</v>
      </c>
      <c r="T110" s="185" t="e">
        <f t="shared" ca="1" si="74"/>
        <v>#VALUE!</v>
      </c>
      <c r="U110" s="185" t="e">
        <f t="shared" ca="1" si="74"/>
        <v>#VALUE!</v>
      </c>
      <c r="V110" s="185" t="e">
        <f t="shared" ca="1" si="74"/>
        <v>#VALUE!</v>
      </c>
      <c r="W110" s="185" t="e">
        <f t="shared" ca="1" si="74"/>
        <v>#VALUE!</v>
      </c>
      <c r="X110" s="185" t="e">
        <f t="shared" ca="1" si="74"/>
        <v>#VALUE!</v>
      </c>
      <c r="Y110" s="185" t="e">
        <f t="shared" ca="1" si="74"/>
        <v>#VALUE!</v>
      </c>
      <c r="Z110" s="185" t="e">
        <f t="shared" ca="1" si="73"/>
        <v>#VALUE!</v>
      </c>
      <c r="AA110" s="185" t="e">
        <f t="shared" ca="1" si="73"/>
        <v>#VALUE!</v>
      </c>
      <c r="AB110" s="185" t="e">
        <f t="shared" ca="1" si="73"/>
        <v>#VALUE!</v>
      </c>
      <c r="AC110" s="185" t="e">
        <f t="shared" ca="1" si="73"/>
        <v>#VALUE!</v>
      </c>
      <c r="AD110" s="185" t="e">
        <f t="shared" ca="1" si="73"/>
        <v>#VALUE!</v>
      </c>
      <c r="AE110" s="185" t="e">
        <f t="shared" ca="1" si="73"/>
        <v>#VALUE!</v>
      </c>
      <c r="AF110" s="185" t="e">
        <f t="shared" ca="1" si="73"/>
        <v>#VALUE!</v>
      </c>
      <c r="AG110" s="185" t="e">
        <f t="shared" ca="1" si="73"/>
        <v>#VALUE!</v>
      </c>
      <c r="AH110" s="185" t="e">
        <f t="shared" ca="1" si="73"/>
        <v>#VALUE!</v>
      </c>
      <c r="AI110" s="185" t="e">
        <f t="shared" ca="1" si="71"/>
        <v>#VALUE!</v>
      </c>
      <c r="AJ110" s="185" t="e">
        <f t="shared" ca="1" si="71"/>
        <v>#VALUE!</v>
      </c>
      <c r="AK110" s="185" t="e">
        <f t="shared" ca="1" si="71"/>
        <v>#VALUE!</v>
      </c>
      <c r="AL110" s="185" t="e">
        <f t="shared" ca="1" si="71"/>
        <v>#VALUE!</v>
      </c>
      <c r="AM110" s="185" t="e">
        <f t="shared" ca="1" si="71"/>
        <v>#VALUE!</v>
      </c>
      <c r="AN110" s="185" t="e">
        <f t="shared" ca="1" si="71"/>
        <v>#VALUE!</v>
      </c>
      <c r="AO110" s="185" t="e">
        <f t="shared" ca="1" si="71"/>
        <v>#VALUE!</v>
      </c>
      <c r="AP110" s="185" t="e">
        <f t="shared" ca="1" si="71"/>
        <v>#VALUE!</v>
      </c>
    </row>
    <row r="111" spans="1:42">
      <c r="A111" s="57" t="str">
        <f>'[4]TS BYDem'!A44</f>
        <v>*</v>
      </c>
      <c r="B111" s="185" t="s">
        <v>288</v>
      </c>
      <c r="C111" s="185" t="s">
        <v>137</v>
      </c>
      <c r="D111" s="186" t="str">
        <f>'[4]TS BYDem'!D44</f>
        <v>IFAS</v>
      </c>
      <c r="E111" s="185" t="s">
        <v>137</v>
      </c>
      <c r="F111" s="185" t="s">
        <v>137</v>
      </c>
      <c r="G111" s="185" t="s">
        <v>137</v>
      </c>
      <c r="H111" s="185" t="s">
        <v>137</v>
      </c>
      <c r="I111" s="185">
        <v>0</v>
      </c>
      <c r="J111" s="185" t="str">
        <f>INDEX('[4]TS BYDem'!$J$10:$J$203,MATCH(D111,'[4]TS BYDem'!$D$10:$D$203,0))</f>
        <v/>
      </c>
      <c r="K111" s="185" t="e">
        <f t="shared" ca="1" si="74"/>
        <v>#VALUE!</v>
      </c>
      <c r="L111" s="185" t="e">
        <f t="shared" ca="1" si="74"/>
        <v>#VALUE!</v>
      </c>
      <c r="M111" s="185" t="e">
        <f t="shared" ca="1" si="74"/>
        <v>#VALUE!</v>
      </c>
      <c r="N111" s="185" t="e">
        <f t="shared" ca="1" si="74"/>
        <v>#VALUE!</v>
      </c>
      <c r="O111" s="185" t="e">
        <f t="shared" ca="1" si="74"/>
        <v>#VALUE!</v>
      </c>
      <c r="P111" s="185" t="e">
        <f t="shared" ca="1" si="74"/>
        <v>#VALUE!</v>
      </c>
      <c r="Q111" s="185" t="e">
        <f t="shared" ca="1" si="74"/>
        <v>#VALUE!</v>
      </c>
      <c r="R111" s="185" t="e">
        <f t="shared" ca="1" si="74"/>
        <v>#VALUE!</v>
      </c>
      <c r="S111" s="185" t="e">
        <f t="shared" ca="1" si="74"/>
        <v>#VALUE!</v>
      </c>
      <c r="T111" s="185" t="e">
        <f t="shared" ca="1" si="74"/>
        <v>#VALUE!</v>
      </c>
      <c r="U111" s="185" t="e">
        <f t="shared" ca="1" si="74"/>
        <v>#VALUE!</v>
      </c>
      <c r="V111" s="185" t="e">
        <f t="shared" ca="1" si="74"/>
        <v>#VALUE!</v>
      </c>
      <c r="W111" s="185" t="e">
        <f t="shared" ca="1" si="74"/>
        <v>#VALUE!</v>
      </c>
      <c r="X111" s="185" t="e">
        <f t="shared" ca="1" si="74"/>
        <v>#VALUE!</v>
      </c>
      <c r="Y111" s="185" t="e">
        <f t="shared" ca="1" si="74"/>
        <v>#VALUE!</v>
      </c>
      <c r="Z111" s="185" t="e">
        <f t="shared" ca="1" si="73"/>
        <v>#VALUE!</v>
      </c>
      <c r="AA111" s="185" t="e">
        <f t="shared" ca="1" si="73"/>
        <v>#VALUE!</v>
      </c>
      <c r="AB111" s="185" t="e">
        <f t="shared" ca="1" si="73"/>
        <v>#VALUE!</v>
      </c>
      <c r="AC111" s="185" t="e">
        <f t="shared" ca="1" si="73"/>
        <v>#VALUE!</v>
      </c>
      <c r="AD111" s="185" t="e">
        <f t="shared" ca="1" si="73"/>
        <v>#VALUE!</v>
      </c>
      <c r="AE111" s="185" t="e">
        <f t="shared" ca="1" si="73"/>
        <v>#VALUE!</v>
      </c>
      <c r="AF111" s="185" t="e">
        <f t="shared" ca="1" si="73"/>
        <v>#VALUE!</v>
      </c>
      <c r="AG111" s="185" t="e">
        <f t="shared" ca="1" si="73"/>
        <v>#VALUE!</v>
      </c>
      <c r="AH111" s="185" t="e">
        <f t="shared" ca="1" si="73"/>
        <v>#VALUE!</v>
      </c>
      <c r="AI111" s="185" t="e">
        <f t="shared" ca="1" si="71"/>
        <v>#VALUE!</v>
      </c>
      <c r="AJ111" s="185" t="e">
        <f t="shared" ca="1" si="71"/>
        <v>#VALUE!</v>
      </c>
      <c r="AK111" s="185" t="e">
        <f t="shared" ca="1" si="71"/>
        <v>#VALUE!</v>
      </c>
      <c r="AL111" s="185" t="e">
        <f t="shared" ca="1" si="71"/>
        <v>#VALUE!</v>
      </c>
      <c r="AM111" s="185" t="e">
        <f t="shared" ca="1" si="71"/>
        <v>#VALUE!</v>
      </c>
      <c r="AN111" s="185" t="e">
        <f t="shared" ca="1" si="71"/>
        <v>#VALUE!</v>
      </c>
      <c r="AO111" s="185" t="e">
        <f t="shared" ca="1" si="71"/>
        <v>#VALUE!</v>
      </c>
      <c r="AP111" s="185" t="e">
        <f t="shared" ca="1" si="71"/>
        <v>#VALUE!</v>
      </c>
    </row>
    <row r="112" spans="1:42">
      <c r="A112" s="57" t="str">
        <f>'[4]TS BYDem'!A45</f>
        <v>*</v>
      </c>
      <c r="B112" s="185" t="s">
        <v>288</v>
      </c>
      <c r="C112" s="185" t="s">
        <v>137</v>
      </c>
      <c r="D112" s="186" t="str">
        <f>'[4]TS BYDem'!D45</f>
        <v>IFAS</v>
      </c>
      <c r="E112" s="185" t="s">
        <v>137</v>
      </c>
      <c r="F112" s="185" t="s">
        <v>137</v>
      </c>
      <c r="G112" s="185" t="s">
        <v>137</v>
      </c>
      <c r="H112" s="185" t="s">
        <v>137</v>
      </c>
      <c r="I112" s="185">
        <v>0</v>
      </c>
      <c r="J112" s="185" t="str">
        <f>INDEX('[4]TS BYDem'!$J$10:$J$203,MATCH(D112,'[4]TS BYDem'!$D$10:$D$203,0))</f>
        <v/>
      </c>
      <c r="K112" s="185" t="e">
        <f t="shared" ca="1" si="74"/>
        <v>#VALUE!</v>
      </c>
      <c r="L112" s="185" t="e">
        <f t="shared" ca="1" si="74"/>
        <v>#VALUE!</v>
      </c>
      <c r="M112" s="185" t="e">
        <f t="shared" ca="1" si="74"/>
        <v>#VALUE!</v>
      </c>
      <c r="N112" s="185" t="e">
        <f t="shared" ca="1" si="74"/>
        <v>#VALUE!</v>
      </c>
      <c r="O112" s="185" t="e">
        <f t="shared" ca="1" si="74"/>
        <v>#VALUE!</v>
      </c>
      <c r="P112" s="185" t="e">
        <f t="shared" ca="1" si="74"/>
        <v>#VALUE!</v>
      </c>
      <c r="Q112" s="185" t="e">
        <f t="shared" ca="1" si="74"/>
        <v>#VALUE!</v>
      </c>
      <c r="R112" s="185" t="e">
        <f t="shared" ca="1" si="74"/>
        <v>#VALUE!</v>
      </c>
      <c r="S112" s="185" t="e">
        <f t="shared" ca="1" si="74"/>
        <v>#VALUE!</v>
      </c>
      <c r="T112" s="185" t="e">
        <f t="shared" ca="1" si="74"/>
        <v>#VALUE!</v>
      </c>
      <c r="U112" s="185" t="e">
        <f t="shared" ca="1" si="74"/>
        <v>#VALUE!</v>
      </c>
      <c r="V112" s="185" t="e">
        <f t="shared" ca="1" si="74"/>
        <v>#VALUE!</v>
      </c>
      <c r="W112" s="185" t="e">
        <f t="shared" ca="1" si="74"/>
        <v>#VALUE!</v>
      </c>
      <c r="X112" s="185" t="e">
        <f t="shared" ca="1" si="74"/>
        <v>#VALUE!</v>
      </c>
      <c r="Y112" s="185" t="e">
        <f t="shared" ca="1" si="74"/>
        <v>#VALUE!</v>
      </c>
      <c r="Z112" s="185" t="e">
        <f t="shared" ca="1" si="73"/>
        <v>#VALUE!</v>
      </c>
      <c r="AA112" s="185" t="e">
        <f t="shared" ca="1" si="73"/>
        <v>#VALUE!</v>
      </c>
      <c r="AB112" s="185" t="e">
        <f t="shared" ca="1" si="73"/>
        <v>#VALUE!</v>
      </c>
      <c r="AC112" s="185" t="e">
        <f t="shared" ca="1" si="73"/>
        <v>#VALUE!</v>
      </c>
      <c r="AD112" s="185" t="e">
        <f t="shared" ca="1" si="73"/>
        <v>#VALUE!</v>
      </c>
      <c r="AE112" s="185" t="e">
        <f t="shared" ca="1" si="73"/>
        <v>#VALUE!</v>
      </c>
      <c r="AF112" s="185" t="e">
        <f t="shared" ca="1" si="73"/>
        <v>#VALUE!</v>
      </c>
      <c r="AG112" s="185" t="e">
        <f t="shared" ca="1" si="73"/>
        <v>#VALUE!</v>
      </c>
      <c r="AH112" s="185" t="e">
        <f t="shared" ca="1" si="73"/>
        <v>#VALUE!</v>
      </c>
      <c r="AI112" s="185" t="e">
        <f t="shared" ca="1" si="71"/>
        <v>#VALUE!</v>
      </c>
      <c r="AJ112" s="185" t="e">
        <f t="shared" ca="1" si="71"/>
        <v>#VALUE!</v>
      </c>
      <c r="AK112" s="185" t="e">
        <f t="shared" ca="1" si="71"/>
        <v>#VALUE!</v>
      </c>
      <c r="AL112" s="185" t="e">
        <f t="shared" ca="1" si="71"/>
        <v>#VALUE!</v>
      </c>
      <c r="AM112" s="185" t="e">
        <f t="shared" ca="1" si="71"/>
        <v>#VALUE!</v>
      </c>
      <c r="AN112" s="185" t="e">
        <f t="shared" ca="1" si="71"/>
        <v>#VALUE!</v>
      </c>
      <c r="AO112" s="185" t="e">
        <f t="shared" ca="1" si="71"/>
        <v>#VALUE!</v>
      </c>
      <c r="AP112" s="185" t="e">
        <f t="shared" ca="1" si="71"/>
        <v>#VALUE!</v>
      </c>
    </row>
    <row r="113" spans="1:42">
      <c r="A113" s="57" t="str">
        <f>'[4]TS BYDem'!A46</f>
        <v>*</v>
      </c>
      <c r="B113" s="185" t="s">
        <v>288</v>
      </c>
      <c r="C113" s="185" t="s">
        <v>137</v>
      </c>
      <c r="D113" s="186" t="str">
        <f>'[4]TS BYDem'!D46</f>
        <v>IFAS</v>
      </c>
      <c r="E113" s="185" t="s">
        <v>137</v>
      </c>
      <c r="F113" s="185" t="s">
        <v>137</v>
      </c>
      <c r="G113" s="185" t="s">
        <v>137</v>
      </c>
      <c r="H113" s="185" t="s">
        <v>137</v>
      </c>
      <c r="I113" s="185">
        <v>0</v>
      </c>
      <c r="J113" s="185" t="str">
        <f>INDEX('[4]TS BYDem'!$J$10:$J$203,MATCH(D113,'[4]TS BYDem'!$D$10:$D$203,0))</f>
        <v/>
      </c>
      <c r="K113" s="185" t="e">
        <f t="shared" ca="1" si="74"/>
        <v>#VALUE!</v>
      </c>
      <c r="L113" s="185" t="e">
        <f t="shared" ca="1" si="74"/>
        <v>#VALUE!</v>
      </c>
      <c r="M113" s="185" t="e">
        <f t="shared" ca="1" si="74"/>
        <v>#VALUE!</v>
      </c>
      <c r="N113" s="185" t="e">
        <f t="shared" ca="1" si="74"/>
        <v>#VALUE!</v>
      </c>
      <c r="O113" s="185" t="e">
        <f t="shared" ca="1" si="74"/>
        <v>#VALUE!</v>
      </c>
      <c r="P113" s="185" t="e">
        <f t="shared" ca="1" si="74"/>
        <v>#VALUE!</v>
      </c>
      <c r="Q113" s="185" t="e">
        <f t="shared" ca="1" si="74"/>
        <v>#VALUE!</v>
      </c>
      <c r="R113" s="185" t="e">
        <f t="shared" ca="1" si="74"/>
        <v>#VALUE!</v>
      </c>
      <c r="S113" s="185" t="e">
        <f t="shared" ca="1" si="74"/>
        <v>#VALUE!</v>
      </c>
      <c r="T113" s="185" t="e">
        <f t="shared" ca="1" si="74"/>
        <v>#VALUE!</v>
      </c>
      <c r="U113" s="185" t="e">
        <f t="shared" ca="1" si="74"/>
        <v>#VALUE!</v>
      </c>
      <c r="V113" s="185" t="e">
        <f t="shared" ca="1" si="74"/>
        <v>#VALUE!</v>
      </c>
      <c r="W113" s="185" t="e">
        <f t="shared" ca="1" si="74"/>
        <v>#VALUE!</v>
      </c>
      <c r="X113" s="185" t="e">
        <f t="shared" ca="1" si="74"/>
        <v>#VALUE!</v>
      </c>
      <c r="Y113" s="185" t="e">
        <f t="shared" ca="1" si="74"/>
        <v>#VALUE!</v>
      </c>
      <c r="Z113" s="185" t="e">
        <f t="shared" ca="1" si="73"/>
        <v>#VALUE!</v>
      </c>
      <c r="AA113" s="185" t="e">
        <f t="shared" ca="1" si="73"/>
        <v>#VALUE!</v>
      </c>
      <c r="AB113" s="185" t="e">
        <f t="shared" ca="1" si="73"/>
        <v>#VALUE!</v>
      </c>
      <c r="AC113" s="185" t="e">
        <f t="shared" ca="1" si="73"/>
        <v>#VALUE!</v>
      </c>
      <c r="AD113" s="185" t="e">
        <f t="shared" ca="1" si="73"/>
        <v>#VALUE!</v>
      </c>
      <c r="AE113" s="185" t="e">
        <f t="shared" ca="1" si="73"/>
        <v>#VALUE!</v>
      </c>
      <c r="AF113" s="185" t="e">
        <f t="shared" ca="1" si="73"/>
        <v>#VALUE!</v>
      </c>
      <c r="AG113" s="185" t="e">
        <f t="shared" ca="1" si="73"/>
        <v>#VALUE!</v>
      </c>
      <c r="AH113" s="185" t="e">
        <f t="shared" ca="1" si="73"/>
        <v>#VALUE!</v>
      </c>
      <c r="AI113" s="185" t="e">
        <f t="shared" ca="1" si="71"/>
        <v>#VALUE!</v>
      </c>
      <c r="AJ113" s="185" t="e">
        <f t="shared" ca="1" si="71"/>
        <v>#VALUE!</v>
      </c>
      <c r="AK113" s="185" t="e">
        <f t="shared" ca="1" si="71"/>
        <v>#VALUE!</v>
      </c>
      <c r="AL113" s="185" t="e">
        <f t="shared" ca="1" si="71"/>
        <v>#VALUE!</v>
      </c>
      <c r="AM113" s="185" t="e">
        <f t="shared" ca="1" si="71"/>
        <v>#VALUE!</v>
      </c>
      <c r="AN113" s="185" t="e">
        <f t="shared" ca="1" si="71"/>
        <v>#VALUE!</v>
      </c>
      <c r="AO113" s="185" t="e">
        <f t="shared" ca="1" si="71"/>
        <v>#VALUE!</v>
      </c>
      <c r="AP113" s="185" t="e">
        <f t="shared" ca="1" si="71"/>
        <v>#VALUE!</v>
      </c>
    </row>
    <row r="114" spans="1:42">
      <c r="A114" s="57" t="str">
        <f>'[4]TS BYDem'!A47</f>
        <v>*</v>
      </c>
      <c r="B114" s="185" t="s">
        <v>288</v>
      </c>
      <c r="C114" s="185" t="s">
        <v>137</v>
      </c>
      <c r="D114" s="186">
        <f>'[4]TS BYDem'!D47</f>
        <v>0</v>
      </c>
      <c r="E114" s="185" t="s">
        <v>137</v>
      </c>
      <c r="F114" s="185" t="s">
        <v>137</v>
      </c>
      <c r="G114" s="185" t="s">
        <v>137</v>
      </c>
      <c r="H114" s="185" t="s">
        <v>137</v>
      </c>
      <c r="I114" s="185">
        <v>0</v>
      </c>
      <c r="J114" s="185" t="str">
        <f>INDEX('[4]TS BYDem'!$J$10:$J$203,MATCH(D114,'[4]TS BYDem'!$D$10:$D$203,0))</f>
        <v/>
      </c>
      <c r="K114" s="185" t="e">
        <f t="shared" ca="1" si="74"/>
        <v>#VALUE!</v>
      </c>
      <c r="L114" s="185" t="e">
        <f t="shared" ca="1" si="74"/>
        <v>#VALUE!</v>
      </c>
      <c r="M114" s="185" t="e">
        <f t="shared" ca="1" si="74"/>
        <v>#VALUE!</v>
      </c>
      <c r="N114" s="185" t="e">
        <f t="shared" ca="1" si="74"/>
        <v>#VALUE!</v>
      </c>
      <c r="O114" s="185" t="e">
        <f t="shared" ca="1" si="74"/>
        <v>#VALUE!</v>
      </c>
      <c r="P114" s="185" t="e">
        <f t="shared" ca="1" si="74"/>
        <v>#VALUE!</v>
      </c>
      <c r="Q114" s="185" t="e">
        <f t="shared" ca="1" si="74"/>
        <v>#VALUE!</v>
      </c>
      <c r="R114" s="185" t="e">
        <f t="shared" ca="1" si="74"/>
        <v>#VALUE!</v>
      </c>
      <c r="S114" s="185" t="e">
        <f t="shared" ca="1" si="74"/>
        <v>#VALUE!</v>
      </c>
      <c r="T114" s="185" t="e">
        <f t="shared" ca="1" si="74"/>
        <v>#VALUE!</v>
      </c>
      <c r="U114" s="185" t="e">
        <f t="shared" ca="1" si="74"/>
        <v>#VALUE!</v>
      </c>
      <c r="V114" s="185" t="e">
        <f t="shared" ca="1" si="74"/>
        <v>#VALUE!</v>
      </c>
      <c r="W114" s="185" t="e">
        <f t="shared" ca="1" si="74"/>
        <v>#VALUE!</v>
      </c>
      <c r="X114" s="185" t="e">
        <f t="shared" ca="1" si="74"/>
        <v>#VALUE!</v>
      </c>
      <c r="Y114" s="185" t="e">
        <f t="shared" ca="1" si="74"/>
        <v>#VALUE!</v>
      </c>
      <c r="Z114" s="185" t="e">
        <f t="shared" ca="1" si="73"/>
        <v>#VALUE!</v>
      </c>
      <c r="AA114" s="185" t="e">
        <f t="shared" ca="1" si="73"/>
        <v>#VALUE!</v>
      </c>
      <c r="AB114" s="185" t="e">
        <f t="shared" ca="1" si="73"/>
        <v>#VALUE!</v>
      </c>
      <c r="AC114" s="185" t="e">
        <f t="shared" ca="1" si="73"/>
        <v>#VALUE!</v>
      </c>
      <c r="AD114" s="185" t="e">
        <f t="shared" ca="1" si="73"/>
        <v>#VALUE!</v>
      </c>
      <c r="AE114" s="185" t="e">
        <f t="shared" ca="1" si="73"/>
        <v>#VALUE!</v>
      </c>
      <c r="AF114" s="185" t="e">
        <f t="shared" ca="1" si="73"/>
        <v>#VALUE!</v>
      </c>
      <c r="AG114" s="185" t="e">
        <f t="shared" ca="1" si="73"/>
        <v>#VALUE!</v>
      </c>
      <c r="AH114" s="185" t="e">
        <f t="shared" ca="1" si="73"/>
        <v>#VALUE!</v>
      </c>
      <c r="AI114" s="185" t="e">
        <f t="shared" ca="1" si="73"/>
        <v>#VALUE!</v>
      </c>
      <c r="AJ114" s="185" t="e">
        <f t="shared" ca="1" si="73"/>
        <v>#VALUE!</v>
      </c>
      <c r="AK114" s="185" t="e">
        <f t="shared" ca="1" si="73"/>
        <v>#VALUE!</v>
      </c>
      <c r="AL114" s="185" t="e">
        <f t="shared" ca="1" si="73"/>
        <v>#VALUE!</v>
      </c>
      <c r="AM114" s="185" t="e">
        <f t="shared" ca="1" si="73"/>
        <v>#VALUE!</v>
      </c>
      <c r="AN114" s="185" t="e">
        <f t="shared" ca="1" si="73"/>
        <v>#VALUE!</v>
      </c>
      <c r="AO114" s="185" t="e">
        <f t="shared" ca="1" si="73"/>
        <v>#VALUE!</v>
      </c>
      <c r="AP114" s="185" t="e">
        <f t="shared" ref="AP114:AP117" ca="1" si="75">AP$97/AO$97*AO114</f>
        <v>#VALUE!</v>
      </c>
    </row>
    <row r="115" spans="1:42">
      <c r="A115" s="57" t="str">
        <f>'[4]TS BYDem'!A48</f>
        <v>*</v>
      </c>
      <c r="B115" s="185" t="s">
        <v>288</v>
      </c>
      <c r="C115" s="185" t="s">
        <v>137</v>
      </c>
      <c r="D115" s="186" t="str">
        <f>'[4]TS BYDem'!D48</f>
        <v>IFAR</v>
      </c>
      <c r="E115" s="185" t="s">
        <v>137</v>
      </c>
      <c r="F115" s="185" t="s">
        <v>137</v>
      </c>
      <c r="G115" s="185" t="s">
        <v>137</v>
      </c>
      <c r="H115" s="185" t="s">
        <v>137</v>
      </c>
      <c r="I115" s="185">
        <v>0</v>
      </c>
      <c r="J115" s="185" t="str">
        <f>INDEX('[4]TS BYDem'!$J$10:$J$203,MATCH(D115,'[4]TS BYDem'!$D$10:$D$203,0))</f>
        <v/>
      </c>
      <c r="K115" s="185" t="e">
        <f t="shared" ca="1" si="74"/>
        <v>#VALUE!</v>
      </c>
      <c r="L115" s="185" t="e">
        <f t="shared" ca="1" si="74"/>
        <v>#VALUE!</v>
      </c>
      <c r="M115" s="185" t="e">
        <f t="shared" ca="1" si="74"/>
        <v>#VALUE!</v>
      </c>
      <c r="N115" s="185" t="e">
        <f t="shared" ca="1" si="74"/>
        <v>#VALUE!</v>
      </c>
      <c r="O115" s="185" t="e">
        <f t="shared" ca="1" si="74"/>
        <v>#VALUE!</v>
      </c>
      <c r="P115" s="185" t="e">
        <f t="shared" ca="1" si="74"/>
        <v>#VALUE!</v>
      </c>
      <c r="Q115" s="185" t="e">
        <f t="shared" ca="1" si="74"/>
        <v>#VALUE!</v>
      </c>
      <c r="R115" s="185" t="e">
        <f t="shared" ca="1" si="74"/>
        <v>#VALUE!</v>
      </c>
      <c r="S115" s="185" t="e">
        <f t="shared" ca="1" si="74"/>
        <v>#VALUE!</v>
      </c>
      <c r="T115" s="185" t="e">
        <f t="shared" ca="1" si="74"/>
        <v>#VALUE!</v>
      </c>
      <c r="U115" s="185" t="e">
        <f t="shared" ca="1" si="74"/>
        <v>#VALUE!</v>
      </c>
      <c r="V115" s="185" t="e">
        <f t="shared" ca="1" si="74"/>
        <v>#VALUE!</v>
      </c>
      <c r="W115" s="185" t="e">
        <f t="shared" ca="1" si="74"/>
        <v>#VALUE!</v>
      </c>
      <c r="X115" s="185" t="e">
        <f t="shared" ca="1" si="74"/>
        <v>#VALUE!</v>
      </c>
      <c r="Y115" s="185" t="e">
        <f t="shared" ca="1" si="74"/>
        <v>#VALUE!</v>
      </c>
      <c r="Z115" s="185" t="e">
        <f t="shared" ca="1" si="73"/>
        <v>#VALUE!</v>
      </c>
      <c r="AA115" s="185" t="e">
        <f t="shared" ca="1" si="73"/>
        <v>#VALUE!</v>
      </c>
      <c r="AB115" s="185" t="e">
        <f t="shared" ca="1" si="73"/>
        <v>#VALUE!</v>
      </c>
      <c r="AC115" s="185" t="e">
        <f t="shared" ca="1" si="73"/>
        <v>#VALUE!</v>
      </c>
      <c r="AD115" s="185" t="e">
        <f t="shared" ca="1" si="73"/>
        <v>#VALUE!</v>
      </c>
      <c r="AE115" s="185" t="e">
        <f t="shared" ca="1" si="73"/>
        <v>#VALUE!</v>
      </c>
      <c r="AF115" s="185" t="e">
        <f t="shared" ca="1" si="73"/>
        <v>#VALUE!</v>
      </c>
      <c r="AG115" s="185" t="e">
        <f t="shared" ca="1" si="73"/>
        <v>#VALUE!</v>
      </c>
      <c r="AH115" s="185" t="e">
        <f t="shared" ca="1" si="73"/>
        <v>#VALUE!</v>
      </c>
      <c r="AI115" s="185" t="e">
        <f t="shared" ca="1" si="73"/>
        <v>#VALUE!</v>
      </c>
      <c r="AJ115" s="185" t="e">
        <f t="shared" ca="1" si="73"/>
        <v>#VALUE!</v>
      </c>
      <c r="AK115" s="185" t="e">
        <f t="shared" ca="1" si="73"/>
        <v>#VALUE!</v>
      </c>
      <c r="AL115" s="185" t="e">
        <f t="shared" ca="1" si="73"/>
        <v>#VALUE!</v>
      </c>
      <c r="AM115" s="185" t="e">
        <f t="shared" ca="1" si="73"/>
        <v>#VALUE!</v>
      </c>
      <c r="AN115" s="185" t="e">
        <f t="shared" ca="1" si="73"/>
        <v>#VALUE!</v>
      </c>
      <c r="AO115" s="185" t="e">
        <f t="shared" ca="1" si="73"/>
        <v>#VALUE!</v>
      </c>
      <c r="AP115" s="185" t="e">
        <f t="shared" ca="1" si="75"/>
        <v>#VALUE!</v>
      </c>
    </row>
    <row r="116" spans="1:42">
      <c r="A116" s="57" t="str">
        <f>'[4]TS BYDem'!A49</f>
        <v>*</v>
      </c>
      <c r="B116" s="185" t="s">
        <v>288</v>
      </c>
      <c r="C116" s="185" t="s">
        <v>137</v>
      </c>
      <c r="D116" s="186" t="str">
        <f>'[4]TS BYDem'!D49</f>
        <v>Useful Energy Service</v>
      </c>
      <c r="E116" s="185" t="s">
        <v>137</v>
      </c>
      <c r="F116" s="185" t="s">
        <v>137</v>
      </c>
      <c r="G116" s="185" t="s">
        <v>137</v>
      </c>
      <c r="H116" s="185" t="s">
        <v>137</v>
      </c>
      <c r="I116" s="185">
        <v>0</v>
      </c>
      <c r="J116" s="185" t="str">
        <f>INDEX('[4]TS BYDem'!$J$10:$J$203,MATCH(D116,'[4]TS BYDem'!$D$10:$D$203,0))</f>
        <v/>
      </c>
      <c r="K116" s="185" t="e">
        <f t="shared" ca="1" si="74"/>
        <v>#VALUE!</v>
      </c>
      <c r="L116" s="185" t="e">
        <f t="shared" ca="1" si="74"/>
        <v>#VALUE!</v>
      </c>
      <c r="M116" s="185" t="e">
        <f t="shared" ca="1" si="74"/>
        <v>#VALUE!</v>
      </c>
      <c r="N116" s="185" t="e">
        <f t="shared" ca="1" si="74"/>
        <v>#VALUE!</v>
      </c>
      <c r="O116" s="185" t="e">
        <f t="shared" ca="1" si="74"/>
        <v>#VALUE!</v>
      </c>
      <c r="P116" s="185" t="e">
        <f t="shared" ca="1" si="74"/>
        <v>#VALUE!</v>
      </c>
      <c r="Q116" s="185" t="e">
        <f t="shared" ca="1" si="74"/>
        <v>#VALUE!</v>
      </c>
      <c r="R116" s="185" t="e">
        <f t="shared" ca="1" si="74"/>
        <v>#VALUE!</v>
      </c>
      <c r="S116" s="185" t="e">
        <f t="shared" ca="1" si="74"/>
        <v>#VALUE!</v>
      </c>
      <c r="T116" s="185" t="e">
        <f t="shared" ca="1" si="74"/>
        <v>#VALUE!</v>
      </c>
      <c r="U116" s="185" t="e">
        <f t="shared" ca="1" si="74"/>
        <v>#VALUE!</v>
      </c>
      <c r="V116" s="185" t="e">
        <f t="shared" ca="1" si="74"/>
        <v>#VALUE!</v>
      </c>
      <c r="W116" s="185" t="e">
        <f t="shared" ca="1" si="74"/>
        <v>#VALUE!</v>
      </c>
      <c r="X116" s="185" t="e">
        <f t="shared" ca="1" si="74"/>
        <v>#VALUE!</v>
      </c>
      <c r="Y116" s="185" t="e">
        <f t="shared" ca="1" si="74"/>
        <v>#VALUE!</v>
      </c>
      <c r="Z116" s="185" t="e">
        <f t="shared" ca="1" si="73"/>
        <v>#VALUE!</v>
      </c>
      <c r="AA116" s="185" t="e">
        <f t="shared" ca="1" si="73"/>
        <v>#VALUE!</v>
      </c>
      <c r="AB116" s="185" t="e">
        <f t="shared" ca="1" si="73"/>
        <v>#VALUE!</v>
      </c>
      <c r="AC116" s="185" t="e">
        <f t="shared" ca="1" si="73"/>
        <v>#VALUE!</v>
      </c>
      <c r="AD116" s="185" t="e">
        <f t="shared" ca="1" si="73"/>
        <v>#VALUE!</v>
      </c>
      <c r="AE116" s="185" t="e">
        <f t="shared" ca="1" si="73"/>
        <v>#VALUE!</v>
      </c>
      <c r="AF116" s="185" t="e">
        <f t="shared" ca="1" si="73"/>
        <v>#VALUE!</v>
      </c>
      <c r="AG116" s="185" t="e">
        <f t="shared" ca="1" si="73"/>
        <v>#VALUE!</v>
      </c>
      <c r="AH116" s="185" t="e">
        <f t="shared" ca="1" si="73"/>
        <v>#VALUE!</v>
      </c>
      <c r="AI116" s="185" t="e">
        <f t="shared" ca="1" si="73"/>
        <v>#VALUE!</v>
      </c>
      <c r="AJ116" s="185" t="e">
        <f t="shared" ca="1" si="73"/>
        <v>#VALUE!</v>
      </c>
      <c r="AK116" s="185" t="e">
        <f t="shared" ca="1" si="73"/>
        <v>#VALUE!</v>
      </c>
      <c r="AL116" s="185" t="e">
        <f t="shared" ca="1" si="73"/>
        <v>#VALUE!</v>
      </c>
      <c r="AM116" s="185" t="e">
        <f t="shared" ca="1" si="73"/>
        <v>#VALUE!</v>
      </c>
      <c r="AN116" s="185" t="e">
        <f t="shared" ca="1" si="73"/>
        <v>#VALUE!</v>
      </c>
      <c r="AO116" s="185" t="e">
        <f t="shared" ca="1" si="73"/>
        <v>#VALUE!</v>
      </c>
      <c r="AP116" s="185" t="e">
        <f t="shared" ca="1" si="75"/>
        <v>#VALUE!</v>
      </c>
    </row>
    <row r="117" spans="1:42">
      <c r="A117" s="57" t="str">
        <f>'[4]TS BYDem'!A50</f>
        <v>*</v>
      </c>
      <c r="B117" s="185" t="s">
        <v>288</v>
      </c>
      <c r="C117" s="185" t="s">
        <v>137</v>
      </c>
      <c r="D117" s="186">
        <f>'[4]TS BYDem'!D50</f>
        <v>0</v>
      </c>
      <c r="E117" s="185" t="s">
        <v>137</v>
      </c>
      <c r="F117" s="185" t="s">
        <v>137</v>
      </c>
      <c r="G117" s="185" t="s">
        <v>137</v>
      </c>
      <c r="H117" s="185" t="s">
        <v>137</v>
      </c>
      <c r="I117" s="185">
        <v>0</v>
      </c>
      <c r="J117" s="185" t="str">
        <f>INDEX('[4]TS BYDem'!$J$10:$J$203,MATCH(D117,'[4]TS BYDem'!$D$10:$D$203,0))</f>
        <v/>
      </c>
      <c r="K117" s="185" t="e">
        <f t="shared" ca="1" si="74"/>
        <v>#VALUE!</v>
      </c>
      <c r="L117" s="185" t="e">
        <f t="shared" ca="1" si="74"/>
        <v>#VALUE!</v>
      </c>
      <c r="M117" s="185" t="e">
        <f t="shared" ca="1" si="74"/>
        <v>#VALUE!</v>
      </c>
      <c r="N117" s="185" t="e">
        <f t="shared" ca="1" si="74"/>
        <v>#VALUE!</v>
      </c>
      <c r="O117" s="185" t="e">
        <f t="shared" ca="1" si="74"/>
        <v>#VALUE!</v>
      </c>
      <c r="P117" s="185" t="e">
        <f t="shared" ca="1" si="74"/>
        <v>#VALUE!</v>
      </c>
      <c r="Q117" s="185" t="e">
        <f t="shared" ca="1" si="74"/>
        <v>#VALUE!</v>
      </c>
      <c r="R117" s="185" t="e">
        <f t="shared" ca="1" si="74"/>
        <v>#VALUE!</v>
      </c>
      <c r="S117" s="185" t="e">
        <f t="shared" ca="1" si="74"/>
        <v>#VALUE!</v>
      </c>
      <c r="T117" s="185" t="e">
        <f t="shared" ca="1" si="74"/>
        <v>#VALUE!</v>
      </c>
      <c r="U117" s="185" t="e">
        <f t="shared" ca="1" si="74"/>
        <v>#VALUE!</v>
      </c>
      <c r="V117" s="185" t="e">
        <f t="shared" ca="1" si="74"/>
        <v>#VALUE!</v>
      </c>
      <c r="W117" s="185" t="e">
        <f t="shared" ca="1" si="74"/>
        <v>#VALUE!</v>
      </c>
      <c r="X117" s="185" t="e">
        <f t="shared" ca="1" si="74"/>
        <v>#VALUE!</v>
      </c>
      <c r="Y117" s="185" t="e">
        <f t="shared" ca="1" si="74"/>
        <v>#VALUE!</v>
      </c>
      <c r="Z117" s="185" t="e">
        <f t="shared" ca="1" si="73"/>
        <v>#VALUE!</v>
      </c>
      <c r="AA117" s="185" t="e">
        <f t="shared" ca="1" si="73"/>
        <v>#VALUE!</v>
      </c>
      <c r="AB117" s="185" t="e">
        <f t="shared" ca="1" si="73"/>
        <v>#VALUE!</v>
      </c>
      <c r="AC117" s="185" t="e">
        <f t="shared" ca="1" si="73"/>
        <v>#VALUE!</v>
      </c>
      <c r="AD117" s="185" t="e">
        <f t="shared" ca="1" si="73"/>
        <v>#VALUE!</v>
      </c>
      <c r="AE117" s="185" t="e">
        <f t="shared" ca="1" si="73"/>
        <v>#VALUE!</v>
      </c>
      <c r="AF117" s="185" t="e">
        <f t="shared" ca="1" si="73"/>
        <v>#VALUE!</v>
      </c>
      <c r="AG117" s="185" t="e">
        <f t="shared" ca="1" si="73"/>
        <v>#VALUE!</v>
      </c>
      <c r="AH117" s="185" t="e">
        <f t="shared" ca="1" si="73"/>
        <v>#VALUE!</v>
      </c>
      <c r="AI117" s="185" t="e">
        <f t="shared" ca="1" si="73"/>
        <v>#VALUE!</v>
      </c>
      <c r="AJ117" s="185" t="e">
        <f t="shared" ca="1" si="73"/>
        <v>#VALUE!</v>
      </c>
      <c r="AK117" s="185" t="e">
        <f t="shared" ca="1" si="73"/>
        <v>#VALUE!</v>
      </c>
      <c r="AL117" s="185" t="e">
        <f t="shared" ca="1" si="73"/>
        <v>#VALUE!</v>
      </c>
      <c r="AM117" s="185" t="e">
        <f t="shared" ca="1" si="73"/>
        <v>#VALUE!</v>
      </c>
      <c r="AN117" s="185" t="e">
        <f t="shared" ca="1" si="73"/>
        <v>#VALUE!</v>
      </c>
      <c r="AO117" s="185" t="e">
        <f t="shared" ca="1" si="73"/>
        <v>#VALUE!</v>
      </c>
      <c r="AP117" s="185" t="e">
        <f t="shared" ca="1" si="75"/>
        <v>#VALUE!</v>
      </c>
    </row>
    <row r="118" spans="1:42" s="5" customFormat="1">
      <c r="A118" s="57" t="str">
        <f>'[4]TS BYDem'!A51</f>
        <v>*</v>
      </c>
      <c r="B118" s="5">
        <f>B97+2</f>
        <v>5</v>
      </c>
      <c r="C118" s="3" t="str">
        <f ca="1">OFFSET($C$9,$B118,0)</f>
        <v>Iron &amp; Steel</v>
      </c>
      <c r="D118" s="3" t="str">
        <f ca="1">OFFSET($B$9,$B118,0)</f>
        <v>IS</v>
      </c>
      <c r="J118" s="5">
        <f t="shared" ref="J118:AA118" ca="1" si="76">SUMIF($B$10:$B$24,$D118,J$10:J$24)*SUMIF($B$10:$B$24,$D118,J$45:J$59)</f>
        <v>13.345629432701433</v>
      </c>
      <c r="K118" s="5">
        <f t="shared" ca="1" si="76"/>
        <v>13.752000000000001</v>
      </c>
      <c r="L118" s="5">
        <f t="shared" ca="1" si="76"/>
        <v>14.013999999999999</v>
      </c>
      <c r="M118" s="5">
        <f t="shared" ca="1" si="76"/>
        <v>14.365</v>
      </c>
      <c r="N118" s="5">
        <f t="shared" ca="1" si="76"/>
        <v>14.41</v>
      </c>
      <c r="O118" s="5">
        <f t="shared" ca="1" si="76"/>
        <v>14.513</v>
      </c>
      <c r="P118" s="5">
        <f t="shared" ca="1" si="76"/>
        <v>14.522</v>
      </c>
      <c r="Q118" s="5">
        <f t="shared" ca="1" si="76"/>
        <v>14.384</v>
      </c>
      <c r="R118" s="5">
        <f t="shared" ca="1" si="76"/>
        <v>12.598000000000001</v>
      </c>
      <c r="S118" s="5">
        <f t="shared" ca="1" si="76"/>
        <v>12.934494714926089</v>
      </c>
      <c r="T118" s="5">
        <f t="shared" ca="1" si="76"/>
        <v>13.19829005616678</v>
      </c>
      <c r="U118" s="5">
        <f t="shared" ca="1" si="76"/>
        <v>13.496034208980783</v>
      </c>
      <c r="V118" s="5">
        <f t="shared" ca="1" si="76"/>
        <v>13.817323863833037</v>
      </c>
      <c r="W118" s="5">
        <f t="shared" ca="1" si="76"/>
        <v>14.157048666451152</v>
      </c>
      <c r="X118" s="5">
        <f t="shared" ca="1" si="76"/>
        <v>14.483318361750134</v>
      </c>
      <c r="Y118" s="5">
        <f t="shared" ca="1" si="76"/>
        <v>14.814030795204278</v>
      </c>
      <c r="Z118" s="5">
        <f t="shared" ca="1" si="76"/>
        <v>15.175435690212284</v>
      </c>
      <c r="AA118" s="5">
        <f t="shared" ca="1" si="76"/>
        <v>15.590387438308957</v>
      </c>
      <c r="AB118" s="5">
        <f ca="1">SUMIF($B$10:$B$24,$D118,AB$10:AB$24)*SUMIF($B$10:$B$24,$D118,AB$44:AB$59)</f>
        <v>15.914985935307293</v>
      </c>
      <c r="AC118" s="5">
        <f t="shared" ref="AC118:AP118" ca="1" si="77">SUMIF($B$10:$B$24,$D118,AC$10:AC$24)*SUMIF($B$10:$B$24,$D118,AC$45:AC$59)</f>
        <v>16.354926916105637</v>
      </c>
      <c r="AD118" s="5">
        <f t="shared" ca="1" si="77"/>
        <v>16.839667125799188</v>
      </c>
      <c r="AE118" s="5">
        <f t="shared" ca="1" si="77"/>
        <v>17.28532194780065</v>
      </c>
      <c r="AF118" s="5">
        <f t="shared" ca="1" si="77"/>
        <v>17.751601914866445</v>
      </c>
      <c r="AG118" s="5">
        <f t="shared" ca="1" si="77"/>
        <v>18.319374412894163</v>
      </c>
      <c r="AH118" s="5">
        <f t="shared" ca="1" si="77"/>
        <v>18.746904782849999</v>
      </c>
      <c r="AI118" s="5">
        <f t="shared" ca="1" si="77"/>
        <v>19.188906790114647</v>
      </c>
      <c r="AJ118" s="5">
        <f t="shared" ca="1" si="77"/>
        <v>19.622434115965071</v>
      </c>
      <c r="AK118" s="5">
        <f t="shared" ca="1" si="77"/>
        <v>20.071312375696728</v>
      </c>
      <c r="AL118" s="5">
        <f t="shared" ca="1" si="77"/>
        <v>20.549589211641038</v>
      </c>
      <c r="AM118" s="5">
        <f t="shared" ca="1" si="77"/>
        <v>23.201478044191926</v>
      </c>
      <c r="AN118" s="5">
        <f t="shared" ca="1" si="77"/>
        <v>26.156893976631636</v>
      </c>
      <c r="AO118" s="5">
        <f t="shared" ca="1" si="77"/>
        <v>31.713610891640656</v>
      </c>
      <c r="AP118" s="5">
        <f t="shared" ca="1" si="77"/>
        <v>37.320915656631314</v>
      </c>
    </row>
    <row r="119" spans="1:42">
      <c r="A119" s="57" t="str">
        <f>'[4]TS BYDem'!A52</f>
        <v>*</v>
      </c>
      <c r="B119" s="185" t="s">
        <v>288</v>
      </c>
      <c r="C119" s="185" t="s">
        <v>137</v>
      </c>
      <c r="D119" s="186" t="str">
        <f>'[4]TS BYDem'!D52</f>
        <v>IISK</v>
      </c>
      <c r="E119" s="185" t="s">
        <v>137</v>
      </c>
      <c r="F119" s="185" t="s">
        <v>137</v>
      </c>
      <c r="G119" s="185" t="s">
        <v>137</v>
      </c>
      <c r="H119" s="185" t="s">
        <v>137</v>
      </c>
      <c r="I119" s="185">
        <v>0</v>
      </c>
      <c r="J119" s="185" t="str">
        <f>INDEX('[4]TS BYDem'!$J$10:$J$203,MATCH(D119,'[4]TS BYDem'!$D$10:$D$203,0))</f>
        <v/>
      </c>
      <c r="K119" s="185" t="e">
        <f t="shared" ref="K119:Z134" ca="1" si="78">K$118/J$118*J119</f>
        <v>#VALUE!</v>
      </c>
      <c r="L119" s="185" t="e">
        <f t="shared" ca="1" si="78"/>
        <v>#VALUE!</v>
      </c>
      <c r="M119" s="185" t="e">
        <f t="shared" ca="1" si="78"/>
        <v>#VALUE!</v>
      </c>
      <c r="N119" s="185" t="e">
        <f t="shared" ca="1" si="78"/>
        <v>#VALUE!</v>
      </c>
      <c r="O119" s="185" t="e">
        <f t="shared" ca="1" si="78"/>
        <v>#VALUE!</v>
      </c>
      <c r="P119" s="185" t="e">
        <f t="shared" ca="1" si="78"/>
        <v>#VALUE!</v>
      </c>
      <c r="Q119" s="185" t="e">
        <f t="shared" ca="1" si="78"/>
        <v>#VALUE!</v>
      </c>
      <c r="R119" s="185" t="e">
        <f t="shared" ca="1" si="78"/>
        <v>#VALUE!</v>
      </c>
      <c r="S119" s="185" t="e">
        <f t="shared" ca="1" si="78"/>
        <v>#VALUE!</v>
      </c>
      <c r="T119" s="185" t="e">
        <f t="shared" ca="1" si="78"/>
        <v>#VALUE!</v>
      </c>
      <c r="U119" s="185" t="e">
        <f t="shared" ca="1" si="78"/>
        <v>#VALUE!</v>
      </c>
      <c r="V119" s="185" t="e">
        <f t="shared" ca="1" si="78"/>
        <v>#VALUE!</v>
      </c>
      <c r="W119" s="185" t="e">
        <f t="shared" ca="1" si="78"/>
        <v>#VALUE!</v>
      </c>
      <c r="X119" s="185" t="e">
        <f t="shared" ca="1" si="78"/>
        <v>#VALUE!</v>
      </c>
      <c r="Y119" s="185" t="e">
        <f t="shared" ca="1" si="78"/>
        <v>#VALUE!</v>
      </c>
      <c r="Z119" s="185" t="e">
        <f t="shared" ca="1" si="78"/>
        <v>#VALUE!</v>
      </c>
      <c r="AA119" s="185" t="e">
        <f t="shared" ref="AA119:AP134" ca="1" si="79">AA$118/Z$118*Z119</f>
        <v>#VALUE!</v>
      </c>
      <c r="AB119" s="185" t="e">
        <f t="shared" ca="1" si="79"/>
        <v>#VALUE!</v>
      </c>
      <c r="AC119" s="185" t="e">
        <f t="shared" ca="1" si="79"/>
        <v>#VALUE!</v>
      </c>
      <c r="AD119" s="185" t="e">
        <f t="shared" ca="1" si="79"/>
        <v>#VALUE!</v>
      </c>
      <c r="AE119" s="185" t="e">
        <f t="shared" ca="1" si="79"/>
        <v>#VALUE!</v>
      </c>
      <c r="AF119" s="185" t="e">
        <f t="shared" ca="1" si="79"/>
        <v>#VALUE!</v>
      </c>
      <c r="AG119" s="185" t="e">
        <f t="shared" ca="1" si="79"/>
        <v>#VALUE!</v>
      </c>
      <c r="AH119" s="185" t="e">
        <f t="shared" ca="1" si="79"/>
        <v>#VALUE!</v>
      </c>
      <c r="AI119" s="185" t="e">
        <f t="shared" ca="1" si="79"/>
        <v>#VALUE!</v>
      </c>
      <c r="AJ119" s="185" t="e">
        <f t="shared" ca="1" si="79"/>
        <v>#VALUE!</v>
      </c>
      <c r="AK119" s="185" t="e">
        <f t="shared" ca="1" si="79"/>
        <v>#VALUE!</v>
      </c>
      <c r="AL119" s="185" t="e">
        <f t="shared" ca="1" si="79"/>
        <v>#VALUE!</v>
      </c>
      <c r="AM119" s="185" t="e">
        <f t="shared" ca="1" si="79"/>
        <v>#VALUE!</v>
      </c>
      <c r="AN119" s="185" t="e">
        <f t="shared" ca="1" si="79"/>
        <v>#VALUE!</v>
      </c>
      <c r="AO119" s="185" t="e">
        <f t="shared" ca="1" si="79"/>
        <v>#VALUE!</v>
      </c>
      <c r="AP119" s="185" t="e">
        <f t="shared" ca="1" si="79"/>
        <v>#VALUE!</v>
      </c>
    </row>
    <row r="120" spans="1:42">
      <c r="A120" s="57" t="str">
        <f>'[4]TS BYDem'!A53</f>
        <v>*</v>
      </c>
      <c r="B120" s="185" t="s">
        <v>288</v>
      </c>
      <c r="C120" s="185" t="s">
        <v>137</v>
      </c>
      <c r="D120" s="186" t="str">
        <f>'[4]TS BYDem'!D53</f>
        <v>IISA</v>
      </c>
      <c r="E120" s="185" t="s">
        <v>137</v>
      </c>
      <c r="F120" s="185" t="s">
        <v>137</v>
      </c>
      <c r="G120" s="185" t="s">
        <v>137</v>
      </c>
      <c r="H120" s="185" t="s">
        <v>137</v>
      </c>
      <c r="I120" s="185">
        <v>0</v>
      </c>
      <c r="J120" s="185" t="str">
        <f>INDEX('[4]TS BYDem'!$J$10:$J$203,MATCH(D120,'[4]TS BYDem'!$D$10:$D$203,0))</f>
        <v/>
      </c>
      <c r="K120" s="185" t="e">
        <f t="shared" ca="1" si="78"/>
        <v>#VALUE!</v>
      </c>
      <c r="L120" s="185" t="e">
        <f t="shared" ca="1" si="78"/>
        <v>#VALUE!</v>
      </c>
      <c r="M120" s="185" t="e">
        <f t="shared" ca="1" si="78"/>
        <v>#VALUE!</v>
      </c>
      <c r="N120" s="185" t="e">
        <f t="shared" ca="1" si="78"/>
        <v>#VALUE!</v>
      </c>
      <c r="O120" s="185" t="e">
        <f t="shared" ca="1" si="78"/>
        <v>#VALUE!</v>
      </c>
      <c r="P120" s="185" t="e">
        <f t="shared" ca="1" si="78"/>
        <v>#VALUE!</v>
      </c>
      <c r="Q120" s="185" t="e">
        <f t="shared" ca="1" si="78"/>
        <v>#VALUE!</v>
      </c>
      <c r="R120" s="185" t="e">
        <f t="shared" ca="1" si="78"/>
        <v>#VALUE!</v>
      </c>
      <c r="S120" s="185" t="e">
        <f t="shared" ca="1" si="78"/>
        <v>#VALUE!</v>
      </c>
      <c r="T120" s="185" t="e">
        <f t="shared" ca="1" si="78"/>
        <v>#VALUE!</v>
      </c>
      <c r="U120" s="185" t="e">
        <f t="shared" ca="1" si="78"/>
        <v>#VALUE!</v>
      </c>
      <c r="V120" s="185" t="e">
        <f t="shared" ca="1" si="78"/>
        <v>#VALUE!</v>
      </c>
      <c r="W120" s="185" t="e">
        <f t="shared" ca="1" si="78"/>
        <v>#VALUE!</v>
      </c>
      <c r="X120" s="185" t="e">
        <f t="shared" ca="1" si="78"/>
        <v>#VALUE!</v>
      </c>
      <c r="Y120" s="185" t="e">
        <f t="shared" ca="1" si="78"/>
        <v>#VALUE!</v>
      </c>
      <c r="Z120" s="185" t="e">
        <f t="shared" ca="1" si="78"/>
        <v>#VALUE!</v>
      </c>
      <c r="AA120" s="185" t="e">
        <f t="shared" ca="1" si="79"/>
        <v>#VALUE!</v>
      </c>
      <c r="AB120" s="185" t="e">
        <f t="shared" ca="1" si="79"/>
        <v>#VALUE!</v>
      </c>
      <c r="AC120" s="185" t="e">
        <f t="shared" ca="1" si="79"/>
        <v>#VALUE!</v>
      </c>
      <c r="AD120" s="185" t="e">
        <f t="shared" ca="1" si="79"/>
        <v>#VALUE!</v>
      </c>
      <c r="AE120" s="185" t="e">
        <f t="shared" ca="1" si="79"/>
        <v>#VALUE!</v>
      </c>
      <c r="AF120" s="185" t="e">
        <f t="shared" ca="1" si="79"/>
        <v>#VALUE!</v>
      </c>
      <c r="AG120" s="185" t="e">
        <f t="shared" ca="1" si="79"/>
        <v>#VALUE!</v>
      </c>
      <c r="AH120" s="185" t="e">
        <f t="shared" ca="1" si="79"/>
        <v>#VALUE!</v>
      </c>
      <c r="AI120" s="185" t="e">
        <f t="shared" ca="1" si="79"/>
        <v>#VALUE!</v>
      </c>
      <c r="AJ120" s="185" t="e">
        <f t="shared" ca="1" si="79"/>
        <v>#VALUE!</v>
      </c>
      <c r="AK120" s="185" t="e">
        <f t="shared" ca="1" si="79"/>
        <v>#VALUE!</v>
      </c>
      <c r="AL120" s="185" t="e">
        <f t="shared" ca="1" si="79"/>
        <v>#VALUE!</v>
      </c>
      <c r="AM120" s="185" t="e">
        <f t="shared" ca="1" si="79"/>
        <v>#VALUE!</v>
      </c>
      <c r="AN120" s="185" t="e">
        <f t="shared" ca="1" si="79"/>
        <v>#VALUE!</v>
      </c>
      <c r="AO120" s="185" t="e">
        <f t="shared" ca="1" si="79"/>
        <v>#VALUE!</v>
      </c>
      <c r="AP120" s="185" t="e">
        <f t="shared" ca="1" si="79"/>
        <v>#VALUE!</v>
      </c>
    </row>
    <row r="121" spans="1:42">
      <c r="A121" s="57" t="str">
        <f>'[4]TS BYDem'!A54</f>
        <v>*</v>
      </c>
      <c r="B121" s="185" t="s">
        <v>288</v>
      </c>
      <c r="C121" s="185" t="s">
        <v>137</v>
      </c>
      <c r="D121" s="186" t="str">
        <f>'[4]TS BYDem'!D54</f>
        <v>IISL</v>
      </c>
      <c r="E121" s="185" t="s">
        <v>137</v>
      </c>
      <c r="F121" s="185" t="s">
        <v>137</v>
      </c>
      <c r="G121" s="185" t="s">
        <v>137</v>
      </c>
      <c r="H121" s="185" t="s">
        <v>137</v>
      </c>
      <c r="I121" s="185">
        <v>0</v>
      </c>
      <c r="J121" s="185" t="str">
        <f>INDEX('[4]TS BYDem'!$J$10:$J$203,MATCH(D121,'[4]TS BYDem'!$D$10:$D$203,0))</f>
        <v/>
      </c>
      <c r="K121" s="185" t="e">
        <f t="shared" ca="1" si="78"/>
        <v>#VALUE!</v>
      </c>
      <c r="L121" s="185" t="e">
        <f t="shared" ca="1" si="78"/>
        <v>#VALUE!</v>
      </c>
      <c r="M121" s="185" t="e">
        <f t="shared" ca="1" si="78"/>
        <v>#VALUE!</v>
      </c>
      <c r="N121" s="185" t="e">
        <f t="shared" ca="1" si="78"/>
        <v>#VALUE!</v>
      </c>
      <c r="O121" s="185" t="e">
        <f t="shared" ca="1" si="78"/>
        <v>#VALUE!</v>
      </c>
      <c r="P121" s="185" t="e">
        <f t="shared" ca="1" si="78"/>
        <v>#VALUE!</v>
      </c>
      <c r="Q121" s="185" t="e">
        <f t="shared" ca="1" si="78"/>
        <v>#VALUE!</v>
      </c>
      <c r="R121" s="185" t="e">
        <f t="shared" ca="1" si="78"/>
        <v>#VALUE!</v>
      </c>
      <c r="S121" s="185" t="e">
        <f t="shared" ca="1" si="78"/>
        <v>#VALUE!</v>
      </c>
      <c r="T121" s="185" t="e">
        <f t="shared" ca="1" si="78"/>
        <v>#VALUE!</v>
      </c>
      <c r="U121" s="185" t="e">
        <f t="shared" ca="1" si="78"/>
        <v>#VALUE!</v>
      </c>
      <c r="V121" s="185" t="e">
        <f t="shared" ca="1" si="78"/>
        <v>#VALUE!</v>
      </c>
      <c r="W121" s="185" t="e">
        <f t="shared" ca="1" si="78"/>
        <v>#VALUE!</v>
      </c>
      <c r="X121" s="185" t="e">
        <f t="shared" ca="1" si="78"/>
        <v>#VALUE!</v>
      </c>
      <c r="Y121" s="185" t="e">
        <f t="shared" ca="1" si="78"/>
        <v>#VALUE!</v>
      </c>
      <c r="Z121" s="185" t="e">
        <f t="shared" ca="1" si="78"/>
        <v>#VALUE!</v>
      </c>
      <c r="AA121" s="185" t="e">
        <f t="shared" ca="1" si="79"/>
        <v>#VALUE!</v>
      </c>
      <c r="AB121" s="185" t="e">
        <f t="shared" ca="1" si="79"/>
        <v>#VALUE!</v>
      </c>
      <c r="AC121" s="185" t="e">
        <f t="shared" ca="1" si="79"/>
        <v>#VALUE!</v>
      </c>
      <c r="AD121" s="185" t="e">
        <f t="shared" ca="1" si="79"/>
        <v>#VALUE!</v>
      </c>
      <c r="AE121" s="185" t="e">
        <f t="shared" ca="1" si="79"/>
        <v>#VALUE!</v>
      </c>
      <c r="AF121" s="185" t="e">
        <f t="shared" ca="1" si="79"/>
        <v>#VALUE!</v>
      </c>
      <c r="AG121" s="185" t="e">
        <f t="shared" ca="1" si="79"/>
        <v>#VALUE!</v>
      </c>
      <c r="AH121" s="185" t="e">
        <f t="shared" ca="1" si="79"/>
        <v>#VALUE!</v>
      </c>
      <c r="AI121" s="185" t="e">
        <f t="shared" ca="1" si="79"/>
        <v>#VALUE!</v>
      </c>
      <c r="AJ121" s="185" t="e">
        <f t="shared" ca="1" si="79"/>
        <v>#VALUE!</v>
      </c>
      <c r="AK121" s="185" t="e">
        <f t="shared" ca="1" si="79"/>
        <v>#VALUE!</v>
      </c>
      <c r="AL121" s="185" t="e">
        <f t="shared" ca="1" si="79"/>
        <v>#VALUE!</v>
      </c>
      <c r="AM121" s="185" t="e">
        <f t="shared" ca="1" si="79"/>
        <v>#VALUE!</v>
      </c>
      <c r="AN121" s="185" t="e">
        <f t="shared" ca="1" si="79"/>
        <v>#VALUE!</v>
      </c>
      <c r="AO121" s="185" t="e">
        <f t="shared" ca="1" si="79"/>
        <v>#VALUE!</v>
      </c>
      <c r="AP121" s="185" t="e">
        <f t="shared" ca="1" si="79"/>
        <v>#VALUE!</v>
      </c>
    </row>
    <row r="122" spans="1:42">
      <c r="A122" s="57" t="str">
        <f>'[4]TS BYDem'!A55</f>
        <v>*</v>
      </c>
      <c r="B122" s="185" t="s">
        <v>288</v>
      </c>
      <c r="C122" s="185" t="s">
        <v>137</v>
      </c>
      <c r="D122" s="186" t="str">
        <f>'[4]TS BYDem'!D55</f>
        <v>IISC</v>
      </c>
      <c r="E122" s="185" t="s">
        <v>137</v>
      </c>
      <c r="F122" s="185" t="s">
        <v>137</v>
      </c>
      <c r="G122" s="185" t="s">
        <v>137</v>
      </c>
      <c r="H122" s="185" t="s">
        <v>137</v>
      </c>
      <c r="I122" s="185">
        <v>0</v>
      </c>
      <c r="J122" s="185" t="str">
        <f>INDEX('[4]TS BYDem'!$J$10:$J$203,MATCH(D122,'[4]TS BYDem'!$D$10:$D$203,0))</f>
        <v/>
      </c>
      <c r="K122" s="185" t="e">
        <f t="shared" ca="1" si="78"/>
        <v>#VALUE!</v>
      </c>
      <c r="L122" s="185" t="e">
        <f t="shared" ca="1" si="78"/>
        <v>#VALUE!</v>
      </c>
      <c r="M122" s="185" t="e">
        <f t="shared" ca="1" si="78"/>
        <v>#VALUE!</v>
      </c>
      <c r="N122" s="185" t="e">
        <f t="shared" ca="1" si="78"/>
        <v>#VALUE!</v>
      </c>
      <c r="O122" s="185" t="e">
        <f t="shared" ca="1" si="78"/>
        <v>#VALUE!</v>
      </c>
      <c r="P122" s="185" t="e">
        <f t="shared" ca="1" si="78"/>
        <v>#VALUE!</v>
      </c>
      <c r="Q122" s="185" t="e">
        <f t="shared" ca="1" si="78"/>
        <v>#VALUE!</v>
      </c>
      <c r="R122" s="185" t="e">
        <f t="shared" ca="1" si="78"/>
        <v>#VALUE!</v>
      </c>
      <c r="S122" s="185" t="e">
        <f t="shared" ca="1" si="78"/>
        <v>#VALUE!</v>
      </c>
      <c r="T122" s="185" t="e">
        <f t="shared" ca="1" si="78"/>
        <v>#VALUE!</v>
      </c>
      <c r="U122" s="185" t="e">
        <f t="shared" ca="1" si="78"/>
        <v>#VALUE!</v>
      </c>
      <c r="V122" s="185" t="e">
        <f t="shared" ca="1" si="78"/>
        <v>#VALUE!</v>
      </c>
      <c r="W122" s="185" t="e">
        <f t="shared" ca="1" si="78"/>
        <v>#VALUE!</v>
      </c>
      <c r="X122" s="185" t="e">
        <f t="shared" ca="1" si="78"/>
        <v>#VALUE!</v>
      </c>
      <c r="Y122" s="185" t="e">
        <f t="shared" ca="1" si="78"/>
        <v>#VALUE!</v>
      </c>
      <c r="Z122" s="185" t="e">
        <f t="shared" ca="1" si="78"/>
        <v>#VALUE!</v>
      </c>
      <c r="AA122" s="185" t="e">
        <f t="shared" ca="1" si="79"/>
        <v>#VALUE!</v>
      </c>
      <c r="AB122" s="185" t="e">
        <f t="shared" ca="1" si="79"/>
        <v>#VALUE!</v>
      </c>
      <c r="AC122" s="185" t="e">
        <f t="shared" ca="1" si="79"/>
        <v>#VALUE!</v>
      </c>
      <c r="AD122" s="185" t="e">
        <f t="shared" ca="1" si="79"/>
        <v>#VALUE!</v>
      </c>
      <c r="AE122" s="185" t="e">
        <f t="shared" ca="1" si="79"/>
        <v>#VALUE!</v>
      </c>
      <c r="AF122" s="185" t="e">
        <f t="shared" ca="1" si="79"/>
        <v>#VALUE!</v>
      </c>
      <c r="AG122" s="185" t="e">
        <f t="shared" ca="1" si="79"/>
        <v>#VALUE!</v>
      </c>
      <c r="AH122" s="185" t="e">
        <f t="shared" ca="1" si="79"/>
        <v>#VALUE!</v>
      </c>
      <c r="AI122" s="185" t="e">
        <f t="shared" ca="1" si="79"/>
        <v>#VALUE!</v>
      </c>
      <c r="AJ122" s="185" t="e">
        <f t="shared" ca="1" si="79"/>
        <v>#VALUE!</v>
      </c>
      <c r="AK122" s="185" t="e">
        <f t="shared" ca="1" si="79"/>
        <v>#VALUE!</v>
      </c>
      <c r="AL122" s="185" t="e">
        <f t="shared" ca="1" si="79"/>
        <v>#VALUE!</v>
      </c>
      <c r="AM122" s="185" t="e">
        <f t="shared" ca="1" si="79"/>
        <v>#VALUE!</v>
      </c>
      <c r="AN122" s="185" t="e">
        <f t="shared" ca="1" si="79"/>
        <v>#VALUE!</v>
      </c>
      <c r="AO122" s="185" t="e">
        <f t="shared" ca="1" si="79"/>
        <v>#VALUE!</v>
      </c>
      <c r="AP122" s="185" t="e">
        <f t="shared" ca="1" si="79"/>
        <v>#VALUE!</v>
      </c>
    </row>
    <row r="123" spans="1:42">
      <c r="A123" s="57" t="str">
        <f>'[4]TS BYDem'!A56</f>
        <v>*</v>
      </c>
      <c r="B123" s="185" t="s">
        <v>288</v>
      </c>
      <c r="C123" s="185" t="s">
        <v>137</v>
      </c>
      <c r="D123" s="186" t="str">
        <f>'[4]TS BYDem'!D56</f>
        <v>IISH</v>
      </c>
      <c r="E123" s="185" t="s">
        <v>137</v>
      </c>
      <c r="F123" s="185" t="s">
        <v>137</v>
      </c>
      <c r="G123" s="185" t="s">
        <v>137</v>
      </c>
      <c r="H123" s="185" t="s">
        <v>137</v>
      </c>
      <c r="I123" s="185">
        <v>0</v>
      </c>
      <c r="J123" s="185" t="str">
        <f>INDEX('[4]TS BYDem'!$J$10:$J$203,MATCH(D123,'[4]TS BYDem'!$D$10:$D$203,0))</f>
        <v/>
      </c>
      <c r="K123" s="185" t="e">
        <f t="shared" ca="1" si="78"/>
        <v>#VALUE!</v>
      </c>
      <c r="L123" s="185" t="e">
        <f t="shared" ca="1" si="78"/>
        <v>#VALUE!</v>
      </c>
      <c r="M123" s="185" t="e">
        <f t="shared" ca="1" si="78"/>
        <v>#VALUE!</v>
      </c>
      <c r="N123" s="185" t="e">
        <f t="shared" ca="1" si="78"/>
        <v>#VALUE!</v>
      </c>
      <c r="O123" s="185" t="e">
        <f t="shared" ca="1" si="78"/>
        <v>#VALUE!</v>
      </c>
      <c r="P123" s="185" t="e">
        <f t="shared" ca="1" si="78"/>
        <v>#VALUE!</v>
      </c>
      <c r="Q123" s="185" t="e">
        <f t="shared" ca="1" si="78"/>
        <v>#VALUE!</v>
      </c>
      <c r="R123" s="185" t="e">
        <f t="shared" ca="1" si="78"/>
        <v>#VALUE!</v>
      </c>
      <c r="S123" s="185" t="e">
        <f t="shared" ca="1" si="78"/>
        <v>#VALUE!</v>
      </c>
      <c r="T123" s="185" t="e">
        <f t="shared" ca="1" si="78"/>
        <v>#VALUE!</v>
      </c>
      <c r="U123" s="185" t="e">
        <f t="shared" ca="1" si="78"/>
        <v>#VALUE!</v>
      </c>
      <c r="V123" s="185" t="e">
        <f t="shared" ca="1" si="78"/>
        <v>#VALUE!</v>
      </c>
      <c r="W123" s="185" t="e">
        <f t="shared" ca="1" si="78"/>
        <v>#VALUE!</v>
      </c>
      <c r="X123" s="185" t="e">
        <f t="shared" ca="1" si="78"/>
        <v>#VALUE!</v>
      </c>
      <c r="Y123" s="185" t="e">
        <f t="shared" ca="1" si="78"/>
        <v>#VALUE!</v>
      </c>
      <c r="Z123" s="185" t="e">
        <f t="shared" ca="1" si="78"/>
        <v>#VALUE!</v>
      </c>
      <c r="AA123" s="185" t="e">
        <f t="shared" ca="1" si="79"/>
        <v>#VALUE!</v>
      </c>
      <c r="AB123" s="185" t="e">
        <f t="shared" ca="1" si="79"/>
        <v>#VALUE!</v>
      </c>
      <c r="AC123" s="185" t="e">
        <f t="shared" ca="1" si="79"/>
        <v>#VALUE!</v>
      </c>
      <c r="AD123" s="185" t="e">
        <f t="shared" ca="1" si="79"/>
        <v>#VALUE!</v>
      </c>
      <c r="AE123" s="185" t="e">
        <f t="shared" ca="1" si="79"/>
        <v>#VALUE!</v>
      </c>
      <c r="AF123" s="185" t="e">
        <f t="shared" ca="1" si="79"/>
        <v>#VALUE!</v>
      </c>
      <c r="AG123" s="185" t="e">
        <f t="shared" ca="1" si="79"/>
        <v>#VALUE!</v>
      </c>
      <c r="AH123" s="185" t="e">
        <f t="shared" ca="1" si="79"/>
        <v>#VALUE!</v>
      </c>
      <c r="AI123" s="185" t="e">
        <f t="shared" ca="1" si="79"/>
        <v>#VALUE!</v>
      </c>
      <c r="AJ123" s="185" t="e">
        <f t="shared" ca="1" si="79"/>
        <v>#VALUE!</v>
      </c>
      <c r="AK123" s="185" t="e">
        <f t="shared" ca="1" si="79"/>
        <v>#VALUE!</v>
      </c>
      <c r="AL123" s="185" t="e">
        <f t="shared" ca="1" si="79"/>
        <v>#VALUE!</v>
      </c>
      <c r="AM123" s="185" t="e">
        <f t="shared" ca="1" si="79"/>
        <v>#VALUE!</v>
      </c>
      <c r="AN123" s="185" t="e">
        <f t="shared" ca="1" si="79"/>
        <v>#VALUE!</v>
      </c>
      <c r="AO123" s="185" t="e">
        <f t="shared" ca="1" si="79"/>
        <v>#VALUE!</v>
      </c>
      <c r="AP123" s="185" t="e">
        <f t="shared" ca="1" si="79"/>
        <v>#VALUE!</v>
      </c>
    </row>
    <row r="124" spans="1:42">
      <c r="A124" s="57" t="str">
        <f>'[4]TS BYDem'!A57</f>
        <v>*</v>
      </c>
      <c r="B124" s="185" t="s">
        <v>288</v>
      </c>
      <c r="C124" s="185" t="s">
        <v>137</v>
      </c>
      <c r="D124" s="186" t="str">
        <f>'[4]TS BYDem'!D57</f>
        <v>IISP</v>
      </c>
      <c r="E124" s="185" t="s">
        <v>137</v>
      </c>
      <c r="F124" s="185" t="s">
        <v>137</v>
      </c>
      <c r="G124" s="185" t="s">
        <v>137</v>
      </c>
      <c r="H124" s="185" t="s">
        <v>137</v>
      </c>
      <c r="I124" s="185">
        <v>0</v>
      </c>
      <c r="J124" s="185" t="str">
        <f>INDEX('[4]TS BYDem'!$J$10:$J$203,MATCH(D124,'[4]TS BYDem'!$D$10:$D$203,0))</f>
        <v/>
      </c>
      <c r="K124" s="185" t="e">
        <f t="shared" ca="1" si="78"/>
        <v>#VALUE!</v>
      </c>
      <c r="L124" s="185" t="e">
        <f t="shared" ca="1" si="78"/>
        <v>#VALUE!</v>
      </c>
      <c r="M124" s="185" t="e">
        <f t="shared" ca="1" si="78"/>
        <v>#VALUE!</v>
      </c>
      <c r="N124" s="185" t="e">
        <f t="shared" ca="1" si="78"/>
        <v>#VALUE!</v>
      </c>
      <c r="O124" s="185" t="e">
        <f t="shared" ca="1" si="78"/>
        <v>#VALUE!</v>
      </c>
      <c r="P124" s="185" t="e">
        <f t="shared" ca="1" si="78"/>
        <v>#VALUE!</v>
      </c>
      <c r="Q124" s="185" t="e">
        <f t="shared" ca="1" si="78"/>
        <v>#VALUE!</v>
      </c>
      <c r="R124" s="185" t="e">
        <f t="shared" ca="1" si="78"/>
        <v>#VALUE!</v>
      </c>
      <c r="S124" s="185" t="e">
        <f t="shared" ca="1" si="78"/>
        <v>#VALUE!</v>
      </c>
      <c r="T124" s="185" t="e">
        <f t="shared" ca="1" si="78"/>
        <v>#VALUE!</v>
      </c>
      <c r="U124" s="185" t="e">
        <f t="shared" ca="1" si="78"/>
        <v>#VALUE!</v>
      </c>
      <c r="V124" s="185" t="e">
        <f t="shared" ca="1" si="78"/>
        <v>#VALUE!</v>
      </c>
      <c r="W124" s="185" t="e">
        <f t="shared" ca="1" si="78"/>
        <v>#VALUE!</v>
      </c>
      <c r="X124" s="185" t="e">
        <f t="shared" ca="1" si="78"/>
        <v>#VALUE!</v>
      </c>
      <c r="Y124" s="185" t="e">
        <f t="shared" ca="1" si="78"/>
        <v>#VALUE!</v>
      </c>
      <c r="Z124" s="185" t="e">
        <f t="shared" ca="1" si="78"/>
        <v>#VALUE!</v>
      </c>
      <c r="AA124" s="185" t="e">
        <f t="shared" ca="1" si="79"/>
        <v>#VALUE!</v>
      </c>
      <c r="AB124" s="185" t="e">
        <f t="shared" ca="1" si="79"/>
        <v>#VALUE!</v>
      </c>
      <c r="AC124" s="185" t="e">
        <f t="shared" ca="1" si="79"/>
        <v>#VALUE!</v>
      </c>
      <c r="AD124" s="185" t="e">
        <f t="shared" ca="1" si="79"/>
        <v>#VALUE!</v>
      </c>
      <c r="AE124" s="185" t="e">
        <f t="shared" ca="1" si="79"/>
        <v>#VALUE!</v>
      </c>
      <c r="AF124" s="185" t="e">
        <f t="shared" ca="1" si="79"/>
        <v>#VALUE!</v>
      </c>
      <c r="AG124" s="185" t="e">
        <f t="shared" ca="1" si="79"/>
        <v>#VALUE!</v>
      </c>
      <c r="AH124" s="185" t="e">
        <f t="shared" ca="1" si="79"/>
        <v>#VALUE!</v>
      </c>
      <c r="AI124" s="185" t="e">
        <f t="shared" ca="1" si="79"/>
        <v>#VALUE!</v>
      </c>
      <c r="AJ124" s="185" t="e">
        <f t="shared" ca="1" si="79"/>
        <v>#VALUE!</v>
      </c>
      <c r="AK124" s="185" t="e">
        <f t="shared" ca="1" si="79"/>
        <v>#VALUE!</v>
      </c>
      <c r="AL124" s="185" t="e">
        <f t="shared" ca="1" si="79"/>
        <v>#VALUE!</v>
      </c>
      <c r="AM124" s="185" t="e">
        <f t="shared" ca="1" si="79"/>
        <v>#VALUE!</v>
      </c>
      <c r="AN124" s="185" t="e">
        <f t="shared" ca="1" si="79"/>
        <v>#VALUE!</v>
      </c>
      <c r="AO124" s="185" t="e">
        <f t="shared" ca="1" si="79"/>
        <v>#VALUE!</v>
      </c>
      <c r="AP124" s="185" t="e">
        <f t="shared" ca="1" si="79"/>
        <v>#VALUE!</v>
      </c>
    </row>
    <row r="125" spans="1:42">
      <c r="A125" s="57" t="str">
        <f>'[4]TS BYDem'!A58</f>
        <v>*</v>
      </c>
      <c r="B125" s="185" t="s">
        <v>288</v>
      </c>
      <c r="C125" s="185" t="s">
        <v>137</v>
      </c>
      <c r="D125" s="186" t="str">
        <f>'[4]TS BYDem'!D58</f>
        <v>IISF</v>
      </c>
      <c r="E125" s="185" t="s">
        <v>137</v>
      </c>
      <c r="F125" s="185" t="s">
        <v>137</v>
      </c>
      <c r="G125" s="185" t="s">
        <v>137</v>
      </c>
      <c r="H125" s="185" t="s">
        <v>137</v>
      </c>
      <c r="I125" s="185">
        <v>0</v>
      </c>
      <c r="J125" s="185" t="str">
        <f>INDEX('[4]TS BYDem'!$J$10:$J$203,MATCH(D125,'[4]TS BYDem'!$D$10:$D$203,0))</f>
        <v/>
      </c>
      <c r="K125" s="185" t="e">
        <f t="shared" ca="1" si="78"/>
        <v>#VALUE!</v>
      </c>
      <c r="L125" s="185" t="e">
        <f t="shared" ca="1" si="78"/>
        <v>#VALUE!</v>
      </c>
      <c r="M125" s="185" t="e">
        <f t="shared" ca="1" si="78"/>
        <v>#VALUE!</v>
      </c>
      <c r="N125" s="185" t="e">
        <f t="shared" ca="1" si="78"/>
        <v>#VALUE!</v>
      </c>
      <c r="O125" s="185" t="e">
        <f t="shared" ca="1" si="78"/>
        <v>#VALUE!</v>
      </c>
      <c r="P125" s="185" t="e">
        <f t="shared" ca="1" si="78"/>
        <v>#VALUE!</v>
      </c>
      <c r="Q125" s="185" t="e">
        <f t="shared" ca="1" si="78"/>
        <v>#VALUE!</v>
      </c>
      <c r="R125" s="185" t="e">
        <f t="shared" ca="1" si="78"/>
        <v>#VALUE!</v>
      </c>
      <c r="S125" s="185" t="e">
        <f t="shared" ca="1" si="78"/>
        <v>#VALUE!</v>
      </c>
      <c r="T125" s="185" t="e">
        <f t="shared" ca="1" si="78"/>
        <v>#VALUE!</v>
      </c>
      <c r="U125" s="185" t="e">
        <f t="shared" ca="1" si="78"/>
        <v>#VALUE!</v>
      </c>
      <c r="V125" s="185" t="e">
        <f t="shared" ca="1" si="78"/>
        <v>#VALUE!</v>
      </c>
      <c r="W125" s="185" t="e">
        <f t="shared" ca="1" si="78"/>
        <v>#VALUE!</v>
      </c>
      <c r="X125" s="185" t="e">
        <f t="shared" ca="1" si="78"/>
        <v>#VALUE!</v>
      </c>
      <c r="Y125" s="185" t="e">
        <f t="shared" ca="1" si="78"/>
        <v>#VALUE!</v>
      </c>
      <c r="Z125" s="185" t="e">
        <f t="shared" ca="1" si="78"/>
        <v>#VALUE!</v>
      </c>
      <c r="AA125" s="185" t="e">
        <f t="shared" ca="1" si="79"/>
        <v>#VALUE!</v>
      </c>
      <c r="AB125" s="185" t="e">
        <f t="shared" ca="1" si="79"/>
        <v>#VALUE!</v>
      </c>
      <c r="AC125" s="185" t="e">
        <f t="shared" ca="1" si="79"/>
        <v>#VALUE!</v>
      </c>
      <c r="AD125" s="185" t="e">
        <f t="shared" ca="1" si="79"/>
        <v>#VALUE!</v>
      </c>
      <c r="AE125" s="185" t="e">
        <f t="shared" ca="1" si="79"/>
        <v>#VALUE!</v>
      </c>
      <c r="AF125" s="185" t="e">
        <f t="shared" ca="1" si="79"/>
        <v>#VALUE!</v>
      </c>
      <c r="AG125" s="185" t="e">
        <f t="shared" ca="1" si="79"/>
        <v>#VALUE!</v>
      </c>
      <c r="AH125" s="185" t="e">
        <f t="shared" ca="1" si="79"/>
        <v>#VALUE!</v>
      </c>
      <c r="AI125" s="185" t="e">
        <f t="shared" ca="1" si="79"/>
        <v>#VALUE!</v>
      </c>
      <c r="AJ125" s="185" t="e">
        <f t="shared" ca="1" si="79"/>
        <v>#VALUE!</v>
      </c>
      <c r="AK125" s="185" t="e">
        <f t="shared" ca="1" si="79"/>
        <v>#VALUE!</v>
      </c>
      <c r="AL125" s="185" t="e">
        <f t="shared" ca="1" si="79"/>
        <v>#VALUE!</v>
      </c>
      <c r="AM125" s="185" t="e">
        <f t="shared" ca="1" si="79"/>
        <v>#VALUE!</v>
      </c>
      <c r="AN125" s="185" t="e">
        <f t="shared" ca="1" si="79"/>
        <v>#VALUE!</v>
      </c>
      <c r="AO125" s="185" t="e">
        <f t="shared" ca="1" si="79"/>
        <v>#VALUE!</v>
      </c>
      <c r="AP125" s="185" t="e">
        <f t="shared" ca="1" si="79"/>
        <v>#VALUE!</v>
      </c>
    </row>
    <row r="126" spans="1:42">
      <c r="A126" s="57" t="str">
        <f>'[4]TS BYDem'!A59</f>
        <v>*</v>
      </c>
      <c r="B126" s="185" t="s">
        <v>288</v>
      </c>
      <c r="C126" s="185" t="s">
        <v>137</v>
      </c>
      <c r="D126" s="186" t="str">
        <f>'[4]TS BYDem'!D59</f>
        <v>IISO</v>
      </c>
      <c r="E126" s="185" t="s">
        <v>137</v>
      </c>
      <c r="F126" s="185" t="s">
        <v>137</v>
      </c>
      <c r="G126" s="185" t="s">
        <v>137</v>
      </c>
      <c r="H126" s="185" t="s">
        <v>137</v>
      </c>
      <c r="I126" s="185">
        <v>0</v>
      </c>
      <c r="J126" s="185" t="str">
        <f>INDEX('[4]TS BYDem'!$J$10:$J$203,MATCH(D126,'[4]TS BYDem'!$D$10:$D$203,0))</f>
        <v/>
      </c>
      <c r="K126" s="185" t="e">
        <f t="shared" ca="1" si="78"/>
        <v>#VALUE!</v>
      </c>
      <c r="L126" s="185" t="e">
        <f t="shared" ca="1" si="78"/>
        <v>#VALUE!</v>
      </c>
      <c r="M126" s="185" t="e">
        <f t="shared" ca="1" si="78"/>
        <v>#VALUE!</v>
      </c>
      <c r="N126" s="185" t="e">
        <f t="shared" ca="1" si="78"/>
        <v>#VALUE!</v>
      </c>
      <c r="O126" s="185" t="e">
        <f t="shared" ca="1" si="78"/>
        <v>#VALUE!</v>
      </c>
      <c r="P126" s="185" t="e">
        <f t="shared" ca="1" si="78"/>
        <v>#VALUE!</v>
      </c>
      <c r="Q126" s="185" t="e">
        <f t="shared" ca="1" si="78"/>
        <v>#VALUE!</v>
      </c>
      <c r="R126" s="185" t="e">
        <f t="shared" ca="1" si="78"/>
        <v>#VALUE!</v>
      </c>
      <c r="S126" s="185" t="e">
        <f t="shared" ca="1" si="78"/>
        <v>#VALUE!</v>
      </c>
      <c r="T126" s="185" t="e">
        <f t="shared" ca="1" si="78"/>
        <v>#VALUE!</v>
      </c>
      <c r="U126" s="185" t="e">
        <f t="shared" ca="1" si="78"/>
        <v>#VALUE!</v>
      </c>
      <c r="V126" s="185" t="e">
        <f t="shared" ca="1" si="78"/>
        <v>#VALUE!</v>
      </c>
      <c r="W126" s="185" t="e">
        <f t="shared" ca="1" si="78"/>
        <v>#VALUE!</v>
      </c>
      <c r="X126" s="185" t="e">
        <f t="shared" ca="1" si="78"/>
        <v>#VALUE!</v>
      </c>
      <c r="Y126" s="185" t="e">
        <f t="shared" ca="1" si="78"/>
        <v>#VALUE!</v>
      </c>
      <c r="Z126" s="185" t="e">
        <f t="shared" ca="1" si="78"/>
        <v>#VALUE!</v>
      </c>
      <c r="AA126" s="185" t="e">
        <f t="shared" ca="1" si="79"/>
        <v>#VALUE!</v>
      </c>
      <c r="AB126" s="185" t="e">
        <f t="shared" ca="1" si="79"/>
        <v>#VALUE!</v>
      </c>
      <c r="AC126" s="185" t="e">
        <f t="shared" ca="1" si="79"/>
        <v>#VALUE!</v>
      </c>
      <c r="AD126" s="185" t="e">
        <f t="shared" ca="1" si="79"/>
        <v>#VALUE!</v>
      </c>
      <c r="AE126" s="185" t="e">
        <f t="shared" ca="1" si="79"/>
        <v>#VALUE!</v>
      </c>
      <c r="AF126" s="185" t="e">
        <f t="shared" ca="1" si="79"/>
        <v>#VALUE!</v>
      </c>
      <c r="AG126" s="185" t="e">
        <f t="shared" ca="1" si="79"/>
        <v>#VALUE!</v>
      </c>
      <c r="AH126" s="185" t="e">
        <f t="shared" ca="1" si="79"/>
        <v>#VALUE!</v>
      </c>
      <c r="AI126" s="185" t="e">
        <f t="shared" ca="1" si="79"/>
        <v>#VALUE!</v>
      </c>
      <c r="AJ126" s="185" t="e">
        <f t="shared" ca="1" si="79"/>
        <v>#VALUE!</v>
      </c>
      <c r="AK126" s="185" t="e">
        <f t="shared" ca="1" si="79"/>
        <v>#VALUE!</v>
      </c>
      <c r="AL126" s="185" t="e">
        <f t="shared" ca="1" si="79"/>
        <v>#VALUE!</v>
      </c>
      <c r="AM126" s="185" t="e">
        <f t="shared" ca="1" si="79"/>
        <v>#VALUE!</v>
      </c>
      <c r="AN126" s="185" t="e">
        <f t="shared" ca="1" si="79"/>
        <v>#VALUE!</v>
      </c>
      <c r="AO126" s="185" t="e">
        <f t="shared" ca="1" si="79"/>
        <v>#VALUE!</v>
      </c>
      <c r="AP126" s="185" t="e">
        <f t="shared" ca="1" si="79"/>
        <v>#VALUE!</v>
      </c>
    </row>
    <row r="127" spans="1:42">
      <c r="A127" s="57" t="str">
        <f>'[4]TS BYDem'!A60</f>
        <v>*</v>
      </c>
      <c r="B127" s="185" t="s">
        <v>288</v>
      </c>
      <c r="C127" s="185" t="s">
        <v>137</v>
      </c>
      <c r="D127" s="186" t="str">
        <f>'[4]TS BYDem'!D60</f>
        <v>IISE</v>
      </c>
      <c r="E127" s="185" t="s">
        <v>137</v>
      </c>
      <c r="F127" s="185" t="s">
        <v>137</v>
      </c>
      <c r="G127" s="185" t="s">
        <v>137</v>
      </c>
      <c r="H127" s="185" t="s">
        <v>137</v>
      </c>
      <c r="I127" s="185">
        <v>0</v>
      </c>
      <c r="J127" s="185" t="str">
        <f>INDEX('[4]TS BYDem'!$J$10:$J$203,MATCH(D127,'[4]TS BYDem'!$D$10:$D$203,0))</f>
        <v/>
      </c>
      <c r="K127" s="185" t="e">
        <f t="shared" ca="1" si="78"/>
        <v>#VALUE!</v>
      </c>
      <c r="L127" s="185" t="e">
        <f t="shared" ca="1" si="78"/>
        <v>#VALUE!</v>
      </c>
      <c r="M127" s="185" t="e">
        <f t="shared" ca="1" si="78"/>
        <v>#VALUE!</v>
      </c>
      <c r="N127" s="185" t="e">
        <f t="shared" ca="1" si="78"/>
        <v>#VALUE!</v>
      </c>
      <c r="O127" s="185" t="e">
        <f t="shared" ca="1" si="78"/>
        <v>#VALUE!</v>
      </c>
      <c r="P127" s="185" t="e">
        <f t="shared" ca="1" si="78"/>
        <v>#VALUE!</v>
      </c>
      <c r="Q127" s="185" t="e">
        <f t="shared" ca="1" si="78"/>
        <v>#VALUE!</v>
      </c>
      <c r="R127" s="185" t="e">
        <f t="shared" ca="1" si="78"/>
        <v>#VALUE!</v>
      </c>
      <c r="S127" s="185" t="e">
        <f t="shared" ca="1" si="78"/>
        <v>#VALUE!</v>
      </c>
      <c r="T127" s="185" t="e">
        <f t="shared" ca="1" si="78"/>
        <v>#VALUE!</v>
      </c>
      <c r="U127" s="185" t="e">
        <f t="shared" ca="1" si="78"/>
        <v>#VALUE!</v>
      </c>
      <c r="V127" s="185" t="e">
        <f t="shared" ca="1" si="78"/>
        <v>#VALUE!</v>
      </c>
      <c r="W127" s="185" t="e">
        <f t="shared" ca="1" si="78"/>
        <v>#VALUE!</v>
      </c>
      <c r="X127" s="185" t="e">
        <f t="shared" ca="1" si="78"/>
        <v>#VALUE!</v>
      </c>
      <c r="Y127" s="185" t="e">
        <f t="shared" ca="1" si="78"/>
        <v>#VALUE!</v>
      </c>
      <c r="Z127" s="185" t="e">
        <f t="shared" ca="1" si="78"/>
        <v>#VALUE!</v>
      </c>
      <c r="AA127" s="185" t="e">
        <f t="shared" ca="1" si="79"/>
        <v>#VALUE!</v>
      </c>
      <c r="AB127" s="185" t="e">
        <f t="shared" ca="1" si="79"/>
        <v>#VALUE!</v>
      </c>
      <c r="AC127" s="185" t="e">
        <f t="shared" ca="1" si="79"/>
        <v>#VALUE!</v>
      </c>
      <c r="AD127" s="185" t="e">
        <f t="shared" ca="1" si="79"/>
        <v>#VALUE!</v>
      </c>
      <c r="AE127" s="185" t="e">
        <f t="shared" ca="1" si="79"/>
        <v>#VALUE!</v>
      </c>
      <c r="AF127" s="185" t="e">
        <f t="shared" ca="1" si="79"/>
        <v>#VALUE!</v>
      </c>
      <c r="AG127" s="185" t="e">
        <f t="shared" ca="1" si="79"/>
        <v>#VALUE!</v>
      </c>
      <c r="AH127" s="185" t="e">
        <f t="shared" ca="1" si="79"/>
        <v>#VALUE!</v>
      </c>
      <c r="AI127" s="185" t="e">
        <f t="shared" ca="1" si="79"/>
        <v>#VALUE!</v>
      </c>
      <c r="AJ127" s="185" t="e">
        <f t="shared" ca="1" si="79"/>
        <v>#VALUE!</v>
      </c>
      <c r="AK127" s="185" t="e">
        <f t="shared" ca="1" si="79"/>
        <v>#VALUE!</v>
      </c>
      <c r="AL127" s="185" t="e">
        <f t="shared" ca="1" si="79"/>
        <v>#VALUE!</v>
      </c>
      <c r="AM127" s="185" t="e">
        <f t="shared" ca="1" si="79"/>
        <v>#VALUE!</v>
      </c>
      <c r="AN127" s="185" t="e">
        <f t="shared" ca="1" si="79"/>
        <v>#VALUE!</v>
      </c>
      <c r="AO127" s="185" t="e">
        <f t="shared" ca="1" si="79"/>
        <v>#VALUE!</v>
      </c>
      <c r="AP127" s="185" t="e">
        <f t="shared" ca="1" si="79"/>
        <v>#VALUE!</v>
      </c>
    </row>
    <row r="128" spans="1:42">
      <c r="A128" s="57" t="str">
        <f>'[4]TS BYDem'!A61</f>
        <v>*</v>
      </c>
      <c r="B128" s="185" t="s">
        <v>288</v>
      </c>
      <c r="C128" s="185" t="s">
        <v>137</v>
      </c>
      <c r="D128" s="186" t="str">
        <f>'[4]TS BYDem'!D61</f>
        <v xml:space="preserve"> </v>
      </c>
      <c r="E128" s="185" t="s">
        <v>137</v>
      </c>
      <c r="F128" s="185" t="s">
        <v>137</v>
      </c>
      <c r="G128" s="185" t="s">
        <v>137</v>
      </c>
      <c r="H128" s="185" t="s">
        <v>137</v>
      </c>
      <c r="I128" s="185">
        <v>0</v>
      </c>
      <c r="J128" s="185" t="str">
        <f>INDEX('[4]TS BYDem'!$J$10:$J$203,MATCH(D128,'[4]TS BYDem'!$D$10:$D$203,0))</f>
        <v/>
      </c>
      <c r="K128" s="185" t="e">
        <f t="shared" ca="1" si="78"/>
        <v>#VALUE!</v>
      </c>
      <c r="L128" s="185" t="e">
        <f t="shared" ca="1" si="78"/>
        <v>#VALUE!</v>
      </c>
      <c r="M128" s="185" t="e">
        <f t="shared" ca="1" si="78"/>
        <v>#VALUE!</v>
      </c>
      <c r="N128" s="185" t="e">
        <f t="shared" ca="1" si="78"/>
        <v>#VALUE!</v>
      </c>
      <c r="O128" s="185" t="e">
        <f t="shared" ca="1" si="78"/>
        <v>#VALUE!</v>
      </c>
      <c r="P128" s="185" t="e">
        <f t="shared" ca="1" si="78"/>
        <v>#VALUE!</v>
      </c>
      <c r="Q128" s="185" t="e">
        <f t="shared" ca="1" si="78"/>
        <v>#VALUE!</v>
      </c>
      <c r="R128" s="185" t="e">
        <f t="shared" ca="1" si="78"/>
        <v>#VALUE!</v>
      </c>
      <c r="S128" s="185" t="e">
        <f t="shared" ca="1" si="78"/>
        <v>#VALUE!</v>
      </c>
      <c r="T128" s="185" t="e">
        <f t="shared" ca="1" si="78"/>
        <v>#VALUE!</v>
      </c>
      <c r="U128" s="185" t="e">
        <f t="shared" ca="1" si="78"/>
        <v>#VALUE!</v>
      </c>
      <c r="V128" s="185" t="e">
        <f t="shared" ca="1" si="78"/>
        <v>#VALUE!</v>
      </c>
      <c r="W128" s="185" t="e">
        <f t="shared" ca="1" si="78"/>
        <v>#VALUE!</v>
      </c>
      <c r="X128" s="185" t="e">
        <f t="shared" ca="1" si="78"/>
        <v>#VALUE!</v>
      </c>
      <c r="Y128" s="185" t="e">
        <f t="shared" ca="1" si="78"/>
        <v>#VALUE!</v>
      </c>
      <c r="Z128" s="185" t="e">
        <f t="shared" ca="1" si="78"/>
        <v>#VALUE!</v>
      </c>
      <c r="AA128" s="185" t="e">
        <f t="shared" ca="1" si="79"/>
        <v>#VALUE!</v>
      </c>
      <c r="AB128" s="185" t="e">
        <f t="shared" ca="1" si="79"/>
        <v>#VALUE!</v>
      </c>
      <c r="AC128" s="185" t="e">
        <f t="shared" ca="1" si="79"/>
        <v>#VALUE!</v>
      </c>
      <c r="AD128" s="185" t="e">
        <f t="shared" ca="1" si="79"/>
        <v>#VALUE!</v>
      </c>
      <c r="AE128" s="185" t="e">
        <f t="shared" ca="1" si="79"/>
        <v>#VALUE!</v>
      </c>
      <c r="AF128" s="185" t="e">
        <f t="shared" ca="1" si="79"/>
        <v>#VALUE!</v>
      </c>
      <c r="AG128" s="185" t="e">
        <f t="shared" ca="1" si="79"/>
        <v>#VALUE!</v>
      </c>
      <c r="AH128" s="185" t="e">
        <f t="shared" ca="1" si="79"/>
        <v>#VALUE!</v>
      </c>
      <c r="AI128" s="185" t="e">
        <f t="shared" ca="1" si="79"/>
        <v>#VALUE!</v>
      </c>
      <c r="AJ128" s="185" t="e">
        <f t="shared" ca="1" si="79"/>
        <v>#VALUE!</v>
      </c>
      <c r="AK128" s="185" t="e">
        <f t="shared" ca="1" si="79"/>
        <v>#VALUE!</v>
      </c>
      <c r="AL128" s="185" t="e">
        <f t="shared" ca="1" si="79"/>
        <v>#VALUE!</v>
      </c>
      <c r="AM128" s="185" t="e">
        <f t="shared" ca="1" si="79"/>
        <v>#VALUE!</v>
      </c>
      <c r="AN128" s="185" t="e">
        <f t="shared" ca="1" si="79"/>
        <v>#VALUE!</v>
      </c>
      <c r="AO128" s="185" t="e">
        <f t="shared" ca="1" si="79"/>
        <v>#VALUE!</v>
      </c>
      <c r="AP128" s="185" t="e">
        <f t="shared" ca="1" si="79"/>
        <v>#VALUE!</v>
      </c>
    </row>
    <row r="129" spans="1:42">
      <c r="A129" s="57" t="str">
        <f>'[4]TS BYDem'!A62</f>
        <v>*</v>
      </c>
      <c r="B129" s="185" t="s">
        <v>288</v>
      </c>
      <c r="C129" s="185" t="s">
        <v>137</v>
      </c>
      <c r="D129" s="186" t="str">
        <f>'[4]TS BYDem'!D62</f>
        <v>IISS</v>
      </c>
      <c r="E129" s="185" t="s">
        <v>137</v>
      </c>
      <c r="F129" s="185" t="s">
        <v>137</v>
      </c>
      <c r="G129" s="185" t="s">
        <v>137</v>
      </c>
      <c r="H129" s="185" t="s">
        <v>137</v>
      </c>
      <c r="I129" s="185">
        <v>0</v>
      </c>
      <c r="J129" s="185" t="str">
        <f>INDEX('[4]TS BYDem'!$J$10:$J$203,MATCH(D129,'[4]TS BYDem'!$D$10:$D$203,0))</f>
        <v/>
      </c>
      <c r="K129" s="185" t="e">
        <f t="shared" ca="1" si="78"/>
        <v>#VALUE!</v>
      </c>
      <c r="L129" s="185" t="e">
        <f t="shared" ca="1" si="78"/>
        <v>#VALUE!</v>
      </c>
      <c r="M129" s="185" t="e">
        <f t="shared" ca="1" si="78"/>
        <v>#VALUE!</v>
      </c>
      <c r="N129" s="185" t="e">
        <f t="shared" ca="1" si="78"/>
        <v>#VALUE!</v>
      </c>
      <c r="O129" s="185" t="e">
        <f t="shared" ca="1" si="78"/>
        <v>#VALUE!</v>
      </c>
      <c r="P129" s="185" t="e">
        <f t="shared" ca="1" si="78"/>
        <v>#VALUE!</v>
      </c>
      <c r="Q129" s="185" t="e">
        <f t="shared" ca="1" si="78"/>
        <v>#VALUE!</v>
      </c>
      <c r="R129" s="185" t="e">
        <f t="shared" ca="1" si="78"/>
        <v>#VALUE!</v>
      </c>
      <c r="S129" s="185" t="e">
        <f t="shared" ca="1" si="78"/>
        <v>#VALUE!</v>
      </c>
      <c r="T129" s="185" t="e">
        <f t="shared" ca="1" si="78"/>
        <v>#VALUE!</v>
      </c>
      <c r="U129" s="185" t="e">
        <f t="shared" ca="1" si="78"/>
        <v>#VALUE!</v>
      </c>
      <c r="V129" s="185" t="e">
        <f t="shared" ca="1" si="78"/>
        <v>#VALUE!</v>
      </c>
      <c r="W129" s="185" t="e">
        <f t="shared" ca="1" si="78"/>
        <v>#VALUE!</v>
      </c>
      <c r="X129" s="185" t="e">
        <f t="shared" ca="1" si="78"/>
        <v>#VALUE!</v>
      </c>
      <c r="Y129" s="185" t="e">
        <f t="shared" ca="1" si="78"/>
        <v>#VALUE!</v>
      </c>
      <c r="Z129" s="185" t="e">
        <f t="shared" ca="1" si="78"/>
        <v>#VALUE!</v>
      </c>
      <c r="AA129" s="185" t="e">
        <f t="shared" ca="1" si="79"/>
        <v>#VALUE!</v>
      </c>
      <c r="AB129" s="185" t="e">
        <f t="shared" ca="1" si="79"/>
        <v>#VALUE!</v>
      </c>
      <c r="AC129" s="185" t="e">
        <f t="shared" ca="1" si="79"/>
        <v>#VALUE!</v>
      </c>
      <c r="AD129" s="185" t="e">
        <f t="shared" ca="1" si="79"/>
        <v>#VALUE!</v>
      </c>
      <c r="AE129" s="185" t="e">
        <f t="shared" ca="1" si="79"/>
        <v>#VALUE!</v>
      </c>
      <c r="AF129" s="185" t="e">
        <f t="shared" ca="1" si="79"/>
        <v>#VALUE!</v>
      </c>
      <c r="AG129" s="185" t="e">
        <f t="shared" ca="1" si="79"/>
        <v>#VALUE!</v>
      </c>
      <c r="AH129" s="185" t="e">
        <f t="shared" ca="1" si="79"/>
        <v>#VALUE!</v>
      </c>
      <c r="AI129" s="185" t="e">
        <f t="shared" ca="1" si="79"/>
        <v>#VALUE!</v>
      </c>
      <c r="AJ129" s="185" t="e">
        <f t="shared" ca="1" si="79"/>
        <v>#VALUE!</v>
      </c>
      <c r="AK129" s="185" t="e">
        <f t="shared" ca="1" si="79"/>
        <v>#VALUE!</v>
      </c>
      <c r="AL129" s="185" t="e">
        <f t="shared" ca="1" si="79"/>
        <v>#VALUE!</v>
      </c>
      <c r="AM129" s="185" t="e">
        <f t="shared" ca="1" si="79"/>
        <v>#VALUE!</v>
      </c>
      <c r="AN129" s="185" t="e">
        <f t="shared" ca="1" si="79"/>
        <v>#VALUE!</v>
      </c>
      <c r="AO129" s="185" t="e">
        <f t="shared" ca="1" si="79"/>
        <v>#VALUE!</v>
      </c>
      <c r="AP129" s="185" t="e">
        <f t="shared" ca="1" si="79"/>
        <v>#VALUE!</v>
      </c>
    </row>
    <row r="130" spans="1:42">
      <c r="A130" s="57" t="str">
        <f>'[4]TS BYDem'!A63</f>
        <v>*</v>
      </c>
      <c r="B130" s="185" t="s">
        <v>288</v>
      </c>
      <c r="C130" s="185" t="s">
        <v>137</v>
      </c>
      <c r="D130" s="186" t="str">
        <f>'[4]TS BYDem'!D63</f>
        <v>IISS</v>
      </c>
      <c r="E130" s="185" t="s">
        <v>137</v>
      </c>
      <c r="F130" s="185" t="s">
        <v>137</v>
      </c>
      <c r="G130" s="185" t="s">
        <v>137</v>
      </c>
      <c r="H130" s="185" t="s">
        <v>137</v>
      </c>
      <c r="I130" s="185">
        <v>0</v>
      </c>
      <c r="J130" s="185" t="str">
        <f>INDEX('[4]TS BYDem'!$J$10:$J$203,MATCH(D130,'[4]TS BYDem'!$D$10:$D$203,0))</f>
        <v/>
      </c>
      <c r="K130" s="185" t="e">
        <f t="shared" ca="1" si="78"/>
        <v>#VALUE!</v>
      </c>
      <c r="L130" s="185" t="e">
        <f t="shared" ca="1" si="78"/>
        <v>#VALUE!</v>
      </c>
      <c r="M130" s="185" t="e">
        <f t="shared" ca="1" si="78"/>
        <v>#VALUE!</v>
      </c>
      <c r="N130" s="185" t="e">
        <f t="shared" ca="1" si="78"/>
        <v>#VALUE!</v>
      </c>
      <c r="O130" s="185" t="e">
        <f t="shared" ca="1" si="78"/>
        <v>#VALUE!</v>
      </c>
      <c r="P130" s="185" t="e">
        <f t="shared" ca="1" si="78"/>
        <v>#VALUE!</v>
      </c>
      <c r="Q130" s="185" t="e">
        <f t="shared" ca="1" si="78"/>
        <v>#VALUE!</v>
      </c>
      <c r="R130" s="185" t="e">
        <f t="shared" ca="1" si="78"/>
        <v>#VALUE!</v>
      </c>
      <c r="S130" s="185" t="e">
        <f t="shared" ca="1" si="78"/>
        <v>#VALUE!</v>
      </c>
      <c r="T130" s="185" t="e">
        <f t="shared" ca="1" si="78"/>
        <v>#VALUE!</v>
      </c>
      <c r="U130" s="185" t="e">
        <f t="shared" ca="1" si="78"/>
        <v>#VALUE!</v>
      </c>
      <c r="V130" s="185" t="e">
        <f t="shared" ca="1" si="78"/>
        <v>#VALUE!</v>
      </c>
      <c r="W130" s="185" t="e">
        <f t="shared" ca="1" si="78"/>
        <v>#VALUE!</v>
      </c>
      <c r="X130" s="185" t="e">
        <f t="shared" ca="1" si="78"/>
        <v>#VALUE!</v>
      </c>
      <c r="Y130" s="185" t="e">
        <f t="shared" ca="1" si="78"/>
        <v>#VALUE!</v>
      </c>
      <c r="Z130" s="185" t="e">
        <f t="shared" ca="1" si="78"/>
        <v>#VALUE!</v>
      </c>
      <c r="AA130" s="185" t="e">
        <f t="shared" ca="1" si="79"/>
        <v>#VALUE!</v>
      </c>
      <c r="AB130" s="185" t="e">
        <f t="shared" ca="1" si="79"/>
        <v>#VALUE!</v>
      </c>
      <c r="AC130" s="185" t="e">
        <f t="shared" ca="1" si="79"/>
        <v>#VALUE!</v>
      </c>
      <c r="AD130" s="185" t="e">
        <f t="shared" ca="1" si="79"/>
        <v>#VALUE!</v>
      </c>
      <c r="AE130" s="185" t="e">
        <f t="shared" ca="1" si="79"/>
        <v>#VALUE!</v>
      </c>
      <c r="AF130" s="185" t="e">
        <f t="shared" ca="1" si="79"/>
        <v>#VALUE!</v>
      </c>
      <c r="AG130" s="185" t="e">
        <f t="shared" ca="1" si="79"/>
        <v>#VALUE!</v>
      </c>
      <c r="AH130" s="185" t="e">
        <f t="shared" ca="1" si="79"/>
        <v>#VALUE!</v>
      </c>
      <c r="AI130" s="185" t="e">
        <f t="shared" ca="1" si="79"/>
        <v>#VALUE!</v>
      </c>
      <c r="AJ130" s="185" t="e">
        <f t="shared" ca="1" si="79"/>
        <v>#VALUE!</v>
      </c>
      <c r="AK130" s="185" t="e">
        <f t="shared" ca="1" si="79"/>
        <v>#VALUE!</v>
      </c>
      <c r="AL130" s="185" t="e">
        <f t="shared" ca="1" si="79"/>
        <v>#VALUE!</v>
      </c>
      <c r="AM130" s="185" t="e">
        <f t="shared" ca="1" si="79"/>
        <v>#VALUE!</v>
      </c>
      <c r="AN130" s="185" t="e">
        <f t="shared" ca="1" si="79"/>
        <v>#VALUE!</v>
      </c>
      <c r="AO130" s="185" t="e">
        <f t="shared" ca="1" si="79"/>
        <v>#VALUE!</v>
      </c>
      <c r="AP130" s="185" t="e">
        <f t="shared" ca="1" si="79"/>
        <v>#VALUE!</v>
      </c>
    </row>
    <row r="131" spans="1:42">
      <c r="A131" s="57" t="str">
        <f>'[4]TS BYDem'!A64</f>
        <v>*</v>
      </c>
      <c r="B131" s="185" t="s">
        <v>288</v>
      </c>
      <c r="C131" s="185" t="s">
        <v>137</v>
      </c>
      <c r="D131" s="186" t="str">
        <f>'[4]TS BYDem'!D64</f>
        <v>IISS</v>
      </c>
      <c r="E131" s="185" t="s">
        <v>137</v>
      </c>
      <c r="F131" s="185" t="s">
        <v>137</v>
      </c>
      <c r="G131" s="185" t="s">
        <v>137</v>
      </c>
      <c r="H131" s="185" t="s">
        <v>137</v>
      </c>
      <c r="I131" s="185">
        <v>0</v>
      </c>
      <c r="J131" s="185" t="str">
        <f>INDEX('[4]TS BYDem'!$J$10:$J$203,MATCH(D131,'[4]TS BYDem'!$D$10:$D$203,0))</f>
        <v/>
      </c>
      <c r="K131" s="185" t="e">
        <f t="shared" ca="1" si="78"/>
        <v>#VALUE!</v>
      </c>
      <c r="L131" s="185" t="e">
        <f t="shared" ca="1" si="78"/>
        <v>#VALUE!</v>
      </c>
      <c r="M131" s="185" t="e">
        <f t="shared" ca="1" si="78"/>
        <v>#VALUE!</v>
      </c>
      <c r="N131" s="185" t="e">
        <f t="shared" ca="1" si="78"/>
        <v>#VALUE!</v>
      </c>
      <c r="O131" s="185" t="e">
        <f t="shared" ca="1" si="78"/>
        <v>#VALUE!</v>
      </c>
      <c r="P131" s="185" t="e">
        <f t="shared" ca="1" si="78"/>
        <v>#VALUE!</v>
      </c>
      <c r="Q131" s="185" t="e">
        <f t="shared" ca="1" si="78"/>
        <v>#VALUE!</v>
      </c>
      <c r="R131" s="185" t="e">
        <f t="shared" ca="1" si="78"/>
        <v>#VALUE!</v>
      </c>
      <c r="S131" s="185" t="e">
        <f t="shared" ca="1" si="78"/>
        <v>#VALUE!</v>
      </c>
      <c r="T131" s="185" t="e">
        <f t="shared" ca="1" si="78"/>
        <v>#VALUE!</v>
      </c>
      <c r="U131" s="185" t="e">
        <f t="shared" ca="1" si="78"/>
        <v>#VALUE!</v>
      </c>
      <c r="V131" s="185" t="e">
        <f t="shared" ca="1" si="78"/>
        <v>#VALUE!</v>
      </c>
      <c r="W131" s="185" t="e">
        <f t="shared" ca="1" si="78"/>
        <v>#VALUE!</v>
      </c>
      <c r="X131" s="185" t="e">
        <f t="shared" ca="1" si="78"/>
        <v>#VALUE!</v>
      </c>
      <c r="Y131" s="185" t="e">
        <f t="shared" ca="1" si="78"/>
        <v>#VALUE!</v>
      </c>
      <c r="Z131" s="185" t="e">
        <f t="shared" ca="1" si="78"/>
        <v>#VALUE!</v>
      </c>
      <c r="AA131" s="185" t="e">
        <f t="shared" ca="1" si="79"/>
        <v>#VALUE!</v>
      </c>
      <c r="AB131" s="185" t="e">
        <f t="shared" ca="1" si="79"/>
        <v>#VALUE!</v>
      </c>
      <c r="AC131" s="185" t="e">
        <f t="shared" ca="1" si="79"/>
        <v>#VALUE!</v>
      </c>
      <c r="AD131" s="185" t="e">
        <f t="shared" ca="1" si="79"/>
        <v>#VALUE!</v>
      </c>
      <c r="AE131" s="185" t="e">
        <f t="shared" ca="1" si="79"/>
        <v>#VALUE!</v>
      </c>
      <c r="AF131" s="185" t="e">
        <f t="shared" ca="1" si="79"/>
        <v>#VALUE!</v>
      </c>
      <c r="AG131" s="185" t="e">
        <f t="shared" ca="1" si="79"/>
        <v>#VALUE!</v>
      </c>
      <c r="AH131" s="185" t="e">
        <f t="shared" ca="1" si="79"/>
        <v>#VALUE!</v>
      </c>
      <c r="AI131" s="185" t="e">
        <f t="shared" ca="1" si="79"/>
        <v>#VALUE!</v>
      </c>
      <c r="AJ131" s="185" t="e">
        <f t="shared" ca="1" si="79"/>
        <v>#VALUE!</v>
      </c>
      <c r="AK131" s="185" t="e">
        <f t="shared" ca="1" si="79"/>
        <v>#VALUE!</v>
      </c>
      <c r="AL131" s="185" t="e">
        <f t="shared" ca="1" si="79"/>
        <v>#VALUE!</v>
      </c>
      <c r="AM131" s="185" t="e">
        <f t="shared" ca="1" si="79"/>
        <v>#VALUE!</v>
      </c>
      <c r="AN131" s="185" t="e">
        <f t="shared" ca="1" si="79"/>
        <v>#VALUE!</v>
      </c>
      <c r="AO131" s="185" t="e">
        <f t="shared" ca="1" si="79"/>
        <v>#VALUE!</v>
      </c>
      <c r="AP131" s="185" t="e">
        <f t="shared" ca="1" si="79"/>
        <v>#VALUE!</v>
      </c>
    </row>
    <row r="132" spans="1:42">
      <c r="A132" s="57" t="str">
        <f>'[4]TS BYDem'!A65</f>
        <v>*</v>
      </c>
      <c r="B132" s="185" t="s">
        <v>288</v>
      </c>
      <c r="C132" s="185" t="s">
        <v>137</v>
      </c>
      <c r="D132" s="186" t="str">
        <f>'[4]TS BYDem'!D65</f>
        <v>IISS</v>
      </c>
      <c r="E132" s="185" t="s">
        <v>137</v>
      </c>
      <c r="F132" s="185" t="s">
        <v>137</v>
      </c>
      <c r="G132" s="185" t="s">
        <v>137</v>
      </c>
      <c r="H132" s="185" t="s">
        <v>137</v>
      </c>
      <c r="I132" s="185">
        <v>0</v>
      </c>
      <c r="J132" s="185" t="str">
        <f>INDEX('[4]TS BYDem'!$J$10:$J$203,MATCH(D132,'[4]TS BYDem'!$D$10:$D$203,0))</f>
        <v/>
      </c>
      <c r="K132" s="185" t="e">
        <f t="shared" ca="1" si="78"/>
        <v>#VALUE!</v>
      </c>
      <c r="L132" s="185" t="e">
        <f t="shared" ca="1" si="78"/>
        <v>#VALUE!</v>
      </c>
      <c r="M132" s="185" t="e">
        <f t="shared" ca="1" si="78"/>
        <v>#VALUE!</v>
      </c>
      <c r="N132" s="185" t="e">
        <f t="shared" ca="1" si="78"/>
        <v>#VALUE!</v>
      </c>
      <c r="O132" s="185" t="e">
        <f t="shared" ca="1" si="78"/>
        <v>#VALUE!</v>
      </c>
      <c r="P132" s="185" t="e">
        <f t="shared" ca="1" si="78"/>
        <v>#VALUE!</v>
      </c>
      <c r="Q132" s="185" t="e">
        <f t="shared" ca="1" si="78"/>
        <v>#VALUE!</v>
      </c>
      <c r="R132" s="185" t="e">
        <f t="shared" ca="1" si="78"/>
        <v>#VALUE!</v>
      </c>
      <c r="S132" s="185" t="e">
        <f t="shared" ca="1" si="78"/>
        <v>#VALUE!</v>
      </c>
      <c r="T132" s="185" t="e">
        <f t="shared" ca="1" si="78"/>
        <v>#VALUE!</v>
      </c>
      <c r="U132" s="185" t="e">
        <f t="shared" ca="1" si="78"/>
        <v>#VALUE!</v>
      </c>
      <c r="V132" s="185" t="e">
        <f t="shared" ca="1" si="78"/>
        <v>#VALUE!</v>
      </c>
      <c r="W132" s="185" t="e">
        <f t="shared" ca="1" si="78"/>
        <v>#VALUE!</v>
      </c>
      <c r="X132" s="185" t="e">
        <f t="shared" ca="1" si="78"/>
        <v>#VALUE!</v>
      </c>
      <c r="Y132" s="185" t="e">
        <f t="shared" ca="1" si="78"/>
        <v>#VALUE!</v>
      </c>
      <c r="Z132" s="185" t="e">
        <f t="shared" ca="1" si="78"/>
        <v>#VALUE!</v>
      </c>
      <c r="AA132" s="185" t="e">
        <f t="shared" ca="1" si="79"/>
        <v>#VALUE!</v>
      </c>
      <c r="AB132" s="185" t="e">
        <f t="shared" ca="1" si="79"/>
        <v>#VALUE!</v>
      </c>
      <c r="AC132" s="185" t="e">
        <f t="shared" ca="1" si="79"/>
        <v>#VALUE!</v>
      </c>
      <c r="AD132" s="185" t="e">
        <f t="shared" ca="1" si="79"/>
        <v>#VALUE!</v>
      </c>
      <c r="AE132" s="185" t="e">
        <f t="shared" ca="1" si="79"/>
        <v>#VALUE!</v>
      </c>
      <c r="AF132" s="185" t="e">
        <f t="shared" ca="1" si="79"/>
        <v>#VALUE!</v>
      </c>
      <c r="AG132" s="185" t="e">
        <f t="shared" ca="1" si="79"/>
        <v>#VALUE!</v>
      </c>
      <c r="AH132" s="185" t="e">
        <f t="shared" ca="1" si="79"/>
        <v>#VALUE!</v>
      </c>
      <c r="AI132" s="185" t="e">
        <f t="shared" ca="1" si="79"/>
        <v>#VALUE!</v>
      </c>
      <c r="AJ132" s="185" t="e">
        <f t="shared" ca="1" si="79"/>
        <v>#VALUE!</v>
      </c>
      <c r="AK132" s="185" t="e">
        <f t="shared" ca="1" si="79"/>
        <v>#VALUE!</v>
      </c>
      <c r="AL132" s="185" t="e">
        <f t="shared" ca="1" si="79"/>
        <v>#VALUE!</v>
      </c>
      <c r="AM132" s="185" t="e">
        <f t="shared" ca="1" si="79"/>
        <v>#VALUE!</v>
      </c>
      <c r="AN132" s="185" t="e">
        <f t="shared" ca="1" si="79"/>
        <v>#VALUE!</v>
      </c>
      <c r="AO132" s="185" t="e">
        <f t="shared" ca="1" si="79"/>
        <v>#VALUE!</v>
      </c>
      <c r="AP132" s="185" t="e">
        <f t="shared" ca="1" si="79"/>
        <v>#VALUE!</v>
      </c>
    </row>
    <row r="133" spans="1:42">
      <c r="A133" s="57" t="str">
        <f>'[4]TS BYDem'!A66</f>
        <v>*</v>
      </c>
      <c r="B133" s="185" t="s">
        <v>288</v>
      </c>
      <c r="C133" s="185" t="s">
        <v>137</v>
      </c>
      <c r="D133" s="186" t="str">
        <f>'[4]TS BYDem'!D66</f>
        <v>IISS</v>
      </c>
      <c r="E133" s="185" t="s">
        <v>137</v>
      </c>
      <c r="F133" s="185" t="s">
        <v>137</v>
      </c>
      <c r="G133" s="185" t="s">
        <v>137</v>
      </c>
      <c r="H133" s="185" t="s">
        <v>137</v>
      </c>
      <c r="I133" s="185">
        <v>0</v>
      </c>
      <c r="J133" s="185" t="str">
        <f>INDEX('[4]TS BYDem'!$J$10:$J$203,MATCH(D133,'[4]TS BYDem'!$D$10:$D$203,0))</f>
        <v/>
      </c>
      <c r="K133" s="185" t="e">
        <f t="shared" ca="1" si="78"/>
        <v>#VALUE!</v>
      </c>
      <c r="L133" s="185" t="e">
        <f t="shared" ca="1" si="78"/>
        <v>#VALUE!</v>
      </c>
      <c r="M133" s="185" t="e">
        <f t="shared" ca="1" si="78"/>
        <v>#VALUE!</v>
      </c>
      <c r="N133" s="185" t="e">
        <f t="shared" ca="1" si="78"/>
        <v>#VALUE!</v>
      </c>
      <c r="O133" s="185" t="e">
        <f t="shared" ca="1" si="78"/>
        <v>#VALUE!</v>
      </c>
      <c r="P133" s="185" t="e">
        <f t="shared" ca="1" si="78"/>
        <v>#VALUE!</v>
      </c>
      <c r="Q133" s="185" t="e">
        <f t="shared" ca="1" si="78"/>
        <v>#VALUE!</v>
      </c>
      <c r="R133" s="185" t="e">
        <f t="shared" ca="1" si="78"/>
        <v>#VALUE!</v>
      </c>
      <c r="S133" s="185" t="e">
        <f t="shared" ca="1" si="78"/>
        <v>#VALUE!</v>
      </c>
      <c r="T133" s="185" t="e">
        <f t="shared" ca="1" si="78"/>
        <v>#VALUE!</v>
      </c>
      <c r="U133" s="185" t="e">
        <f t="shared" ca="1" si="78"/>
        <v>#VALUE!</v>
      </c>
      <c r="V133" s="185" t="e">
        <f t="shared" ca="1" si="78"/>
        <v>#VALUE!</v>
      </c>
      <c r="W133" s="185" t="e">
        <f t="shared" ca="1" si="78"/>
        <v>#VALUE!</v>
      </c>
      <c r="X133" s="185" t="e">
        <f t="shared" ca="1" si="78"/>
        <v>#VALUE!</v>
      </c>
      <c r="Y133" s="185" t="e">
        <f t="shared" ca="1" si="78"/>
        <v>#VALUE!</v>
      </c>
      <c r="Z133" s="185" t="e">
        <f t="shared" ca="1" si="78"/>
        <v>#VALUE!</v>
      </c>
      <c r="AA133" s="185" t="e">
        <f t="shared" ca="1" si="79"/>
        <v>#VALUE!</v>
      </c>
      <c r="AB133" s="185" t="e">
        <f t="shared" ca="1" si="79"/>
        <v>#VALUE!</v>
      </c>
      <c r="AC133" s="185" t="e">
        <f t="shared" ca="1" si="79"/>
        <v>#VALUE!</v>
      </c>
      <c r="AD133" s="185" t="e">
        <f t="shared" ca="1" si="79"/>
        <v>#VALUE!</v>
      </c>
      <c r="AE133" s="185" t="e">
        <f t="shared" ca="1" si="79"/>
        <v>#VALUE!</v>
      </c>
      <c r="AF133" s="185" t="e">
        <f t="shared" ca="1" si="79"/>
        <v>#VALUE!</v>
      </c>
      <c r="AG133" s="185" t="e">
        <f t="shared" ca="1" si="79"/>
        <v>#VALUE!</v>
      </c>
      <c r="AH133" s="185" t="e">
        <f t="shared" ca="1" si="79"/>
        <v>#VALUE!</v>
      </c>
      <c r="AI133" s="185" t="e">
        <f t="shared" ca="1" si="79"/>
        <v>#VALUE!</v>
      </c>
      <c r="AJ133" s="185" t="e">
        <f t="shared" ca="1" si="79"/>
        <v>#VALUE!</v>
      </c>
      <c r="AK133" s="185" t="e">
        <f t="shared" ca="1" si="79"/>
        <v>#VALUE!</v>
      </c>
      <c r="AL133" s="185" t="e">
        <f t="shared" ca="1" si="79"/>
        <v>#VALUE!</v>
      </c>
      <c r="AM133" s="185" t="e">
        <f t="shared" ca="1" si="79"/>
        <v>#VALUE!</v>
      </c>
      <c r="AN133" s="185" t="e">
        <f t="shared" ca="1" si="79"/>
        <v>#VALUE!</v>
      </c>
      <c r="AO133" s="185" t="e">
        <f t="shared" ca="1" si="79"/>
        <v>#VALUE!</v>
      </c>
      <c r="AP133" s="185" t="e">
        <f t="shared" ca="1" si="79"/>
        <v>#VALUE!</v>
      </c>
    </row>
    <row r="134" spans="1:42">
      <c r="A134" s="57" t="str">
        <f>'[4]TS BYDem'!A67</f>
        <v>*</v>
      </c>
      <c r="B134" s="185" t="s">
        <v>288</v>
      </c>
      <c r="C134" s="185" t="s">
        <v>137</v>
      </c>
      <c r="D134" s="186" t="str">
        <f>'[4]TS BYDem'!D67</f>
        <v>IISS</v>
      </c>
      <c r="E134" s="185" t="s">
        <v>137</v>
      </c>
      <c r="F134" s="185" t="s">
        <v>137</v>
      </c>
      <c r="G134" s="185" t="s">
        <v>137</v>
      </c>
      <c r="H134" s="185" t="s">
        <v>137</v>
      </c>
      <c r="I134" s="185">
        <v>0</v>
      </c>
      <c r="J134" s="185" t="str">
        <f>INDEX('[4]TS BYDem'!$J$10:$J$203,MATCH(D134,'[4]TS BYDem'!$D$10:$D$203,0))</f>
        <v/>
      </c>
      <c r="K134" s="185" t="e">
        <f t="shared" ca="1" si="78"/>
        <v>#VALUE!</v>
      </c>
      <c r="L134" s="185" t="e">
        <f t="shared" ca="1" si="78"/>
        <v>#VALUE!</v>
      </c>
      <c r="M134" s="185" t="e">
        <f t="shared" ca="1" si="78"/>
        <v>#VALUE!</v>
      </c>
      <c r="N134" s="185" t="e">
        <f t="shared" ca="1" si="78"/>
        <v>#VALUE!</v>
      </c>
      <c r="O134" s="185" t="e">
        <f t="shared" ca="1" si="78"/>
        <v>#VALUE!</v>
      </c>
      <c r="P134" s="185" t="e">
        <f t="shared" ca="1" si="78"/>
        <v>#VALUE!</v>
      </c>
      <c r="Q134" s="185" t="e">
        <f t="shared" ca="1" si="78"/>
        <v>#VALUE!</v>
      </c>
      <c r="R134" s="185" t="e">
        <f t="shared" ca="1" si="78"/>
        <v>#VALUE!</v>
      </c>
      <c r="S134" s="185" t="e">
        <f t="shared" ca="1" si="78"/>
        <v>#VALUE!</v>
      </c>
      <c r="T134" s="185" t="e">
        <f t="shared" ca="1" si="78"/>
        <v>#VALUE!</v>
      </c>
      <c r="U134" s="185" t="e">
        <f t="shared" ca="1" si="78"/>
        <v>#VALUE!</v>
      </c>
      <c r="V134" s="185" t="e">
        <f t="shared" ca="1" si="78"/>
        <v>#VALUE!</v>
      </c>
      <c r="W134" s="185" t="e">
        <f t="shared" ca="1" si="78"/>
        <v>#VALUE!</v>
      </c>
      <c r="X134" s="185" t="e">
        <f t="shared" ca="1" si="78"/>
        <v>#VALUE!</v>
      </c>
      <c r="Y134" s="185" t="e">
        <f t="shared" ca="1" si="78"/>
        <v>#VALUE!</v>
      </c>
      <c r="Z134" s="185" t="e">
        <f t="shared" ref="Z134:AO138" ca="1" si="80">Z$118/Y$118*Y134</f>
        <v>#VALUE!</v>
      </c>
      <c r="AA134" s="185" t="e">
        <f t="shared" ca="1" si="79"/>
        <v>#VALUE!</v>
      </c>
      <c r="AB134" s="185" t="e">
        <f t="shared" ca="1" si="79"/>
        <v>#VALUE!</v>
      </c>
      <c r="AC134" s="185" t="e">
        <f t="shared" ca="1" si="79"/>
        <v>#VALUE!</v>
      </c>
      <c r="AD134" s="185" t="e">
        <f t="shared" ca="1" si="79"/>
        <v>#VALUE!</v>
      </c>
      <c r="AE134" s="185" t="e">
        <f t="shared" ca="1" si="79"/>
        <v>#VALUE!</v>
      </c>
      <c r="AF134" s="185" t="e">
        <f t="shared" ca="1" si="79"/>
        <v>#VALUE!</v>
      </c>
      <c r="AG134" s="185" t="e">
        <f t="shared" ca="1" si="79"/>
        <v>#VALUE!</v>
      </c>
      <c r="AH134" s="185" t="e">
        <f t="shared" ca="1" si="79"/>
        <v>#VALUE!</v>
      </c>
      <c r="AI134" s="185" t="e">
        <f t="shared" ca="1" si="79"/>
        <v>#VALUE!</v>
      </c>
      <c r="AJ134" s="185" t="e">
        <f t="shared" ca="1" si="79"/>
        <v>#VALUE!</v>
      </c>
      <c r="AK134" s="185" t="e">
        <f t="shared" ca="1" si="79"/>
        <v>#VALUE!</v>
      </c>
      <c r="AL134" s="185" t="e">
        <f t="shared" ca="1" si="79"/>
        <v>#VALUE!</v>
      </c>
      <c r="AM134" s="185" t="e">
        <f t="shared" ca="1" si="79"/>
        <v>#VALUE!</v>
      </c>
      <c r="AN134" s="185" t="e">
        <f t="shared" ca="1" si="79"/>
        <v>#VALUE!</v>
      </c>
      <c r="AO134" s="185" t="e">
        <f t="shared" ca="1" si="79"/>
        <v>#VALUE!</v>
      </c>
      <c r="AP134" s="185" t="e">
        <f t="shared" ref="AP134:AP138" ca="1" si="81">AP$118/AO$118*AO134</f>
        <v>#VALUE!</v>
      </c>
    </row>
    <row r="135" spans="1:42">
      <c r="A135" s="57" t="str">
        <f>'[4]TS BYDem'!A68</f>
        <v>*</v>
      </c>
      <c r="B135" s="185" t="s">
        <v>288</v>
      </c>
      <c r="C135" s="185" t="s">
        <v>137</v>
      </c>
      <c r="D135" s="186">
        <f>'[4]TS BYDem'!D68</f>
        <v>0</v>
      </c>
      <c r="E135" s="185" t="s">
        <v>137</v>
      </c>
      <c r="F135" s="185" t="s">
        <v>137</v>
      </c>
      <c r="G135" s="185" t="s">
        <v>137</v>
      </c>
      <c r="H135" s="185" t="s">
        <v>137</v>
      </c>
      <c r="I135" s="185">
        <v>0</v>
      </c>
      <c r="J135" s="185" t="str">
        <f>INDEX('[4]TS BYDem'!$J$10:$J$203,MATCH(D135,'[4]TS BYDem'!$D$10:$D$203,0))</f>
        <v/>
      </c>
      <c r="K135" s="185" t="e">
        <f t="shared" ref="K135:Z138" ca="1" si="82">K$118/J$118*J135</f>
        <v>#VALUE!</v>
      </c>
      <c r="L135" s="185" t="e">
        <f t="shared" ca="1" si="82"/>
        <v>#VALUE!</v>
      </c>
      <c r="M135" s="185" t="e">
        <f t="shared" ca="1" si="82"/>
        <v>#VALUE!</v>
      </c>
      <c r="N135" s="185" t="e">
        <f t="shared" ca="1" si="82"/>
        <v>#VALUE!</v>
      </c>
      <c r="O135" s="185" t="e">
        <f t="shared" ca="1" si="82"/>
        <v>#VALUE!</v>
      </c>
      <c r="P135" s="185" t="e">
        <f t="shared" ca="1" si="82"/>
        <v>#VALUE!</v>
      </c>
      <c r="Q135" s="185" t="e">
        <f t="shared" ca="1" si="82"/>
        <v>#VALUE!</v>
      </c>
      <c r="R135" s="185" t="e">
        <f t="shared" ca="1" si="82"/>
        <v>#VALUE!</v>
      </c>
      <c r="S135" s="185" t="e">
        <f t="shared" ca="1" si="82"/>
        <v>#VALUE!</v>
      </c>
      <c r="T135" s="185" t="e">
        <f t="shared" ca="1" si="82"/>
        <v>#VALUE!</v>
      </c>
      <c r="U135" s="185" t="e">
        <f t="shared" ca="1" si="82"/>
        <v>#VALUE!</v>
      </c>
      <c r="V135" s="185" t="e">
        <f t="shared" ca="1" si="82"/>
        <v>#VALUE!</v>
      </c>
      <c r="W135" s="185" t="e">
        <f t="shared" ca="1" si="82"/>
        <v>#VALUE!</v>
      </c>
      <c r="X135" s="185" t="e">
        <f t="shared" ca="1" si="82"/>
        <v>#VALUE!</v>
      </c>
      <c r="Y135" s="185" t="e">
        <f t="shared" ca="1" si="82"/>
        <v>#VALUE!</v>
      </c>
      <c r="Z135" s="185" t="e">
        <f t="shared" ca="1" si="80"/>
        <v>#VALUE!</v>
      </c>
      <c r="AA135" s="185" t="e">
        <f t="shared" ca="1" si="80"/>
        <v>#VALUE!</v>
      </c>
      <c r="AB135" s="185" t="e">
        <f t="shared" ca="1" si="80"/>
        <v>#VALUE!</v>
      </c>
      <c r="AC135" s="185" t="e">
        <f t="shared" ca="1" si="80"/>
        <v>#VALUE!</v>
      </c>
      <c r="AD135" s="185" t="e">
        <f t="shared" ca="1" si="80"/>
        <v>#VALUE!</v>
      </c>
      <c r="AE135" s="185" t="e">
        <f t="shared" ca="1" si="80"/>
        <v>#VALUE!</v>
      </c>
      <c r="AF135" s="185" t="e">
        <f t="shared" ca="1" si="80"/>
        <v>#VALUE!</v>
      </c>
      <c r="AG135" s="185" t="e">
        <f t="shared" ca="1" si="80"/>
        <v>#VALUE!</v>
      </c>
      <c r="AH135" s="185" t="e">
        <f t="shared" ca="1" si="80"/>
        <v>#VALUE!</v>
      </c>
      <c r="AI135" s="185" t="e">
        <f t="shared" ca="1" si="80"/>
        <v>#VALUE!</v>
      </c>
      <c r="AJ135" s="185" t="e">
        <f t="shared" ca="1" si="80"/>
        <v>#VALUE!</v>
      </c>
      <c r="AK135" s="185" t="e">
        <f t="shared" ca="1" si="80"/>
        <v>#VALUE!</v>
      </c>
      <c r="AL135" s="185" t="e">
        <f t="shared" ca="1" si="80"/>
        <v>#VALUE!</v>
      </c>
      <c r="AM135" s="185" t="e">
        <f t="shared" ca="1" si="80"/>
        <v>#VALUE!</v>
      </c>
      <c r="AN135" s="185" t="e">
        <f t="shared" ca="1" si="80"/>
        <v>#VALUE!</v>
      </c>
      <c r="AO135" s="185" t="e">
        <f t="shared" ca="1" si="80"/>
        <v>#VALUE!</v>
      </c>
      <c r="AP135" s="185" t="e">
        <f t="shared" ca="1" si="81"/>
        <v>#VALUE!</v>
      </c>
    </row>
    <row r="136" spans="1:42">
      <c r="A136" s="57" t="str">
        <f>'[4]TS BYDem'!A69</f>
        <v>*</v>
      </c>
      <c r="B136" s="185" t="s">
        <v>288</v>
      </c>
      <c r="C136" s="185" t="s">
        <v>137</v>
      </c>
      <c r="D136" s="186" t="str">
        <f>'[4]TS BYDem'!D69</f>
        <v>IIST</v>
      </c>
      <c r="E136" s="185" t="s">
        <v>137</v>
      </c>
      <c r="F136" s="185" t="s">
        <v>137</v>
      </c>
      <c r="G136" s="185" t="s">
        <v>137</v>
      </c>
      <c r="H136" s="185" t="s">
        <v>137</v>
      </c>
      <c r="I136" s="185">
        <v>0</v>
      </c>
      <c r="J136" s="185" t="str">
        <f>INDEX('[4]TS BYDem'!$J$10:$J$203,MATCH(D136,'[4]TS BYDem'!$D$10:$D$203,0))</f>
        <v/>
      </c>
      <c r="K136" s="185" t="e">
        <f t="shared" ca="1" si="82"/>
        <v>#VALUE!</v>
      </c>
      <c r="L136" s="185" t="e">
        <f t="shared" ca="1" si="82"/>
        <v>#VALUE!</v>
      </c>
      <c r="M136" s="185" t="e">
        <f t="shared" ca="1" si="82"/>
        <v>#VALUE!</v>
      </c>
      <c r="N136" s="185" t="e">
        <f t="shared" ca="1" si="82"/>
        <v>#VALUE!</v>
      </c>
      <c r="O136" s="185" t="e">
        <f t="shared" ca="1" si="82"/>
        <v>#VALUE!</v>
      </c>
      <c r="P136" s="185" t="e">
        <f t="shared" ca="1" si="82"/>
        <v>#VALUE!</v>
      </c>
      <c r="Q136" s="185" t="e">
        <f t="shared" ca="1" si="82"/>
        <v>#VALUE!</v>
      </c>
      <c r="R136" s="185" t="e">
        <f t="shared" ca="1" si="82"/>
        <v>#VALUE!</v>
      </c>
      <c r="S136" s="185" t="e">
        <f t="shared" ca="1" si="82"/>
        <v>#VALUE!</v>
      </c>
      <c r="T136" s="185" t="e">
        <f t="shared" ca="1" si="82"/>
        <v>#VALUE!</v>
      </c>
      <c r="U136" s="185" t="e">
        <f t="shared" ca="1" si="82"/>
        <v>#VALUE!</v>
      </c>
      <c r="V136" s="185" t="e">
        <f t="shared" ca="1" si="82"/>
        <v>#VALUE!</v>
      </c>
      <c r="W136" s="185" t="e">
        <f t="shared" ca="1" si="82"/>
        <v>#VALUE!</v>
      </c>
      <c r="X136" s="185" t="e">
        <f t="shared" ca="1" si="82"/>
        <v>#VALUE!</v>
      </c>
      <c r="Y136" s="185" t="e">
        <f t="shared" ca="1" si="82"/>
        <v>#VALUE!</v>
      </c>
      <c r="Z136" s="185" t="e">
        <f t="shared" ca="1" si="80"/>
        <v>#VALUE!</v>
      </c>
      <c r="AA136" s="185" t="e">
        <f t="shared" ca="1" si="80"/>
        <v>#VALUE!</v>
      </c>
      <c r="AB136" s="185" t="e">
        <f t="shared" ca="1" si="80"/>
        <v>#VALUE!</v>
      </c>
      <c r="AC136" s="185" t="e">
        <f t="shared" ca="1" si="80"/>
        <v>#VALUE!</v>
      </c>
      <c r="AD136" s="185" t="e">
        <f t="shared" ca="1" si="80"/>
        <v>#VALUE!</v>
      </c>
      <c r="AE136" s="185" t="e">
        <f t="shared" ca="1" si="80"/>
        <v>#VALUE!</v>
      </c>
      <c r="AF136" s="185" t="e">
        <f t="shared" ca="1" si="80"/>
        <v>#VALUE!</v>
      </c>
      <c r="AG136" s="185" t="e">
        <f t="shared" ca="1" si="80"/>
        <v>#VALUE!</v>
      </c>
      <c r="AH136" s="185" t="e">
        <f t="shared" ca="1" si="80"/>
        <v>#VALUE!</v>
      </c>
      <c r="AI136" s="185" t="e">
        <f t="shared" ca="1" si="80"/>
        <v>#VALUE!</v>
      </c>
      <c r="AJ136" s="185" t="e">
        <f t="shared" ca="1" si="80"/>
        <v>#VALUE!</v>
      </c>
      <c r="AK136" s="185" t="e">
        <f t="shared" ca="1" si="80"/>
        <v>#VALUE!</v>
      </c>
      <c r="AL136" s="185" t="e">
        <f t="shared" ca="1" si="80"/>
        <v>#VALUE!</v>
      </c>
      <c r="AM136" s="185" t="e">
        <f t="shared" ca="1" si="80"/>
        <v>#VALUE!</v>
      </c>
      <c r="AN136" s="185" t="e">
        <f t="shared" ca="1" si="80"/>
        <v>#VALUE!</v>
      </c>
      <c r="AO136" s="185" t="e">
        <f t="shared" ca="1" si="80"/>
        <v>#VALUE!</v>
      </c>
      <c r="AP136" s="185" t="e">
        <f t="shared" ca="1" si="81"/>
        <v>#VALUE!</v>
      </c>
    </row>
    <row r="137" spans="1:42">
      <c r="A137" s="57" t="str">
        <f>'[4]TS BYDem'!A70</f>
        <v>*</v>
      </c>
      <c r="B137" s="185" t="s">
        <v>288</v>
      </c>
      <c r="C137" s="185" t="s">
        <v>137</v>
      </c>
      <c r="D137" s="186" t="str">
        <f>'[4]TS BYDem'!D70</f>
        <v>Useful Energy Service</v>
      </c>
      <c r="E137" s="185" t="s">
        <v>137</v>
      </c>
      <c r="F137" s="185" t="s">
        <v>137</v>
      </c>
      <c r="G137" s="185" t="s">
        <v>137</v>
      </c>
      <c r="H137" s="185" t="s">
        <v>137</v>
      </c>
      <c r="I137" s="185">
        <v>0</v>
      </c>
      <c r="J137" s="185" t="str">
        <f>INDEX('[4]TS BYDem'!$J$10:$J$203,MATCH(D137,'[4]TS BYDem'!$D$10:$D$203,0))</f>
        <v/>
      </c>
      <c r="K137" s="185" t="e">
        <f t="shared" ca="1" si="82"/>
        <v>#VALUE!</v>
      </c>
      <c r="L137" s="185" t="e">
        <f t="shared" ca="1" si="82"/>
        <v>#VALUE!</v>
      </c>
      <c r="M137" s="185" t="e">
        <f t="shared" ca="1" si="82"/>
        <v>#VALUE!</v>
      </c>
      <c r="N137" s="185" t="e">
        <f t="shared" ca="1" si="82"/>
        <v>#VALUE!</v>
      </c>
      <c r="O137" s="185" t="e">
        <f t="shared" ca="1" si="82"/>
        <v>#VALUE!</v>
      </c>
      <c r="P137" s="185" t="e">
        <f t="shared" ca="1" si="82"/>
        <v>#VALUE!</v>
      </c>
      <c r="Q137" s="185" t="e">
        <f t="shared" ca="1" si="82"/>
        <v>#VALUE!</v>
      </c>
      <c r="R137" s="185" t="e">
        <f t="shared" ca="1" si="82"/>
        <v>#VALUE!</v>
      </c>
      <c r="S137" s="185" t="e">
        <f t="shared" ca="1" si="82"/>
        <v>#VALUE!</v>
      </c>
      <c r="T137" s="185" t="e">
        <f t="shared" ca="1" si="82"/>
        <v>#VALUE!</v>
      </c>
      <c r="U137" s="185" t="e">
        <f t="shared" ca="1" si="82"/>
        <v>#VALUE!</v>
      </c>
      <c r="V137" s="185" t="e">
        <f t="shared" ca="1" si="82"/>
        <v>#VALUE!</v>
      </c>
      <c r="W137" s="185" t="e">
        <f t="shared" ca="1" si="82"/>
        <v>#VALUE!</v>
      </c>
      <c r="X137" s="185" t="e">
        <f t="shared" ca="1" si="82"/>
        <v>#VALUE!</v>
      </c>
      <c r="Y137" s="185" t="e">
        <f t="shared" ca="1" si="82"/>
        <v>#VALUE!</v>
      </c>
      <c r="Z137" s="185" t="e">
        <f t="shared" ca="1" si="80"/>
        <v>#VALUE!</v>
      </c>
      <c r="AA137" s="185" t="e">
        <f t="shared" ca="1" si="80"/>
        <v>#VALUE!</v>
      </c>
      <c r="AB137" s="185" t="e">
        <f t="shared" ca="1" si="80"/>
        <v>#VALUE!</v>
      </c>
      <c r="AC137" s="185" t="e">
        <f t="shared" ca="1" si="80"/>
        <v>#VALUE!</v>
      </c>
      <c r="AD137" s="185" t="e">
        <f t="shared" ca="1" si="80"/>
        <v>#VALUE!</v>
      </c>
      <c r="AE137" s="185" t="e">
        <f t="shared" ca="1" si="80"/>
        <v>#VALUE!</v>
      </c>
      <c r="AF137" s="185" t="e">
        <f t="shared" ca="1" si="80"/>
        <v>#VALUE!</v>
      </c>
      <c r="AG137" s="185" t="e">
        <f t="shared" ca="1" si="80"/>
        <v>#VALUE!</v>
      </c>
      <c r="AH137" s="185" t="e">
        <f t="shared" ca="1" si="80"/>
        <v>#VALUE!</v>
      </c>
      <c r="AI137" s="185" t="e">
        <f t="shared" ca="1" si="80"/>
        <v>#VALUE!</v>
      </c>
      <c r="AJ137" s="185" t="e">
        <f t="shared" ca="1" si="80"/>
        <v>#VALUE!</v>
      </c>
      <c r="AK137" s="185" t="e">
        <f t="shared" ca="1" si="80"/>
        <v>#VALUE!</v>
      </c>
      <c r="AL137" s="185" t="e">
        <f t="shared" ca="1" si="80"/>
        <v>#VALUE!</v>
      </c>
      <c r="AM137" s="185" t="e">
        <f t="shared" ca="1" si="80"/>
        <v>#VALUE!</v>
      </c>
      <c r="AN137" s="185" t="e">
        <f t="shared" ca="1" si="80"/>
        <v>#VALUE!</v>
      </c>
      <c r="AO137" s="185" t="e">
        <f t="shared" ca="1" si="80"/>
        <v>#VALUE!</v>
      </c>
      <c r="AP137" s="185" t="e">
        <f t="shared" ca="1" si="81"/>
        <v>#VALUE!</v>
      </c>
    </row>
    <row r="138" spans="1:42">
      <c r="A138" s="57" t="str">
        <f>'[4]TS BYDem'!A71</f>
        <v>*</v>
      </c>
      <c r="B138" s="185" t="s">
        <v>288</v>
      </c>
      <c r="C138" s="185" t="s">
        <v>137</v>
      </c>
      <c r="D138" s="186">
        <f>'[4]TS BYDem'!D71</f>
        <v>0</v>
      </c>
      <c r="E138" s="185" t="s">
        <v>137</v>
      </c>
      <c r="F138" s="185" t="s">
        <v>137</v>
      </c>
      <c r="G138" s="185" t="s">
        <v>137</v>
      </c>
      <c r="H138" s="185" t="s">
        <v>137</v>
      </c>
      <c r="I138" s="185">
        <v>0</v>
      </c>
      <c r="J138" s="185" t="str">
        <f>INDEX('[4]TS BYDem'!$J$10:$J$203,MATCH(D138,'[4]TS BYDem'!$D$10:$D$203,0))</f>
        <v/>
      </c>
      <c r="K138" s="185" t="e">
        <f t="shared" ca="1" si="82"/>
        <v>#VALUE!</v>
      </c>
      <c r="L138" s="185" t="e">
        <f t="shared" ca="1" si="82"/>
        <v>#VALUE!</v>
      </c>
      <c r="M138" s="185" t="e">
        <f t="shared" ca="1" si="82"/>
        <v>#VALUE!</v>
      </c>
      <c r="N138" s="185" t="e">
        <f t="shared" ca="1" si="82"/>
        <v>#VALUE!</v>
      </c>
      <c r="O138" s="185" t="e">
        <f t="shared" ca="1" si="82"/>
        <v>#VALUE!</v>
      </c>
      <c r="P138" s="185" t="e">
        <f t="shared" ca="1" si="82"/>
        <v>#VALUE!</v>
      </c>
      <c r="Q138" s="185" t="e">
        <f t="shared" ca="1" si="82"/>
        <v>#VALUE!</v>
      </c>
      <c r="R138" s="185" t="e">
        <f t="shared" ca="1" si="82"/>
        <v>#VALUE!</v>
      </c>
      <c r="S138" s="185" t="e">
        <f t="shared" ca="1" si="82"/>
        <v>#VALUE!</v>
      </c>
      <c r="T138" s="185" t="e">
        <f t="shared" ca="1" si="82"/>
        <v>#VALUE!</v>
      </c>
      <c r="U138" s="185" t="e">
        <f t="shared" ca="1" si="82"/>
        <v>#VALUE!</v>
      </c>
      <c r="V138" s="185" t="e">
        <f t="shared" ca="1" si="82"/>
        <v>#VALUE!</v>
      </c>
      <c r="W138" s="185" t="e">
        <f t="shared" ca="1" si="82"/>
        <v>#VALUE!</v>
      </c>
      <c r="X138" s="185" t="e">
        <f t="shared" ca="1" si="82"/>
        <v>#VALUE!</v>
      </c>
      <c r="Y138" s="185" t="e">
        <f t="shared" ca="1" si="82"/>
        <v>#VALUE!</v>
      </c>
      <c r="Z138" s="185" t="e">
        <f t="shared" ca="1" si="82"/>
        <v>#VALUE!</v>
      </c>
      <c r="AA138" s="185" t="e">
        <f t="shared" ca="1" si="80"/>
        <v>#VALUE!</v>
      </c>
      <c r="AB138" s="185" t="e">
        <f t="shared" ca="1" si="80"/>
        <v>#VALUE!</v>
      </c>
      <c r="AC138" s="185" t="e">
        <f t="shared" ca="1" si="80"/>
        <v>#VALUE!</v>
      </c>
      <c r="AD138" s="185" t="e">
        <f t="shared" ca="1" si="80"/>
        <v>#VALUE!</v>
      </c>
      <c r="AE138" s="185" t="e">
        <f t="shared" ca="1" si="80"/>
        <v>#VALUE!</v>
      </c>
      <c r="AF138" s="185" t="e">
        <f t="shared" ca="1" si="80"/>
        <v>#VALUE!</v>
      </c>
      <c r="AG138" s="185" t="e">
        <f t="shared" ca="1" si="80"/>
        <v>#VALUE!</v>
      </c>
      <c r="AH138" s="185" t="e">
        <f t="shared" ca="1" si="80"/>
        <v>#VALUE!</v>
      </c>
      <c r="AI138" s="185" t="e">
        <f t="shared" ca="1" si="80"/>
        <v>#VALUE!</v>
      </c>
      <c r="AJ138" s="185" t="e">
        <f t="shared" ca="1" si="80"/>
        <v>#VALUE!</v>
      </c>
      <c r="AK138" s="185" t="e">
        <f t="shared" ca="1" si="80"/>
        <v>#VALUE!</v>
      </c>
      <c r="AL138" s="185" t="e">
        <f t="shared" ca="1" si="80"/>
        <v>#VALUE!</v>
      </c>
      <c r="AM138" s="185" t="e">
        <f t="shared" ca="1" si="80"/>
        <v>#VALUE!</v>
      </c>
      <c r="AN138" s="185" t="e">
        <f t="shared" ca="1" si="80"/>
        <v>#VALUE!</v>
      </c>
      <c r="AO138" s="185" t="e">
        <f t="shared" ca="1" si="80"/>
        <v>#VALUE!</v>
      </c>
      <c r="AP138" s="185" t="e">
        <f t="shared" ca="1" si="81"/>
        <v>#VALUE!</v>
      </c>
    </row>
    <row r="139" spans="1:42" s="5" customFormat="1">
      <c r="A139" s="57" t="str">
        <f>'[4]TS BYDem'!A70</f>
        <v>*</v>
      </c>
      <c r="B139" s="5">
        <f>B118+1</f>
        <v>6</v>
      </c>
      <c r="C139" s="3" t="str">
        <f ca="1">OFFSET($C$9,$B139,0)</f>
        <v>Chemicals</v>
      </c>
      <c r="D139" s="3" t="str">
        <f ca="1">OFFSET($B$9,$B139,0)</f>
        <v>CP</v>
      </c>
      <c r="J139" s="5">
        <f t="shared" ref="J139:AA139" ca="1" si="83">SUMIF($B$10:$B$24,$D139,J$10:J$24)*SUMIF($B$10:$B$24,$D139,J$45:J$59)</f>
        <v>52.810230956688748</v>
      </c>
      <c r="K139" s="5">
        <f t="shared" ca="1" si="83"/>
        <v>54.390999999999998</v>
      </c>
      <c r="L139" s="5">
        <f t="shared" ca="1" si="83"/>
        <v>55.515000000000001</v>
      </c>
      <c r="M139" s="5">
        <f t="shared" ca="1" si="83"/>
        <v>56.133000000000003</v>
      </c>
      <c r="N139" s="5">
        <f t="shared" ca="1" si="83"/>
        <v>56.734999999999999</v>
      </c>
      <c r="O139" s="5">
        <f t="shared" ca="1" si="83"/>
        <v>57.222000000000001</v>
      </c>
      <c r="P139" s="5">
        <f t="shared" ca="1" si="83"/>
        <v>57.87</v>
      </c>
      <c r="Q139" s="5">
        <f t="shared" ca="1" si="83"/>
        <v>57.747999999999998</v>
      </c>
      <c r="R139" s="5">
        <f t="shared" ca="1" si="83"/>
        <v>53.228999999999999</v>
      </c>
      <c r="S139" s="5">
        <f t="shared" ca="1" si="83"/>
        <v>57.460274675551815</v>
      </c>
      <c r="T139" s="3">
        <f t="shared" ca="1" si="83"/>
        <v>58.089592787566339</v>
      </c>
      <c r="U139" s="5">
        <f t="shared" ca="1" si="83"/>
        <v>58.751071541984068</v>
      </c>
      <c r="V139" s="5">
        <f t="shared" ca="1" si="83"/>
        <v>59.488135049959148</v>
      </c>
      <c r="W139" s="5">
        <f t="shared" ca="1" si="83"/>
        <v>60.217949146571847</v>
      </c>
      <c r="X139" s="5">
        <f t="shared" ca="1" si="83"/>
        <v>61.828285669583188</v>
      </c>
      <c r="Y139" s="5">
        <f t="shared" ca="1" si="83"/>
        <v>63.45990869087349</v>
      </c>
      <c r="Z139" s="5">
        <f t="shared" ca="1" si="83"/>
        <v>65.223740974566454</v>
      </c>
      <c r="AA139" s="5">
        <f t="shared" ca="1" si="83"/>
        <v>67.023934528678637</v>
      </c>
      <c r="AB139" s="5">
        <f ca="1">SUMIF($B$10:$B$24,$D139,AB$10:AB$24)*SUMIF($B$10:$B$24,$D139,AB$44:AB$59)</f>
        <v>68.599396809248773</v>
      </c>
      <c r="AC139" s="5">
        <f t="shared" ref="AC139:AP139" ca="1" si="84">SUMIF($B$10:$B$24,$D139,AC$10:AC$24)*SUMIF($B$10:$B$24,$D139,AC$45:AC$59)</f>
        <v>70.426432832893113</v>
      </c>
      <c r="AD139" s="5">
        <f t="shared" ca="1" si="84"/>
        <v>72.337720056565772</v>
      </c>
      <c r="AE139" s="5">
        <f t="shared" ca="1" si="84"/>
        <v>74.245054802136565</v>
      </c>
      <c r="AF139" s="5">
        <f t="shared" ca="1" si="84"/>
        <v>76.11922776695242</v>
      </c>
      <c r="AG139" s="5">
        <f t="shared" ca="1" si="84"/>
        <v>78.167431761519637</v>
      </c>
      <c r="AH139" s="5">
        <f t="shared" ca="1" si="84"/>
        <v>80.161294575858804</v>
      </c>
      <c r="AI139" s="5">
        <f t="shared" ca="1" si="84"/>
        <v>82.235763763794935</v>
      </c>
      <c r="AJ139" s="5">
        <f t="shared" ca="1" si="84"/>
        <v>84.276722477688466</v>
      </c>
      <c r="AK139" s="5">
        <f t="shared" ca="1" si="84"/>
        <v>86.388987879569868</v>
      </c>
      <c r="AL139" s="5">
        <f t="shared" ca="1" si="84"/>
        <v>88.628676674493676</v>
      </c>
      <c r="AM139" s="5">
        <f t="shared" ca="1" si="84"/>
        <v>101.20050677887698</v>
      </c>
      <c r="AN139" s="5">
        <f t="shared" ca="1" si="84"/>
        <v>115.4394254511642</v>
      </c>
      <c r="AO139" s="5">
        <f t="shared" ca="1" si="84"/>
        <v>141.97232613318374</v>
      </c>
      <c r="AP139" s="5">
        <f t="shared" ca="1" si="84"/>
        <v>168.7830749098548</v>
      </c>
    </row>
    <row r="140" spans="1:42">
      <c r="A140" s="57" t="str">
        <f>'[4]TS BYDem'!A73</f>
        <v/>
      </c>
      <c r="B140" s="185" t="s">
        <v>288</v>
      </c>
      <c r="C140" s="185" t="s">
        <v>137</v>
      </c>
      <c r="D140" s="186" t="str">
        <f>'[4]TS BYDem'!D73</f>
        <v>ICPK</v>
      </c>
      <c r="E140" s="185" t="s">
        <v>137</v>
      </c>
      <c r="F140" s="185" t="s">
        <v>137</v>
      </c>
      <c r="G140" s="185" t="s">
        <v>137</v>
      </c>
      <c r="H140" s="185" t="s">
        <v>137</v>
      </c>
      <c r="I140" s="185">
        <v>0</v>
      </c>
      <c r="J140" s="185">
        <f>INDEX('[4]TS BYDem'!$J$10:$J$203,MATCH(D140,'[4]TS BYDem'!$D$10:$D$203,0))</f>
        <v>0.55647663194961794</v>
      </c>
      <c r="K140" s="185">
        <f ca="1">K$139/J$139*J140</f>
        <v>0.57313365118957349</v>
      </c>
      <c r="L140" s="185">
        <f t="shared" ref="L140:AA140" ca="1" si="85">L$139/K$139*K140</f>
        <v>0.5849775633062303</v>
      </c>
      <c r="M140" s="192">
        <f t="shared" ref="M140:M148" si="86">O140</f>
        <v>0.80918000000000012</v>
      </c>
      <c r="N140" s="192">
        <f t="shared" ref="N140:N148" si="87">O140</f>
        <v>0.80918000000000012</v>
      </c>
      <c r="O140" s="192">
        <f>INDEX('[4]TS BYDem'!$O$10:$O$203,MATCH(D140,'[4]TS BYDem'!$D$10:$D$203,0))</f>
        <v>0.80918000000000012</v>
      </c>
      <c r="P140" s="185">
        <f t="shared" ca="1" si="85"/>
        <v>0.81834340987732002</v>
      </c>
      <c r="Q140" s="185">
        <f t="shared" ca="1" si="85"/>
        <v>0.81661819999300989</v>
      </c>
      <c r="R140" s="185">
        <f t="shared" ca="1" si="85"/>
        <v>0.75271472895040392</v>
      </c>
      <c r="S140" s="185">
        <f t="shared" ca="1" si="85"/>
        <v>0.81254945758559693</v>
      </c>
      <c r="T140" s="185">
        <f t="shared" ca="1" si="85"/>
        <v>0.821448685677588</v>
      </c>
      <c r="U140" s="185">
        <f t="shared" ca="1" si="85"/>
        <v>0.8308026994922002</v>
      </c>
      <c r="V140" s="185">
        <f t="shared" ca="1" si="85"/>
        <v>0.84122556219156885</v>
      </c>
      <c r="W140" s="185">
        <f t="shared" ca="1" si="85"/>
        <v>0.8515459104963653</v>
      </c>
      <c r="X140" s="185">
        <f t="shared" ca="1" si="85"/>
        <v>0.87431778333706145</v>
      </c>
      <c r="Y140" s="185">
        <f t="shared" ca="1" si="85"/>
        <v>0.89739066992557093</v>
      </c>
      <c r="Z140" s="185">
        <f t="shared" ca="1" si="85"/>
        <v>0.92233313623780511</v>
      </c>
      <c r="AA140" s="185">
        <f t="shared" ca="1" si="85"/>
        <v>0.94778978962490257</v>
      </c>
      <c r="AB140" s="185">
        <f t="shared" ref="AA140:AP155" ca="1" si="88">AB$139/AA$139*AA140</f>
        <v>0.97006850354947249</v>
      </c>
      <c r="AC140" s="185">
        <f t="shared" ca="1" si="88"/>
        <v>0.99590473803293222</v>
      </c>
      <c r="AD140" s="185">
        <f t="shared" ca="1" si="88"/>
        <v>1.0229323741807677</v>
      </c>
      <c r="AE140" s="185">
        <f t="shared" ca="1" si="88"/>
        <v>1.0499041180803339</v>
      </c>
      <c r="AF140" s="185">
        <f t="shared" ca="1" si="88"/>
        <v>1.076406919095148</v>
      </c>
      <c r="AG140" s="185">
        <f t="shared" ca="1" si="88"/>
        <v>1.1053707041485172</v>
      </c>
      <c r="AH140" s="185">
        <f t="shared" ca="1" si="88"/>
        <v>1.1335660470604561</v>
      </c>
      <c r="AI140" s="185">
        <f t="shared" ca="1" si="88"/>
        <v>1.1629012499106564</v>
      </c>
      <c r="AJ140" s="185">
        <f t="shared" ca="1" si="88"/>
        <v>1.1917625789817894</v>
      </c>
      <c r="AK140" s="185">
        <f t="shared" ca="1" si="88"/>
        <v>1.2216322605359886</v>
      </c>
      <c r="AL140" s="185">
        <f t="shared" ca="1" si="88"/>
        <v>1.2533038445260003</v>
      </c>
      <c r="AM140" s="185">
        <f t="shared" ca="1" si="88"/>
        <v>1.4310829064928117</v>
      </c>
      <c r="AN140" s="185">
        <f t="shared" ca="1" si="88"/>
        <v>1.632436375634774</v>
      </c>
      <c r="AO140" s="185">
        <f t="shared" ca="1" si="88"/>
        <v>2.0076398388810177</v>
      </c>
      <c r="AP140" s="185">
        <f t="shared" ca="1" si="88"/>
        <v>2.3867723699897994</v>
      </c>
    </row>
    <row r="141" spans="1:42">
      <c r="A141" s="57" t="str">
        <f>'[4]TS BYDem'!A74</f>
        <v/>
      </c>
      <c r="B141" s="185" t="s">
        <v>288</v>
      </c>
      <c r="C141" s="185" t="s">
        <v>137</v>
      </c>
      <c r="D141" s="186" t="str">
        <f>'[4]TS BYDem'!D74</f>
        <v>ICPA</v>
      </c>
      <c r="E141" s="185" t="s">
        <v>137</v>
      </c>
      <c r="F141" s="185" t="s">
        <v>137</v>
      </c>
      <c r="G141" s="185" t="s">
        <v>137</v>
      </c>
      <c r="H141" s="185" t="s">
        <v>137</v>
      </c>
      <c r="I141" s="185">
        <v>0</v>
      </c>
      <c r="J141" s="185">
        <f>INDEX('[4]TS BYDem'!$J$10:$J$203,MATCH(D141,'[4]TS BYDem'!$D$10:$D$203,0))</f>
        <v>0.2086787369811067</v>
      </c>
      <c r="K141" s="185">
        <f t="shared" ref="K141:Z156" ca="1" si="89">K$139/J$139*J141</f>
        <v>0.21492511919609003</v>
      </c>
      <c r="L141" s="185">
        <f t="shared" ca="1" si="89"/>
        <v>0.21936658623983632</v>
      </c>
      <c r="M141" s="192">
        <f t="shared" si="86"/>
        <v>0.30344250000000006</v>
      </c>
      <c r="N141" s="192">
        <f t="shared" si="87"/>
        <v>0.30344250000000006</v>
      </c>
      <c r="O141" s="192">
        <f>INDEX('[4]TS BYDem'!$O$10:$O$203,MATCH(D141,'[4]TS BYDem'!$D$10:$D$203,0))</f>
        <v>0.30344250000000006</v>
      </c>
      <c r="P141" s="185">
        <f t="shared" ca="1" si="89"/>
        <v>0.30687877870399505</v>
      </c>
      <c r="Q141" s="185">
        <f t="shared" ca="1" si="89"/>
        <v>0.30623182499737872</v>
      </c>
      <c r="R141" s="185">
        <f t="shared" ca="1" si="89"/>
        <v>0.2822680233564015</v>
      </c>
      <c r="S141" s="185">
        <f t="shared" ca="1" si="89"/>
        <v>0.30470604659459888</v>
      </c>
      <c r="T141" s="185">
        <f t="shared" ca="1" si="89"/>
        <v>0.30804325712909553</v>
      </c>
      <c r="U141" s="185">
        <f t="shared" ca="1" si="89"/>
        <v>0.3115510123095751</v>
      </c>
      <c r="V141" s="185">
        <f t="shared" ca="1" si="89"/>
        <v>0.31545958582183836</v>
      </c>
      <c r="W141" s="185">
        <f t="shared" ca="1" si="89"/>
        <v>0.319329716436137</v>
      </c>
      <c r="X141" s="185">
        <f t="shared" ca="1" si="89"/>
        <v>0.3278691687513981</v>
      </c>
      <c r="Y141" s="185">
        <f t="shared" ca="1" si="89"/>
        <v>0.33652150122208913</v>
      </c>
      <c r="Z141" s="185">
        <f t="shared" ca="1" si="89"/>
        <v>0.34587492608917697</v>
      </c>
      <c r="AA141" s="185">
        <f t="shared" ca="1" si="88"/>
        <v>0.35542117110933852</v>
      </c>
      <c r="AB141" s="185">
        <f t="shared" ca="1" si="88"/>
        <v>0.36377568883105221</v>
      </c>
      <c r="AC141" s="185">
        <f t="shared" ca="1" si="88"/>
        <v>0.37346427676234961</v>
      </c>
      <c r="AD141" s="185">
        <f t="shared" ca="1" si="88"/>
        <v>0.38359964031778787</v>
      </c>
      <c r="AE141" s="185">
        <f t="shared" ca="1" si="88"/>
        <v>0.39371404428012519</v>
      </c>
      <c r="AF141" s="185">
        <f t="shared" ca="1" si="88"/>
        <v>0.40365259466068049</v>
      </c>
      <c r="AG141" s="185">
        <f t="shared" ca="1" si="88"/>
        <v>0.41451401405569399</v>
      </c>
      <c r="AH141" s="185">
        <f t="shared" ca="1" si="88"/>
        <v>0.42508726764767102</v>
      </c>
      <c r="AI141" s="185">
        <f t="shared" ca="1" si="88"/>
        <v>0.43608796871649608</v>
      </c>
      <c r="AJ141" s="185">
        <f t="shared" ca="1" si="88"/>
        <v>0.44691096711817091</v>
      </c>
      <c r="AK141" s="185">
        <f t="shared" ca="1" si="88"/>
        <v>0.45811209770099565</v>
      </c>
      <c r="AL141" s="185">
        <f t="shared" ca="1" si="88"/>
        <v>0.46998894169725003</v>
      </c>
      <c r="AM141" s="185">
        <f t="shared" ca="1" si="88"/>
        <v>0.53665608993480429</v>
      </c>
      <c r="AN141" s="185">
        <f t="shared" ca="1" si="88"/>
        <v>0.61216364086304009</v>
      </c>
      <c r="AO141" s="185">
        <f t="shared" ca="1" si="88"/>
        <v>0.75286493958038148</v>
      </c>
      <c r="AP141" s="185">
        <f t="shared" ca="1" si="88"/>
        <v>0.89503963874617454</v>
      </c>
    </row>
    <row r="142" spans="1:42">
      <c r="A142" s="57" t="str">
        <f>'[4]TS BYDem'!A75</f>
        <v/>
      </c>
      <c r="B142" s="185" t="s">
        <v>288</v>
      </c>
      <c r="C142" s="185" t="s">
        <v>137</v>
      </c>
      <c r="D142" s="186" t="str">
        <f>'[4]TS BYDem'!D75</f>
        <v>ICPL</v>
      </c>
      <c r="E142" s="185" t="s">
        <v>137</v>
      </c>
      <c r="F142" s="185" t="s">
        <v>137</v>
      </c>
      <c r="G142" s="185" t="s">
        <v>137</v>
      </c>
      <c r="H142" s="185" t="s">
        <v>137</v>
      </c>
      <c r="I142" s="185">
        <v>0</v>
      </c>
      <c r="J142" s="185">
        <f>INDEX('[4]TS BYDem'!$J$10:$J$203,MATCH(D142,'[4]TS BYDem'!$D$10:$D$203,0))</f>
        <v>0.3338859791697707</v>
      </c>
      <c r="K142" s="185">
        <f t="shared" ca="1" si="89"/>
        <v>0.34388019071374404</v>
      </c>
      <c r="L142" s="185">
        <f t="shared" ca="1" si="89"/>
        <v>0.35098653798373813</v>
      </c>
      <c r="M142" s="192">
        <f t="shared" si="86"/>
        <v>0.48550800000000005</v>
      </c>
      <c r="N142" s="192">
        <f t="shared" si="87"/>
        <v>0.48550800000000005</v>
      </c>
      <c r="O142" s="192">
        <f>INDEX('[4]TS BYDem'!$O$10:$O$203,MATCH(D142,'[4]TS BYDem'!$D$10:$D$203,0))</f>
        <v>0.48550800000000005</v>
      </c>
      <c r="P142" s="185">
        <f t="shared" ca="1" si="89"/>
        <v>0.49100604592639202</v>
      </c>
      <c r="Q142" s="185">
        <f t="shared" ca="1" si="89"/>
        <v>0.48997091999580589</v>
      </c>
      <c r="R142" s="185">
        <f t="shared" ca="1" si="89"/>
        <v>0.45162883737024234</v>
      </c>
      <c r="S142" s="185">
        <f t="shared" ca="1" si="89"/>
        <v>0.48752967455135815</v>
      </c>
      <c r="T142" s="185">
        <f t="shared" ca="1" si="89"/>
        <v>0.49286921140655277</v>
      </c>
      <c r="U142" s="185">
        <f t="shared" ca="1" si="89"/>
        <v>0.49848161969532012</v>
      </c>
      <c r="V142" s="185">
        <f t="shared" ca="1" si="89"/>
        <v>0.50473533731494136</v>
      </c>
      <c r="W142" s="185">
        <f t="shared" ca="1" si="89"/>
        <v>0.51092754629781922</v>
      </c>
      <c r="X142" s="185">
        <f t="shared" ca="1" si="89"/>
        <v>0.52459067000223691</v>
      </c>
      <c r="Y142" s="185">
        <f t="shared" ca="1" si="89"/>
        <v>0.53843440195534265</v>
      </c>
      <c r="Z142" s="185">
        <f t="shared" ca="1" si="89"/>
        <v>0.55339988174268318</v>
      </c>
      <c r="AA142" s="185">
        <f t="shared" ca="1" si="88"/>
        <v>0.56867387377494172</v>
      </c>
      <c r="AB142" s="185">
        <f t="shared" ca="1" si="88"/>
        <v>0.58204110212968363</v>
      </c>
      <c r="AC142" s="185">
        <f t="shared" ca="1" si="88"/>
        <v>0.59754284281975945</v>
      </c>
      <c r="AD142" s="185">
        <f t="shared" ca="1" si="88"/>
        <v>0.61375942450846066</v>
      </c>
      <c r="AE142" s="185">
        <f t="shared" ca="1" si="88"/>
        <v>0.62994247084820032</v>
      </c>
      <c r="AF142" s="185">
        <f t="shared" ca="1" si="88"/>
        <v>0.64584415145708884</v>
      </c>
      <c r="AG142" s="185">
        <f t="shared" ca="1" si="88"/>
        <v>0.66322242248911045</v>
      </c>
      <c r="AH142" s="185">
        <f t="shared" ca="1" si="88"/>
        <v>0.68013962823627372</v>
      </c>
      <c r="AI142" s="185">
        <f t="shared" ca="1" si="88"/>
        <v>0.6977407499463939</v>
      </c>
      <c r="AJ142" s="185">
        <f t="shared" ca="1" si="88"/>
        <v>0.71505754738907368</v>
      </c>
      <c r="AK142" s="185">
        <f t="shared" ca="1" si="88"/>
        <v>0.73297935632159328</v>
      </c>
      <c r="AL142" s="185">
        <f t="shared" ca="1" si="88"/>
        <v>0.75198230671560029</v>
      </c>
      <c r="AM142" s="185">
        <f t="shared" ca="1" si="88"/>
        <v>0.85864974389568716</v>
      </c>
      <c r="AN142" s="185">
        <f t="shared" ca="1" si="88"/>
        <v>0.97946182538086446</v>
      </c>
      <c r="AO142" s="185">
        <f t="shared" ca="1" si="88"/>
        <v>1.2045839033286108</v>
      </c>
      <c r="AP142" s="185">
        <f t="shared" ca="1" si="88"/>
        <v>1.4320634219938797</v>
      </c>
    </row>
    <row r="143" spans="1:42">
      <c r="A143" s="57" t="str">
        <f>'[4]TS BYDem'!A76</f>
        <v/>
      </c>
      <c r="B143" s="185" t="s">
        <v>288</v>
      </c>
      <c r="C143" s="185" t="s">
        <v>137</v>
      </c>
      <c r="D143" s="186" t="str">
        <f>'[4]TS BYDem'!D76</f>
        <v>ICPC</v>
      </c>
      <c r="E143" s="185" t="s">
        <v>137</v>
      </c>
      <c r="F143" s="185" t="s">
        <v>137</v>
      </c>
      <c r="G143" s="185" t="s">
        <v>137</v>
      </c>
      <c r="H143" s="185" t="s">
        <v>137</v>
      </c>
      <c r="I143" s="185">
        <v>0</v>
      </c>
      <c r="J143" s="185">
        <f>INDEX('[4]TS BYDem'!$J$10:$J$203,MATCH(D143,'[4]TS BYDem'!$D$10:$D$203,0))</f>
        <v>2.7823831597480893</v>
      </c>
      <c r="K143" s="185">
        <f ca="1">K$139/J$139*J143</f>
        <v>2.8656682559478672</v>
      </c>
      <c r="L143" s="185">
        <f t="shared" ca="1" si="89"/>
        <v>2.9248878165311512</v>
      </c>
      <c r="M143" s="192">
        <f t="shared" si="86"/>
        <v>4.0459000000000005</v>
      </c>
      <c r="N143" s="192">
        <f t="shared" si="87"/>
        <v>4.0459000000000005</v>
      </c>
      <c r="O143" s="192">
        <f>INDEX('[4]TS BYDem'!$O$10:$O$203,MATCH(D143,'[4]TS BYDem'!$D$10:$D$203,0))</f>
        <v>4.0459000000000005</v>
      </c>
      <c r="P143" s="185">
        <f t="shared" ca="1" si="89"/>
        <v>4.0917170493866006</v>
      </c>
      <c r="Q143" s="185">
        <f t="shared" ca="1" si="89"/>
        <v>4.0830909999650498</v>
      </c>
      <c r="R143" s="185">
        <f t="shared" ca="1" si="89"/>
        <v>3.7635736447520198</v>
      </c>
      <c r="S143" s="185">
        <f t="shared" ca="1" si="89"/>
        <v>4.0627472879279853</v>
      </c>
      <c r="T143" s="185">
        <f t="shared" ca="1" si="89"/>
        <v>4.1072434283879407</v>
      </c>
      <c r="U143" s="185">
        <f t="shared" ca="1" si="89"/>
        <v>4.1540134974610021</v>
      </c>
      <c r="V143" s="185">
        <f t="shared" ca="1" si="89"/>
        <v>4.2061278109578453</v>
      </c>
      <c r="W143" s="185">
        <f t="shared" ca="1" si="89"/>
        <v>4.2577295524818277</v>
      </c>
      <c r="X143" s="185">
        <f t="shared" ca="1" si="89"/>
        <v>4.371588916685309</v>
      </c>
      <c r="Y143" s="185">
        <f t="shared" ca="1" si="89"/>
        <v>4.4869533496278562</v>
      </c>
      <c r="Z143" s="185">
        <f t="shared" ca="1" si="89"/>
        <v>4.6116656811890273</v>
      </c>
      <c r="AA143" s="185">
        <f t="shared" ca="1" si="88"/>
        <v>4.7389489481245146</v>
      </c>
      <c r="AB143" s="185">
        <f t="shared" ca="1" si="88"/>
        <v>4.8503425177473645</v>
      </c>
      <c r="AC143" s="185">
        <f t="shared" ca="1" si="88"/>
        <v>4.9795236901646627</v>
      </c>
      <c r="AD143" s="185">
        <f t="shared" ca="1" si="88"/>
        <v>5.1146618709038396</v>
      </c>
      <c r="AE143" s="185">
        <f t="shared" ca="1" si="88"/>
        <v>5.2495205904016702</v>
      </c>
      <c r="AF143" s="185">
        <f t="shared" ca="1" si="88"/>
        <v>5.3820345954757407</v>
      </c>
      <c r="AG143" s="185">
        <f t="shared" ca="1" si="88"/>
        <v>5.5268535207425877</v>
      </c>
      <c r="AH143" s="185">
        <f t="shared" ca="1" si="88"/>
        <v>5.667830235302282</v>
      </c>
      <c r="AI143" s="185">
        <f t="shared" ca="1" si="88"/>
        <v>5.8145062495532835</v>
      </c>
      <c r="AJ143" s="185">
        <f t="shared" ca="1" si="88"/>
        <v>5.9588128949089487</v>
      </c>
      <c r="AK143" s="185">
        <f t="shared" ca="1" si="88"/>
        <v>6.1081613026799451</v>
      </c>
      <c r="AL143" s="185">
        <f t="shared" ca="1" si="88"/>
        <v>6.266519222630003</v>
      </c>
      <c r="AM143" s="185">
        <f t="shared" ca="1" si="88"/>
        <v>7.1554145324640599</v>
      </c>
      <c r="AN143" s="185">
        <f t="shared" ca="1" si="88"/>
        <v>8.1621818781738718</v>
      </c>
      <c r="AO143" s="185">
        <f t="shared" ca="1" si="88"/>
        <v>10.038199194405092</v>
      </c>
      <c r="AP143" s="185">
        <f t="shared" ca="1" si="88"/>
        <v>11.933861849949</v>
      </c>
    </row>
    <row r="144" spans="1:42">
      <c r="A144" s="57" t="str">
        <f>'[4]TS BYDem'!A77</f>
        <v/>
      </c>
      <c r="B144" s="185" t="s">
        <v>288</v>
      </c>
      <c r="C144" s="185" t="s">
        <v>137</v>
      </c>
      <c r="D144" s="186" t="str">
        <f>'[4]TS BYDem'!D77</f>
        <v>ICPH</v>
      </c>
      <c r="E144" s="185" t="s">
        <v>137</v>
      </c>
      <c r="F144" s="185" t="s">
        <v>137</v>
      </c>
      <c r="G144" s="185" t="s">
        <v>137</v>
      </c>
      <c r="H144" s="185" t="s">
        <v>137</v>
      </c>
      <c r="I144" s="185">
        <v>0</v>
      </c>
      <c r="J144" s="185">
        <f>INDEX('[4]TS BYDem'!$J$10:$J$203,MATCH(D144,'[4]TS BYDem'!$D$10:$D$203,0))</f>
        <v>0.5008289687546561</v>
      </c>
      <c r="K144" s="185">
        <f t="shared" ref="K144:O159" ca="1" si="90">K$139/J$139*J144</f>
        <v>0.51582028607061614</v>
      </c>
      <c r="L144" s="185">
        <f t="shared" ca="1" si="89"/>
        <v>0.52647980697560726</v>
      </c>
      <c r="M144" s="192">
        <f t="shared" si="86"/>
        <v>0.72826200000000008</v>
      </c>
      <c r="N144" s="192">
        <f t="shared" si="87"/>
        <v>0.72826200000000008</v>
      </c>
      <c r="O144" s="192">
        <f>INDEX('[4]TS BYDem'!$O$10:$O$203,MATCH(D144,'[4]TS BYDem'!$D$10:$D$203,0))</f>
        <v>0.72826200000000008</v>
      </c>
      <c r="P144" s="185">
        <f t="shared" ca="1" si="89"/>
        <v>0.736509068889588</v>
      </c>
      <c r="Q144" s="185">
        <f t="shared" ca="1" si="89"/>
        <v>0.73495637999370889</v>
      </c>
      <c r="R144" s="185">
        <f t="shared" ca="1" si="89"/>
        <v>0.67744325605536349</v>
      </c>
      <c r="S144" s="185">
        <f t="shared" ca="1" si="89"/>
        <v>0.7312945118270372</v>
      </c>
      <c r="T144" s="185">
        <f t="shared" ca="1" si="89"/>
        <v>0.73930381710982918</v>
      </c>
      <c r="U144" s="185">
        <f t="shared" ca="1" si="89"/>
        <v>0.74772242954298018</v>
      </c>
      <c r="V144" s="185">
        <f t="shared" ca="1" si="89"/>
        <v>0.75710300597241198</v>
      </c>
      <c r="W144" s="185">
        <f t="shared" ca="1" si="89"/>
        <v>0.76639131944672878</v>
      </c>
      <c r="X144" s="185">
        <f t="shared" ca="1" si="89"/>
        <v>0.78688600500335537</v>
      </c>
      <c r="Y144" s="185">
        <f t="shared" ca="1" si="89"/>
        <v>0.80765160293301386</v>
      </c>
      <c r="Z144" s="185">
        <f t="shared" ca="1" si="89"/>
        <v>0.83009982261402471</v>
      </c>
      <c r="AA144" s="185">
        <f t="shared" ca="1" si="88"/>
        <v>0.85301081066241247</v>
      </c>
      <c r="AB144" s="185">
        <f t="shared" ca="1" si="88"/>
        <v>0.87306165319452533</v>
      </c>
      <c r="AC144" s="185">
        <f t="shared" ca="1" si="88"/>
        <v>0.89631426422963911</v>
      </c>
      <c r="AD144" s="185">
        <f t="shared" ca="1" si="88"/>
        <v>0.92063913676269094</v>
      </c>
      <c r="AE144" s="185">
        <f t="shared" ca="1" si="88"/>
        <v>0.94491370627230054</v>
      </c>
      <c r="AF144" s="185">
        <f t="shared" ca="1" si="88"/>
        <v>0.96876622718563321</v>
      </c>
      <c r="AG144" s="185">
        <f t="shared" ca="1" si="88"/>
        <v>0.99483363373366562</v>
      </c>
      <c r="AH144" s="185">
        <f t="shared" ca="1" si="88"/>
        <v>1.0202094423544106</v>
      </c>
      <c r="AI144" s="185">
        <f t="shared" ca="1" si="88"/>
        <v>1.0466111249195909</v>
      </c>
      <c r="AJ144" s="185">
        <f t="shared" ca="1" si="88"/>
        <v>1.0725863210836106</v>
      </c>
      <c r="AK144" s="185">
        <f t="shared" ca="1" si="88"/>
        <v>1.0994690344823901</v>
      </c>
      <c r="AL144" s="185">
        <f t="shared" ca="1" si="88"/>
        <v>1.1279734600734006</v>
      </c>
      <c r="AM144" s="185">
        <f t="shared" ca="1" si="88"/>
        <v>1.287974615843531</v>
      </c>
      <c r="AN144" s="185">
        <f t="shared" ca="1" si="88"/>
        <v>1.469192738071297</v>
      </c>
      <c r="AO144" s="185">
        <f t="shared" ca="1" si="88"/>
        <v>1.8068758549929165</v>
      </c>
      <c r="AP144" s="185">
        <f t="shared" ca="1" si="88"/>
        <v>2.1480951329908198</v>
      </c>
    </row>
    <row r="145" spans="1:42">
      <c r="A145" s="57" t="str">
        <f>'[4]TS BYDem'!A78</f>
        <v/>
      </c>
      <c r="B145" s="185" t="s">
        <v>288</v>
      </c>
      <c r="C145" s="185" t="s">
        <v>137</v>
      </c>
      <c r="D145" s="186" t="str">
        <f>'[4]TS BYDem'!D78</f>
        <v>ICPP</v>
      </c>
      <c r="E145" s="185" t="s">
        <v>137</v>
      </c>
      <c r="F145" s="185" t="s">
        <v>137</v>
      </c>
      <c r="G145" s="185" t="s">
        <v>137</v>
      </c>
      <c r="H145" s="185" t="s">
        <v>137</v>
      </c>
      <c r="I145" s="185">
        <v>0</v>
      </c>
      <c r="J145" s="185">
        <f>INDEX('[4]TS BYDem'!$J$10:$J$203,MATCH(D145,'[4]TS BYDem'!$D$10:$D$203,0))</f>
        <v>7.7906728472946494</v>
      </c>
      <c r="K145" s="185">
        <f t="shared" ca="1" si="90"/>
        <v>8.0238711166540284</v>
      </c>
      <c r="L145" s="185">
        <f t="shared" ca="1" si="89"/>
        <v>8.1896858862872239</v>
      </c>
      <c r="M145" s="192">
        <f t="shared" si="86"/>
        <v>11.328520000000001</v>
      </c>
      <c r="N145" s="192">
        <f t="shared" si="87"/>
        <v>11.328520000000001</v>
      </c>
      <c r="O145" s="192">
        <f>INDEX('[4]TS BYDem'!$O$10:$O$203,MATCH(D145,'[4]TS BYDem'!$D$10:$D$203,0))</f>
        <v>11.328520000000001</v>
      </c>
      <c r="P145" s="185">
        <f t="shared" ca="1" si="89"/>
        <v>11.45680773828248</v>
      </c>
      <c r="Q145" s="185">
        <f t="shared" ca="1" si="89"/>
        <v>11.432654799902137</v>
      </c>
      <c r="R145" s="185">
        <f t="shared" ca="1" si="89"/>
        <v>10.538006205305654</v>
      </c>
      <c r="S145" s="185">
        <f t="shared" ca="1" si="89"/>
        <v>11.375692406198358</v>
      </c>
      <c r="T145" s="185">
        <f t="shared" ca="1" si="89"/>
        <v>11.500281599486232</v>
      </c>
      <c r="U145" s="185">
        <f t="shared" ca="1" si="89"/>
        <v>11.631237792890804</v>
      </c>
      <c r="V145" s="185">
        <f t="shared" ca="1" si="89"/>
        <v>11.777157870681965</v>
      </c>
      <c r="W145" s="185">
        <f t="shared" ca="1" si="89"/>
        <v>11.921642746949114</v>
      </c>
      <c r="X145" s="185">
        <f t="shared" ca="1" si="89"/>
        <v>12.240448966718862</v>
      </c>
      <c r="Y145" s="185">
        <f t="shared" ca="1" si="89"/>
        <v>12.563469378957995</v>
      </c>
      <c r="Z145" s="185">
        <f t="shared" ca="1" si="89"/>
        <v>12.912663907329275</v>
      </c>
      <c r="AA145" s="185">
        <f t="shared" ca="1" si="88"/>
        <v>13.26905705474864</v>
      </c>
      <c r="AB145" s="185">
        <f t="shared" ca="1" si="88"/>
        <v>13.580959049692618</v>
      </c>
      <c r="AC145" s="185">
        <f t="shared" ca="1" si="88"/>
        <v>13.942666332461053</v>
      </c>
      <c r="AD145" s="185">
        <f t="shared" ca="1" si="88"/>
        <v>14.32105323853075</v>
      </c>
      <c r="AE145" s="185">
        <f t="shared" ca="1" si="88"/>
        <v>14.698657653124677</v>
      </c>
      <c r="AF145" s="185">
        <f t="shared" ca="1" si="88"/>
        <v>15.069696867332075</v>
      </c>
      <c r="AG145" s="185">
        <f t="shared" ca="1" si="88"/>
        <v>15.475189858079245</v>
      </c>
      <c r="AH145" s="185">
        <f t="shared" ca="1" si="88"/>
        <v>15.869924658846388</v>
      </c>
      <c r="AI145" s="185">
        <f t="shared" ca="1" si="88"/>
        <v>16.280617498749191</v>
      </c>
      <c r="AJ145" s="185">
        <f t="shared" ca="1" si="88"/>
        <v>16.684676105745051</v>
      </c>
      <c r="AK145" s="185">
        <f t="shared" ca="1" si="88"/>
        <v>17.10285164750384</v>
      </c>
      <c r="AL145" s="185">
        <f t="shared" ca="1" si="88"/>
        <v>17.546253823364005</v>
      </c>
      <c r="AM145" s="185">
        <f t="shared" ca="1" si="88"/>
        <v>20.035160690899364</v>
      </c>
      <c r="AN145" s="185">
        <f t="shared" ca="1" si="88"/>
        <v>22.854109258886837</v>
      </c>
      <c r="AO145" s="185">
        <f t="shared" ca="1" si="88"/>
        <v>28.106957744334249</v>
      </c>
      <c r="AP145" s="185">
        <f t="shared" ca="1" si="88"/>
        <v>33.414813179857191</v>
      </c>
    </row>
    <row r="146" spans="1:42">
      <c r="A146" s="57" t="str">
        <f>'[4]TS BYDem'!A79</f>
        <v/>
      </c>
      <c r="B146" s="185" t="s">
        <v>288</v>
      </c>
      <c r="C146" s="185" t="s">
        <v>137</v>
      </c>
      <c r="D146" s="186" t="str">
        <f>'[4]TS BYDem'!D79</f>
        <v>ICPF</v>
      </c>
      <c r="E146" s="185" t="s">
        <v>137</v>
      </c>
      <c r="F146" s="185" t="s">
        <v>137</v>
      </c>
      <c r="G146" s="185" t="s">
        <v>137</v>
      </c>
      <c r="H146" s="185" t="s">
        <v>137</v>
      </c>
      <c r="I146" s="185">
        <v>0</v>
      </c>
      <c r="J146" s="185">
        <f>INDEX('[4]TS BYDem'!$J$10:$J$203,MATCH(D146,'[4]TS BYDem'!$D$10:$D$203,0))</f>
        <v>1.7807252222387775</v>
      </c>
      <c r="K146" s="185">
        <f t="shared" ca="1" si="90"/>
        <v>1.8340276838066354</v>
      </c>
      <c r="L146" s="185">
        <f t="shared" ca="1" si="89"/>
        <v>1.8719282025799371</v>
      </c>
      <c r="M146" s="192">
        <f t="shared" si="86"/>
        <v>2.5893760000000006</v>
      </c>
      <c r="N146" s="192">
        <f t="shared" si="87"/>
        <v>2.5893760000000006</v>
      </c>
      <c r="O146" s="192">
        <f>INDEX('[4]TS BYDem'!$O$10:$O$203,MATCH(D146,'[4]TS BYDem'!$D$10:$D$203,0))</f>
        <v>2.5893760000000006</v>
      </c>
      <c r="P146" s="185">
        <f t="shared" ca="1" si="89"/>
        <v>2.6186989116074244</v>
      </c>
      <c r="Q146" s="185">
        <f t="shared" ca="1" si="89"/>
        <v>2.613178239977632</v>
      </c>
      <c r="R146" s="185">
        <f t="shared" ca="1" si="89"/>
        <v>2.4086871326412931</v>
      </c>
      <c r="S146" s="185">
        <f t="shared" ca="1" si="89"/>
        <v>2.6001582642739107</v>
      </c>
      <c r="T146" s="185">
        <f t="shared" ca="1" si="89"/>
        <v>2.6286357941682819</v>
      </c>
      <c r="U146" s="185">
        <f t="shared" ca="1" si="89"/>
        <v>2.6585686383750411</v>
      </c>
      <c r="V146" s="185">
        <f t="shared" ca="1" si="89"/>
        <v>2.6919217990130209</v>
      </c>
      <c r="W146" s="185">
        <f t="shared" ca="1" si="89"/>
        <v>2.7249469135883695</v>
      </c>
      <c r="X146" s="185">
        <f t="shared" ca="1" si="89"/>
        <v>2.7978169066785972</v>
      </c>
      <c r="Y146" s="185">
        <f t="shared" ca="1" si="89"/>
        <v>2.8716501437618276</v>
      </c>
      <c r="Z146" s="185">
        <f t="shared" ca="1" si="89"/>
        <v>2.9514660359609772</v>
      </c>
      <c r="AA146" s="185">
        <f t="shared" ca="1" si="88"/>
        <v>3.032927326799689</v>
      </c>
      <c r="AB146" s="185">
        <f t="shared" ca="1" si="88"/>
        <v>3.1042192113583127</v>
      </c>
      <c r="AC146" s="185">
        <f t="shared" ca="1" si="88"/>
        <v>3.1868951617053836</v>
      </c>
      <c r="AD146" s="185">
        <f t="shared" ca="1" si="88"/>
        <v>3.2733835973784569</v>
      </c>
      <c r="AE146" s="185">
        <f t="shared" ca="1" si="88"/>
        <v>3.3596931778570687</v>
      </c>
      <c r="AF146" s="185">
        <f t="shared" ca="1" si="88"/>
        <v>3.4445021411044738</v>
      </c>
      <c r="AG146" s="185">
        <f t="shared" ca="1" si="88"/>
        <v>3.5371862532752556</v>
      </c>
      <c r="AH146" s="185">
        <f t="shared" ca="1" si="88"/>
        <v>3.6274113505934595</v>
      </c>
      <c r="AI146" s="185">
        <f t="shared" ca="1" si="88"/>
        <v>3.7212839997141001</v>
      </c>
      <c r="AJ146" s="185">
        <f t="shared" ca="1" si="88"/>
        <v>3.8136402527417257</v>
      </c>
      <c r="AK146" s="185">
        <f t="shared" ca="1" si="88"/>
        <v>3.9092232337151636</v>
      </c>
      <c r="AL146" s="185">
        <f t="shared" ca="1" si="88"/>
        <v>4.010572302483201</v>
      </c>
      <c r="AM146" s="185">
        <f t="shared" ca="1" si="88"/>
        <v>4.5794653007769979</v>
      </c>
      <c r="AN146" s="185">
        <f t="shared" ca="1" si="88"/>
        <v>5.2237964020312768</v>
      </c>
      <c r="AO146" s="185">
        <f t="shared" ca="1" si="88"/>
        <v>6.4244474844192574</v>
      </c>
      <c r="AP146" s="185">
        <f t="shared" ca="1" si="88"/>
        <v>7.6376715839673581</v>
      </c>
    </row>
    <row r="147" spans="1:42">
      <c r="A147" s="57" t="str">
        <f>'[4]TS BYDem'!A80</f>
        <v/>
      </c>
      <c r="B147" s="185" t="s">
        <v>288</v>
      </c>
      <c r="C147" s="185" t="s">
        <v>137</v>
      </c>
      <c r="D147" s="186" t="str">
        <f>'[4]TS BYDem'!D80</f>
        <v>ICPO</v>
      </c>
      <c r="E147" s="185" t="s">
        <v>137</v>
      </c>
      <c r="F147" s="185" t="s">
        <v>137</v>
      </c>
      <c r="G147" s="185" t="s">
        <v>137</v>
      </c>
      <c r="H147" s="185" t="s">
        <v>137</v>
      </c>
      <c r="I147" s="185">
        <v>0</v>
      </c>
      <c r="J147" s="185">
        <f>INDEX('[4]TS BYDem'!$J$10:$J$203,MATCH(D147,'[4]TS BYDem'!$D$10:$D$203,0))</f>
        <v>4.4518130555969435</v>
      </c>
      <c r="K147" s="185">
        <f t="shared" ca="1" si="90"/>
        <v>4.5850692095165879</v>
      </c>
      <c r="L147" s="185">
        <f t="shared" ca="1" si="89"/>
        <v>4.6798205064498424</v>
      </c>
      <c r="M147" s="192">
        <f t="shared" si="86"/>
        <v>6.473440000000001</v>
      </c>
      <c r="N147" s="192">
        <f t="shared" si="87"/>
        <v>6.473440000000001</v>
      </c>
      <c r="O147" s="192">
        <f>INDEX('[4]TS BYDem'!$O$10:$O$203,MATCH(D147,'[4]TS BYDem'!$D$10:$D$203,0))</f>
        <v>6.473440000000001</v>
      </c>
      <c r="P147" s="185">
        <f t="shared" ca="1" si="89"/>
        <v>6.5467472790185601</v>
      </c>
      <c r="Q147" s="185">
        <f t="shared" ca="1" si="89"/>
        <v>6.5329455999440791</v>
      </c>
      <c r="R147" s="185">
        <f t="shared" ca="1" si="89"/>
        <v>6.0217178316032314</v>
      </c>
      <c r="S147" s="185">
        <f t="shared" ca="1" si="89"/>
        <v>6.5003956606847755</v>
      </c>
      <c r="T147" s="185">
        <f t="shared" ca="1" si="89"/>
        <v>6.571589485420704</v>
      </c>
      <c r="U147" s="185">
        <f t="shared" ca="1" si="89"/>
        <v>6.6464215959376016</v>
      </c>
      <c r="V147" s="185">
        <f t="shared" ca="1" si="89"/>
        <v>6.7298044975325508</v>
      </c>
      <c r="W147" s="185">
        <f t="shared" ca="1" si="89"/>
        <v>6.8123672839709224</v>
      </c>
      <c r="X147" s="185">
        <f t="shared" ca="1" si="89"/>
        <v>6.9945422666964916</v>
      </c>
      <c r="Y147" s="185">
        <f t="shared" ca="1" si="89"/>
        <v>7.1791253594045674</v>
      </c>
      <c r="Z147" s="185">
        <f t="shared" ca="1" si="89"/>
        <v>7.3786650899024409</v>
      </c>
      <c r="AA147" s="185">
        <f t="shared" ca="1" si="88"/>
        <v>7.5823183169992205</v>
      </c>
      <c r="AB147" s="185">
        <f t="shared" ca="1" si="88"/>
        <v>7.76054802839578</v>
      </c>
      <c r="AC147" s="185">
        <f t="shared" ca="1" si="88"/>
        <v>7.9672379042634578</v>
      </c>
      <c r="AD147" s="185">
        <f t="shared" ca="1" si="88"/>
        <v>8.1834589934461412</v>
      </c>
      <c r="AE147" s="185">
        <f t="shared" ca="1" si="88"/>
        <v>8.3992329446426712</v>
      </c>
      <c r="AF147" s="185">
        <f t="shared" ca="1" si="88"/>
        <v>8.6112553527611837</v>
      </c>
      <c r="AG147" s="185">
        <f t="shared" ca="1" si="88"/>
        <v>8.8429656331881379</v>
      </c>
      <c r="AH147" s="185">
        <f t="shared" ca="1" si="88"/>
        <v>9.0685283764836484</v>
      </c>
      <c r="AI147" s="185">
        <f t="shared" ca="1" si="88"/>
        <v>9.3032099992852508</v>
      </c>
      <c r="AJ147" s="185">
        <f t="shared" ca="1" si="88"/>
        <v>9.5341006318543151</v>
      </c>
      <c r="AK147" s="185">
        <f t="shared" ca="1" si="88"/>
        <v>9.7730580842879089</v>
      </c>
      <c r="AL147" s="185">
        <f t="shared" ca="1" si="88"/>
        <v>10.026430756208002</v>
      </c>
      <c r="AM147" s="185">
        <f t="shared" ca="1" si="88"/>
        <v>11.448663251942493</v>
      </c>
      <c r="AN147" s="185">
        <f t="shared" ca="1" si="88"/>
        <v>13.059491005078192</v>
      </c>
      <c r="AO147" s="185">
        <f t="shared" ca="1" si="88"/>
        <v>16.061118711048142</v>
      </c>
      <c r="AP147" s="185">
        <f t="shared" ca="1" si="88"/>
        <v>19.094178959918395</v>
      </c>
    </row>
    <row r="148" spans="1:42">
      <c r="A148" s="57" t="str">
        <f>'[4]TS BYDem'!A81</f>
        <v/>
      </c>
      <c r="B148" s="185" t="s">
        <v>288</v>
      </c>
      <c r="C148" s="185" t="s">
        <v>137</v>
      </c>
      <c r="D148" s="186" t="str">
        <f>'[4]TS BYDem'!D81</f>
        <v>ICPE</v>
      </c>
      <c r="E148" s="185" t="s">
        <v>137</v>
      </c>
      <c r="F148" s="185" t="s">
        <v>137</v>
      </c>
      <c r="G148" s="185" t="s">
        <v>137</v>
      </c>
      <c r="H148" s="185" t="s">
        <v>137</v>
      </c>
      <c r="I148" s="185">
        <v>0</v>
      </c>
      <c r="J148" s="185">
        <f>INDEX('[4]TS BYDem'!$J$10:$J$203,MATCH(D148,'[4]TS BYDem'!$D$10:$D$203,0))</f>
        <v>1.6916889611268384</v>
      </c>
      <c r="K148" s="185">
        <f t="shared" ca="1" si="90"/>
        <v>1.7423262996163034</v>
      </c>
      <c r="L148" s="185">
        <f t="shared" ca="1" si="89"/>
        <v>1.7783317924509401</v>
      </c>
      <c r="M148" s="192">
        <f t="shared" si="86"/>
        <v>2.4599072000000004</v>
      </c>
      <c r="N148" s="192">
        <f t="shared" si="87"/>
        <v>2.4599072000000004</v>
      </c>
      <c r="O148" s="192">
        <f>INDEX('[4]TS BYDem'!$O$10:$O$203,MATCH(D148,'[4]TS BYDem'!$D$10:$D$203,0))</f>
        <v>2.4599072000000004</v>
      </c>
      <c r="P148" s="185">
        <f t="shared" ca="1" si="89"/>
        <v>2.4877639660270532</v>
      </c>
      <c r="Q148" s="185">
        <f t="shared" ca="1" si="89"/>
        <v>2.4825193279787503</v>
      </c>
      <c r="R148" s="185">
        <f t="shared" ca="1" si="89"/>
        <v>2.2882527760092284</v>
      </c>
      <c r="S148" s="185">
        <f t="shared" ca="1" si="89"/>
        <v>2.4701503510602154</v>
      </c>
      <c r="T148" s="185">
        <f t="shared" ca="1" si="89"/>
        <v>2.497204004459868</v>
      </c>
      <c r="U148" s="185">
        <f t="shared" ca="1" si="89"/>
        <v>2.5256402064562891</v>
      </c>
      <c r="V148" s="185">
        <f t="shared" ca="1" si="89"/>
        <v>2.5573257090623698</v>
      </c>
      <c r="W148" s="185">
        <f t="shared" ca="1" si="89"/>
        <v>2.5886995679089506</v>
      </c>
      <c r="X148" s="185">
        <f t="shared" ca="1" si="89"/>
        <v>2.6579260613446669</v>
      </c>
      <c r="Y148" s="185">
        <f t="shared" ca="1" si="89"/>
        <v>2.7280676365737357</v>
      </c>
      <c r="Z148" s="185">
        <f t="shared" ca="1" si="89"/>
        <v>2.8038927341629276</v>
      </c>
      <c r="AA148" s="185">
        <f t="shared" ca="1" si="88"/>
        <v>2.8812809604597041</v>
      </c>
      <c r="AB148" s="185">
        <f t="shared" ca="1" si="88"/>
        <v>2.9490082507903965</v>
      </c>
      <c r="AC148" s="185">
        <f t="shared" ca="1" si="88"/>
        <v>3.027550403620114</v>
      </c>
      <c r="AD148" s="185">
        <f t="shared" ca="1" si="88"/>
        <v>3.1097144175095335</v>
      </c>
      <c r="AE148" s="185">
        <f t="shared" ca="1" si="88"/>
        <v>3.1917085189642145</v>
      </c>
      <c r="AF148" s="185">
        <f t="shared" ca="1" si="88"/>
        <v>3.2722770340492495</v>
      </c>
      <c r="AG148" s="185">
        <f t="shared" ca="1" si="88"/>
        <v>3.3603269406114924</v>
      </c>
      <c r="AH148" s="185">
        <f t="shared" ca="1" si="88"/>
        <v>3.4460407830637863</v>
      </c>
      <c r="AI148" s="185">
        <f t="shared" ca="1" si="88"/>
        <v>3.5352197997283947</v>
      </c>
      <c r="AJ148" s="185">
        <f t="shared" ca="1" si="88"/>
        <v>3.622958240104639</v>
      </c>
      <c r="AK148" s="185">
        <f t="shared" ca="1" si="88"/>
        <v>3.7137620720294047</v>
      </c>
      <c r="AL148" s="185">
        <f t="shared" ca="1" si="88"/>
        <v>3.8100436873590402</v>
      </c>
      <c r="AM148" s="185">
        <f t="shared" ca="1" si="88"/>
        <v>4.3504920357381467</v>
      </c>
      <c r="AN148" s="185">
        <f t="shared" ca="1" si="88"/>
        <v>4.9626065819297116</v>
      </c>
      <c r="AO148" s="185">
        <f t="shared" ca="1" si="88"/>
        <v>6.1032251101982924</v>
      </c>
      <c r="AP148" s="185">
        <f t="shared" ca="1" si="88"/>
        <v>7.2557880047689878</v>
      </c>
    </row>
    <row r="149" spans="1:42">
      <c r="A149" s="57" t="str">
        <f>'[4]TS BYDem'!A82</f>
        <v>*</v>
      </c>
      <c r="B149" s="185" t="s">
        <v>288</v>
      </c>
      <c r="C149" s="185" t="s">
        <v>137</v>
      </c>
      <c r="D149" s="186" t="str">
        <f>'[4]TS BYDem'!D82</f>
        <v xml:space="preserve"> </v>
      </c>
      <c r="E149" s="185" t="s">
        <v>137</v>
      </c>
      <c r="F149" s="185" t="s">
        <v>137</v>
      </c>
      <c r="G149" s="185" t="s">
        <v>137</v>
      </c>
      <c r="H149" s="185" t="s">
        <v>137</v>
      </c>
      <c r="I149" s="185">
        <v>0</v>
      </c>
      <c r="J149" s="185" t="str">
        <f>INDEX('[4]TS BYDem'!$J$10:$J$203,MATCH(D149,'[4]TS BYDem'!$D$10:$D$203,0))</f>
        <v/>
      </c>
      <c r="K149" s="185" t="e">
        <f t="shared" ca="1" si="90"/>
        <v>#VALUE!</v>
      </c>
      <c r="L149" s="185" t="e">
        <f t="shared" ca="1" si="89"/>
        <v>#VALUE!</v>
      </c>
      <c r="M149" s="185" t="e">
        <f t="shared" ca="1" si="89"/>
        <v>#VALUE!</v>
      </c>
      <c r="N149" s="185" t="e">
        <f t="shared" ca="1" si="89"/>
        <v>#VALUE!</v>
      </c>
      <c r="O149" s="185" t="e">
        <f t="shared" ca="1" si="89"/>
        <v>#VALUE!</v>
      </c>
      <c r="P149" s="185" t="e">
        <f t="shared" ca="1" si="89"/>
        <v>#VALUE!</v>
      </c>
      <c r="Q149" s="185" t="e">
        <f t="shared" ca="1" si="89"/>
        <v>#VALUE!</v>
      </c>
      <c r="R149" s="185" t="e">
        <f t="shared" ca="1" si="89"/>
        <v>#VALUE!</v>
      </c>
      <c r="S149" s="185" t="e">
        <f t="shared" ca="1" si="89"/>
        <v>#VALUE!</v>
      </c>
      <c r="T149" s="185" t="e">
        <f t="shared" ca="1" si="89"/>
        <v>#VALUE!</v>
      </c>
      <c r="U149" s="185" t="e">
        <f t="shared" ca="1" si="89"/>
        <v>#VALUE!</v>
      </c>
      <c r="V149" s="185" t="e">
        <f t="shared" ca="1" si="89"/>
        <v>#VALUE!</v>
      </c>
      <c r="W149" s="185" t="e">
        <f t="shared" ca="1" si="89"/>
        <v>#VALUE!</v>
      </c>
      <c r="X149" s="185" t="e">
        <f t="shared" ca="1" si="89"/>
        <v>#VALUE!</v>
      </c>
      <c r="Y149" s="185" t="e">
        <f t="shared" ca="1" si="89"/>
        <v>#VALUE!</v>
      </c>
      <c r="Z149" s="185" t="e">
        <f t="shared" ca="1" si="89"/>
        <v>#VALUE!</v>
      </c>
      <c r="AA149" s="185" t="e">
        <f t="shared" ca="1" si="88"/>
        <v>#VALUE!</v>
      </c>
      <c r="AB149" s="185" t="e">
        <f t="shared" ca="1" si="88"/>
        <v>#VALUE!</v>
      </c>
      <c r="AC149" s="185" t="e">
        <f t="shared" ca="1" si="88"/>
        <v>#VALUE!</v>
      </c>
      <c r="AD149" s="185" t="e">
        <f t="shared" ca="1" si="88"/>
        <v>#VALUE!</v>
      </c>
      <c r="AE149" s="185" t="e">
        <f t="shared" ca="1" si="88"/>
        <v>#VALUE!</v>
      </c>
      <c r="AF149" s="185" t="e">
        <f t="shared" ca="1" si="88"/>
        <v>#VALUE!</v>
      </c>
      <c r="AG149" s="185" t="e">
        <f t="shared" ca="1" si="88"/>
        <v>#VALUE!</v>
      </c>
      <c r="AH149" s="185" t="e">
        <f t="shared" ca="1" si="88"/>
        <v>#VALUE!</v>
      </c>
      <c r="AI149" s="185" t="e">
        <f t="shared" ca="1" si="88"/>
        <v>#VALUE!</v>
      </c>
      <c r="AJ149" s="185" t="e">
        <f t="shared" ca="1" si="88"/>
        <v>#VALUE!</v>
      </c>
      <c r="AK149" s="185" t="e">
        <f t="shared" ca="1" si="88"/>
        <v>#VALUE!</v>
      </c>
      <c r="AL149" s="185" t="e">
        <f t="shared" ca="1" si="88"/>
        <v>#VALUE!</v>
      </c>
      <c r="AM149" s="185" t="e">
        <f t="shared" ca="1" si="88"/>
        <v>#VALUE!</v>
      </c>
      <c r="AN149" s="185" t="e">
        <f t="shared" ca="1" si="88"/>
        <v>#VALUE!</v>
      </c>
      <c r="AO149" s="185" t="e">
        <f t="shared" ca="1" si="88"/>
        <v>#VALUE!</v>
      </c>
      <c r="AP149" s="185" t="e">
        <f t="shared" ca="1" si="88"/>
        <v>#VALUE!</v>
      </c>
    </row>
    <row r="150" spans="1:42">
      <c r="A150" s="57" t="str">
        <f>'[4]TS BYDem'!A83</f>
        <v/>
      </c>
      <c r="B150" s="185" t="s">
        <v>288</v>
      </c>
      <c r="C150" s="185" t="s">
        <v>137</v>
      </c>
      <c r="D150" s="186" t="str">
        <f>'[4]TS BYDem'!D83</f>
        <v>ICPS</v>
      </c>
      <c r="E150" s="185" t="s">
        <v>137</v>
      </c>
      <c r="F150" s="185" t="s">
        <v>137</v>
      </c>
      <c r="G150" s="185" t="s">
        <v>137</v>
      </c>
      <c r="H150" s="185" t="s">
        <v>137</v>
      </c>
      <c r="I150" s="185">
        <v>0</v>
      </c>
      <c r="J150" s="185">
        <f>INDEX('[4]TS BYDem'!$J$10:$J$203,MATCH(D150,'[4]TS BYDem'!$D$10:$D$203,0))</f>
        <v>27.288197120140854</v>
      </c>
      <c r="K150" s="185">
        <f t="shared" ca="1" si="90"/>
        <v>28.105014931270503</v>
      </c>
      <c r="L150" s="185">
        <f t="shared" ca="1" si="89"/>
        <v>28.68581022429229</v>
      </c>
      <c r="M150" s="192">
        <f t="shared" ref="M150" si="91">O150</f>
        <v>19.307168400000002</v>
      </c>
      <c r="N150" s="192">
        <f t="shared" ref="N150" si="92">O150</f>
        <v>19.307168400000002</v>
      </c>
      <c r="O150" s="192">
        <f>INDEX('[4]TS BYDem'!$O$10:$O$203,MATCH(D150,'[4]TS BYDem'!$D$10:$D$203,0))</f>
        <v>19.307168400000002</v>
      </c>
      <c r="P150" s="185">
        <f t="shared" ca="1" si="89"/>
        <v>19.525808872601448</v>
      </c>
      <c r="Q150" s="185">
        <f t="shared" ca="1" si="89"/>
        <v>19.484645079920313</v>
      </c>
      <c r="R150" s="185">
        <f t="shared" ca="1" si="89"/>
        <v>17.959897710034607</v>
      </c>
      <c r="S150" s="185">
        <f t="shared" ca="1" si="89"/>
        <v>19.387564214308036</v>
      </c>
      <c r="T150" s="185">
        <f t="shared" ca="1" si="89"/>
        <v>19.599901265893692</v>
      </c>
      <c r="U150" s="185">
        <f t="shared" ca="1" si="89"/>
        <v>19.823089579908675</v>
      </c>
      <c r="V150" s="185">
        <f t="shared" ca="1" si="89"/>
        <v>20.071780804786687</v>
      </c>
      <c r="W150" s="185">
        <f t="shared" ca="1" si="89"/>
        <v>20.318026019284524</v>
      </c>
      <c r="X150" s="185">
        <f t="shared" ca="1" si="89"/>
        <v>20.861366665023059</v>
      </c>
      <c r="Y150" s="185">
        <f t="shared" ca="1" si="89"/>
        <v>21.411889548483419</v>
      </c>
      <c r="Z150" s="185">
        <f t="shared" ca="1" si="89"/>
        <v>22.007020912829589</v>
      </c>
      <c r="AA150" s="185">
        <f t="shared" ca="1" si="88"/>
        <v>22.614420865677065</v>
      </c>
      <c r="AB150" s="185">
        <f t="shared" ca="1" si="88"/>
        <v>23.145994658253617</v>
      </c>
      <c r="AC150" s="185">
        <f t="shared" ca="1" si="88"/>
        <v>23.76245147873119</v>
      </c>
      <c r="AD150" s="185">
        <f t="shared" ca="1" si="88"/>
        <v>24.407335339627636</v>
      </c>
      <c r="AE150" s="185">
        <f t="shared" ca="1" si="88"/>
        <v>25.050885602252265</v>
      </c>
      <c r="AF150" s="185">
        <f t="shared" ca="1" si="88"/>
        <v>25.6832468102217</v>
      </c>
      <c r="AG150" s="185">
        <f t="shared" ca="1" si="88"/>
        <v>26.374327503672852</v>
      </c>
      <c r="AH150" s="185">
        <f t="shared" ca="1" si="88"/>
        <v>27.047073040755514</v>
      </c>
      <c r="AI150" s="185">
        <f t="shared" ca="1" si="88"/>
        <v>27.747015824162141</v>
      </c>
      <c r="AJ150" s="185">
        <f t="shared" ca="1" si="88"/>
        <v>28.435651900961098</v>
      </c>
      <c r="AK150" s="185">
        <f t="shared" ca="1" si="88"/>
        <v>29.148347434490471</v>
      </c>
      <c r="AL150" s="185">
        <f t="shared" ca="1" si="88"/>
        <v>29.90403665764218</v>
      </c>
      <c r="AM150" s="185">
        <f t="shared" ca="1" si="88"/>
        <v>34.145874428456167</v>
      </c>
      <c r="AN150" s="185">
        <f t="shared" ca="1" si="88"/>
        <v>38.95020144673154</v>
      </c>
      <c r="AO150" s="185">
        <f t="shared" ca="1" si="88"/>
        <v>47.902618027910556</v>
      </c>
      <c r="AP150" s="185">
        <f t="shared" ca="1" si="88"/>
        <v>56.948782817000101</v>
      </c>
    </row>
    <row r="151" spans="1:42">
      <c r="A151" s="57" t="str">
        <f>'[4]TS BYDem'!A84</f>
        <v>*</v>
      </c>
      <c r="B151" s="185" t="s">
        <v>288</v>
      </c>
      <c r="C151" s="185" t="s">
        <v>137</v>
      </c>
      <c r="D151" s="186" t="str">
        <f>'[4]TS BYDem'!D84</f>
        <v>ICPS</v>
      </c>
      <c r="E151" s="185" t="s">
        <v>137</v>
      </c>
      <c r="F151" s="185" t="s">
        <v>137</v>
      </c>
      <c r="G151" s="185" t="s">
        <v>137</v>
      </c>
      <c r="H151" s="185" t="s">
        <v>137</v>
      </c>
      <c r="I151" s="185">
        <v>0</v>
      </c>
      <c r="J151" s="185">
        <f>INDEX('[4]TS BYDem'!$J$10:$J$203,MATCH(D151,'[4]TS BYDem'!$D$10:$D$203,0))</f>
        <v>27.288197120140854</v>
      </c>
      <c r="K151" s="185">
        <f t="shared" ca="1" si="90"/>
        <v>28.105014931270503</v>
      </c>
      <c r="L151" s="185">
        <f t="shared" ca="1" si="89"/>
        <v>28.68581022429229</v>
      </c>
      <c r="M151" s="185">
        <f t="shared" ca="1" si="89"/>
        <v>29.005144291096087</v>
      </c>
      <c r="N151" s="185">
        <f t="shared" ca="1" si="89"/>
        <v>29.316210809244769</v>
      </c>
      <c r="O151" s="185">
        <f t="shared" ca="1" si="89"/>
        <v>29.567854321434812</v>
      </c>
      <c r="P151" s="185">
        <f t="shared" ca="1" si="89"/>
        <v>29.902690041966945</v>
      </c>
      <c r="Q151" s="185">
        <f t="shared" ca="1" si="89"/>
        <v>29.839649983471698</v>
      </c>
      <c r="R151" s="185">
        <f t="shared" ca="1" si="89"/>
        <v>27.504584210192824</v>
      </c>
      <c r="S151" s="185">
        <f t="shared" ca="1" si="89"/>
        <v>29.690976038522702</v>
      </c>
      <c r="T151" s="185">
        <f t="shared" ca="1" si="89"/>
        <v>30.016158420436753</v>
      </c>
      <c r="U151" s="185">
        <f t="shared" ca="1" si="89"/>
        <v>30.357958907091319</v>
      </c>
      <c r="V151" s="185">
        <f t="shared" ca="1" si="89"/>
        <v>30.738815682972149</v>
      </c>
      <c r="W151" s="185">
        <f t="shared" ca="1" si="89"/>
        <v>31.115926530030514</v>
      </c>
      <c r="X151" s="185">
        <f t="shared" ca="1" si="89"/>
        <v>31.948022502224518</v>
      </c>
      <c r="Y151" s="185">
        <f t="shared" ca="1" si="89"/>
        <v>32.791117671932163</v>
      </c>
      <c r="Z151" s="185">
        <f t="shared" ca="1" si="89"/>
        <v>33.70252824848798</v>
      </c>
      <c r="AA151" s="185">
        <f t="shared" ca="1" si="88"/>
        <v>34.632727485815842</v>
      </c>
      <c r="AB151" s="185">
        <f t="shared" ca="1" si="88"/>
        <v>35.446803176997783</v>
      </c>
      <c r="AC151" s="185">
        <f t="shared" ca="1" si="88"/>
        <v>36.390872503255679</v>
      </c>
      <c r="AD151" s="185">
        <f t="shared" ca="1" si="88"/>
        <v>37.378476260481442</v>
      </c>
      <c r="AE151" s="185">
        <f t="shared" ca="1" si="88"/>
        <v>38.364037686143739</v>
      </c>
      <c r="AF151" s="185">
        <f t="shared" ca="1" si="88"/>
        <v>39.332463697063432</v>
      </c>
      <c r="AG151" s="185">
        <f t="shared" ca="1" si="88"/>
        <v>40.390815333356194</v>
      </c>
      <c r="AH151" s="185">
        <f t="shared" ca="1" si="88"/>
        <v>41.421087697679468</v>
      </c>
      <c r="AI151" s="185">
        <f t="shared" ca="1" si="88"/>
        <v>42.493011131729318</v>
      </c>
      <c r="AJ151" s="185">
        <f t="shared" ca="1" si="88"/>
        <v>43.547618973616473</v>
      </c>
      <c r="AK151" s="185">
        <f t="shared" ca="1" si="88"/>
        <v>44.639072535027054</v>
      </c>
      <c r="AL151" s="185">
        <f t="shared" ca="1" si="88"/>
        <v>45.796368540298751</v>
      </c>
      <c r="AM151" s="185">
        <f t="shared" ca="1" si="88"/>
        <v>52.292507107287562</v>
      </c>
      <c r="AN151" s="185">
        <f t="shared" ca="1" si="88"/>
        <v>59.650066664747037</v>
      </c>
      <c r="AO151" s="185">
        <f t="shared" ca="1" si="88"/>
        <v>73.360194624116716</v>
      </c>
      <c r="AP151" s="185">
        <f t="shared" ca="1" si="88"/>
        <v>87.213892748565286</v>
      </c>
    </row>
    <row r="152" spans="1:42">
      <c r="A152" s="57" t="str">
        <f>'[4]TS BYDem'!A85</f>
        <v>*</v>
      </c>
      <c r="B152" s="185" t="s">
        <v>288</v>
      </c>
      <c r="C152" s="185" t="s">
        <v>137</v>
      </c>
      <c r="D152" s="186" t="str">
        <f>'[4]TS BYDem'!D85</f>
        <v>ICPS</v>
      </c>
      <c r="E152" s="185" t="s">
        <v>137</v>
      </c>
      <c r="F152" s="185" t="s">
        <v>137</v>
      </c>
      <c r="G152" s="185" t="s">
        <v>137</v>
      </c>
      <c r="H152" s="185" t="s">
        <v>137</v>
      </c>
      <c r="I152" s="185">
        <v>0</v>
      </c>
      <c r="J152" s="185">
        <f>INDEX('[4]TS BYDem'!$J$10:$J$203,MATCH(D152,'[4]TS BYDem'!$D$10:$D$203,0))</f>
        <v>27.288197120140854</v>
      </c>
      <c r="K152" s="185">
        <f t="shared" ca="1" si="90"/>
        <v>28.105014931270503</v>
      </c>
      <c r="L152" s="185">
        <f t="shared" ca="1" si="89"/>
        <v>28.68581022429229</v>
      </c>
      <c r="M152" s="185">
        <f t="shared" ca="1" si="89"/>
        <v>29.005144291096087</v>
      </c>
      <c r="N152" s="185">
        <f t="shared" ca="1" si="89"/>
        <v>29.316210809244769</v>
      </c>
      <c r="O152" s="185">
        <f t="shared" ca="1" si="89"/>
        <v>29.567854321434812</v>
      </c>
      <c r="P152" s="185">
        <f t="shared" ca="1" si="89"/>
        <v>29.902690041966945</v>
      </c>
      <c r="Q152" s="185">
        <f t="shared" ca="1" si="89"/>
        <v>29.839649983471698</v>
      </c>
      <c r="R152" s="185">
        <f t="shared" ca="1" si="89"/>
        <v>27.504584210192824</v>
      </c>
      <c r="S152" s="185">
        <f t="shared" ca="1" si="89"/>
        <v>29.690976038522702</v>
      </c>
      <c r="T152" s="185">
        <f t="shared" ca="1" si="89"/>
        <v>30.016158420436753</v>
      </c>
      <c r="U152" s="185">
        <f t="shared" ca="1" si="89"/>
        <v>30.357958907091319</v>
      </c>
      <c r="V152" s="185">
        <f t="shared" ca="1" si="89"/>
        <v>30.738815682972149</v>
      </c>
      <c r="W152" s="185">
        <f t="shared" ca="1" si="89"/>
        <v>31.115926530030514</v>
      </c>
      <c r="X152" s="185">
        <f t="shared" ca="1" si="89"/>
        <v>31.948022502224518</v>
      </c>
      <c r="Y152" s="185">
        <f t="shared" ca="1" si="89"/>
        <v>32.791117671932163</v>
      </c>
      <c r="Z152" s="185">
        <f t="shared" ca="1" si="89"/>
        <v>33.70252824848798</v>
      </c>
      <c r="AA152" s="185">
        <f t="shared" ca="1" si="88"/>
        <v>34.632727485815842</v>
      </c>
      <c r="AB152" s="185">
        <f t="shared" ca="1" si="88"/>
        <v>35.446803176997783</v>
      </c>
      <c r="AC152" s="185">
        <f t="shared" ca="1" si="88"/>
        <v>36.390872503255679</v>
      </c>
      <c r="AD152" s="185">
        <f t="shared" ca="1" si="88"/>
        <v>37.378476260481442</v>
      </c>
      <c r="AE152" s="185">
        <f t="shared" ca="1" si="88"/>
        <v>38.364037686143739</v>
      </c>
      <c r="AF152" s="185">
        <f t="shared" ca="1" si="88"/>
        <v>39.332463697063432</v>
      </c>
      <c r="AG152" s="185">
        <f t="shared" ca="1" si="88"/>
        <v>40.390815333356194</v>
      </c>
      <c r="AH152" s="185">
        <f t="shared" ca="1" si="88"/>
        <v>41.421087697679468</v>
      </c>
      <c r="AI152" s="185">
        <f t="shared" ca="1" si="88"/>
        <v>42.493011131729318</v>
      </c>
      <c r="AJ152" s="185">
        <f t="shared" ca="1" si="88"/>
        <v>43.547618973616473</v>
      </c>
      <c r="AK152" s="185">
        <f t="shared" ca="1" si="88"/>
        <v>44.639072535027054</v>
      </c>
      <c r="AL152" s="185">
        <f t="shared" ca="1" si="88"/>
        <v>45.796368540298751</v>
      </c>
      <c r="AM152" s="185">
        <f t="shared" ca="1" si="88"/>
        <v>52.292507107287562</v>
      </c>
      <c r="AN152" s="185">
        <f t="shared" ca="1" si="88"/>
        <v>59.650066664747037</v>
      </c>
      <c r="AO152" s="185">
        <f t="shared" ca="1" si="88"/>
        <v>73.360194624116716</v>
      </c>
      <c r="AP152" s="185">
        <f t="shared" ca="1" si="88"/>
        <v>87.213892748565286</v>
      </c>
    </row>
    <row r="153" spans="1:42">
      <c r="A153" s="57" t="str">
        <f>'[4]TS BYDem'!A86</f>
        <v>*</v>
      </c>
      <c r="B153" s="185" t="s">
        <v>288</v>
      </c>
      <c r="C153" s="185" t="s">
        <v>137</v>
      </c>
      <c r="D153" s="186" t="str">
        <f>'[4]TS BYDem'!D86</f>
        <v>ICPS</v>
      </c>
      <c r="E153" s="185" t="s">
        <v>137</v>
      </c>
      <c r="F153" s="185" t="s">
        <v>137</v>
      </c>
      <c r="G153" s="185" t="s">
        <v>137</v>
      </c>
      <c r="H153" s="185" t="s">
        <v>137</v>
      </c>
      <c r="I153" s="185">
        <v>0</v>
      </c>
      <c r="J153" s="185">
        <f>INDEX('[4]TS BYDem'!$J$10:$J$203,MATCH(D153,'[4]TS BYDem'!$D$10:$D$203,0))</f>
        <v>27.288197120140854</v>
      </c>
      <c r="K153" s="185">
        <f t="shared" ca="1" si="90"/>
        <v>28.105014931270503</v>
      </c>
      <c r="L153" s="185">
        <f t="shared" ca="1" si="89"/>
        <v>28.68581022429229</v>
      </c>
      <c r="M153" s="185">
        <f t="shared" ca="1" si="89"/>
        <v>29.005144291096087</v>
      </c>
      <c r="N153" s="185">
        <f t="shared" ca="1" si="89"/>
        <v>29.316210809244769</v>
      </c>
      <c r="O153" s="185">
        <f t="shared" ca="1" si="89"/>
        <v>29.567854321434812</v>
      </c>
      <c r="P153" s="185">
        <f t="shared" ca="1" si="89"/>
        <v>29.902690041966945</v>
      </c>
      <c r="Q153" s="185">
        <f t="shared" ca="1" si="89"/>
        <v>29.839649983471698</v>
      </c>
      <c r="R153" s="185">
        <f t="shared" ca="1" si="89"/>
        <v>27.504584210192824</v>
      </c>
      <c r="S153" s="185">
        <f t="shared" ca="1" si="89"/>
        <v>29.690976038522702</v>
      </c>
      <c r="T153" s="185">
        <f t="shared" ca="1" si="89"/>
        <v>30.016158420436753</v>
      </c>
      <c r="U153" s="185">
        <f t="shared" ca="1" si="89"/>
        <v>30.357958907091319</v>
      </c>
      <c r="V153" s="185">
        <f t="shared" ca="1" si="89"/>
        <v>30.738815682972149</v>
      </c>
      <c r="W153" s="185">
        <f t="shared" ca="1" si="89"/>
        <v>31.115926530030514</v>
      </c>
      <c r="X153" s="185">
        <f t="shared" ca="1" si="89"/>
        <v>31.948022502224518</v>
      </c>
      <c r="Y153" s="185">
        <f t="shared" ca="1" si="89"/>
        <v>32.791117671932163</v>
      </c>
      <c r="Z153" s="185">
        <f t="shared" ca="1" si="89"/>
        <v>33.70252824848798</v>
      </c>
      <c r="AA153" s="185">
        <f t="shared" ca="1" si="88"/>
        <v>34.632727485815842</v>
      </c>
      <c r="AB153" s="185">
        <f t="shared" ca="1" si="88"/>
        <v>35.446803176997783</v>
      </c>
      <c r="AC153" s="185">
        <f t="shared" ca="1" si="88"/>
        <v>36.390872503255679</v>
      </c>
      <c r="AD153" s="185">
        <f t="shared" ca="1" si="88"/>
        <v>37.378476260481442</v>
      </c>
      <c r="AE153" s="185">
        <f t="shared" ca="1" si="88"/>
        <v>38.364037686143739</v>
      </c>
      <c r="AF153" s="185">
        <f t="shared" ca="1" si="88"/>
        <v>39.332463697063432</v>
      </c>
      <c r="AG153" s="185">
        <f t="shared" ca="1" si="88"/>
        <v>40.390815333356194</v>
      </c>
      <c r="AH153" s="185">
        <f t="shared" ca="1" si="88"/>
        <v>41.421087697679468</v>
      </c>
      <c r="AI153" s="185">
        <f t="shared" ca="1" si="88"/>
        <v>42.493011131729318</v>
      </c>
      <c r="AJ153" s="185">
        <f t="shared" ca="1" si="88"/>
        <v>43.547618973616473</v>
      </c>
      <c r="AK153" s="185">
        <f t="shared" ca="1" si="88"/>
        <v>44.639072535027054</v>
      </c>
      <c r="AL153" s="185">
        <f t="shared" ca="1" si="88"/>
        <v>45.796368540298751</v>
      </c>
      <c r="AM153" s="185">
        <f t="shared" ca="1" si="88"/>
        <v>52.292507107287562</v>
      </c>
      <c r="AN153" s="185">
        <f t="shared" ca="1" si="88"/>
        <v>59.650066664747037</v>
      </c>
      <c r="AO153" s="185">
        <f t="shared" ca="1" si="88"/>
        <v>73.360194624116716</v>
      </c>
      <c r="AP153" s="185">
        <f t="shared" ca="1" si="88"/>
        <v>87.213892748565286</v>
      </c>
    </row>
    <row r="154" spans="1:42">
      <c r="A154" s="57" t="str">
        <f>'[4]TS BYDem'!A87</f>
        <v>*</v>
      </c>
      <c r="B154" s="185" t="s">
        <v>288</v>
      </c>
      <c r="C154" s="185" t="s">
        <v>137</v>
      </c>
      <c r="D154" s="186" t="str">
        <f>'[4]TS BYDem'!D87</f>
        <v>ICPS</v>
      </c>
      <c r="E154" s="185" t="s">
        <v>137</v>
      </c>
      <c r="F154" s="185" t="s">
        <v>137</v>
      </c>
      <c r="G154" s="185" t="s">
        <v>137</v>
      </c>
      <c r="H154" s="185" t="s">
        <v>137</v>
      </c>
      <c r="I154" s="185">
        <v>0</v>
      </c>
      <c r="J154" s="185">
        <f>INDEX('[4]TS BYDem'!$J$10:$J$203,MATCH(D154,'[4]TS BYDem'!$D$10:$D$203,0))</f>
        <v>27.288197120140854</v>
      </c>
      <c r="K154" s="185">
        <f t="shared" ca="1" si="90"/>
        <v>28.105014931270503</v>
      </c>
      <c r="L154" s="185">
        <f t="shared" ca="1" si="89"/>
        <v>28.68581022429229</v>
      </c>
      <c r="M154" s="185">
        <f t="shared" ca="1" si="89"/>
        <v>29.005144291096087</v>
      </c>
      <c r="N154" s="185">
        <f t="shared" ca="1" si="89"/>
        <v>29.316210809244769</v>
      </c>
      <c r="O154" s="185">
        <f t="shared" ca="1" si="89"/>
        <v>29.567854321434812</v>
      </c>
      <c r="P154" s="185">
        <f t="shared" ca="1" si="89"/>
        <v>29.902690041966945</v>
      </c>
      <c r="Q154" s="185">
        <f t="shared" ca="1" si="89"/>
        <v>29.839649983471698</v>
      </c>
      <c r="R154" s="185">
        <f t="shared" ca="1" si="89"/>
        <v>27.504584210192824</v>
      </c>
      <c r="S154" s="185">
        <f t="shared" ca="1" si="89"/>
        <v>29.690976038522702</v>
      </c>
      <c r="T154" s="185">
        <f t="shared" ca="1" si="89"/>
        <v>30.016158420436753</v>
      </c>
      <c r="U154" s="185">
        <f t="shared" ca="1" si="89"/>
        <v>30.357958907091319</v>
      </c>
      <c r="V154" s="185">
        <f t="shared" ca="1" si="89"/>
        <v>30.738815682972149</v>
      </c>
      <c r="W154" s="185">
        <f t="shared" ca="1" si="89"/>
        <v>31.115926530030514</v>
      </c>
      <c r="X154" s="185">
        <f t="shared" ca="1" si="89"/>
        <v>31.948022502224518</v>
      </c>
      <c r="Y154" s="185">
        <f t="shared" ca="1" si="89"/>
        <v>32.791117671932163</v>
      </c>
      <c r="Z154" s="185">
        <f t="shared" ca="1" si="89"/>
        <v>33.70252824848798</v>
      </c>
      <c r="AA154" s="185">
        <f t="shared" ca="1" si="88"/>
        <v>34.632727485815842</v>
      </c>
      <c r="AB154" s="185">
        <f t="shared" ca="1" si="88"/>
        <v>35.446803176997783</v>
      </c>
      <c r="AC154" s="185">
        <f t="shared" ca="1" si="88"/>
        <v>36.390872503255679</v>
      </c>
      <c r="AD154" s="185">
        <f t="shared" ca="1" si="88"/>
        <v>37.378476260481442</v>
      </c>
      <c r="AE154" s="185">
        <f t="shared" ca="1" si="88"/>
        <v>38.364037686143739</v>
      </c>
      <c r="AF154" s="185">
        <f t="shared" ca="1" si="88"/>
        <v>39.332463697063432</v>
      </c>
      <c r="AG154" s="185">
        <f t="shared" ca="1" si="88"/>
        <v>40.390815333356194</v>
      </c>
      <c r="AH154" s="185">
        <f t="shared" ca="1" si="88"/>
        <v>41.421087697679468</v>
      </c>
      <c r="AI154" s="185">
        <f t="shared" ca="1" si="88"/>
        <v>42.493011131729318</v>
      </c>
      <c r="AJ154" s="185">
        <f t="shared" ca="1" si="88"/>
        <v>43.547618973616473</v>
      </c>
      <c r="AK154" s="185">
        <f t="shared" ca="1" si="88"/>
        <v>44.639072535027054</v>
      </c>
      <c r="AL154" s="185">
        <f t="shared" ca="1" si="88"/>
        <v>45.796368540298751</v>
      </c>
      <c r="AM154" s="185">
        <f t="shared" ca="1" si="88"/>
        <v>52.292507107287562</v>
      </c>
      <c r="AN154" s="185">
        <f t="shared" ca="1" si="88"/>
        <v>59.650066664747037</v>
      </c>
      <c r="AO154" s="185">
        <f t="shared" ca="1" si="88"/>
        <v>73.360194624116716</v>
      </c>
      <c r="AP154" s="185">
        <f t="shared" ca="1" si="88"/>
        <v>87.213892748565286</v>
      </c>
    </row>
    <row r="155" spans="1:42">
      <c r="A155" s="57" t="str">
        <f>'[4]TS BYDem'!A88</f>
        <v>*</v>
      </c>
      <c r="B155" s="185" t="s">
        <v>288</v>
      </c>
      <c r="C155" s="185" t="s">
        <v>137</v>
      </c>
      <c r="D155" s="186" t="str">
        <f>'[4]TS BYDem'!D88</f>
        <v>ICPS</v>
      </c>
      <c r="E155" s="185" t="s">
        <v>137</v>
      </c>
      <c r="F155" s="185" t="s">
        <v>137</v>
      </c>
      <c r="G155" s="185" t="s">
        <v>137</v>
      </c>
      <c r="H155" s="185" t="s">
        <v>137</v>
      </c>
      <c r="I155" s="185">
        <v>0</v>
      </c>
      <c r="J155" s="185">
        <f>INDEX('[4]TS BYDem'!$J$10:$J$203,MATCH(D155,'[4]TS BYDem'!$D$10:$D$203,0))</f>
        <v>27.288197120140854</v>
      </c>
      <c r="K155" s="185">
        <f t="shared" ca="1" si="90"/>
        <v>28.105014931270503</v>
      </c>
      <c r="L155" s="185">
        <f t="shared" ca="1" si="89"/>
        <v>28.68581022429229</v>
      </c>
      <c r="M155" s="185">
        <f t="shared" ca="1" si="89"/>
        <v>29.005144291096087</v>
      </c>
      <c r="N155" s="185">
        <f t="shared" ca="1" si="89"/>
        <v>29.316210809244769</v>
      </c>
      <c r="O155" s="185">
        <f t="shared" ca="1" si="89"/>
        <v>29.567854321434812</v>
      </c>
      <c r="P155" s="185">
        <f t="shared" ca="1" si="89"/>
        <v>29.902690041966945</v>
      </c>
      <c r="Q155" s="185">
        <f t="shared" ca="1" si="89"/>
        <v>29.839649983471698</v>
      </c>
      <c r="R155" s="185">
        <f t="shared" ca="1" si="89"/>
        <v>27.504584210192824</v>
      </c>
      <c r="S155" s="185">
        <f t="shared" ca="1" si="89"/>
        <v>29.690976038522702</v>
      </c>
      <c r="T155" s="185">
        <f t="shared" ca="1" si="89"/>
        <v>30.016158420436753</v>
      </c>
      <c r="U155" s="185">
        <f t="shared" ca="1" si="89"/>
        <v>30.357958907091319</v>
      </c>
      <c r="V155" s="185">
        <f t="shared" ca="1" si="89"/>
        <v>30.738815682972149</v>
      </c>
      <c r="W155" s="185">
        <f t="shared" ca="1" si="89"/>
        <v>31.115926530030514</v>
      </c>
      <c r="X155" s="185">
        <f t="shared" ca="1" si="89"/>
        <v>31.948022502224518</v>
      </c>
      <c r="Y155" s="185">
        <f t="shared" ca="1" si="89"/>
        <v>32.791117671932163</v>
      </c>
      <c r="Z155" s="185">
        <f t="shared" ca="1" si="89"/>
        <v>33.70252824848798</v>
      </c>
      <c r="AA155" s="185">
        <f t="shared" ca="1" si="88"/>
        <v>34.632727485815842</v>
      </c>
      <c r="AB155" s="185">
        <f t="shared" ca="1" si="88"/>
        <v>35.446803176997783</v>
      </c>
      <c r="AC155" s="185">
        <f t="shared" ca="1" si="88"/>
        <v>36.390872503255679</v>
      </c>
      <c r="AD155" s="185">
        <f t="shared" ca="1" si="88"/>
        <v>37.378476260481442</v>
      </c>
      <c r="AE155" s="185">
        <f t="shared" ca="1" si="88"/>
        <v>38.364037686143739</v>
      </c>
      <c r="AF155" s="185">
        <f t="shared" ca="1" si="88"/>
        <v>39.332463697063432</v>
      </c>
      <c r="AG155" s="185">
        <f t="shared" ca="1" si="88"/>
        <v>40.390815333356194</v>
      </c>
      <c r="AH155" s="185">
        <f t="shared" ca="1" si="88"/>
        <v>41.421087697679468</v>
      </c>
      <c r="AI155" s="185">
        <f t="shared" ca="1" si="88"/>
        <v>42.493011131729318</v>
      </c>
      <c r="AJ155" s="185">
        <f t="shared" ca="1" si="88"/>
        <v>43.547618973616473</v>
      </c>
      <c r="AK155" s="185">
        <f t="shared" ca="1" si="88"/>
        <v>44.639072535027054</v>
      </c>
      <c r="AL155" s="185">
        <f t="shared" ca="1" si="88"/>
        <v>45.796368540298751</v>
      </c>
      <c r="AM155" s="185">
        <f t="shared" ca="1" si="88"/>
        <v>52.292507107287562</v>
      </c>
      <c r="AN155" s="185">
        <f t="shared" ca="1" si="88"/>
        <v>59.650066664747037</v>
      </c>
      <c r="AO155" s="185">
        <f t="shared" ca="1" si="88"/>
        <v>73.360194624116716</v>
      </c>
      <c r="AP155" s="185">
        <f t="shared" ca="1" si="88"/>
        <v>87.213892748565286</v>
      </c>
    </row>
    <row r="156" spans="1:42">
      <c r="A156" s="57" t="str">
        <f>'[4]TS BYDem'!A89</f>
        <v>*</v>
      </c>
      <c r="B156" s="185" t="s">
        <v>288</v>
      </c>
      <c r="C156" s="185" t="s">
        <v>137</v>
      </c>
      <c r="D156" s="186">
        <f>'[4]TS BYDem'!D89</f>
        <v>0</v>
      </c>
      <c r="E156" s="185" t="s">
        <v>137</v>
      </c>
      <c r="F156" s="185" t="s">
        <v>137</v>
      </c>
      <c r="G156" s="185" t="s">
        <v>137</v>
      </c>
      <c r="H156" s="185" t="s">
        <v>137</v>
      </c>
      <c r="I156" s="185">
        <v>0</v>
      </c>
      <c r="J156" s="185" t="str">
        <f>INDEX('[4]TS BYDem'!$J$10:$J$203,MATCH(D156,'[4]TS BYDem'!$D$10:$D$203,0))</f>
        <v/>
      </c>
      <c r="K156" s="185" t="e">
        <f t="shared" ca="1" si="90"/>
        <v>#VALUE!</v>
      </c>
      <c r="L156" s="185" t="e">
        <f t="shared" ca="1" si="89"/>
        <v>#VALUE!</v>
      </c>
      <c r="M156" s="185" t="e">
        <f t="shared" ca="1" si="89"/>
        <v>#VALUE!</v>
      </c>
      <c r="N156" s="185" t="e">
        <f t="shared" ca="1" si="89"/>
        <v>#VALUE!</v>
      </c>
      <c r="O156" s="185" t="e">
        <f t="shared" ca="1" si="89"/>
        <v>#VALUE!</v>
      </c>
      <c r="P156" s="185" t="e">
        <f t="shared" ca="1" si="89"/>
        <v>#VALUE!</v>
      </c>
      <c r="Q156" s="185" t="e">
        <f t="shared" ca="1" si="89"/>
        <v>#VALUE!</v>
      </c>
      <c r="R156" s="185" t="e">
        <f t="shared" ca="1" si="89"/>
        <v>#VALUE!</v>
      </c>
      <c r="S156" s="185" t="e">
        <f t="shared" ca="1" si="89"/>
        <v>#VALUE!</v>
      </c>
      <c r="T156" s="185" t="e">
        <f t="shared" ca="1" si="89"/>
        <v>#VALUE!</v>
      </c>
      <c r="U156" s="185" t="e">
        <f t="shared" ca="1" si="89"/>
        <v>#VALUE!</v>
      </c>
      <c r="V156" s="185" t="e">
        <f t="shared" ca="1" si="89"/>
        <v>#VALUE!</v>
      </c>
      <c r="W156" s="185" t="e">
        <f t="shared" ca="1" si="89"/>
        <v>#VALUE!</v>
      </c>
      <c r="X156" s="185" t="e">
        <f t="shared" ca="1" si="89"/>
        <v>#VALUE!</v>
      </c>
      <c r="Y156" s="185" t="e">
        <f t="shared" ca="1" si="89"/>
        <v>#VALUE!</v>
      </c>
      <c r="Z156" s="185" t="e">
        <f t="shared" ca="1" si="89"/>
        <v>#VALUE!</v>
      </c>
      <c r="AA156" s="185" t="e">
        <f t="shared" ref="AA156:AP159" ca="1" si="93">AA$139/Z$139*Z156</f>
        <v>#VALUE!</v>
      </c>
      <c r="AB156" s="185" t="e">
        <f t="shared" ca="1" si="93"/>
        <v>#VALUE!</v>
      </c>
      <c r="AC156" s="185" t="e">
        <f t="shared" ca="1" si="93"/>
        <v>#VALUE!</v>
      </c>
      <c r="AD156" s="185" t="e">
        <f t="shared" ca="1" si="93"/>
        <v>#VALUE!</v>
      </c>
      <c r="AE156" s="185" t="e">
        <f t="shared" ca="1" si="93"/>
        <v>#VALUE!</v>
      </c>
      <c r="AF156" s="185" t="e">
        <f t="shared" ca="1" si="93"/>
        <v>#VALUE!</v>
      </c>
      <c r="AG156" s="185" t="e">
        <f t="shared" ca="1" si="93"/>
        <v>#VALUE!</v>
      </c>
      <c r="AH156" s="185" t="e">
        <f t="shared" ca="1" si="93"/>
        <v>#VALUE!</v>
      </c>
      <c r="AI156" s="185" t="e">
        <f t="shared" ca="1" si="93"/>
        <v>#VALUE!</v>
      </c>
      <c r="AJ156" s="185" t="e">
        <f t="shared" ca="1" si="93"/>
        <v>#VALUE!</v>
      </c>
      <c r="AK156" s="185" t="e">
        <f t="shared" ca="1" si="93"/>
        <v>#VALUE!</v>
      </c>
      <c r="AL156" s="185" t="e">
        <f t="shared" ca="1" si="93"/>
        <v>#VALUE!</v>
      </c>
      <c r="AM156" s="185" t="e">
        <f t="shared" ca="1" si="93"/>
        <v>#VALUE!</v>
      </c>
      <c r="AN156" s="185" t="e">
        <f t="shared" ca="1" si="93"/>
        <v>#VALUE!</v>
      </c>
      <c r="AO156" s="185" t="e">
        <f t="shared" ca="1" si="93"/>
        <v>#VALUE!</v>
      </c>
      <c r="AP156" s="185" t="e">
        <f t="shared" ca="1" si="93"/>
        <v>#VALUE!</v>
      </c>
    </row>
    <row r="157" spans="1:42">
      <c r="A157" s="57" t="str">
        <f>'[4]TS BYDem'!A90</f>
        <v/>
      </c>
      <c r="B157" s="185" t="s">
        <v>288</v>
      </c>
      <c r="C157" s="185" t="s">
        <v>137</v>
      </c>
      <c r="D157" s="186" t="str">
        <f>'[4]TS BYDem'!D90</f>
        <v>ICPT</v>
      </c>
      <c r="E157" s="185" t="s">
        <v>137</v>
      </c>
      <c r="F157" s="185" t="s">
        <v>137</v>
      </c>
      <c r="G157" s="185" t="s">
        <v>137</v>
      </c>
      <c r="H157" s="185" t="s">
        <v>137</v>
      </c>
      <c r="I157" s="185">
        <v>0</v>
      </c>
      <c r="J157" s="185">
        <f>INDEX('[4]TS BYDem'!$J$10:$J$203,MATCH(D157,'[4]TS BYDem'!$D$10:$D$203,0))</f>
        <v>39.004000030517574</v>
      </c>
      <c r="K157" s="185">
        <f t="shared" ca="1" si="90"/>
        <v>40.171507058921208</v>
      </c>
      <c r="L157" s="185">
        <f t="shared" ca="1" si="90"/>
        <v>41.001658626905382</v>
      </c>
      <c r="M157" s="192">
        <f t="shared" ref="M157" si="94">O157</f>
        <v>0</v>
      </c>
      <c r="N157" s="192">
        <f t="shared" ref="N157" si="95">O157</f>
        <v>0</v>
      </c>
      <c r="O157" s="192">
        <f>INDEX('[4]TS BYDem'!$O$10:$O$203,MATCH(D157,'[4]TS BYDem'!$D$10:$D$203,0))</f>
        <v>0</v>
      </c>
      <c r="P157" s="185">
        <f t="shared" ref="P157:Z159" ca="1" si="96">P$139/O$139*O157</f>
        <v>0</v>
      </c>
      <c r="Q157" s="185">
        <f t="shared" ca="1" si="96"/>
        <v>0</v>
      </c>
      <c r="R157" s="185">
        <f t="shared" ca="1" si="96"/>
        <v>0</v>
      </c>
      <c r="S157" s="185">
        <f t="shared" ca="1" si="96"/>
        <v>0</v>
      </c>
      <c r="T157" s="185">
        <f t="shared" ca="1" si="96"/>
        <v>0</v>
      </c>
      <c r="U157" s="185">
        <f t="shared" ca="1" si="96"/>
        <v>0</v>
      </c>
      <c r="V157" s="185">
        <f t="shared" ca="1" si="96"/>
        <v>0</v>
      </c>
      <c r="W157" s="185">
        <f t="shared" ca="1" si="96"/>
        <v>0</v>
      </c>
      <c r="X157" s="185">
        <f t="shared" ca="1" si="96"/>
        <v>0</v>
      </c>
      <c r="Y157" s="185">
        <f t="shared" ca="1" si="96"/>
        <v>0</v>
      </c>
      <c r="Z157" s="185">
        <f t="shared" ca="1" si="96"/>
        <v>0</v>
      </c>
      <c r="AA157" s="185">
        <f t="shared" ca="1" si="93"/>
        <v>0</v>
      </c>
      <c r="AB157" s="185">
        <f t="shared" ca="1" si="93"/>
        <v>0</v>
      </c>
      <c r="AC157" s="185">
        <f t="shared" ca="1" si="93"/>
        <v>0</v>
      </c>
      <c r="AD157" s="185">
        <f t="shared" ca="1" si="93"/>
        <v>0</v>
      </c>
      <c r="AE157" s="185">
        <f t="shared" ca="1" si="93"/>
        <v>0</v>
      </c>
      <c r="AF157" s="185">
        <f t="shared" ca="1" si="93"/>
        <v>0</v>
      </c>
      <c r="AG157" s="185">
        <f t="shared" ca="1" si="93"/>
        <v>0</v>
      </c>
      <c r="AH157" s="185">
        <f t="shared" ca="1" si="93"/>
        <v>0</v>
      </c>
      <c r="AI157" s="185">
        <f t="shared" ca="1" si="93"/>
        <v>0</v>
      </c>
      <c r="AJ157" s="185">
        <f t="shared" ca="1" si="93"/>
        <v>0</v>
      </c>
      <c r="AK157" s="185">
        <f t="shared" ca="1" si="93"/>
        <v>0</v>
      </c>
      <c r="AL157" s="185">
        <f t="shared" ca="1" si="93"/>
        <v>0</v>
      </c>
      <c r="AM157" s="185">
        <f t="shared" ca="1" si="93"/>
        <v>0</v>
      </c>
      <c r="AN157" s="185">
        <f t="shared" ca="1" si="93"/>
        <v>0</v>
      </c>
      <c r="AO157" s="185">
        <f t="shared" ca="1" si="93"/>
        <v>0</v>
      </c>
      <c r="AP157" s="185">
        <f t="shared" ca="1" si="93"/>
        <v>0</v>
      </c>
    </row>
    <row r="158" spans="1:42">
      <c r="A158" s="57" t="str">
        <f>'[4]TS BYDem'!A91</f>
        <v>*</v>
      </c>
      <c r="B158" s="185" t="s">
        <v>288</v>
      </c>
      <c r="C158" s="185" t="s">
        <v>137</v>
      </c>
      <c r="D158" s="186" t="str">
        <f>'[4]TS BYDem'!D91</f>
        <v>Useful Energy Service</v>
      </c>
      <c r="E158" s="185" t="s">
        <v>137</v>
      </c>
      <c r="F158" s="185" t="s">
        <v>137</v>
      </c>
      <c r="G158" s="185" t="s">
        <v>137</v>
      </c>
      <c r="H158" s="185" t="s">
        <v>137</v>
      </c>
      <c r="I158" s="185">
        <v>0</v>
      </c>
      <c r="J158" s="185" t="str">
        <f>INDEX('[4]TS BYDem'!$J$10:$J$203,MATCH(D158,'[4]TS BYDem'!$D$10:$D$203,0))</f>
        <v/>
      </c>
      <c r="K158" s="185" t="e">
        <f t="shared" ca="1" si="90"/>
        <v>#VALUE!</v>
      </c>
      <c r="L158" s="185" t="e">
        <f t="shared" ca="1" si="90"/>
        <v>#VALUE!</v>
      </c>
      <c r="M158" s="185" t="e">
        <f t="shared" ca="1" si="90"/>
        <v>#VALUE!</v>
      </c>
      <c r="N158" s="185" t="e">
        <f t="shared" ca="1" si="90"/>
        <v>#VALUE!</v>
      </c>
      <c r="O158" s="185" t="e">
        <f t="shared" ca="1" si="90"/>
        <v>#VALUE!</v>
      </c>
      <c r="P158" s="185" t="e">
        <f t="shared" ca="1" si="96"/>
        <v>#VALUE!</v>
      </c>
      <c r="Q158" s="185" t="e">
        <f t="shared" ca="1" si="96"/>
        <v>#VALUE!</v>
      </c>
      <c r="R158" s="185" t="e">
        <f t="shared" ca="1" si="96"/>
        <v>#VALUE!</v>
      </c>
      <c r="S158" s="185" t="e">
        <f t="shared" ca="1" si="96"/>
        <v>#VALUE!</v>
      </c>
      <c r="T158" s="185" t="e">
        <f t="shared" ca="1" si="96"/>
        <v>#VALUE!</v>
      </c>
      <c r="U158" s="185" t="e">
        <f t="shared" ca="1" si="96"/>
        <v>#VALUE!</v>
      </c>
      <c r="V158" s="185" t="e">
        <f t="shared" ca="1" si="96"/>
        <v>#VALUE!</v>
      </c>
      <c r="W158" s="185" t="e">
        <f t="shared" ca="1" si="96"/>
        <v>#VALUE!</v>
      </c>
      <c r="X158" s="185" t="e">
        <f t="shared" ca="1" si="96"/>
        <v>#VALUE!</v>
      </c>
      <c r="Y158" s="185" t="e">
        <f t="shared" ca="1" si="96"/>
        <v>#VALUE!</v>
      </c>
      <c r="Z158" s="185" t="e">
        <f t="shared" ca="1" si="96"/>
        <v>#VALUE!</v>
      </c>
      <c r="AA158" s="185" t="e">
        <f t="shared" ca="1" si="93"/>
        <v>#VALUE!</v>
      </c>
      <c r="AB158" s="185" t="e">
        <f t="shared" ca="1" si="93"/>
        <v>#VALUE!</v>
      </c>
      <c r="AC158" s="185" t="e">
        <f t="shared" ca="1" si="93"/>
        <v>#VALUE!</v>
      </c>
      <c r="AD158" s="185" t="e">
        <f t="shared" ca="1" si="93"/>
        <v>#VALUE!</v>
      </c>
      <c r="AE158" s="185" t="e">
        <f t="shared" ca="1" si="93"/>
        <v>#VALUE!</v>
      </c>
      <c r="AF158" s="185" t="e">
        <f t="shared" ca="1" si="93"/>
        <v>#VALUE!</v>
      </c>
      <c r="AG158" s="185" t="e">
        <f t="shared" ca="1" si="93"/>
        <v>#VALUE!</v>
      </c>
      <c r="AH158" s="185" t="e">
        <f t="shared" ca="1" si="93"/>
        <v>#VALUE!</v>
      </c>
      <c r="AI158" s="185" t="e">
        <f t="shared" ca="1" si="93"/>
        <v>#VALUE!</v>
      </c>
      <c r="AJ158" s="185" t="e">
        <f t="shared" ca="1" si="93"/>
        <v>#VALUE!</v>
      </c>
      <c r="AK158" s="185" t="e">
        <f t="shared" ca="1" si="93"/>
        <v>#VALUE!</v>
      </c>
      <c r="AL158" s="185" t="e">
        <f t="shared" ca="1" si="93"/>
        <v>#VALUE!</v>
      </c>
      <c r="AM158" s="185" t="e">
        <f t="shared" ca="1" si="93"/>
        <v>#VALUE!</v>
      </c>
      <c r="AN158" s="185" t="e">
        <f t="shared" ca="1" si="93"/>
        <v>#VALUE!</v>
      </c>
      <c r="AO158" s="185" t="e">
        <f t="shared" ca="1" si="93"/>
        <v>#VALUE!</v>
      </c>
      <c r="AP158" s="185" t="e">
        <f t="shared" ca="1" si="93"/>
        <v>#VALUE!</v>
      </c>
    </row>
    <row r="159" spans="1:42">
      <c r="A159" s="57" t="str">
        <f>'[4]TS BYDem'!A92</f>
        <v>*</v>
      </c>
      <c r="B159" s="185" t="s">
        <v>288</v>
      </c>
      <c r="C159" s="185" t="s">
        <v>137</v>
      </c>
      <c r="D159" s="186">
        <f>'[4]TS BYDem'!D92</f>
        <v>0</v>
      </c>
      <c r="E159" s="185" t="s">
        <v>137</v>
      </c>
      <c r="F159" s="185" t="s">
        <v>137</v>
      </c>
      <c r="G159" s="185" t="s">
        <v>137</v>
      </c>
      <c r="H159" s="185" t="s">
        <v>137</v>
      </c>
      <c r="I159" s="185">
        <v>0</v>
      </c>
      <c r="J159" s="185" t="str">
        <f>INDEX('[4]TS BYDem'!$J$10:$J$203,MATCH(D159,'[4]TS BYDem'!$D$10:$D$203,0))</f>
        <v/>
      </c>
      <c r="K159" s="185" t="e">
        <f t="shared" ca="1" si="90"/>
        <v>#VALUE!</v>
      </c>
      <c r="L159" s="185" t="e">
        <f t="shared" ca="1" si="90"/>
        <v>#VALUE!</v>
      </c>
      <c r="M159" s="185" t="e">
        <f t="shared" ca="1" si="90"/>
        <v>#VALUE!</v>
      </c>
      <c r="N159" s="185" t="e">
        <f t="shared" ca="1" si="90"/>
        <v>#VALUE!</v>
      </c>
      <c r="O159" s="185" t="e">
        <f t="shared" ca="1" si="90"/>
        <v>#VALUE!</v>
      </c>
      <c r="P159" s="185" t="e">
        <f t="shared" ca="1" si="96"/>
        <v>#VALUE!</v>
      </c>
      <c r="Q159" s="185" t="e">
        <f t="shared" ca="1" si="96"/>
        <v>#VALUE!</v>
      </c>
      <c r="R159" s="185" t="e">
        <f t="shared" ca="1" si="96"/>
        <v>#VALUE!</v>
      </c>
      <c r="S159" s="185" t="e">
        <f t="shared" ca="1" si="96"/>
        <v>#VALUE!</v>
      </c>
      <c r="T159" s="185" t="e">
        <f t="shared" ca="1" si="96"/>
        <v>#VALUE!</v>
      </c>
      <c r="U159" s="185" t="e">
        <f t="shared" ca="1" si="96"/>
        <v>#VALUE!</v>
      </c>
      <c r="V159" s="185" t="e">
        <f t="shared" ca="1" si="96"/>
        <v>#VALUE!</v>
      </c>
      <c r="W159" s="185" t="e">
        <f t="shared" ca="1" si="96"/>
        <v>#VALUE!</v>
      </c>
      <c r="X159" s="185" t="e">
        <f t="shared" ca="1" si="96"/>
        <v>#VALUE!</v>
      </c>
      <c r="Y159" s="185" t="e">
        <f t="shared" ca="1" si="96"/>
        <v>#VALUE!</v>
      </c>
      <c r="Z159" s="185" t="e">
        <f t="shared" ca="1" si="96"/>
        <v>#VALUE!</v>
      </c>
      <c r="AA159" s="185" t="e">
        <f t="shared" ca="1" si="93"/>
        <v>#VALUE!</v>
      </c>
      <c r="AB159" s="185" t="e">
        <f t="shared" ca="1" si="93"/>
        <v>#VALUE!</v>
      </c>
      <c r="AC159" s="185" t="e">
        <f t="shared" ca="1" si="93"/>
        <v>#VALUE!</v>
      </c>
      <c r="AD159" s="185" t="e">
        <f t="shared" ca="1" si="93"/>
        <v>#VALUE!</v>
      </c>
      <c r="AE159" s="185" t="e">
        <f t="shared" ca="1" si="93"/>
        <v>#VALUE!</v>
      </c>
      <c r="AF159" s="185" t="e">
        <f t="shared" ca="1" si="93"/>
        <v>#VALUE!</v>
      </c>
      <c r="AG159" s="185" t="e">
        <f t="shared" ca="1" si="93"/>
        <v>#VALUE!</v>
      </c>
      <c r="AH159" s="185" t="e">
        <f t="shared" ca="1" si="93"/>
        <v>#VALUE!</v>
      </c>
      <c r="AI159" s="185" t="e">
        <f t="shared" ca="1" si="93"/>
        <v>#VALUE!</v>
      </c>
      <c r="AJ159" s="185" t="e">
        <f t="shared" ca="1" si="93"/>
        <v>#VALUE!</v>
      </c>
      <c r="AK159" s="185" t="e">
        <f t="shared" ca="1" si="93"/>
        <v>#VALUE!</v>
      </c>
      <c r="AL159" s="185" t="e">
        <f t="shared" ca="1" si="93"/>
        <v>#VALUE!</v>
      </c>
      <c r="AM159" s="185" t="e">
        <f t="shared" ca="1" si="93"/>
        <v>#VALUE!</v>
      </c>
      <c r="AN159" s="185" t="e">
        <f t="shared" ca="1" si="93"/>
        <v>#VALUE!</v>
      </c>
      <c r="AO159" s="185" t="e">
        <f t="shared" ca="1" si="93"/>
        <v>#VALUE!</v>
      </c>
      <c r="AP159" s="185" t="e">
        <f t="shared" ca="1" si="93"/>
        <v>#VALUE!</v>
      </c>
    </row>
    <row r="160" spans="1:42" s="5" customFormat="1">
      <c r="A160" s="57" t="str">
        <f>'[4]TS BYDem'!A89</f>
        <v>*</v>
      </c>
      <c r="B160" s="5">
        <f>B139+1</f>
        <v>7</v>
      </c>
      <c r="C160" s="3" t="str">
        <f ca="1">OFFSET($C$9,$B160,0)</f>
        <v>Precious &amp; Non-Ferrous metals</v>
      </c>
      <c r="D160" s="3" t="str">
        <f ca="1">OFFSET($B$9,$B160,0)</f>
        <v>NF</v>
      </c>
      <c r="J160" s="5">
        <f t="shared" ref="J160:AA160" ca="1" si="97">SUMIF($B$10:$B$24,$D160,J$10:J$24)*SUMIF($B$10:$B$24,$D160,J$45:J$59)</f>
        <v>10.112362730183554</v>
      </c>
      <c r="K160" s="5">
        <f t="shared" ca="1" si="97"/>
        <v>8.5809999999999995</v>
      </c>
      <c r="L160" s="5">
        <f t="shared" ca="1" si="97"/>
        <v>7.8769999999999998</v>
      </c>
      <c r="M160" s="5">
        <f t="shared" ca="1" si="97"/>
        <v>7.9880000000000004</v>
      </c>
      <c r="N160" s="5">
        <f t="shared" ca="1" si="97"/>
        <v>7.7750000000000004</v>
      </c>
      <c r="O160" s="5">
        <f t="shared" ca="1" si="97"/>
        <v>7.4850000000000003</v>
      </c>
      <c r="P160" s="5">
        <f t="shared" ca="1" si="97"/>
        <v>7.3470000000000004</v>
      </c>
      <c r="Q160" s="5">
        <f t="shared" ca="1" si="97"/>
        <v>7.0549999999999997</v>
      </c>
      <c r="R160" s="5">
        <f t="shared" ca="1" si="97"/>
        <v>5.7949999999999999</v>
      </c>
      <c r="S160" s="5">
        <f t="shared" ca="1" si="97"/>
        <v>6.518960252154204</v>
      </c>
      <c r="T160" s="5">
        <f t="shared" ca="1" si="97"/>
        <v>6.4270706798085069</v>
      </c>
      <c r="U160" s="5">
        <f t="shared" ca="1" si="97"/>
        <v>6.3526299448519064</v>
      </c>
      <c r="V160" s="5">
        <f t="shared" ca="1" si="97"/>
        <v>6.3175278563365467</v>
      </c>
      <c r="W160" s="5">
        <f t="shared" ca="1" si="97"/>
        <v>6.3170883768032464</v>
      </c>
      <c r="X160" s="5">
        <f t="shared" ca="1" si="97"/>
        <v>6.4660855827431662</v>
      </c>
      <c r="Y160" s="5">
        <f t="shared" ca="1" si="97"/>
        <v>6.6227413468262029</v>
      </c>
      <c r="Z160" s="5">
        <f t="shared" ca="1" si="97"/>
        <v>6.8003194350491345</v>
      </c>
      <c r="AA160" s="5">
        <f t="shared" ca="1" si="97"/>
        <v>7.0581063883289872</v>
      </c>
      <c r="AB160" s="5">
        <f ca="1">SUMIF($B$10:$B$24,$D160,AB$10:AB$24)*SUMIF($B$10:$B$24,$D160,AB$44:AB$59)</f>
        <v>7.2857135683160434</v>
      </c>
      <c r="AC160" s="5">
        <f t="shared" ref="AC160:AP160" ca="1" si="98">SUMIF($B$10:$B$24,$D160,AC$10:AC$24)*SUMIF($B$10:$B$24,$D160,AC$45:AC$59)</f>
        <v>7.5992830661693977</v>
      </c>
      <c r="AD160" s="5">
        <f t="shared" ca="1" si="98"/>
        <v>7.9677573759525409</v>
      </c>
      <c r="AE160" s="5">
        <f t="shared" ca="1" si="98"/>
        <v>8.3384220275036629</v>
      </c>
      <c r="AF160" s="5">
        <f t="shared" ca="1" si="98"/>
        <v>8.7357461295881151</v>
      </c>
      <c r="AG160" s="5">
        <f t="shared" ca="1" si="98"/>
        <v>9.2381149671171627</v>
      </c>
      <c r="AH160" s="5">
        <f t="shared" ca="1" si="98"/>
        <v>9.6902800359668433</v>
      </c>
      <c r="AI160" s="5">
        <f t="shared" ca="1" si="98"/>
        <v>10.147488571310493</v>
      </c>
      <c r="AJ160" s="5">
        <f t="shared" ca="1" si="98"/>
        <v>10.588983829229196</v>
      </c>
      <c r="AK160" s="5">
        <f t="shared" ca="1" si="98"/>
        <v>11.035320346735213</v>
      </c>
      <c r="AL160" s="5">
        <f t="shared" ca="1" si="98"/>
        <v>11.495405668882599</v>
      </c>
      <c r="AM160" s="5">
        <f t="shared" ca="1" si="98"/>
        <v>13.697282500147978</v>
      </c>
      <c r="AN160" s="5">
        <f t="shared" ca="1" si="98"/>
        <v>15.663536521429563</v>
      </c>
      <c r="AO160" s="5">
        <f t="shared" ca="1" si="98"/>
        <v>19.870937842307171</v>
      </c>
      <c r="AP160" s="5">
        <f t="shared" ca="1" si="98"/>
        <v>24.039068694854109</v>
      </c>
    </row>
    <row r="161" spans="1:42">
      <c r="A161" s="57" t="str">
        <f>'[4]TS BYDem'!A94</f>
        <v/>
      </c>
      <c r="B161" s="185" t="s">
        <v>288</v>
      </c>
      <c r="C161" s="185" t="s">
        <v>137</v>
      </c>
      <c r="D161" s="186" t="str">
        <f>'[4]TS BYDem'!D94</f>
        <v>INFK</v>
      </c>
      <c r="E161" s="185" t="s">
        <v>137</v>
      </c>
      <c r="F161" s="185" t="s">
        <v>137</v>
      </c>
      <c r="G161" s="185" t="s">
        <v>137</v>
      </c>
      <c r="H161" s="185" t="s">
        <v>137</v>
      </c>
      <c r="I161" s="185">
        <v>0</v>
      </c>
      <c r="J161" s="185">
        <f>INDEX('[4]TS BYDem'!$J$10:$J$203,MATCH(D161,'[4]TS BYDem'!$D$10:$D$203,0))</f>
        <v>0.66789588210349726</v>
      </c>
      <c r="K161" s="185">
        <f ca="1">K$160/J$160*J161</f>
        <v>0.56675326204661181</v>
      </c>
      <c r="L161" s="185">
        <f t="shared" ref="L161:AP170" ca="1" si="99">L$160/K$160*K161</f>
        <v>0.52025584956778481</v>
      </c>
      <c r="M161" s="192">
        <f t="shared" ref="M161:M169" si="100">O161</f>
        <v>9.0791105263757541E-2</v>
      </c>
      <c r="N161" s="192">
        <f t="shared" ref="N161:N169" si="101">O161</f>
        <v>9.0791105263757541E-2</v>
      </c>
      <c r="O161" s="192">
        <f>INDEX('[4]TS BYDem'!$O$10:$O$203,MATCH(D161,'[4]TS BYDem'!$D$10:$D$203,0))</f>
        <v>9.0791105263757541E-2</v>
      </c>
      <c r="P161" s="185">
        <f t="shared" ca="1" si="99"/>
        <v>8.9117201118614112E-2</v>
      </c>
      <c r="Q161" s="185">
        <f t="shared" ca="1" si="99"/>
        <v>8.557531698541207E-2</v>
      </c>
      <c r="R161" s="185">
        <f t="shared" ca="1" si="99"/>
        <v>7.0291844355841668E-2</v>
      </c>
      <c r="S161" s="185">
        <f t="shared" ca="1" si="99"/>
        <v>7.907329411671124E-2</v>
      </c>
      <c r="T161" s="185">
        <f t="shared" ca="1" si="99"/>
        <v>7.7958697478704583E-2</v>
      </c>
      <c r="U161" s="185">
        <f t="shared" ca="1" si="99"/>
        <v>7.7055750704709103E-2</v>
      </c>
      <c r="V161" s="185">
        <f t="shared" ca="1" si="99"/>
        <v>7.6629971491165252E-2</v>
      </c>
      <c r="W161" s="185">
        <f t="shared" ca="1" si="99"/>
        <v>7.6624640718610929E-2</v>
      </c>
      <c r="X161" s="185">
        <f t="shared" ca="1" si="99"/>
        <v>7.8431938114535721E-2</v>
      </c>
      <c r="Y161" s="185">
        <f t="shared" ca="1" si="99"/>
        <v>8.0332131830906775E-2</v>
      </c>
      <c r="Z161" s="185">
        <f t="shared" ca="1" si="99"/>
        <v>8.2486107903102499E-2</v>
      </c>
      <c r="AA161" s="185">
        <f t="shared" ca="1" si="99"/>
        <v>8.5612996668747707E-2</v>
      </c>
      <c r="AB161" s="185">
        <f t="shared" ca="1" si="99"/>
        <v>8.8373812625593642E-2</v>
      </c>
      <c r="AC161" s="185">
        <f t="shared" ca="1" si="99"/>
        <v>9.2177329163617344E-2</v>
      </c>
      <c r="AD161" s="185">
        <f t="shared" ca="1" si="99"/>
        <v>9.6646826805101879E-2</v>
      </c>
      <c r="AE161" s="185">
        <f t="shared" ca="1" si="99"/>
        <v>0.10114289272314221</v>
      </c>
      <c r="AF161" s="185">
        <f t="shared" ca="1" si="99"/>
        <v>0.10596233084955202</v>
      </c>
      <c r="AG161" s="185">
        <f t="shared" ca="1" si="99"/>
        <v>0.11205593432441258</v>
      </c>
      <c r="AH161" s="185">
        <f t="shared" ca="1" si="99"/>
        <v>0.1175405791290252</v>
      </c>
      <c r="AI161" s="185">
        <f t="shared" ca="1" si="99"/>
        <v>0.1230863998718273</v>
      </c>
      <c r="AJ161" s="185">
        <f t="shared" ca="1" si="99"/>
        <v>0.128441622642054</v>
      </c>
      <c r="AK161" s="185">
        <f t="shared" ca="1" si="99"/>
        <v>0.13385556863322939</v>
      </c>
      <c r="AL161" s="185">
        <f t="shared" ca="1" si="99"/>
        <v>0.13943628405252037</v>
      </c>
      <c r="AM161" s="185">
        <f t="shared" ca="1" si="99"/>
        <v>0.16614447792897247</v>
      </c>
      <c r="AN161" s="185">
        <f t="shared" ca="1" si="99"/>
        <v>0.18999462833932154</v>
      </c>
      <c r="AO161" s="185">
        <f t="shared" ca="1" si="99"/>
        <v>0.24102931320380666</v>
      </c>
      <c r="AP161" s="185">
        <f t="shared" ca="1" si="99"/>
        <v>0.2915876574906075</v>
      </c>
    </row>
    <row r="162" spans="1:42">
      <c r="A162" s="57" t="str">
        <f>'[4]TS BYDem'!A95</f>
        <v/>
      </c>
      <c r="B162" s="185" t="s">
        <v>288</v>
      </c>
      <c r="C162" s="185" t="s">
        <v>137</v>
      </c>
      <c r="D162" s="186" t="str">
        <f>'[4]TS BYDem'!D95</f>
        <v>INFA</v>
      </c>
      <c r="E162" s="185" t="s">
        <v>137</v>
      </c>
      <c r="F162" s="185" t="s">
        <v>137</v>
      </c>
      <c r="G162" s="185" t="s">
        <v>137</v>
      </c>
      <c r="H162" s="185" t="s">
        <v>137</v>
      </c>
      <c r="I162" s="185">
        <v>0</v>
      </c>
      <c r="J162" s="185">
        <f>INDEX('[4]TS BYDem'!$J$10:$J$203,MATCH(D162,'[4]TS BYDem'!$D$10:$D$203,0))</f>
        <v>0</v>
      </c>
      <c r="K162" s="185">
        <f t="shared" ref="K162:N178" ca="1" si="102">K$160/J$160*J162</f>
        <v>0</v>
      </c>
      <c r="L162" s="185">
        <f t="shared" ca="1" si="99"/>
        <v>0</v>
      </c>
      <c r="M162" s="192">
        <f t="shared" si="100"/>
        <v>0</v>
      </c>
      <c r="N162" s="192">
        <f t="shared" si="101"/>
        <v>0</v>
      </c>
      <c r="O162" s="192">
        <f>INDEX('[4]TS BYDem'!$O$10:$O$203,MATCH(D162,'[4]TS BYDem'!$D$10:$D$203,0))</f>
        <v>0</v>
      </c>
      <c r="P162" s="185">
        <f t="shared" ca="1" si="99"/>
        <v>0</v>
      </c>
      <c r="Q162" s="185">
        <f t="shared" ca="1" si="99"/>
        <v>0</v>
      </c>
      <c r="R162" s="185">
        <f t="shared" ca="1" si="99"/>
        <v>0</v>
      </c>
      <c r="S162" s="185">
        <f t="shared" ca="1" si="99"/>
        <v>0</v>
      </c>
      <c r="T162" s="185">
        <f t="shared" ca="1" si="99"/>
        <v>0</v>
      </c>
      <c r="U162" s="185">
        <f t="shared" ca="1" si="99"/>
        <v>0</v>
      </c>
      <c r="V162" s="185">
        <f t="shared" ca="1" si="99"/>
        <v>0</v>
      </c>
      <c r="W162" s="185">
        <f t="shared" ca="1" si="99"/>
        <v>0</v>
      </c>
      <c r="X162" s="185">
        <f t="shared" ca="1" si="99"/>
        <v>0</v>
      </c>
      <c r="Y162" s="185">
        <f t="shared" ca="1" si="99"/>
        <v>0</v>
      </c>
      <c r="Z162" s="185">
        <f t="shared" ca="1" si="99"/>
        <v>0</v>
      </c>
      <c r="AA162" s="185">
        <f t="shared" ca="1" si="99"/>
        <v>0</v>
      </c>
      <c r="AB162" s="185">
        <f t="shared" ca="1" si="99"/>
        <v>0</v>
      </c>
      <c r="AC162" s="185">
        <f t="shared" ca="1" si="99"/>
        <v>0</v>
      </c>
      <c r="AD162" s="185">
        <f t="shared" ca="1" si="99"/>
        <v>0</v>
      </c>
      <c r="AE162" s="185">
        <f t="shared" ca="1" si="99"/>
        <v>0</v>
      </c>
      <c r="AF162" s="185">
        <f t="shared" ca="1" si="99"/>
        <v>0</v>
      </c>
      <c r="AG162" s="185">
        <f t="shared" ca="1" si="99"/>
        <v>0</v>
      </c>
      <c r="AH162" s="185">
        <f t="shared" ca="1" si="99"/>
        <v>0</v>
      </c>
      <c r="AI162" s="185">
        <f t="shared" ca="1" si="99"/>
        <v>0</v>
      </c>
      <c r="AJ162" s="185">
        <f t="shared" ca="1" si="99"/>
        <v>0</v>
      </c>
      <c r="AK162" s="185">
        <f t="shared" ca="1" si="99"/>
        <v>0</v>
      </c>
      <c r="AL162" s="185">
        <f t="shared" ca="1" si="99"/>
        <v>0</v>
      </c>
      <c r="AM162" s="185">
        <f t="shared" ca="1" si="99"/>
        <v>0</v>
      </c>
      <c r="AN162" s="185">
        <f t="shared" ca="1" si="99"/>
        <v>0</v>
      </c>
      <c r="AO162" s="185">
        <f t="shared" ca="1" si="99"/>
        <v>0</v>
      </c>
      <c r="AP162" s="185">
        <f t="shared" ca="1" si="99"/>
        <v>0</v>
      </c>
    </row>
    <row r="163" spans="1:42">
      <c r="A163" s="57" t="str">
        <f>'[4]TS BYDem'!A96</f>
        <v/>
      </c>
      <c r="B163" s="185" t="s">
        <v>288</v>
      </c>
      <c r="C163" s="185" t="s">
        <v>137</v>
      </c>
      <c r="D163" s="186" t="str">
        <f>'[4]TS BYDem'!D96</f>
        <v>INFL</v>
      </c>
      <c r="E163" s="185" t="s">
        <v>137</v>
      </c>
      <c r="F163" s="185" t="s">
        <v>137</v>
      </c>
      <c r="G163" s="185" t="s">
        <v>137</v>
      </c>
      <c r="H163" s="185" t="s">
        <v>137</v>
      </c>
      <c r="I163" s="185">
        <v>0</v>
      </c>
      <c r="J163" s="185">
        <f>INDEX('[4]TS BYDem'!$J$10:$J$203,MATCH(D163,'[4]TS BYDem'!$D$10:$D$203,0))</f>
        <v>0.20036876463104916</v>
      </c>
      <c r="K163" s="185">
        <f t="shared" ca="1" si="102"/>
        <v>0.17002597861398352</v>
      </c>
      <c r="L163" s="185">
        <f t="shared" ca="1" si="99"/>
        <v>0.15607675487033543</v>
      </c>
      <c r="M163" s="192">
        <f t="shared" si="100"/>
        <v>2.723733157912726E-2</v>
      </c>
      <c r="N163" s="192">
        <f t="shared" si="101"/>
        <v>2.723733157912726E-2</v>
      </c>
      <c r="O163" s="192">
        <f>INDEX('[4]TS BYDem'!$O$10:$O$203,MATCH(D163,'[4]TS BYDem'!$D$10:$D$203,0))</f>
        <v>2.723733157912726E-2</v>
      </c>
      <c r="P163" s="185">
        <f t="shared" ca="1" si="99"/>
        <v>2.6735160335584231E-2</v>
      </c>
      <c r="Q163" s="185">
        <f t="shared" ca="1" si="99"/>
        <v>2.567259509562362E-2</v>
      </c>
      <c r="R163" s="185">
        <f t="shared" ca="1" si="99"/>
        <v>2.10875533067525E-2</v>
      </c>
      <c r="S163" s="185">
        <f t="shared" ca="1" si="99"/>
        <v>2.3721988235013373E-2</v>
      </c>
      <c r="T163" s="185">
        <f t="shared" ca="1" si="99"/>
        <v>2.3387609243611374E-2</v>
      </c>
      <c r="U163" s="185">
        <f t="shared" ca="1" si="99"/>
        <v>2.3116725211412729E-2</v>
      </c>
      <c r="V163" s="185">
        <f t="shared" ca="1" si="99"/>
        <v>2.2988991447349571E-2</v>
      </c>
      <c r="W163" s="185">
        <f t="shared" ca="1" si="99"/>
        <v>2.2987392215583276E-2</v>
      </c>
      <c r="X163" s="185">
        <f t="shared" ca="1" si="99"/>
        <v>2.3529581434360711E-2</v>
      </c>
      <c r="Y163" s="185">
        <f t="shared" ca="1" si="99"/>
        <v>2.4099639549272026E-2</v>
      </c>
      <c r="Z163" s="185">
        <f t="shared" ca="1" si="99"/>
        <v>2.4745832370930743E-2</v>
      </c>
      <c r="AA163" s="185">
        <f t="shared" ca="1" si="99"/>
        <v>2.5683899000624309E-2</v>
      </c>
      <c r="AB163" s="185">
        <f t="shared" ca="1" si="99"/>
        <v>2.6512143787678091E-2</v>
      </c>
      <c r="AC163" s="185">
        <f t="shared" ca="1" si="99"/>
        <v>2.7653198749085204E-2</v>
      </c>
      <c r="AD163" s="185">
        <f t="shared" ca="1" si="99"/>
        <v>2.8994048041530565E-2</v>
      </c>
      <c r="AE163" s="185">
        <f t="shared" ca="1" si="99"/>
        <v>3.0342867816942665E-2</v>
      </c>
      <c r="AF163" s="185">
        <f t="shared" ca="1" si="99"/>
        <v>3.1788699254865604E-2</v>
      </c>
      <c r="AG163" s="185">
        <f t="shared" ca="1" si="99"/>
        <v>3.3616780297323776E-2</v>
      </c>
      <c r="AH163" s="185">
        <f t="shared" ca="1" si="99"/>
        <v>3.5262173738707561E-2</v>
      </c>
      <c r="AI163" s="185">
        <f t="shared" ca="1" si="99"/>
        <v>3.692591996154819E-2</v>
      </c>
      <c r="AJ163" s="185">
        <f t="shared" ca="1" si="99"/>
        <v>3.85324867926162E-2</v>
      </c>
      <c r="AK163" s="185">
        <f t="shared" ca="1" si="99"/>
        <v>4.0156670589968815E-2</v>
      </c>
      <c r="AL163" s="185">
        <f t="shared" ca="1" si="99"/>
        <v>4.1830885215756113E-2</v>
      </c>
      <c r="AM163" s="185">
        <f t="shared" ca="1" si="99"/>
        <v>4.9843343378691743E-2</v>
      </c>
      <c r="AN163" s="185">
        <f t="shared" ca="1" si="99"/>
        <v>5.6998388501796469E-2</v>
      </c>
      <c r="AO163" s="185">
        <f t="shared" ca="1" si="99"/>
        <v>7.2308793961142009E-2</v>
      </c>
      <c r="AP163" s="185">
        <f t="shared" ca="1" si="99"/>
        <v>8.7476297247182269E-2</v>
      </c>
    </row>
    <row r="164" spans="1:42">
      <c r="A164" s="57" t="str">
        <f>'[4]TS BYDem'!A97</f>
        <v/>
      </c>
      <c r="B164" s="185" t="s">
        <v>288</v>
      </c>
      <c r="C164" s="185" t="s">
        <v>137</v>
      </c>
      <c r="D164" s="186" t="str">
        <f>'[4]TS BYDem'!D97</f>
        <v>INFC</v>
      </c>
      <c r="E164" s="185" t="s">
        <v>137</v>
      </c>
      <c r="F164" s="185" t="s">
        <v>137</v>
      </c>
      <c r="G164" s="185" t="s">
        <v>137</v>
      </c>
      <c r="H164" s="185" t="s">
        <v>137</v>
      </c>
      <c r="I164" s="185">
        <v>0</v>
      </c>
      <c r="J164" s="185">
        <f>INDEX('[4]TS BYDem'!$J$10:$J$203,MATCH(D164,'[4]TS BYDem'!$D$10:$D$203,0))</f>
        <v>0</v>
      </c>
      <c r="K164" s="185">
        <f t="shared" ca="1" si="102"/>
        <v>0</v>
      </c>
      <c r="L164" s="185">
        <f t="shared" ca="1" si="99"/>
        <v>0</v>
      </c>
      <c r="M164" s="192">
        <f t="shared" si="100"/>
        <v>0</v>
      </c>
      <c r="N164" s="192">
        <f t="shared" si="101"/>
        <v>0</v>
      </c>
      <c r="O164" s="192">
        <f>INDEX('[4]TS BYDem'!$O$10:$O$203,MATCH(D164,'[4]TS BYDem'!$D$10:$D$203,0))</f>
        <v>0</v>
      </c>
      <c r="P164" s="185">
        <f t="shared" ca="1" si="99"/>
        <v>0</v>
      </c>
      <c r="Q164" s="185">
        <f t="shared" ca="1" si="99"/>
        <v>0</v>
      </c>
      <c r="R164" s="185">
        <f t="shared" ca="1" si="99"/>
        <v>0</v>
      </c>
      <c r="S164" s="185">
        <f t="shared" ca="1" si="99"/>
        <v>0</v>
      </c>
      <c r="T164" s="185">
        <f t="shared" ca="1" si="99"/>
        <v>0</v>
      </c>
      <c r="U164" s="185">
        <f t="shared" ca="1" si="99"/>
        <v>0</v>
      </c>
      <c r="V164" s="185">
        <f t="shared" ca="1" si="99"/>
        <v>0</v>
      </c>
      <c r="W164" s="185">
        <f t="shared" ca="1" si="99"/>
        <v>0</v>
      </c>
      <c r="X164" s="185">
        <f t="shared" ca="1" si="99"/>
        <v>0</v>
      </c>
      <c r="Y164" s="185">
        <f t="shared" ca="1" si="99"/>
        <v>0</v>
      </c>
      <c r="Z164" s="185">
        <f t="shared" ca="1" si="99"/>
        <v>0</v>
      </c>
      <c r="AA164" s="185">
        <f t="shared" ca="1" si="99"/>
        <v>0</v>
      </c>
      <c r="AB164" s="185">
        <f t="shared" ca="1" si="99"/>
        <v>0</v>
      </c>
      <c r="AC164" s="185">
        <f t="shared" ca="1" si="99"/>
        <v>0</v>
      </c>
      <c r="AD164" s="185">
        <f t="shared" ca="1" si="99"/>
        <v>0</v>
      </c>
      <c r="AE164" s="185">
        <f t="shared" ca="1" si="99"/>
        <v>0</v>
      </c>
      <c r="AF164" s="185">
        <f t="shared" ca="1" si="99"/>
        <v>0</v>
      </c>
      <c r="AG164" s="185">
        <f t="shared" ca="1" si="99"/>
        <v>0</v>
      </c>
      <c r="AH164" s="185">
        <f t="shared" ca="1" si="99"/>
        <v>0</v>
      </c>
      <c r="AI164" s="185">
        <f t="shared" ca="1" si="99"/>
        <v>0</v>
      </c>
      <c r="AJ164" s="185">
        <f t="shared" ca="1" si="99"/>
        <v>0</v>
      </c>
      <c r="AK164" s="185">
        <f t="shared" ca="1" si="99"/>
        <v>0</v>
      </c>
      <c r="AL164" s="185">
        <f t="shared" ca="1" si="99"/>
        <v>0</v>
      </c>
      <c r="AM164" s="185">
        <f t="shared" ca="1" si="99"/>
        <v>0</v>
      </c>
      <c r="AN164" s="185">
        <f t="shared" ca="1" si="99"/>
        <v>0</v>
      </c>
      <c r="AO164" s="185">
        <f t="shared" ca="1" si="99"/>
        <v>0</v>
      </c>
      <c r="AP164" s="185">
        <f t="shared" ca="1" si="99"/>
        <v>0</v>
      </c>
    </row>
    <row r="165" spans="1:42">
      <c r="A165" s="57" t="str">
        <f>'[4]TS BYDem'!A98</f>
        <v/>
      </c>
      <c r="B165" s="185" t="s">
        <v>288</v>
      </c>
      <c r="C165" s="185" t="s">
        <v>137</v>
      </c>
      <c r="D165" s="186" t="str">
        <f>'[4]TS BYDem'!D98</f>
        <v>INFH</v>
      </c>
      <c r="E165" s="185" t="s">
        <v>137</v>
      </c>
      <c r="F165" s="185" t="s">
        <v>137</v>
      </c>
      <c r="G165" s="185" t="s">
        <v>137</v>
      </c>
      <c r="H165" s="185" t="s">
        <v>137</v>
      </c>
      <c r="I165" s="185">
        <v>0</v>
      </c>
      <c r="J165" s="185">
        <f>INDEX('[4]TS BYDem'!$J$10:$J$203,MATCH(D165,'[4]TS BYDem'!$D$10:$D$203,0))</f>
        <v>0.60110629389314751</v>
      </c>
      <c r="K165" s="185">
        <f t="shared" ca="1" si="102"/>
        <v>0.5100779358419506</v>
      </c>
      <c r="L165" s="185">
        <f t="shared" ca="1" si="99"/>
        <v>0.46823026461100631</v>
      </c>
      <c r="M165" s="192">
        <f t="shared" si="100"/>
        <v>8.1711994737381791E-2</v>
      </c>
      <c r="N165" s="192">
        <f t="shared" si="101"/>
        <v>8.1711994737381791E-2</v>
      </c>
      <c r="O165" s="192">
        <f>INDEX('[4]TS BYDem'!$O$10:$O$203,MATCH(D165,'[4]TS BYDem'!$D$10:$D$203,0))</f>
        <v>8.1711994737381791E-2</v>
      </c>
      <c r="P165" s="185">
        <f t="shared" ca="1" si="99"/>
        <v>8.0205481006752705E-2</v>
      </c>
      <c r="Q165" s="185">
        <f t="shared" ca="1" si="99"/>
        <v>7.7017785286870866E-2</v>
      </c>
      <c r="R165" s="185">
        <f t="shared" ca="1" si="99"/>
        <v>6.3262659920257508E-2</v>
      </c>
      <c r="S165" s="185">
        <f t="shared" ca="1" si="99"/>
        <v>7.1165964705040122E-2</v>
      </c>
      <c r="T165" s="185">
        <f t="shared" ca="1" si="99"/>
        <v>7.0162827730834126E-2</v>
      </c>
      <c r="U165" s="185">
        <f t="shared" ca="1" si="99"/>
        <v>6.935017563423819E-2</v>
      </c>
      <c r="V165" s="185">
        <f t="shared" ca="1" si="99"/>
        <v>6.8966974342048723E-2</v>
      </c>
      <c r="W165" s="185">
        <f t="shared" ca="1" si="99"/>
        <v>6.8962176646749834E-2</v>
      </c>
      <c r="X165" s="185">
        <f t="shared" ca="1" si="99"/>
        <v>7.0588744303082138E-2</v>
      </c>
      <c r="Y165" s="185">
        <f t="shared" ca="1" si="99"/>
        <v>7.2298918647816082E-2</v>
      </c>
      <c r="Z165" s="185">
        <f t="shared" ca="1" si="99"/>
        <v>7.4237497112792233E-2</v>
      </c>
      <c r="AA165" s="185">
        <f t="shared" ca="1" si="99"/>
        <v>7.7051697001872921E-2</v>
      </c>
      <c r="AB165" s="185">
        <f t="shared" ca="1" si="99"/>
        <v>7.953643136303426E-2</v>
      </c>
      <c r="AC165" s="185">
        <f t="shared" ca="1" si="99"/>
        <v>8.2959596247255601E-2</v>
      </c>
      <c r="AD165" s="185">
        <f t="shared" ca="1" si="99"/>
        <v>8.6982144124591682E-2</v>
      </c>
      <c r="AE165" s="185">
        <f t="shared" ca="1" si="99"/>
        <v>9.1028603450827972E-2</v>
      </c>
      <c r="AF165" s="185">
        <f t="shared" ca="1" si="99"/>
        <v>9.5366097764596799E-2</v>
      </c>
      <c r="AG165" s="185">
        <f t="shared" ca="1" si="99"/>
        <v>0.1008503408919713</v>
      </c>
      <c r="AH165" s="185">
        <f t="shared" ca="1" si="99"/>
        <v>0.10578652121612266</v>
      </c>
      <c r="AI165" s="185">
        <f t="shared" ca="1" si="99"/>
        <v>0.11077775988464456</v>
      </c>
      <c r="AJ165" s="185">
        <f t="shared" ca="1" si="99"/>
        <v>0.11559746037784857</v>
      </c>
      <c r="AK165" s="185">
        <f t="shared" ca="1" si="99"/>
        <v>0.12047001176990642</v>
      </c>
      <c r="AL165" s="185">
        <f t="shared" ca="1" si="99"/>
        <v>0.1254926556472683</v>
      </c>
      <c r="AM165" s="185">
        <f t="shared" ca="1" si="99"/>
        <v>0.14953003013607519</v>
      </c>
      <c r="AN165" s="185">
        <f t="shared" ca="1" si="99"/>
        <v>0.17099516550538935</v>
      </c>
      <c r="AO165" s="185">
        <f t="shared" ca="1" si="99"/>
        <v>0.21692638188342594</v>
      </c>
      <c r="AP165" s="185">
        <f t="shared" ca="1" si="99"/>
        <v>0.26242889174154671</v>
      </c>
    </row>
    <row r="166" spans="1:42">
      <c r="A166" s="57" t="str">
        <f>'[4]TS BYDem'!A99</f>
        <v/>
      </c>
      <c r="B166" s="185" t="s">
        <v>288</v>
      </c>
      <c r="C166" s="185" t="s">
        <v>137</v>
      </c>
      <c r="D166" s="186" t="str">
        <f>'[4]TS BYDem'!D99</f>
        <v>INFP</v>
      </c>
      <c r="E166" s="185" t="s">
        <v>137</v>
      </c>
      <c r="F166" s="185" t="s">
        <v>137</v>
      </c>
      <c r="G166" s="185" t="s">
        <v>137</v>
      </c>
      <c r="H166" s="185" t="s">
        <v>137</v>
      </c>
      <c r="I166" s="185">
        <v>0</v>
      </c>
      <c r="J166" s="185">
        <f>INDEX('[4]TS BYDem'!$J$10:$J$203,MATCH(D166,'[4]TS BYDem'!$D$10:$D$203,0))</f>
        <v>0</v>
      </c>
      <c r="K166" s="185">
        <f t="shared" ca="1" si="102"/>
        <v>0</v>
      </c>
      <c r="L166" s="185">
        <f t="shared" ca="1" si="99"/>
        <v>0</v>
      </c>
      <c r="M166" s="192">
        <f t="shared" si="100"/>
        <v>0</v>
      </c>
      <c r="N166" s="192">
        <f t="shared" si="101"/>
        <v>0</v>
      </c>
      <c r="O166" s="192">
        <f>INDEX('[4]TS BYDem'!$O$10:$O$203,MATCH(D166,'[4]TS BYDem'!$D$10:$D$203,0))</f>
        <v>0</v>
      </c>
      <c r="P166" s="185">
        <f t="shared" ca="1" si="99"/>
        <v>0</v>
      </c>
      <c r="Q166" s="185">
        <f t="shared" ca="1" si="99"/>
        <v>0</v>
      </c>
      <c r="R166" s="185">
        <f t="shared" ca="1" si="99"/>
        <v>0</v>
      </c>
      <c r="S166" s="185">
        <f t="shared" ca="1" si="99"/>
        <v>0</v>
      </c>
      <c r="T166" s="185">
        <f t="shared" ca="1" si="99"/>
        <v>0</v>
      </c>
      <c r="U166" s="185">
        <f t="shared" ca="1" si="99"/>
        <v>0</v>
      </c>
      <c r="V166" s="185">
        <f t="shared" ca="1" si="99"/>
        <v>0</v>
      </c>
      <c r="W166" s="185">
        <f t="shared" ca="1" si="99"/>
        <v>0</v>
      </c>
      <c r="X166" s="185">
        <f t="shared" ca="1" si="99"/>
        <v>0</v>
      </c>
      <c r="Y166" s="185">
        <f t="shared" ca="1" si="99"/>
        <v>0</v>
      </c>
      <c r="Z166" s="185">
        <f t="shared" ca="1" si="99"/>
        <v>0</v>
      </c>
      <c r="AA166" s="185">
        <f t="shared" ca="1" si="99"/>
        <v>0</v>
      </c>
      <c r="AB166" s="185">
        <f t="shared" ca="1" si="99"/>
        <v>0</v>
      </c>
      <c r="AC166" s="185">
        <f t="shared" ca="1" si="99"/>
        <v>0</v>
      </c>
      <c r="AD166" s="185">
        <f t="shared" ca="1" si="99"/>
        <v>0</v>
      </c>
      <c r="AE166" s="185">
        <f t="shared" ca="1" si="99"/>
        <v>0</v>
      </c>
      <c r="AF166" s="185">
        <f t="shared" ca="1" si="99"/>
        <v>0</v>
      </c>
      <c r="AG166" s="185">
        <f t="shared" ca="1" si="99"/>
        <v>0</v>
      </c>
      <c r="AH166" s="185">
        <f t="shared" ca="1" si="99"/>
        <v>0</v>
      </c>
      <c r="AI166" s="185">
        <f t="shared" ca="1" si="99"/>
        <v>0</v>
      </c>
      <c r="AJ166" s="185">
        <f t="shared" ca="1" si="99"/>
        <v>0</v>
      </c>
      <c r="AK166" s="185">
        <f t="shared" ca="1" si="99"/>
        <v>0</v>
      </c>
      <c r="AL166" s="185">
        <f t="shared" ca="1" si="99"/>
        <v>0</v>
      </c>
      <c r="AM166" s="185">
        <f t="shared" ca="1" si="99"/>
        <v>0</v>
      </c>
      <c r="AN166" s="185">
        <f t="shared" ca="1" si="99"/>
        <v>0</v>
      </c>
      <c r="AO166" s="185">
        <f t="shared" ca="1" si="99"/>
        <v>0</v>
      </c>
      <c r="AP166" s="185">
        <f t="shared" ca="1" si="99"/>
        <v>0</v>
      </c>
    </row>
    <row r="167" spans="1:42">
      <c r="A167" s="57" t="str">
        <f>'[4]TS BYDem'!A100</f>
        <v/>
      </c>
      <c r="B167" s="185" t="s">
        <v>288</v>
      </c>
      <c r="C167" s="185" t="s">
        <v>137</v>
      </c>
      <c r="D167" s="186" t="str">
        <f>'[4]TS BYDem'!D100</f>
        <v>INFF</v>
      </c>
      <c r="E167" s="185" t="s">
        <v>137</v>
      </c>
      <c r="F167" s="185" t="s">
        <v>137</v>
      </c>
      <c r="G167" s="185" t="s">
        <v>137</v>
      </c>
      <c r="H167" s="185" t="s">
        <v>137</v>
      </c>
      <c r="I167" s="185">
        <v>0</v>
      </c>
      <c r="J167" s="185">
        <f>INDEX('[4]TS BYDem'!$J$10:$J$203,MATCH(D167,'[4]TS BYDem'!$D$10:$D$203,0))</f>
        <v>0</v>
      </c>
      <c r="K167" s="185">
        <f t="shared" ca="1" si="102"/>
        <v>0</v>
      </c>
      <c r="L167" s="185">
        <f t="shared" ca="1" si="99"/>
        <v>0</v>
      </c>
      <c r="M167" s="192">
        <f t="shared" si="100"/>
        <v>0</v>
      </c>
      <c r="N167" s="192">
        <f t="shared" si="101"/>
        <v>0</v>
      </c>
      <c r="O167" s="192">
        <f>INDEX('[4]TS BYDem'!$O$10:$O$203,MATCH(D167,'[4]TS BYDem'!$D$10:$D$203,0))</f>
        <v>0</v>
      </c>
      <c r="P167" s="185">
        <f t="shared" ca="1" si="99"/>
        <v>0</v>
      </c>
      <c r="Q167" s="185">
        <f t="shared" ca="1" si="99"/>
        <v>0</v>
      </c>
      <c r="R167" s="185">
        <f t="shared" ca="1" si="99"/>
        <v>0</v>
      </c>
      <c r="S167" s="185">
        <f t="shared" ca="1" si="99"/>
        <v>0</v>
      </c>
      <c r="T167" s="185">
        <f t="shared" ca="1" si="99"/>
        <v>0</v>
      </c>
      <c r="U167" s="185">
        <f t="shared" ca="1" si="99"/>
        <v>0</v>
      </c>
      <c r="V167" s="185">
        <f t="shared" ca="1" si="99"/>
        <v>0</v>
      </c>
      <c r="W167" s="185">
        <f t="shared" ca="1" si="99"/>
        <v>0</v>
      </c>
      <c r="X167" s="185">
        <f t="shared" ca="1" si="99"/>
        <v>0</v>
      </c>
      <c r="Y167" s="185">
        <f t="shared" ca="1" si="99"/>
        <v>0</v>
      </c>
      <c r="Z167" s="185">
        <f t="shared" ca="1" si="99"/>
        <v>0</v>
      </c>
      <c r="AA167" s="185">
        <f t="shared" ca="1" si="99"/>
        <v>0</v>
      </c>
      <c r="AB167" s="185">
        <f t="shared" ca="1" si="99"/>
        <v>0</v>
      </c>
      <c r="AC167" s="185">
        <f t="shared" ca="1" si="99"/>
        <v>0</v>
      </c>
      <c r="AD167" s="185">
        <f t="shared" ca="1" si="99"/>
        <v>0</v>
      </c>
      <c r="AE167" s="185">
        <f t="shared" ca="1" si="99"/>
        <v>0</v>
      </c>
      <c r="AF167" s="185">
        <f t="shared" ca="1" si="99"/>
        <v>0</v>
      </c>
      <c r="AG167" s="185">
        <f t="shared" ca="1" si="99"/>
        <v>0</v>
      </c>
      <c r="AH167" s="185">
        <f t="shared" ca="1" si="99"/>
        <v>0</v>
      </c>
      <c r="AI167" s="185">
        <f t="shared" ca="1" si="99"/>
        <v>0</v>
      </c>
      <c r="AJ167" s="185">
        <f t="shared" ca="1" si="99"/>
        <v>0</v>
      </c>
      <c r="AK167" s="185">
        <f t="shared" ca="1" si="99"/>
        <v>0</v>
      </c>
      <c r="AL167" s="185">
        <f t="shared" ca="1" si="99"/>
        <v>0</v>
      </c>
      <c r="AM167" s="185">
        <f t="shared" ca="1" si="99"/>
        <v>0</v>
      </c>
      <c r="AN167" s="185">
        <f t="shared" ca="1" si="99"/>
        <v>0</v>
      </c>
      <c r="AO167" s="185">
        <f t="shared" ca="1" si="99"/>
        <v>0</v>
      </c>
      <c r="AP167" s="185">
        <f t="shared" ca="1" si="99"/>
        <v>0</v>
      </c>
    </row>
    <row r="168" spans="1:42">
      <c r="A168" s="57" t="str">
        <f>'[4]TS BYDem'!A101</f>
        <v/>
      </c>
      <c r="B168" s="185" t="s">
        <v>288</v>
      </c>
      <c r="C168" s="185" t="s">
        <v>137</v>
      </c>
      <c r="D168" s="186" t="str">
        <f>'[4]TS BYDem'!D101</f>
        <v>INFO</v>
      </c>
      <c r="E168" s="185" t="s">
        <v>137</v>
      </c>
      <c r="F168" s="185" t="s">
        <v>137</v>
      </c>
      <c r="G168" s="185" t="s">
        <v>137</v>
      </c>
      <c r="H168" s="185" t="s">
        <v>137</v>
      </c>
      <c r="I168" s="185">
        <v>0</v>
      </c>
      <c r="J168" s="185">
        <f>INDEX('[4]TS BYDem'!$J$10:$J$203,MATCH(D168,'[4]TS BYDem'!$D$10:$D$203,0))</f>
        <v>3.7402169397795855</v>
      </c>
      <c r="K168" s="185">
        <f t="shared" ca="1" si="102"/>
        <v>3.1738182674610265</v>
      </c>
      <c r="L168" s="185">
        <f t="shared" ca="1" si="99"/>
        <v>2.9134327575795953</v>
      </c>
      <c r="M168" s="192">
        <f t="shared" si="100"/>
        <v>0.50843018947704222</v>
      </c>
      <c r="N168" s="192">
        <f t="shared" si="101"/>
        <v>0.50843018947704222</v>
      </c>
      <c r="O168" s="192">
        <f>INDEX('[4]TS BYDem'!$O$10:$O$203,MATCH(D168,'[4]TS BYDem'!$D$10:$D$203,0))</f>
        <v>0.50843018947704222</v>
      </c>
      <c r="P168" s="185">
        <f t="shared" ca="1" si="99"/>
        <v>0.49905632626423901</v>
      </c>
      <c r="Q168" s="185">
        <f t="shared" ca="1" si="99"/>
        <v>0.4792217751183076</v>
      </c>
      <c r="R168" s="185">
        <f t="shared" ca="1" si="99"/>
        <v>0.3936343283927134</v>
      </c>
      <c r="S168" s="185">
        <f t="shared" ca="1" si="99"/>
        <v>0.44281044705358302</v>
      </c>
      <c r="T168" s="185">
        <f t="shared" ca="1" si="99"/>
        <v>0.43656870588074576</v>
      </c>
      <c r="U168" s="185">
        <f t="shared" ca="1" si="99"/>
        <v>0.43151220394637108</v>
      </c>
      <c r="V168" s="185">
        <f t="shared" ca="1" si="99"/>
        <v>0.42912784035052548</v>
      </c>
      <c r="W168" s="185">
        <f t="shared" ca="1" si="99"/>
        <v>0.42909798802422128</v>
      </c>
      <c r="X168" s="185">
        <f t="shared" ca="1" si="99"/>
        <v>0.4392188534414001</v>
      </c>
      <c r="Y168" s="185">
        <f t="shared" ca="1" si="99"/>
        <v>0.44985993825307802</v>
      </c>
      <c r="Z168" s="185">
        <f t="shared" ca="1" si="99"/>
        <v>0.46192220425737407</v>
      </c>
      <c r="AA168" s="185">
        <f t="shared" ca="1" si="99"/>
        <v>0.47943278134498729</v>
      </c>
      <c r="AB168" s="185">
        <f t="shared" ca="1" si="99"/>
        <v>0.49489335070332452</v>
      </c>
      <c r="AC168" s="185">
        <f t="shared" ca="1" si="99"/>
        <v>0.51619304331625726</v>
      </c>
      <c r="AD168" s="185">
        <f t="shared" ca="1" si="99"/>
        <v>0.54122223010857062</v>
      </c>
      <c r="AE168" s="185">
        <f t="shared" ca="1" si="99"/>
        <v>0.5664001992495965</v>
      </c>
      <c r="AF168" s="185">
        <f t="shared" ca="1" si="99"/>
        <v>0.59338905275749143</v>
      </c>
      <c r="AG168" s="185">
        <f t="shared" ca="1" si="99"/>
        <v>0.62751323221671063</v>
      </c>
      <c r="AH168" s="185">
        <f t="shared" ca="1" si="99"/>
        <v>0.65822724312254133</v>
      </c>
      <c r="AI168" s="185">
        <f t="shared" ca="1" si="99"/>
        <v>0.68928383928223314</v>
      </c>
      <c r="AJ168" s="185">
        <f t="shared" ca="1" si="99"/>
        <v>0.71927308679550261</v>
      </c>
      <c r="AK168" s="185">
        <f t="shared" ca="1" si="99"/>
        <v>0.74959118434608485</v>
      </c>
      <c r="AL168" s="185">
        <f t="shared" ca="1" si="99"/>
        <v>0.78084319069411434</v>
      </c>
      <c r="AM168" s="185">
        <f t="shared" ca="1" si="99"/>
        <v>0.93040907640224613</v>
      </c>
      <c r="AN168" s="185">
        <f t="shared" ca="1" si="99"/>
        <v>1.063969918700201</v>
      </c>
      <c r="AO168" s="185">
        <f t="shared" ca="1" si="99"/>
        <v>1.3497641539413179</v>
      </c>
      <c r="AP168" s="185">
        <f t="shared" ca="1" si="99"/>
        <v>1.6328908819474026</v>
      </c>
    </row>
    <row r="169" spans="1:42">
      <c r="A169" s="57" t="str">
        <f>'[4]TS BYDem'!A102</f>
        <v/>
      </c>
      <c r="B169" s="185" t="s">
        <v>288</v>
      </c>
      <c r="C169" s="185" t="s">
        <v>137</v>
      </c>
      <c r="D169" s="186" t="str">
        <f>'[4]TS BYDem'!D102</f>
        <v>INFE</v>
      </c>
      <c r="E169" s="185" t="s">
        <v>137</v>
      </c>
      <c r="F169" s="185" t="s">
        <v>137</v>
      </c>
      <c r="G169" s="185" t="s">
        <v>137</v>
      </c>
      <c r="H169" s="185" t="s">
        <v>137</v>
      </c>
      <c r="I169" s="185">
        <v>0</v>
      </c>
      <c r="J169" s="185">
        <f>INDEX('[4]TS BYDem'!$J$10:$J$203,MATCH(D169,'[4]TS BYDem'!$D$10:$D$203,0))</f>
        <v>45.684078335879221</v>
      </c>
      <c r="K169" s="185">
        <f t="shared" ca="1" si="102"/>
        <v>38.765923123988252</v>
      </c>
      <c r="L169" s="185">
        <f t="shared" ca="1" si="99"/>
        <v>35.585500110436485</v>
      </c>
      <c r="M169" s="192">
        <f t="shared" si="100"/>
        <v>6.2101116000410164</v>
      </c>
      <c r="N169" s="192">
        <f t="shared" si="101"/>
        <v>6.2101116000410164</v>
      </c>
      <c r="O169" s="192">
        <f>INDEX('[4]TS BYDem'!$O$10:$O$203,MATCH(D169,'[4]TS BYDem'!$D$10:$D$203,0))</f>
        <v>6.2101116000410164</v>
      </c>
      <c r="P169" s="185">
        <f t="shared" ca="1" si="99"/>
        <v>6.0956165565132059</v>
      </c>
      <c r="Q169" s="185">
        <f t="shared" ca="1" si="99"/>
        <v>5.8533516818021862</v>
      </c>
      <c r="R169" s="185">
        <f t="shared" ca="1" si="99"/>
        <v>4.8079621539395712</v>
      </c>
      <c r="S169" s="185">
        <f t="shared" ca="1" si="99"/>
        <v>5.4086133175830504</v>
      </c>
      <c r="T169" s="185">
        <f t="shared" ca="1" si="99"/>
        <v>5.3323749075433948</v>
      </c>
      <c r="U169" s="185">
        <f t="shared" ca="1" si="99"/>
        <v>5.2706133482021036</v>
      </c>
      <c r="V169" s="185">
        <f t="shared" ca="1" si="99"/>
        <v>5.2414900499957042</v>
      </c>
      <c r="W169" s="185">
        <f t="shared" ca="1" si="99"/>
        <v>5.2411254251529886</v>
      </c>
      <c r="X169" s="185">
        <f t="shared" ca="1" si="99"/>
        <v>5.3647445670342444</v>
      </c>
      <c r="Y169" s="185">
        <f t="shared" ca="1" si="99"/>
        <v>5.4947178172340241</v>
      </c>
      <c r="Z169" s="185">
        <f t="shared" ca="1" si="99"/>
        <v>5.6420497805722123</v>
      </c>
      <c r="AA169" s="185">
        <f t="shared" ca="1" si="99"/>
        <v>5.8559289721423449</v>
      </c>
      <c r="AB169" s="185">
        <f t="shared" ca="1" si="99"/>
        <v>6.044768783590607</v>
      </c>
      <c r="AC169" s="185">
        <f t="shared" ca="1" si="99"/>
        <v>6.3049293147914289</v>
      </c>
      <c r="AD169" s="185">
        <f t="shared" ca="1" si="99"/>
        <v>6.6106429534689708</v>
      </c>
      <c r="AE169" s="185">
        <f t="shared" ca="1" si="99"/>
        <v>6.918173862262929</v>
      </c>
      <c r="AF169" s="185">
        <f t="shared" ca="1" si="99"/>
        <v>7.2478234301093591</v>
      </c>
      <c r="AG169" s="185">
        <f t="shared" ca="1" si="99"/>
        <v>7.6646259077898211</v>
      </c>
      <c r="AH169" s="185">
        <f t="shared" ca="1" si="99"/>
        <v>8.0397756124253252</v>
      </c>
      <c r="AI169" s="185">
        <f t="shared" ca="1" si="99"/>
        <v>8.4191097512329893</v>
      </c>
      <c r="AJ169" s="185">
        <f t="shared" ca="1" si="99"/>
        <v>8.7854069887164954</v>
      </c>
      <c r="AK169" s="185">
        <f t="shared" ca="1" si="99"/>
        <v>9.1557208945128927</v>
      </c>
      <c r="AL169" s="185">
        <f t="shared" ca="1" si="99"/>
        <v>9.5374418291923959</v>
      </c>
      <c r="AM169" s="185">
        <f t="shared" ca="1" si="99"/>
        <v>11.36428229034172</v>
      </c>
      <c r="AN169" s="185">
        <f t="shared" ca="1" si="99"/>
        <v>12.995632578409598</v>
      </c>
      <c r="AO169" s="185">
        <f t="shared" ca="1" si="99"/>
        <v>16.486405023140382</v>
      </c>
      <c r="AP169" s="185">
        <f t="shared" ca="1" si="99"/>
        <v>19.944595772357559</v>
      </c>
    </row>
    <row r="170" spans="1:42">
      <c r="A170" s="57" t="str">
        <f>'[4]TS BYDem'!A103</f>
        <v>*</v>
      </c>
      <c r="B170" s="185" t="s">
        <v>288</v>
      </c>
      <c r="C170" s="185" t="s">
        <v>137</v>
      </c>
      <c r="D170" s="186" t="str">
        <f>'[4]TS BYDem'!D103</f>
        <v xml:space="preserve"> </v>
      </c>
      <c r="E170" s="185" t="s">
        <v>137</v>
      </c>
      <c r="F170" s="185" t="s">
        <v>137</v>
      </c>
      <c r="G170" s="185" t="s">
        <v>137</v>
      </c>
      <c r="H170" s="185" t="s">
        <v>137</v>
      </c>
      <c r="I170" s="185">
        <v>0</v>
      </c>
      <c r="J170" s="185" t="str">
        <f>INDEX('[4]TS BYDem'!$J$10:$J$203,MATCH(D170,'[4]TS BYDem'!$D$10:$D$203,0))</f>
        <v/>
      </c>
      <c r="K170" s="185" t="e">
        <f t="shared" ca="1" si="102"/>
        <v>#VALUE!</v>
      </c>
      <c r="L170" s="185" t="e">
        <f t="shared" ca="1" si="99"/>
        <v>#VALUE!</v>
      </c>
      <c r="M170" s="185" t="e">
        <f t="shared" ca="1" si="99"/>
        <v>#VALUE!</v>
      </c>
      <c r="N170" s="185" t="e">
        <f t="shared" ca="1" si="99"/>
        <v>#VALUE!</v>
      </c>
      <c r="O170" s="185" t="e">
        <f t="shared" ref="O170:AD178" ca="1" si="103">O$160/N$160*N170</f>
        <v>#VALUE!</v>
      </c>
      <c r="P170" s="185" t="e">
        <f t="shared" ca="1" si="103"/>
        <v>#VALUE!</v>
      </c>
      <c r="Q170" s="185" t="e">
        <f t="shared" ca="1" si="103"/>
        <v>#VALUE!</v>
      </c>
      <c r="R170" s="185" t="e">
        <f t="shared" ca="1" si="103"/>
        <v>#VALUE!</v>
      </c>
      <c r="S170" s="185" t="e">
        <f t="shared" ca="1" si="103"/>
        <v>#VALUE!</v>
      </c>
      <c r="T170" s="185" t="e">
        <f t="shared" ca="1" si="103"/>
        <v>#VALUE!</v>
      </c>
      <c r="U170" s="185" t="e">
        <f t="shared" ca="1" si="103"/>
        <v>#VALUE!</v>
      </c>
      <c r="V170" s="185" t="e">
        <f t="shared" ca="1" si="103"/>
        <v>#VALUE!</v>
      </c>
      <c r="W170" s="185" t="e">
        <f t="shared" ca="1" si="103"/>
        <v>#VALUE!</v>
      </c>
      <c r="X170" s="185" t="e">
        <f t="shared" ca="1" si="103"/>
        <v>#VALUE!</v>
      </c>
      <c r="Y170" s="185" t="e">
        <f t="shared" ca="1" si="103"/>
        <v>#VALUE!</v>
      </c>
      <c r="Z170" s="185" t="e">
        <f t="shared" ca="1" si="103"/>
        <v>#VALUE!</v>
      </c>
      <c r="AA170" s="185" t="e">
        <f t="shared" ca="1" si="103"/>
        <v>#VALUE!</v>
      </c>
      <c r="AB170" s="185" t="e">
        <f t="shared" ca="1" si="103"/>
        <v>#VALUE!</v>
      </c>
      <c r="AC170" s="185" t="e">
        <f t="shared" ca="1" si="103"/>
        <v>#VALUE!</v>
      </c>
      <c r="AD170" s="185" t="e">
        <f t="shared" ca="1" si="103"/>
        <v>#VALUE!</v>
      </c>
      <c r="AE170" s="185" t="e">
        <f t="shared" ref="AE170:AP178" ca="1" si="104">AE$160/AD$160*AD170</f>
        <v>#VALUE!</v>
      </c>
      <c r="AF170" s="185" t="e">
        <f t="shared" ca="1" si="104"/>
        <v>#VALUE!</v>
      </c>
      <c r="AG170" s="185" t="e">
        <f t="shared" ca="1" si="104"/>
        <v>#VALUE!</v>
      </c>
      <c r="AH170" s="185" t="e">
        <f t="shared" ca="1" si="104"/>
        <v>#VALUE!</v>
      </c>
      <c r="AI170" s="185" t="e">
        <f t="shared" ca="1" si="104"/>
        <v>#VALUE!</v>
      </c>
      <c r="AJ170" s="185" t="e">
        <f t="shared" ca="1" si="104"/>
        <v>#VALUE!</v>
      </c>
      <c r="AK170" s="185" t="e">
        <f t="shared" ca="1" si="104"/>
        <v>#VALUE!</v>
      </c>
      <c r="AL170" s="185" t="e">
        <f t="shared" ca="1" si="104"/>
        <v>#VALUE!</v>
      </c>
      <c r="AM170" s="185" t="e">
        <f t="shared" ca="1" si="104"/>
        <v>#VALUE!</v>
      </c>
      <c r="AN170" s="185" t="e">
        <f t="shared" ca="1" si="104"/>
        <v>#VALUE!</v>
      </c>
      <c r="AO170" s="185" t="e">
        <f t="shared" ca="1" si="104"/>
        <v>#VALUE!</v>
      </c>
      <c r="AP170" s="185" t="e">
        <f t="shared" ca="1" si="104"/>
        <v>#VALUE!</v>
      </c>
    </row>
    <row r="171" spans="1:42">
      <c r="A171" s="57" t="str">
        <f>'[4]TS BYDem'!A104</f>
        <v/>
      </c>
      <c r="B171" s="185" t="s">
        <v>288</v>
      </c>
      <c r="C171" s="185" t="s">
        <v>137</v>
      </c>
      <c r="D171" s="186" t="str">
        <f>'[4]TS BYDem'!D104</f>
        <v>INFS</v>
      </c>
      <c r="E171" s="185" t="s">
        <v>137</v>
      </c>
      <c r="F171" s="185" t="s">
        <v>137</v>
      </c>
      <c r="G171" s="185" t="s">
        <v>137</v>
      </c>
      <c r="H171" s="185" t="s">
        <v>137</v>
      </c>
      <c r="I171" s="185">
        <v>0</v>
      </c>
      <c r="J171" s="185">
        <f>INDEX('[4]TS BYDem'!$J$10:$J$203,MATCH(D171,'[4]TS BYDem'!$D$10:$D$203,0))</f>
        <v>2.487856608</v>
      </c>
      <c r="K171" s="185">
        <f t="shared" ca="1" si="102"/>
        <v>2.1111087609157093</v>
      </c>
      <c r="L171" s="185">
        <f t="shared" ca="1" si="102"/>
        <v>1.9379097668958214</v>
      </c>
      <c r="M171" s="192">
        <f t="shared" ref="M171" si="105">O171</f>
        <v>0.65368000000000004</v>
      </c>
      <c r="N171" s="192">
        <f t="shared" ref="N171" si="106">O171</f>
        <v>0.65368000000000004</v>
      </c>
      <c r="O171" s="192">
        <f>INDEX('[4]TS BYDem'!$O$10:$O$203,MATCH(D171,'[4]TS BYDem'!$D$10:$D$203,0))</f>
        <v>0.65368000000000004</v>
      </c>
      <c r="P171" s="185">
        <f t="shared" ca="1" si="103"/>
        <v>0.64162818436873748</v>
      </c>
      <c r="Q171" s="185">
        <f t="shared" ca="1" si="103"/>
        <v>0.61612724114896456</v>
      </c>
      <c r="R171" s="185">
        <f t="shared" ca="1" si="103"/>
        <v>0.50608892451569809</v>
      </c>
      <c r="S171" s="185">
        <f t="shared" ca="1" si="103"/>
        <v>0.56931381932239955</v>
      </c>
      <c r="T171" s="185">
        <f t="shared" ca="1" si="103"/>
        <v>0.56128891943583503</v>
      </c>
      <c r="U171" s="185">
        <f t="shared" ca="1" si="103"/>
        <v>0.55478786136951164</v>
      </c>
      <c r="V171" s="185">
        <f t="shared" ca="1" si="103"/>
        <v>0.55172232586908143</v>
      </c>
      <c r="W171" s="185">
        <f t="shared" ca="1" si="103"/>
        <v>0.55168394524365361</v>
      </c>
      <c r="X171" s="185">
        <f t="shared" ca="1" si="103"/>
        <v>0.56469616883467655</v>
      </c>
      <c r="Y171" s="185">
        <f t="shared" ca="1" si="103"/>
        <v>0.57837722960499038</v>
      </c>
      <c r="Z171" s="185">
        <f t="shared" ca="1" si="103"/>
        <v>0.59388547873118491</v>
      </c>
      <c r="AA171" s="185">
        <f t="shared" ca="1" si="103"/>
        <v>0.61639852824621155</v>
      </c>
      <c r="AB171" s="185">
        <f t="shared" ca="1" si="103"/>
        <v>0.63627591788067239</v>
      </c>
      <c r="AC171" s="185">
        <f t="shared" ca="1" si="103"/>
        <v>0.66366056842934051</v>
      </c>
      <c r="AD171" s="185">
        <f t="shared" ca="1" si="103"/>
        <v>0.69584016586675468</v>
      </c>
      <c r="AE171" s="185">
        <f t="shared" ca="1" si="104"/>
        <v>0.72821105022559729</v>
      </c>
      <c r="AF171" s="185">
        <f t="shared" ca="1" si="104"/>
        <v>0.7629101576471824</v>
      </c>
      <c r="AG171" s="185">
        <f t="shared" ca="1" si="104"/>
        <v>0.80678303162393428</v>
      </c>
      <c r="AH171" s="185">
        <f t="shared" ca="1" si="104"/>
        <v>0.84627151020852465</v>
      </c>
      <c r="AI171" s="185">
        <f t="shared" ca="1" si="104"/>
        <v>0.88620044479549021</v>
      </c>
      <c r="AJ171" s="185">
        <f t="shared" ca="1" si="104"/>
        <v>0.92475710748036632</v>
      </c>
      <c r="AK171" s="185">
        <f t="shared" ca="1" si="104"/>
        <v>0.96373656703458588</v>
      </c>
      <c r="AL171" s="185">
        <f t="shared" ca="1" si="104"/>
        <v>1.0039167371590083</v>
      </c>
      <c r="AM171" s="185">
        <f t="shared" ca="1" si="104"/>
        <v>1.196211038703638</v>
      </c>
      <c r="AN171" s="185">
        <f t="shared" ca="1" si="104"/>
        <v>1.3679279296363496</v>
      </c>
      <c r="AO171" s="185">
        <f t="shared" ca="1" si="104"/>
        <v>1.7353686905490113</v>
      </c>
      <c r="AP171" s="185">
        <f t="shared" ca="1" si="104"/>
        <v>2.0993798830263501</v>
      </c>
    </row>
    <row r="172" spans="1:42">
      <c r="A172" s="57" t="str">
        <f>'[4]TS BYDem'!A105</f>
        <v>*</v>
      </c>
      <c r="B172" s="185" t="s">
        <v>288</v>
      </c>
      <c r="C172" s="185" t="s">
        <v>137</v>
      </c>
      <c r="D172" s="186" t="str">
        <f>'[4]TS BYDem'!D105</f>
        <v>INFS</v>
      </c>
      <c r="E172" s="185" t="s">
        <v>137</v>
      </c>
      <c r="F172" s="185" t="s">
        <v>137</v>
      </c>
      <c r="G172" s="185" t="s">
        <v>137</v>
      </c>
      <c r="H172" s="185" t="s">
        <v>137</v>
      </c>
      <c r="I172" s="185">
        <v>0</v>
      </c>
      <c r="J172" s="185">
        <f>INDEX('[4]TS BYDem'!$J$10:$J$203,MATCH(D172,'[4]TS BYDem'!$D$10:$D$203,0))</f>
        <v>2.487856608</v>
      </c>
      <c r="K172" s="185">
        <f t="shared" ca="1" si="102"/>
        <v>2.1111087609157093</v>
      </c>
      <c r="L172" s="185">
        <f t="shared" ca="1" si="102"/>
        <v>1.9379097668958214</v>
      </c>
      <c r="M172" s="185">
        <f t="shared" ca="1" si="102"/>
        <v>1.965218131009753</v>
      </c>
      <c r="N172" s="185">
        <f t="shared" ca="1" si="102"/>
        <v>1.9128155944668037</v>
      </c>
      <c r="O172" s="185">
        <f t="shared" ca="1" si="103"/>
        <v>1.8414694179529292</v>
      </c>
      <c r="P172" s="185">
        <f t="shared" ca="1" si="103"/>
        <v>1.8075184787842578</v>
      </c>
      <c r="Q172" s="185">
        <f t="shared" ca="1" si="103"/>
        <v>1.735680259673736</v>
      </c>
      <c r="R172" s="185">
        <f t="shared" ca="1" si="103"/>
        <v>1.4256934237858683</v>
      </c>
      <c r="S172" s="185">
        <f t="shared" ca="1" si="103"/>
        <v>1.6038030649556021</v>
      </c>
      <c r="T172" s="185">
        <f t="shared" ca="1" si="103"/>
        <v>1.5811962730647038</v>
      </c>
      <c r="U172" s="185">
        <f t="shared" ca="1" si="103"/>
        <v>1.5628822668025102</v>
      </c>
      <c r="V172" s="185">
        <f t="shared" ca="1" si="103"/>
        <v>1.5542464054120879</v>
      </c>
      <c r="W172" s="185">
        <f t="shared" ca="1" si="103"/>
        <v>1.5541382840867188</v>
      </c>
      <c r="X172" s="185">
        <f t="shared" ca="1" si="103"/>
        <v>1.5907947701386624</v>
      </c>
      <c r="Y172" s="185">
        <f t="shared" ca="1" si="103"/>
        <v>1.629335424608263</v>
      </c>
      <c r="Z172" s="185">
        <f t="shared" ca="1" si="103"/>
        <v>1.6730234164267099</v>
      </c>
      <c r="AA172" s="185">
        <f t="shared" ca="1" si="103"/>
        <v>1.7364444973635313</v>
      </c>
      <c r="AB172" s="185">
        <f t="shared" ca="1" si="103"/>
        <v>1.792440711291744</v>
      </c>
      <c r="AC172" s="185">
        <f t="shared" ca="1" si="103"/>
        <v>1.8695854862683383</v>
      </c>
      <c r="AD172" s="185">
        <f t="shared" ca="1" si="103"/>
        <v>1.9602380143601181</v>
      </c>
      <c r="AE172" s="185">
        <f t="shared" ca="1" si="104"/>
        <v>2.0514294131774284</v>
      </c>
      <c r="AF172" s="185">
        <f t="shared" ca="1" si="104"/>
        <v>2.1491796046275455</v>
      </c>
      <c r="AG172" s="185">
        <f t="shared" ca="1" si="104"/>
        <v>2.2727730382738121</v>
      </c>
      <c r="AH172" s="185">
        <f t="shared" ca="1" si="104"/>
        <v>2.3840152755688377</v>
      </c>
      <c r="AI172" s="185">
        <f t="shared" ca="1" si="104"/>
        <v>2.4964983130387619</v>
      </c>
      <c r="AJ172" s="185">
        <f t="shared" ca="1" si="104"/>
        <v>2.6051155495956801</v>
      </c>
      <c r="AK172" s="185">
        <f t="shared" ca="1" si="104"/>
        <v>2.7149238391217914</v>
      </c>
      <c r="AL172" s="185">
        <f t="shared" ca="1" si="104"/>
        <v>2.8281146274161708</v>
      </c>
      <c r="AM172" s="185">
        <f t="shared" ca="1" si="104"/>
        <v>3.369823224192964</v>
      </c>
      <c r="AN172" s="185">
        <f t="shared" ca="1" si="104"/>
        <v>3.8535635913428647</v>
      </c>
      <c r="AO172" s="185">
        <f t="shared" ca="1" si="104"/>
        <v>4.8886739268740431</v>
      </c>
      <c r="AP172" s="185">
        <f t="shared" ca="1" si="104"/>
        <v>5.9141228908007299</v>
      </c>
    </row>
    <row r="173" spans="1:42">
      <c r="A173" s="57" t="str">
        <f>'[4]TS BYDem'!A106</f>
        <v>*</v>
      </c>
      <c r="B173" s="185" t="s">
        <v>288</v>
      </c>
      <c r="C173" s="185" t="s">
        <v>137</v>
      </c>
      <c r="D173" s="186" t="str">
        <f>'[4]TS BYDem'!D106</f>
        <v>INFS</v>
      </c>
      <c r="E173" s="185" t="s">
        <v>137</v>
      </c>
      <c r="F173" s="185" t="s">
        <v>137</v>
      </c>
      <c r="G173" s="185" t="s">
        <v>137</v>
      </c>
      <c r="H173" s="185" t="s">
        <v>137</v>
      </c>
      <c r="I173" s="185">
        <v>0</v>
      </c>
      <c r="J173" s="185">
        <f>INDEX('[4]TS BYDem'!$J$10:$J$203,MATCH(D173,'[4]TS BYDem'!$D$10:$D$203,0))</f>
        <v>2.487856608</v>
      </c>
      <c r="K173" s="185">
        <f t="shared" ca="1" si="102"/>
        <v>2.1111087609157093</v>
      </c>
      <c r="L173" s="185">
        <f t="shared" ca="1" si="102"/>
        <v>1.9379097668958214</v>
      </c>
      <c r="M173" s="185">
        <f t="shared" ca="1" si="102"/>
        <v>1.965218131009753</v>
      </c>
      <c r="N173" s="185">
        <f t="shared" ca="1" si="102"/>
        <v>1.9128155944668037</v>
      </c>
      <c r="O173" s="185">
        <f t="shared" ca="1" si="103"/>
        <v>1.8414694179529292</v>
      </c>
      <c r="P173" s="185">
        <f t="shared" ca="1" si="103"/>
        <v>1.8075184787842578</v>
      </c>
      <c r="Q173" s="185">
        <f t="shared" ca="1" si="103"/>
        <v>1.735680259673736</v>
      </c>
      <c r="R173" s="185">
        <f t="shared" ca="1" si="103"/>
        <v>1.4256934237858683</v>
      </c>
      <c r="S173" s="185">
        <f t="shared" ca="1" si="103"/>
        <v>1.6038030649556021</v>
      </c>
      <c r="T173" s="185">
        <f t="shared" ca="1" si="103"/>
        <v>1.5811962730647038</v>
      </c>
      <c r="U173" s="185">
        <f t="shared" ca="1" si="103"/>
        <v>1.5628822668025102</v>
      </c>
      <c r="V173" s="185">
        <f t="shared" ca="1" si="103"/>
        <v>1.5542464054120879</v>
      </c>
      <c r="W173" s="185">
        <f t="shared" ca="1" si="103"/>
        <v>1.5541382840867188</v>
      </c>
      <c r="X173" s="185">
        <f t="shared" ca="1" si="103"/>
        <v>1.5907947701386624</v>
      </c>
      <c r="Y173" s="185">
        <f t="shared" ca="1" si="103"/>
        <v>1.629335424608263</v>
      </c>
      <c r="Z173" s="185">
        <f t="shared" ca="1" si="103"/>
        <v>1.6730234164267099</v>
      </c>
      <c r="AA173" s="185">
        <f t="shared" ca="1" si="103"/>
        <v>1.7364444973635313</v>
      </c>
      <c r="AB173" s="185">
        <f t="shared" ca="1" si="103"/>
        <v>1.792440711291744</v>
      </c>
      <c r="AC173" s="185">
        <f t="shared" ca="1" si="103"/>
        <v>1.8695854862683383</v>
      </c>
      <c r="AD173" s="185">
        <f t="shared" ca="1" si="103"/>
        <v>1.9602380143601181</v>
      </c>
      <c r="AE173" s="185">
        <f t="shared" ca="1" si="104"/>
        <v>2.0514294131774284</v>
      </c>
      <c r="AF173" s="185">
        <f t="shared" ca="1" si="104"/>
        <v>2.1491796046275455</v>
      </c>
      <c r="AG173" s="185">
        <f t="shared" ca="1" si="104"/>
        <v>2.2727730382738121</v>
      </c>
      <c r="AH173" s="185">
        <f t="shared" ca="1" si="104"/>
        <v>2.3840152755688377</v>
      </c>
      <c r="AI173" s="185">
        <f t="shared" ca="1" si="104"/>
        <v>2.4964983130387619</v>
      </c>
      <c r="AJ173" s="185">
        <f t="shared" ca="1" si="104"/>
        <v>2.6051155495956801</v>
      </c>
      <c r="AK173" s="185">
        <f t="shared" ca="1" si="104"/>
        <v>2.7149238391217914</v>
      </c>
      <c r="AL173" s="185">
        <f t="shared" ca="1" si="104"/>
        <v>2.8281146274161708</v>
      </c>
      <c r="AM173" s="185">
        <f t="shared" ca="1" si="104"/>
        <v>3.369823224192964</v>
      </c>
      <c r="AN173" s="185">
        <f t="shared" ca="1" si="104"/>
        <v>3.8535635913428647</v>
      </c>
      <c r="AO173" s="185">
        <f t="shared" ca="1" si="104"/>
        <v>4.8886739268740431</v>
      </c>
      <c r="AP173" s="185">
        <f t="shared" ca="1" si="104"/>
        <v>5.9141228908007299</v>
      </c>
    </row>
    <row r="174" spans="1:42">
      <c r="A174" s="57" t="str">
        <f>'[4]TS BYDem'!A107</f>
        <v>*</v>
      </c>
      <c r="B174" s="185" t="s">
        <v>288</v>
      </c>
      <c r="C174" s="185" t="s">
        <v>137</v>
      </c>
      <c r="D174" s="186" t="str">
        <f>'[4]TS BYDem'!D107</f>
        <v>INFS</v>
      </c>
      <c r="E174" s="185" t="s">
        <v>137</v>
      </c>
      <c r="F174" s="185" t="s">
        <v>137</v>
      </c>
      <c r="G174" s="185" t="s">
        <v>137</v>
      </c>
      <c r="H174" s="185" t="s">
        <v>137</v>
      </c>
      <c r="I174" s="185">
        <v>0</v>
      </c>
      <c r="J174" s="185">
        <f>INDEX('[4]TS BYDem'!$J$10:$J$203,MATCH(D174,'[4]TS BYDem'!$D$10:$D$203,0))</f>
        <v>2.487856608</v>
      </c>
      <c r="K174" s="185">
        <f t="shared" ca="1" si="102"/>
        <v>2.1111087609157093</v>
      </c>
      <c r="L174" s="185">
        <f t="shared" ca="1" si="102"/>
        <v>1.9379097668958214</v>
      </c>
      <c r="M174" s="185">
        <f t="shared" ca="1" si="102"/>
        <v>1.965218131009753</v>
      </c>
      <c r="N174" s="185">
        <f t="shared" ca="1" si="102"/>
        <v>1.9128155944668037</v>
      </c>
      <c r="O174" s="185">
        <f t="shared" ca="1" si="103"/>
        <v>1.8414694179529292</v>
      </c>
      <c r="P174" s="185">
        <f t="shared" ca="1" si="103"/>
        <v>1.8075184787842578</v>
      </c>
      <c r="Q174" s="185">
        <f t="shared" ca="1" si="103"/>
        <v>1.735680259673736</v>
      </c>
      <c r="R174" s="185">
        <f t="shared" ca="1" si="103"/>
        <v>1.4256934237858683</v>
      </c>
      <c r="S174" s="185">
        <f t="shared" ca="1" si="103"/>
        <v>1.6038030649556021</v>
      </c>
      <c r="T174" s="185">
        <f t="shared" ca="1" si="103"/>
        <v>1.5811962730647038</v>
      </c>
      <c r="U174" s="185">
        <f t="shared" ca="1" si="103"/>
        <v>1.5628822668025102</v>
      </c>
      <c r="V174" s="185">
        <f t="shared" ca="1" si="103"/>
        <v>1.5542464054120879</v>
      </c>
      <c r="W174" s="185">
        <f t="shared" ca="1" si="103"/>
        <v>1.5541382840867188</v>
      </c>
      <c r="X174" s="185">
        <f t="shared" ca="1" si="103"/>
        <v>1.5907947701386624</v>
      </c>
      <c r="Y174" s="185">
        <f t="shared" ca="1" si="103"/>
        <v>1.629335424608263</v>
      </c>
      <c r="Z174" s="185">
        <f t="shared" ca="1" si="103"/>
        <v>1.6730234164267099</v>
      </c>
      <c r="AA174" s="185">
        <f t="shared" ca="1" si="103"/>
        <v>1.7364444973635313</v>
      </c>
      <c r="AB174" s="185">
        <f t="shared" ca="1" si="103"/>
        <v>1.792440711291744</v>
      </c>
      <c r="AC174" s="185">
        <f t="shared" ca="1" si="103"/>
        <v>1.8695854862683383</v>
      </c>
      <c r="AD174" s="185">
        <f t="shared" ca="1" si="103"/>
        <v>1.9602380143601181</v>
      </c>
      <c r="AE174" s="185">
        <f t="shared" ca="1" si="104"/>
        <v>2.0514294131774284</v>
      </c>
      <c r="AF174" s="185">
        <f t="shared" ca="1" si="104"/>
        <v>2.1491796046275455</v>
      </c>
      <c r="AG174" s="185">
        <f t="shared" ca="1" si="104"/>
        <v>2.2727730382738121</v>
      </c>
      <c r="AH174" s="185">
        <f t="shared" ca="1" si="104"/>
        <v>2.3840152755688377</v>
      </c>
      <c r="AI174" s="185">
        <f t="shared" ca="1" si="104"/>
        <v>2.4964983130387619</v>
      </c>
      <c r="AJ174" s="185">
        <f t="shared" ca="1" si="104"/>
        <v>2.6051155495956801</v>
      </c>
      <c r="AK174" s="185">
        <f t="shared" ca="1" si="104"/>
        <v>2.7149238391217914</v>
      </c>
      <c r="AL174" s="185">
        <f t="shared" ca="1" si="104"/>
        <v>2.8281146274161708</v>
      </c>
      <c r="AM174" s="185">
        <f t="shared" ca="1" si="104"/>
        <v>3.369823224192964</v>
      </c>
      <c r="AN174" s="185">
        <f t="shared" ca="1" si="104"/>
        <v>3.8535635913428647</v>
      </c>
      <c r="AO174" s="185">
        <f t="shared" ca="1" si="104"/>
        <v>4.8886739268740431</v>
      </c>
      <c r="AP174" s="185">
        <f t="shared" ca="1" si="104"/>
        <v>5.9141228908007299</v>
      </c>
    </row>
    <row r="175" spans="1:42">
      <c r="A175" s="57" t="str">
        <f>'[4]TS BYDem'!A108</f>
        <v>*</v>
      </c>
      <c r="B175" s="185" t="s">
        <v>288</v>
      </c>
      <c r="C175" s="185" t="s">
        <v>137</v>
      </c>
      <c r="D175" s="186" t="str">
        <f>'[4]TS BYDem'!D108</f>
        <v>INFS</v>
      </c>
      <c r="E175" s="185" t="s">
        <v>137</v>
      </c>
      <c r="F175" s="185" t="s">
        <v>137</v>
      </c>
      <c r="G175" s="185" t="s">
        <v>137</v>
      </c>
      <c r="H175" s="185" t="s">
        <v>137</v>
      </c>
      <c r="I175" s="185">
        <v>0</v>
      </c>
      <c r="J175" s="185">
        <f>INDEX('[4]TS BYDem'!$J$10:$J$203,MATCH(D175,'[4]TS BYDem'!$D$10:$D$203,0))</f>
        <v>2.487856608</v>
      </c>
      <c r="K175" s="185">
        <f t="shared" ca="1" si="102"/>
        <v>2.1111087609157093</v>
      </c>
      <c r="L175" s="185">
        <f t="shared" ca="1" si="102"/>
        <v>1.9379097668958214</v>
      </c>
      <c r="M175" s="185">
        <f t="shared" ca="1" si="102"/>
        <v>1.965218131009753</v>
      </c>
      <c r="N175" s="185">
        <f t="shared" ca="1" si="102"/>
        <v>1.9128155944668037</v>
      </c>
      <c r="O175" s="185">
        <f t="shared" ca="1" si="103"/>
        <v>1.8414694179529292</v>
      </c>
      <c r="P175" s="185">
        <f t="shared" ca="1" si="103"/>
        <v>1.8075184787842578</v>
      </c>
      <c r="Q175" s="185">
        <f t="shared" ca="1" si="103"/>
        <v>1.735680259673736</v>
      </c>
      <c r="R175" s="185">
        <f t="shared" ca="1" si="103"/>
        <v>1.4256934237858683</v>
      </c>
      <c r="S175" s="185">
        <f t="shared" ca="1" si="103"/>
        <v>1.6038030649556021</v>
      </c>
      <c r="T175" s="185">
        <f t="shared" ca="1" si="103"/>
        <v>1.5811962730647038</v>
      </c>
      <c r="U175" s="185">
        <f t="shared" ca="1" si="103"/>
        <v>1.5628822668025102</v>
      </c>
      <c r="V175" s="185">
        <f t="shared" ca="1" si="103"/>
        <v>1.5542464054120879</v>
      </c>
      <c r="W175" s="185">
        <f t="shared" ca="1" si="103"/>
        <v>1.5541382840867188</v>
      </c>
      <c r="X175" s="185">
        <f t="shared" ca="1" si="103"/>
        <v>1.5907947701386624</v>
      </c>
      <c r="Y175" s="185">
        <f t="shared" ca="1" si="103"/>
        <v>1.629335424608263</v>
      </c>
      <c r="Z175" s="185">
        <f t="shared" ca="1" si="103"/>
        <v>1.6730234164267099</v>
      </c>
      <c r="AA175" s="185">
        <f t="shared" ca="1" si="103"/>
        <v>1.7364444973635313</v>
      </c>
      <c r="AB175" s="185">
        <f t="shared" ca="1" si="103"/>
        <v>1.792440711291744</v>
      </c>
      <c r="AC175" s="185">
        <f t="shared" ca="1" si="103"/>
        <v>1.8695854862683383</v>
      </c>
      <c r="AD175" s="185">
        <f t="shared" ca="1" si="103"/>
        <v>1.9602380143601181</v>
      </c>
      <c r="AE175" s="185">
        <f t="shared" ca="1" si="104"/>
        <v>2.0514294131774284</v>
      </c>
      <c r="AF175" s="185">
        <f t="shared" ca="1" si="104"/>
        <v>2.1491796046275455</v>
      </c>
      <c r="AG175" s="185">
        <f t="shared" ca="1" si="104"/>
        <v>2.2727730382738121</v>
      </c>
      <c r="AH175" s="185">
        <f t="shared" ca="1" si="104"/>
        <v>2.3840152755688377</v>
      </c>
      <c r="AI175" s="185">
        <f t="shared" ca="1" si="104"/>
        <v>2.4964983130387619</v>
      </c>
      <c r="AJ175" s="185">
        <f t="shared" ca="1" si="104"/>
        <v>2.6051155495956801</v>
      </c>
      <c r="AK175" s="185">
        <f t="shared" ca="1" si="104"/>
        <v>2.7149238391217914</v>
      </c>
      <c r="AL175" s="185">
        <f t="shared" ca="1" si="104"/>
        <v>2.8281146274161708</v>
      </c>
      <c r="AM175" s="185">
        <f t="shared" ca="1" si="104"/>
        <v>3.369823224192964</v>
      </c>
      <c r="AN175" s="185">
        <f t="shared" ca="1" si="104"/>
        <v>3.8535635913428647</v>
      </c>
      <c r="AO175" s="185">
        <f t="shared" ca="1" si="104"/>
        <v>4.8886739268740431</v>
      </c>
      <c r="AP175" s="185">
        <f t="shared" ca="1" si="104"/>
        <v>5.9141228908007299</v>
      </c>
    </row>
    <row r="176" spans="1:42">
      <c r="A176" s="57" t="str">
        <f>'[4]TS BYDem'!A109</f>
        <v>*</v>
      </c>
      <c r="B176" s="185" t="s">
        <v>288</v>
      </c>
      <c r="C176" s="185" t="s">
        <v>137</v>
      </c>
      <c r="D176" s="186" t="str">
        <f>'[4]TS BYDem'!D109</f>
        <v>INFS</v>
      </c>
      <c r="E176" s="185" t="s">
        <v>137</v>
      </c>
      <c r="F176" s="185" t="s">
        <v>137</v>
      </c>
      <c r="G176" s="185" t="s">
        <v>137</v>
      </c>
      <c r="H176" s="185" t="s">
        <v>137</v>
      </c>
      <c r="I176" s="185">
        <v>0</v>
      </c>
      <c r="J176" s="185">
        <f>INDEX('[4]TS BYDem'!$J$10:$J$203,MATCH(D176,'[4]TS BYDem'!$D$10:$D$203,0))</f>
        <v>2.487856608</v>
      </c>
      <c r="K176" s="185">
        <f t="shared" ca="1" si="102"/>
        <v>2.1111087609157093</v>
      </c>
      <c r="L176" s="185">
        <f t="shared" ca="1" si="102"/>
        <v>1.9379097668958214</v>
      </c>
      <c r="M176" s="185">
        <f t="shared" ca="1" si="102"/>
        <v>1.965218131009753</v>
      </c>
      <c r="N176" s="185">
        <f t="shared" ca="1" si="102"/>
        <v>1.9128155944668037</v>
      </c>
      <c r="O176" s="185">
        <f t="shared" ca="1" si="103"/>
        <v>1.8414694179529292</v>
      </c>
      <c r="P176" s="185">
        <f t="shared" ca="1" si="103"/>
        <v>1.8075184787842578</v>
      </c>
      <c r="Q176" s="185">
        <f t="shared" ca="1" si="103"/>
        <v>1.735680259673736</v>
      </c>
      <c r="R176" s="185">
        <f t="shared" ca="1" si="103"/>
        <v>1.4256934237858683</v>
      </c>
      <c r="S176" s="185">
        <f t="shared" ca="1" si="103"/>
        <v>1.6038030649556021</v>
      </c>
      <c r="T176" s="185">
        <f t="shared" ca="1" si="103"/>
        <v>1.5811962730647038</v>
      </c>
      <c r="U176" s="185">
        <f t="shared" ca="1" si="103"/>
        <v>1.5628822668025102</v>
      </c>
      <c r="V176" s="185">
        <f t="shared" ca="1" si="103"/>
        <v>1.5542464054120879</v>
      </c>
      <c r="W176" s="185">
        <f t="shared" ca="1" si="103"/>
        <v>1.5541382840867188</v>
      </c>
      <c r="X176" s="185">
        <f t="shared" ca="1" si="103"/>
        <v>1.5907947701386624</v>
      </c>
      <c r="Y176" s="185">
        <f t="shared" ca="1" si="103"/>
        <v>1.629335424608263</v>
      </c>
      <c r="Z176" s="185">
        <f t="shared" ca="1" si="103"/>
        <v>1.6730234164267099</v>
      </c>
      <c r="AA176" s="185">
        <f t="shared" ca="1" si="103"/>
        <v>1.7364444973635313</v>
      </c>
      <c r="AB176" s="185">
        <f t="shared" ca="1" si="103"/>
        <v>1.792440711291744</v>
      </c>
      <c r="AC176" s="185">
        <f t="shared" ca="1" si="103"/>
        <v>1.8695854862683383</v>
      </c>
      <c r="AD176" s="185">
        <f t="shared" ca="1" si="103"/>
        <v>1.9602380143601181</v>
      </c>
      <c r="AE176" s="185">
        <f t="shared" ca="1" si="104"/>
        <v>2.0514294131774284</v>
      </c>
      <c r="AF176" s="185">
        <f t="shared" ca="1" si="104"/>
        <v>2.1491796046275455</v>
      </c>
      <c r="AG176" s="185">
        <f t="shared" ca="1" si="104"/>
        <v>2.2727730382738121</v>
      </c>
      <c r="AH176" s="185">
        <f t="shared" ca="1" si="104"/>
        <v>2.3840152755688377</v>
      </c>
      <c r="AI176" s="185">
        <f t="shared" ca="1" si="104"/>
        <v>2.4964983130387619</v>
      </c>
      <c r="AJ176" s="185">
        <f t="shared" ca="1" si="104"/>
        <v>2.6051155495956801</v>
      </c>
      <c r="AK176" s="185">
        <f t="shared" ca="1" si="104"/>
        <v>2.7149238391217914</v>
      </c>
      <c r="AL176" s="185">
        <f t="shared" ca="1" si="104"/>
        <v>2.8281146274161708</v>
      </c>
      <c r="AM176" s="185">
        <f t="shared" ca="1" si="104"/>
        <v>3.369823224192964</v>
      </c>
      <c r="AN176" s="185">
        <f t="shared" ca="1" si="104"/>
        <v>3.8535635913428647</v>
      </c>
      <c r="AO176" s="185">
        <f t="shared" ca="1" si="104"/>
        <v>4.8886739268740431</v>
      </c>
      <c r="AP176" s="185">
        <f t="shared" ca="1" si="104"/>
        <v>5.9141228908007299</v>
      </c>
    </row>
    <row r="177" spans="1:42">
      <c r="A177" s="57" t="str">
        <f>'[4]TS BYDem'!A110</f>
        <v>*</v>
      </c>
      <c r="B177" s="185" t="s">
        <v>288</v>
      </c>
      <c r="C177" s="185" t="s">
        <v>137</v>
      </c>
      <c r="D177" s="186" t="str">
        <f>'[4]TS BYDem'!D110</f>
        <v>Useful Energy Service</v>
      </c>
      <c r="E177" s="185" t="s">
        <v>137</v>
      </c>
      <c r="F177" s="185" t="s">
        <v>137</v>
      </c>
      <c r="G177" s="185" t="s">
        <v>137</v>
      </c>
      <c r="H177" s="185" t="s">
        <v>137</v>
      </c>
      <c r="I177" s="185">
        <v>0</v>
      </c>
      <c r="J177" s="185" t="str">
        <f>INDEX('[4]TS BYDem'!$J$10:$J$203,MATCH(D177,'[4]TS BYDem'!$D$10:$D$203,0))</f>
        <v/>
      </c>
      <c r="K177" s="185" t="e">
        <f t="shared" ca="1" si="102"/>
        <v>#VALUE!</v>
      </c>
      <c r="L177" s="185" t="e">
        <f t="shared" ca="1" si="102"/>
        <v>#VALUE!</v>
      </c>
      <c r="M177" s="185" t="e">
        <f t="shared" ca="1" si="102"/>
        <v>#VALUE!</v>
      </c>
      <c r="N177" s="185" t="e">
        <f t="shared" ca="1" si="102"/>
        <v>#VALUE!</v>
      </c>
      <c r="O177" s="185" t="e">
        <f t="shared" ca="1" si="103"/>
        <v>#VALUE!</v>
      </c>
      <c r="P177" s="185" t="e">
        <f t="shared" ca="1" si="103"/>
        <v>#VALUE!</v>
      </c>
      <c r="Q177" s="185" t="e">
        <f t="shared" ca="1" si="103"/>
        <v>#VALUE!</v>
      </c>
      <c r="R177" s="185" t="e">
        <f t="shared" ca="1" si="103"/>
        <v>#VALUE!</v>
      </c>
      <c r="S177" s="185" t="e">
        <f t="shared" ca="1" si="103"/>
        <v>#VALUE!</v>
      </c>
      <c r="T177" s="185" t="e">
        <f t="shared" ca="1" si="103"/>
        <v>#VALUE!</v>
      </c>
      <c r="U177" s="185" t="e">
        <f t="shared" ca="1" si="103"/>
        <v>#VALUE!</v>
      </c>
      <c r="V177" s="185" t="e">
        <f t="shared" ca="1" si="103"/>
        <v>#VALUE!</v>
      </c>
      <c r="W177" s="185" t="e">
        <f t="shared" ca="1" si="103"/>
        <v>#VALUE!</v>
      </c>
      <c r="X177" s="185" t="e">
        <f t="shared" ca="1" si="103"/>
        <v>#VALUE!</v>
      </c>
      <c r="Y177" s="185" t="e">
        <f t="shared" ca="1" si="103"/>
        <v>#VALUE!</v>
      </c>
      <c r="Z177" s="185" t="e">
        <f t="shared" ca="1" si="103"/>
        <v>#VALUE!</v>
      </c>
      <c r="AA177" s="185" t="e">
        <f t="shared" ca="1" si="103"/>
        <v>#VALUE!</v>
      </c>
      <c r="AB177" s="185" t="e">
        <f t="shared" ca="1" si="103"/>
        <v>#VALUE!</v>
      </c>
      <c r="AC177" s="185" t="e">
        <f t="shared" ca="1" si="103"/>
        <v>#VALUE!</v>
      </c>
      <c r="AD177" s="185" t="e">
        <f t="shared" ca="1" si="103"/>
        <v>#VALUE!</v>
      </c>
      <c r="AE177" s="185" t="e">
        <f t="shared" ca="1" si="104"/>
        <v>#VALUE!</v>
      </c>
      <c r="AF177" s="185" t="e">
        <f t="shared" ca="1" si="104"/>
        <v>#VALUE!</v>
      </c>
      <c r="AG177" s="185" t="e">
        <f t="shared" ca="1" si="104"/>
        <v>#VALUE!</v>
      </c>
      <c r="AH177" s="185" t="e">
        <f t="shared" ca="1" si="104"/>
        <v>#VALUE!</v>
      </c>
      <c r="AI177" s="185" t="e">
        <f t="shared" ca="1" si="104"/>
        <v>#VALUE!</v>
      </c>
      <c r="AJ177" s="185" t="e">
        <f t="shared" ca="1" si="104"/>
        <v>#VALUE!</v>
      </c>
      <c r="AK177" s="185" t="e">
        <f t="shared" ca="1" si="104"/>
        <v>#VALUE!</v>
      </c>
      <c r="AL177" s="185" t="e">
        <f t="shared" ca="1" si="104"/>
        <v>#VALUE!</v>
      </c>
      <c r="AM177" s="185" t="e">
        <f t="shared" ca="1" si="104"/>
        <v>#VALUE!</v>
      </c>
      <c r="AN177" s="185" t="e">
        <f t="shared" ca="1" si="104"/>
        <v>#VALUE!</v>
      </c>
      <c r="AO177" s="185" t="e">
        <f t="shared" ca="1" si="104"/>
        <v>#VALUE!</v>
      </c>
      <c r="AP177" s="185" t="e">
        <f t="shared" ca="1" si="104"/>
        <v>#VALUE!</v>
      </c>
    </row>
    <row r="178" spans="1:42">
      <c r="A178" s="57" t="str">
        <f>'[4]TS BYDem'!A111</f>
        <v>*</v>
      </c>
      <c r="B178" s="185" t="s">
        <v>288</v>
      </c>
      <c r="C178" s="185" t="s">
        <v>137</v>
      </c>
      <c r="D178" s="186">
        <f>'[4]TS BYDem'!D111</f>
        <v>0</v>
      </c>
      <c r="E178" s="185" t="s">
        <v>137</v>
      </c>
      <c r="F178" s="185" t="s">
        <v>137</v>
      </c>
      <c r="G178" s="185" t="s">
        <v>137</v>
      </c>
      <c r="H178" s="185" t="s">
        <v>137</v>
      </c>
      <c r="I178" s="185">
        <v>0</v>
      </c>
      <c r="J178" s="185" t="str">
        <f>INDEX('[4]TS BYDem'!$J$10:$J$203,MATCH(D178,'[4]TS BYDem'!$D$10:$D$203,0))</f>
        <v/>
      </c>
      <c r="K178" s="185" t="e">
        <f t="shared" ca="1" si="102"/>
        <v>#VALUE!</v>
      </c>
      <c r="L178" s="185" t="e">
        <f t="shared" ca="1" si="102"/>
        <v>#VALUE!</v>
      </c>
      <c r="M178" s="185" t="e">
        <f t="shared" ca="1" si="102"/>
        <v>#VALUE!</v>
      </c>
      <c r="N178" s="185" t="e">
        <f t="shared" ca="1" si="102"/>
        <v>#VALUE!</v>
      </c>
      <c r="O178" s="185" t="e">
        <f t="shared" ca="1" si="103"/>
        <v>#VALUE!</v>
      </c>
      <c r="P178" s="185" t="e">
        <f t="shared" ca="1" si="103"/>
        <v>#VALUE!</v>
      </c>
      <c r="Q178" s="185" t="e">
        <f t="shared" ca="1" si="103"/>
        <v>#VALUE!</v>
      </c>
      <c r="R178" s="185" t="e">
        <f t="shared" ca="1" si="103"/>
        <v>#VALUE!</v>
      </c>
      <c r="S178" s="185" t="e">
        <f t="shared" ca="1" si="103"/>
        <v>#VALUE!</v>
      </c>
      <c r="T178" s="185" t="e">
        <f t="shared" ca="1" si="103"/>
        <v>#VALUE!</v>
      </c>
      <c r="U178" s="185" t="e">
        <f t="shared" ca="1" si="103"/>
        <v>#VALUE!</v>
      </c>
      <c r="V178" s="185" t="e">
        <f t="shared" ca="1" si="103"/>
        <v>#VALUE!</v>
      </c>
      <c r="W178" s="185" t="e">
        <f t="shared" ca="1" si="103"/>
        <v>#VALUE!</v>
      </c>
      <c r="X178" s="185" t="e">
        <f t="shared" ca="1" si="103"/>
        <v>#VALUE!</v>
      </c>
      <c r="Y178" s="185" t="e">
        <f t="shared" ca="1" si="103"/>
        <v>#VALUE!</v>
      </c>
      <c r="Z178" s="185" t="e">
        <f t="shared" ca="1" si="103"/>
        <v>#VALUE!</v>
      </c>
      <c r="AA178" s="185" t="e">
        <f t="shared" ca="1" si="103"/>
        <v>#VALUE!</v>
      </c>
      <c r="AB178" s="185" t="e">
        <f t="shared" ca="1" si="103"/>
        <v>#VALUE!</v>
      </c>
      <c r="AC178" s="185" t="e">
        <f t="shared" ca="1" si="103"/>
        <v>#VALUE!</v>
      </c>
      <c r="AD178" s="185" t="e">
        <f t="shared" ca="1" si="103"/>
        <v>#VALUE!</v>
      </c>
      <c r="AE178" s="185" t="e">
        <f t="shared" ca="1" si="104"/>
        <v>#VALUE!</v>
      </c>
      <c r="AF178" s="185" t="e">
        <f t="shared" ca="1" si="104"/>
        <v>#VALUE!</v>
      </c>
      <c r="AG178" s="185" t="e">
        <f t="shared" ca="1" si="104"/>
        <v>#VALUE!</v>
      </c>
      <c r="AH178" s="185" t="e">
        <f t="shared" ca="1" si="104"/>
        <v>#VALUE!</v>
      </c>
      <c r="AI178" s="185" t="e">
        <f t="shared" ca="1" si="104"/>
        <v>#VALUE!</v>
      </c>
      <c r="AJ178" s="185" t="e">
        <f t="shared" ca="1" si="104"/>
        <v>#VALUE!</v>
      </c>
      <c r="AK178" s="185" t="e">
        <f t="shared" ca="1" si="104"/>
        <v>#VALUE!</v>
      </c>
      <c r="AL178" s="185" t="e">
        <f t="shared" ca="1" si="104"/>
        <v>#VALUE!</v>
      </c>
      <c r="AM178" s="185" t="e">
        <f t="shared" ca="1" si="104"/>
        <v>#VALUE!</v>
      </c>
      <c r="AN178" s="185" t="e">
        <f t="shared" ca="1" si="104"/>
        <v>#VALUE!</v>
      </c>
      <c r="AO178" s="185" t="e">
        <f t="shared" ca="1" si="104"/>
        <v>#VALUE!</v>
      </c>
      <c r="AP178" s="185" t="e">
        <f t="shared" ca="1" si="104"/>
        <v>#VALUE!</v>
      </c>
    </row>
    <row r="179" spans="1:42" s="5" customFormat="1">
      <c r="A179" s="57" t="str">
        <f>'[4]TS BYDem'!A108</f>
        <v>*</v>
      </c>
      <c r="B179" s="5">
        <f>B160+1</f>
        <v>8</v>
      </c>
      <c r="C179" s="3" t="str">
        <f ca="1">OFFSET($C$9,$B179,0)</f>
        <v>N.M.M Products</v>
      </c>
      <c r="D179" s="3" t="str">
        <f ca="1">OFFSET($B$9,$B179,0)</f>
        <v>NM</v>
      </c>
      <c r="J179" s="5">
        <f t="shared" ref="J179:AA179" ca="1" si="107">SUMIF($B$10:$B$24,$D179,J$10:J$24)*SUMIF($B$10:$B$24,$D179,J$45:J$59)</f>
        <v>225.81360892991603</v>
      </c>
      <c r="K179" s="5">
        <f t="shared" ca="1" si="107"/>
        <v>231.92</v>
      </c>
      <c r="L179" s="5">
        <f t="shared" ca="1" si="107"/>
        <v>236.16</v>
      </c>
      <c r="M179" s="5">
        <f t="shared" ca="1" si="107"/>
        <v>239.98400000000001</v>
      </c>
      <c r="N179" s="5">
        <f t="shared" ca="1" si="107"/>
        <v>242.88</v>
      </c>
      <c r="O179" s="5">
        <f t="shared" ca="1" si="107"/>
        <v>245.696</v>
      </c>
      <c r="P179" s="5">
        <f t="shared" ca="1" si="107"/>
        <v>249.024</v>
      </c>
      <c r="Q179" s="5">
        <f t="shared" ca="1" si="107"/>
        <v>249.28</v>
      </c>
      <c r="R179" s="5">
        <f t="shared" ca="1" si="107"/>
        <v>228.8</v>
      </c>
      <c r="S179" s="5">
        <f t="shared" ca="1" si="107"/>
        <v>234.51959882978173</v>
      </c>
      <c r="T179" s="5">
        <f t="shared" ca="1" si="107"/>
        <v>240.3893521166641</v>
      </c>
      <c r="U179" s="5">
        <f t="shared" ca="1" si="107"/>
        <v>246.76763537113936</v>
      </c>
      <c r="V179" s="5">
        <f t="shared" ca="1" si="107"/>
        <v>253.61165501270955</v>
      </c>
      <c r="W179" s="5">
        <f t="shared" ca="1" si="107"/>
        <v>260.49392951885818</v>
      </c>
      <c r="X179" s="5">
        <f t="shared" ca="1" si="107"/>
        <v>268.06682367761528</v>
      </c>
      <c r="Y179" s="5">
        <f t="shared" ca="1" si="107"/>
        <v>275.69598936577381</v>
      </c>
      <c r="Z179" s="5">
        <f t="shared" ca="1" si="107"/>
        <v>283.82413636727955</v>
      </c>
      <c r="AA179" s="5">
        <f t="shared" ca="1" si="107"/>
        <v>292.3401439296851</v>
      </c>
      <c r="AB179" s="5">
        <f ca="1">SUMIF($B$10:$B$24,$D179,AB$10:AB$24)*SUMIF($B$10:$B$24,$D179,AB$44:AB$59)</f>
        <v>299.28362153401542</v>
      </c>
      <c r="AC179" s="5">
        <f t="shared" ref="AC179:AP179" ca="1" si="108">SUMIF($B$10:$B$24,$D179,AC$10:AC$24)*SUMIF($B$10:$B$24,$D179,AC$45:AC$59)</f>
        <v>307.88098811566027</v>
      </c>
      <c r="AD179" s="5">
        <f t="shared" ca="1" si="108"/>
        <v>316.68334381745956</v>
      </c>
      <c r="AE179" s="5">
        <f t="shared" ca="1" si="108"/>
        <v>325.60753022262537</v>
      </c>
      <c r="AF179" s="5">
        <f t="shared" ca="1" si="108"/>
        <v>334.25488914801889</v>
      </c>
      <c r="AG179" s="5">
        <f t="shared" ca="1" si="108"/>
        <v>343.49220368358732</v>
      </c>
      <c r="AH179" s="5">
        <f t="shared" ca="1" si="108"/>
        <v>352.99188931072712</v>
      </c>
      <c r="AI179" s="5">
        <f t="shared" ca="1" si="108"/>
        <v>362.80191715679484</v>
      </c>
      <c r="AJ179" s="5">
        <f t="shared" ca="1" si="108"/>
        <v>372.44363508327342</v>
      </c>
      <c r="AK179" s="5">
        <f t="shared" ca="1" si="108"/>
        <v>382.42417277274029</v>
      </c>
      <c r="AL179" s="5">
        <f t="shared" ca="1" si="108"/>
        <v>393.00374761956721</v>
      </c>
      <c r="AM179" s="5">
        <f t="shared" ca="1" si="108"/>
        <v>453.67019618991446</v>
      </c>
      <c r="AN179" s="5">
        <f t="shared" ca="1" si="108"/>
        <v>522.20687563954471</v>
      </c>
      <c r="AO179" s="5">
        <f t="shared" ca="1" si="108"/>
        <v>650.09829851297764</v>
      </c>
      <c r="AP179" s="5">
        <f t="shared" ca="1" si="108"/>
        <v>779.30142653295479</v>
      </c>
    </row>
    <row r="180" spans="1:42">
      <c r="A180" s="57" t="str">
        <f>'[4]TS BYDem'!A113</f>
        <v>*</v>
      </c>
      <c r="B180" s="185" t="s">
        <v>288</v>
      </c>
      <c r="C180" s="185" t="s">
        <v>137</v>
      </c>
      <c r="D180" s="186" t="str">
        <f>'[4]TS BYDem'!D113</f>
        <v>INMK</v>
      </c>
      <c r="E180" s="185" t="s">
        <v>137</v>
      </c>
      <c r="F180" s="185" t="s">
        <v>137</v>
      </c>
      <c r="G180" s="185" t="s">
        <v>137</v>
      </c>
      <c r="H180" s="185" t="s">
        <v>137</v>
      </c>
      <c r="I180" s="185">
        <v>0</v>
      </c>
      <c r="J180" s="185" t="str">
        <f>INDEX('[4]TS BYDem'!$J$10:$J$203,MATCH(D180,'[4]TS BYDem'!$D$10:$D$203,0))</f>
        <v/>
      </c>
      <c r="K180" s="185" t="e">
        <f t="shared" ref="K180:Z195" ca="1" si="109">K$179/J$179*J180</f>
        <v>#VALUE!</v>
      </c>
      <c r="L180" s="185" t="e">
        <f t="shared" ca="1" si="109"/>
        <v>#VALUE!</v>
      </c>
      <c r="M180" s="185" t="e">
        <f t="shared" ca="1" si="109"/>
        <v>#VALUE!</v>
      </c>
      <c r="N180" s="185" t="e">
        <f t="shared" ca="1" si="109"/>
        <v>#VALUE!</v>
      </c>
      <c r="O180" s="185" t="e">
        <f t="shared" ca="1" si="109"/>
        <v>#VALUE!</v>
      </c>
      <c r="P180" s="185" t="e">
        <f t="shared" ca="1" si="109"/>
        <v>#VALUE!</v>
      </c>
      <c r="Q180" s="185" t="e">
        <f t="shared" ca="1" si="109"/>
        <v>#VALUE!</v>
      </c>
      <c r="R180" s="185" t="e">
        <f t="shared" ca="1" si="109"/>
        <v>#VALUE!</v>
      </c>
      <c r="S180" s="185" t="e">
        <f t="shared" ca="1" si="109"/>
        <v>#VALUE!</v>
      </c>
      <c r="T180" s="185" t="e">
        <f t="shared" ca="1" si="109"/>
        <v>#VALUE!</v>
      </c>
      <c r="U180" s="185" t="e">
        <f t="shared" ca="1" si="109"/>
        <v>#VALUE!</v>
      </c>
      <c r="V180" s="185" t="e">
        <f t="shared" ca="1" si="109"/>
        <v>#VALUE!</v>
      </c>
      <c r="W180" s="185" t="e">
        <f t="shared" ca="1" si="109"/>
        <v>#VALUE!</v>
      </c>
      <c r="X180" s="185" t="e">
        <f t="shared" ca="1" si="109"/>
        <v>#VALUE!</v>
      </c>
      <c r="Y180" s="185" t="e">
        <f t="shared" ca="1" si="109"/>
        <v>#VALUE!</v>
      </c>
      <c r="Z180" s="185" t="e">
        <f t="shared" ca="1" si="109"/>
        <v>#VALUE!</v>
      </c>
      <c r="AA180" s="185" t="e">
        <f t="shared" ref="AA180:AP195" ca="1" si="110">AA$179/Z$179*Z180</f>
        <v>#VALUE!</v>
      </c>
      <c r="AB180" s="185" t="e">
        <f t="shared" ca="1" si="110"/>
        <v>#VALUE!</v>
      </c>
      <c r="AC180" s="185" t="e">
        <f t="shared" ca="1" si="110"/>
        <v>#VALUE!</v>
      </c>
      <c r="AD180" s="185" t="e">
        <f t="shared" ca="1" si="110"/>
        <v>#VALUE!</v>
      </c>
      <c r="AE180" s="185" t="e">
        <f t="shared" ca="1" si="110"/>
        <v>#VALUE!</v>
      </c>
      <c r="AF180" s="185" t="e">
        <f t="shared" ca="1" si="110"/>
        <v>#VALUE!</v>
      </c>
      <c r="AG180" s="185" t="e">
        <f t="shared" ca="1" si="110"/>
        <v>#VALUE!</v>
      </c>
      <c r="AH180" s="185" t="e">
        <f t="shared" ca="1" si="110"/>
        <v>#VALUE!</v>
      </c>
      <c r="AI180" s="185" t="e">
        <f t="shared" ca="1" si="110"/>
        <v>#VALUE!</v>
      </c>
      <c r="AJ180" s="185" t="e">
        <f t="shared" ca="1" si="110"/>
        <v>#VALUE!</v>
      </c>
      <c r="AK180" s="185" t="e">
        <f t="shared" ca="1" si="110"/>
        <v>#VALUE!</v>
      </c>
      <c r="AL180" s="185" t="e">
        <f t="shared" ca="1" si="110"/>
        <v>#VALUE!</v>
      </c>
      <c r="AM180" s="185" t="e">
        <f t="shared" ca="1" si="110"/>
        <v>#VALUE!</v>
      </c>
      <c r="AN180" s="185" t="e">
        <f t="shared" ca="1" si="110"/>
        <v>#VALUE!</v>
      </c>
      <c r="AO180" s="185" t="e">
        <f t="shared" ca="1" si="110"/>
        <v>#VALUE!</v>
      </c>
      <c r="AP180" s="185" t="e">
        <f t="shared" ca="1" si="110"/>
        <v>#VALUE!</v>
      </c>
    </row>
    <row r="181" spans="1:42">
      <c r="A181" s="57" t="str">
        <f>'[4]TS BYDem'!A114</f>
        <v>*</v>
      </c>
      <c r="B181" s="185" t="s">
        <v>288</v>
      </c>
      <c r="C181" s="185" t="s">
        <v>137</v>
      </c>
      <c r="D181" s="186" t="str">
        <f>'[4]TS BYDem'!D114</f>
        <v>INMA</v>
      </c>
      <c r="E181" s="185" t="s">
        <v>137</v>
      </c>
      <c r="F181" s="185" t="s">
        <v>137</v>
      </c>
      <c r="G181" s="185" t="s">
        <v>137</v>
      </c>
      <c r="H181" s="185" t="s">
        <v>137</v>
      </c>
      <c r="I181" s="185">
        <v>0</v>
      </c>
      <c r="J181" s="185" t="str">
        <f>INDEX('[4]TS BYDem'!$J$10:$J$203,MATCH(D181,'[4]TS BYDem'!$D$10:$D$203,0))</f>
        <v/>
      </c>
      <c r="K181" s="185" t="e">
        <f t="shared" ca="1" si="109"/>
        <v>#VALUE!</v>
      </c>
      <c r="L181" s="185" t="e">
        <f t="shared" ca="1" si="109"/>
        <v>#VALUE!</v>
      </c>
      <c r="M181" s="185" t="e">
        <f t="shared" ca="1" si="109"/>
        <v>#VALUE!</v>
      </c>
      <c r="N181" s="185" t="e">
        <f t="shared" ca="1" si="109"/>
        <v>#VALUE!</v>
      </c>
      <c r="O181" s="185" t="e">
        <f t="shared" ca="1" si="109"/>
        <v>#VALUE!</v>
      </c>
      <c r="P181" s="185" t="e">
        <f t="shared" ca="1" si="109"/>
        <v>#VALUE!</v>
      </c>
      <c r="Q181" s="185" t="e">
        <f t="shared" ca="1" si="109"/>
        <v>#VALUE!</v>
      </c>
      <c r="R181" s="185" t="e">
        <f t="shared" ca="1" si="109"/>
        <v>#VALUE!</v>
      </c>
      <c r="S181" s="185" t="e">
        <f t="shared" ca="1" si="109"/>
        <v>#VALUE!</v>
      </c>
      <c r="T181" s="185" t="e">
        <f t="shared" ca="1" si="109"/>
        <v>#VALUE!</v>
      </c>
      <c r="U181" s="185" t="e">
        <f t="shared" ca="1" si="109"/>
        <v>#VALUE!</v>
      </c>
      <c r="V181" s="185" t="e">
        <f t="shared" ca="1" si="109"/>
        <v>#VALUE!</v>
      </c>
      <c r="W181" s="185" t="e">
        <f t="shared" ca="1" si="109"/>
        <v>#VALUE!</v>
      </c>
      <c r="X181" s="185" t="e">
        <f t="shared" ca="1" si="109"/>
        <v>#VALUE!</v>
      </c>
      <c r="Y181" s="185" t="e">
        <f t="shared" ca="1" si="109"/>
        <v>#VALUE!</v>
      </c>
      <c r="Z181" s="185" t="e">
        <f t="shared" ca="1" si="109"/>
        <v>#VALUE!</v>
      </c>
      <c r="AA181" s="185" t="e">
        <f t="shared" ca="1" si="110"/>
        <v>#VALUE!</v>
      </c>
      <c r="AB181" s="185" t="e">
        <f t="shared" ca="1" si="110"/>
        <v>#VALUE!</v>
      </c>
      <c r="AC181" s="185" t="e">
        <f t="shared" ca="1" si="110"/>
        <v>#VALUE!</v>
      </c>
      <c r="AD181" s="185" t="e">
        <f t="shared" ca="1" si="110"/>
        <v>#VALUE!</v>
      </c>
      <c r="AE181" s="185" t="e">
        <f t="shared" ca="1" si="110"/>
        <v>#VALUE!</v>
      </c>
      <c r="AF181" s="185" t="e">
        <f t="shared" ca="1" si="110"/>
        <v>#VALUE!</v>
      </c>
      <c r="AG181" s="185" t="e">
        <f t="shared" ca="1" si="110"/>
        <v>#VALUE!</v>
      </c>
      <c r="AH181" s="185" t="e">
        <f t="shared" ca="1" si="110"/>
        <v>#VALUE!</v>
      </c>
      <c r="AI181" s="185" t="e">
        <f t="shared" ca="1" si="110"/>
        <v>#VALUE!</v>
      </c>
      <c r="AJ181" s="185" t="e">
        <f t="shared" ca="1" si="110"/>
        <v>#VALUE!</v>
      </c>
      <c r="AK181" s="185" t="e">
        <f t="shared" ca="1" si="110"/>
        <v>#VALUE!</v>
      </c>
      <c r="AL181" s="185" t="e">
        <f t="shared" ca="1" si="110"/>
        <v>#VALUE!</v>
      </c>
      <c r="AM181" s="185" t="e">
        <f t="shared" ca="1" si="110"/>
        <v>#VALUE!</v>
      </c>
      <c r="AN181" s="185" t="e">
        <f t="shared" ca="1" si="110"/>
        <v>#VALUE!</v>
      </c>
      <c r="AO181" s="185" t="e">
        <f t="shared" ca="1" si="110"/>
        <v>#VALUE!</v>
      </c>
      <c r="AP181" s="185" t="e">
        <f t="shared" ca="1" si="110"/>
        <v>#VALUE!</v>
      </c>
    </row>
    <row r="182" spans="1:42">
      <c r="A182" s="57" t="str">
        <f>'[4]TS BYDem'!A115</f>
        <v>*</v>
      </c>
      <c r="B182" s="185" t="s">
        <v>288</v>
      </c>
      <c r="C182" s="185" t="s">
        <v>137</v>
      </c>
      <c r="D182" s="186" t="str">
        <f>'[4]TS BYDem'!D115</f>
        <v>INML</v>
      </c>
      <c r="E182" s="185" t="s">
        <v>137</v>
      </c>
      <c r="F182" s="185" t="s">
        <v>137</v>
      </c>
      <c r="G182" s="185" t="s">
        <v>137</v>
      </c>
      <c r="H182" s="185" t="s">
        <v>137</v>
      </c>
      <c r="I182" s="185">
        <v>0</v>
      </c>
      <c r="J182" s="185" t="str">
        <f>INDEX('[4]TS BYDem'!$J$10:$J$203,MATCH(D182,'[4]TS BYDem'!$D$10:$D$203,0))</f>
        <v/>
      </c>
      <c r="K182" s="185" t="e">
        <f t="shared" ca="1" si="109"/>
        <v>#VALUE!</v>
      </c>
      <c r="L182" s="185" t="e">
        <f t="shared" ca="1" si="109"/>
        <v>#VALUE!</v>
      </c>
      <c r="M182" s="185" t="e">
        <f t="shared" ca="1" si="109"/>
        <v>#VALUE!</v>
      </c>
      <c r="N182" s="185" t="e">
        <f t="shared" ca="1" si="109"/>
        <v>#VALUE!</v>
      </c>
      <c r="O182" s="185" t="e">
        <f t="shared" ca="1" si="109"/>
        <v>#VALUE!</v>
      </c>
      <c r="P182" s="185" t="e">
        <f t="shared" ca="1" si="109"/>
        <v>#VALUE!</v>
      </c>
      <c r="Q182" s="185" t="e">
        <f t="shared" ca="1" si="109"/>
        <v>#VALUE!</v>
      </c>
      <c r="R182" s="185" t="e">
        <f t="shared" ca="1" si="109"/>
        <v>#VALUE!</v>
      </c>
      <c r="S182" s="185" t="e">
        <f t="shared" ca="1" si="109"/>
        <v>#VALUE!</v>
      </c>
      <c r="T182" s="185" t="e">
        <f t="shared" ca="1" si="109"/>
        <v>#VALUE!</v>
      </c>
      <c r="U182" s="185" t="e">
        <f t="shared" ca="1" si="109"/>
        <v>#VALUE!</v>
      </c>
      <c r="V182" s="185" t="e">
        <f t="shared" ca="1" si="109"/>
        <v>#VALUE!</v>
      </c>
      <c r="W182" s="185" t="e">
        <f t="shared" ca="1" si="109"/>
        <v>#VALUE!</v>
      </c>
      <c r="X182" s="185" t="e">
        <f t="shared" ca="1" si="109"/>
        <v>#VALUE!</v>
      </c>
      <c r="Y182" s="185" t="e">
        <f t="shared" ca="1" si="109"/>
        <v>#VALUE!</v>
      </c>
      <c r="Z182" s="185" t="e">
        <f t="shared" ca="1" si="109"/>
        <v>#VALUE!</v>
      </c>
      <c r="AA182" s="185" t="e">
        <f t="shared" ca="1" si="110"/>
        <v>#VALUE!</v>
      </c>
      <c r="AB182" s="185" t="e">
        <f t="shared" ca="1" si="110"/>
        <v>#VALUE!</v>
      </c>
      <c r="AC182" s="185" t="e">
        <f t="shared" ca="1" si="110"/>
        <v>#VALUE!</v>
      </c>
      <c r="AD182" s="185" t="e">
        <f t="shared" ca="1" si="110"/>
        <v>#VALUE!</v>
      </c>
      <c r="AE182" s="185" t="e">
        <f t="shared" ca="1" si="110"/>
        <v>#VALUE!</v>
      </c>
      <c r="AF182" s="185" t="e">
        <f t="shared" ca="1" si="110"/>
        <v>#VALUE!</v>
      </c>
      <c r="AG182" s="185" t="e">
        <f t="shared" ca="1" si="110"/>
        <v>#VALUE!</v>
      </c>
      <c r="AH182" s="185" t="e">
        <f t="shared" ca="1" si="110"/>
        <v>#VALUE!</v>
      </c>
      <c r="AI182" s="185" t="e">
        <f t="shared" ca="1" si="110"/>
        <v>#VALUE!</v>
      </c>
      <c r="AJ182" s="185" t="e">
        <f t="shared" ca="1" si="110"/>
        <v>#VALUE!</v>
      </c>
      <c r="AK182" s="185" t="e">
        <f t="shared" ca="1" si="110"/>
        <v>#VALUE!</v>
      </c>
      <c r="AL182" s="185" t="e">
        <f t="shared" ca="1" si="110"/>
        <v>#VALUE!</v>
      </c>
      <c r="AM182" s="185" t="e">
        <f t="shared" ca="1" si="110"/>
        <v>#VALUE!</v>
      </c>
      <c r="AN182" s="185" t="e">
        <f t="shared" ca="1" si="110"/>
        <v>#VALUE!</v>
      </c>
      <c r="AO182" s="185" t="e">
        <f t="shared" ca="1" si="110"/>
        <v>#VALUE!</v>
      </c>
      <c r="AP182" s="185" t="e">
        <f t="shared" ca="1" si="110"/>
        <v>#VALUE!</v>
      </c>
    </row>
    <row r="183" spans="1:42">
      <c r="A183" s="57" t="str">
        <f>'[4]TS BYDem'!A116</f>
        <v>*</v>
      </c>
      <c r="B183" s="185" t="s">
        <v>288</v>
      </c>
      <c r="C183" s="185" t="s">
        <v>137</v>
      </c>
      <c r="D183" s="186" t="str">
        <f>'[4]TS BYDem'!D116</f>
        <v>INMC</v>
      </c>
      <c r="E183" s="185" t="s">
        <v>137</v>
      </c>
      <c r="F183" s="185" t="s">
        <v>137</v>
      </c>
      <c r="G183" s="185" t="s">
        <v>137</v>
      </c>
      <c r="H183" s="185" t="s">
        <v>137</v>
      </c>
      <c r="I183" s="185">
        <v>0</v>
      </c>
      <c r="J183" s="185" t="str">
        <f>INDEX('[4]TS BYDem'!$J$10:$J$203,MATCH(D183,'[4]TS BYDem'!$D$10:$D$203,0))</f>
        <v/>
      </c>
      <c r="K183" s="185" t="e">
        <f t="shared" ca="1" si="109"/>
        <v>#VALUE!</v>
      </c>
      <c r="L183" s="185" t="e">
        <f t="shared" ca="1" si="109"/>
        <v>#VALUE!</v>
      </c>
      <c r="M183" s="185" t="e">
        <f t="shared" ca="1" si="109"/>
        <v>#VALUE!</v>
      </c>
      <c r="N183" s="185" t="e">
        <f t="shared" ca="1" si="109"/>
        <v>#VALUE!</v>
      </c>
      <c r="O183" s="185" t="e">
        <f t="shared" ca="1" si="109"/>
        <v>#VALUE!</v>
      </c>
      <c r="P183" s="185" t="e">
        <f t="shared" ca="1" si="109"/>
        <v>#VALUE!</v>
      </c>
      <c r="Q183" s="185" t="e">
        <f t="shared" ca="1" si="109"/>
        <v>#VALUE!</v>
      </c>
      <c r="R183" s="185" t="e">
        <f t="shared" ca="1" si="109"/>
        <v>#VALUE!</v>
      </c>
      <c r="S183" s="185" t="e">
        <f t="shared" ca="1" si="109"/>
        <v>#VALUE!</v>
      </c>
      <c r="T183" s="185" t="e">
        <f t="shared" ca="1" si="109"/>
        <v>#VALUE!</v>
      </c>
      <c r="U183" s="185" t="e">
        <f t="shared" ca="1" si="109"/>
        <v>#VALUE!</v>
      </c>
      <c r="V183" s="185" t="e">
        <f t="shared" ca="1" si="109"/>
        <v>#VALUE!</v>
      </c>
      <c r="W183" s="185" t="e">
        <f t="shared" ca="1" si="109"/>
        <v>#VALUE!</v>
      </c>
      <c r="X183" s="185" t="e">
        <f t="shared" ca="1" si="109"/>
        <v>#VALUE!</v>
      </c>
      <c r="Y183" s="185" t="e">
        <f t="shared" ca="1" si="109"/>
        <v>#VALUE!</v>
      </c>
      <c r="Z183" s="185" t="e">
        <f t="shared" ca="1" si="109"/>
        <v>#VALUE!</v>
      </c>
      <c r="AA183" s="185" t="e">
        <f t="shared" ca="1" si="110"/>
        <v>#VALUE!</v>
      </c>
      <c r="AB183" s="185" t="e">
        <f t="shared" ca="1" si="110"/>
        <v>#VALUE!</v>
      </c>
      <c r="AC183" s="185" t="e">
        <f t="shared" ca="1" si="110"/>
        <v>#VALUE!</v>
      </c>
      <c r="AD183" s="185" t="e">
        <f t="shared" ca="1" si="110"/>
        <v>#VALUE!</v>
      </c>
      <c r="AE183" s="185" t="e">
        <f t="shared" ca="1" si="110"/>
        <v>#VALUE!</v>
      </c>
      <c r="AF183" s="185" t="e">
        <f t="shared" ca="1" si="110"/>
        <v>#VALUE!</v>
      </c>
      <c r="AG183" s="185" t="e">
        <f t="shared" ca="1" si="110"/>
        <v>#VALUE!</v>
      </c>
      <c r="AH183" s="185" t="e">
        <f t="shared" ca="1" si="110"/>
        <v>#VALUE!</v>
      </c>
      <c r="AI183" s="185" t="e">
        <f t="shared" ca="1" si="110"/>
        <v>#VALUE!</v>
      </c>
      <c r="AJ183" s="185" t="e">
        <f t="shared" ca="1" si="110"/>
        <v>#VALUE!</v>
      </c>
      <c r="AK183" s="185" t="e">
        <f t="shared" ca="1" si="110"/>
        <v>#VALUE!</v>
      </c>
      <c r="AL183" s="185" t="e">
        <f t="shared" ca="1" si="110"/>
        <v>#VALUE!</v>
      </c>
      <c r="AM183" s="185" t="e">
        <f t="shared" ca="1" si="110"/>
        <v>#VALUE!</v>
      </c>
      <c r="AN183" s="185" t="e">
        <f t="shared" ca="1" si="110"/>
        <v>#VALUE!</v>
      </c>
      <c r="AO183" s="185" t="e">
        <f t="shared" ca="1" si="110"/>
        <v>#VALUE!</v>
      </c>
      <c r="AP183" s="185" t="e">
        <f t="shared" ca="1" si="110"/>
        <v>#VALUE!</v>
      </c>
    </row>
    <row r="184" spans="1:42">
      <c r="A184" s="57" t="str">
        <f>'[4]TS BYDem'!A117</f>
        <v>*</v>
      </c>
      <c r="B184" s="185" t="s">
        <v>288</v>
      </c>
      <c r="C184" s="185" t="s">
        <v>137</v>
      </c>
      <c r="D184" s="186" t="str">
        <f>'[4]TS BYDem'!D117</f>
        <v>INMH</v>
      </c>
      <c r="E184" s="185" t="s">
        <v>137</v>
      </c>
      <c r="F184" s="185" t="s">
        <v>137</v>
      </c>
      <c r="G184" s="185" t="s">
        <v>137</v>
      </c>
      <c r="H184" s="185" t="s">
        <v>137</v>
      </c>
      <c r="I184" s="185">
        <v>0</v>
      </c>
      <c r="J184" s="185" t="str">
        <f>INDEX('[4]TS BYDem'!$J$10:$J$203,MATCH(D184,'[4]TS BYDem'!$D$10:$D$203,0))</f>
        <v/>
      </c>
      <c r="K184" s="185" t="e">
        <f t="shared" ca="1" si="109"/>
        <v>#VALUE!</v>
      </c>
      <c r="L184" s="185" t="e">
        <f t="shared" ca="1" si="109"/>
        <v>#VALUE!</v>
      </c>
      <c r="M184" s="185" t="e">
        <f t="shared" ca="1" si="109"/>
        <v>#VALUE!</v>
      </c>
      <c r="N184" s="185" t="e">
        <f t="shared" ca="1" si="109"/>
        <v>#VALUE!</v>
      </c>
      <c r="O184" s="185" t="e">
        <f t="shared" ca="1" si="109"/>
        <v>#VALUE!</v>
      </c>
      <c r="P184" s="185" t="e">
        <f t="shared" ca="1" si="109"/>
        <v>#VALUE!</v>
      </c>
      <c r="Q184" s="185" t="e">
        <f t="shared" ca="1" si="109"/>
        <v>#VALUE!</v>
      </c>
      <c r="R184" s="185" t="e">
        <f t="shared" ca="1" si="109"/>
        <v>#VALUE!</v>
      </c>
      <c r="S184" s="185" t="e">
        <f t="shared" ca="1" si="109"/>
        <v>#VALUE!</v>
      </c>
      <c r="T184" s="185" t="e">
        <f t="shared" ca="1" si="109"/>
        <v>#VALUE!</v>
      </c>
      <c r="U184" s="185" t="e">
        <f t="shared" ca="1" si="109"/>
        <v>#VALUE!</v>
      </c>
      <c r="V184" s="185" t="e">
        <f t="shared" ca="1" si="109"/>
        <v>#VALUE!</v>
      </c>
      <c r="W184" s="185" t="e">
        <f t="shared" ca="1" si="109"/>
        <v>#VALUE!</v>
      </c>
      <c r="X184" s="185" t="e">
        <f t="shared" ca="1" si="109"/>
        <v>#VALUE!</v>
      </c>
      <c r="Y184" s="185" t="e">
        <f t="shared" ca="1" si="109"/>
        <v>#VALUE!</v>
      </c>
      <c r="Z184" s="185" t="e">
        <f t="shared" ca="1" si="109"/>
        <v>#VALUE!</v>
      </c>
      <c r="AA184" s="185" t="e">
        <f t="shared" ca="1" si="110"/>
        <v>#VALUE!</v>
      </c>
      <c r="AB184" s="185" t="e">
        <f t="shared" ca="1" si="110"/>
        <v>#VALUE!</v>
      </c>
      <c r="AC184" s="185" t="e">
        <f t="shared" ca="1" si="110"/>
        <v>#VALUE!</v>
      </c>
      <c r="AD184" s="185" t="e">
        <f t="shared" ca="1" si="110"/>
        <v>#VALUE!</v>
      </c>
      <c r="AE184" s="185" t="e">
        <f t="shared" ca="1" si="110"/>
        <v>#VALUE!</v>
      </c>
      <c r="AF184" s="185" t="e">
        <f t="shared" ca="1" si="110"/>
        <v>#VALUE!</v>
      </c>
      <c r="AG184" s="185" t="e">
        <f t="shared" ca="1" si="110"/>
        <v>#VALUE!</v>
      </c>
      <c r="AH184" s="185" t="e">
        <f t="shared" ca="1" si="110"/>
        <v>#VALUE!</v>
      </c>
      <c r="AI184" s="185" t="e">
        <f t="shared" ca="1" si="110"/>
        <v>#VALUE!</v>
      </c>
      <c r="AJ184" s="185" t="e">
        <f t="shared" ca="1" si="110"/>
        <v>#VALUE!</v>
      </c>
      <c r="AK184" s="185" t="e">
        <f t="shared" ca="1" si="110"/>
        <v>#VALUE!</v>
      </c>
      <c r="AL184" s="185" t="e">
        <f t="shared" ca="1" si="110"/>
        <v>#VALUE!</v>
      </c>
      <c r="AM184" s="185" t="e">
        <f t="shared" ca="1" si="110"/>
        <v>#VALUE!</v>
      </c>
      <c r="AN184" s="185" t="e">
        <f t="shared" ca="1" si="110"/>
        <v>#VALUE!</v>
      </c>
      <c r="AO184" s="185" t="e">
        <f t="shared" ca="1" si="110"/>
        <v>#VALUE!</v>
      </c>
      <c r="AP184" s="185" t="e">
        <f t="shared" ca="1" si="110"/>
        <v>#VALUE!</v>
      </c>
    </row>
    <row r="185" spans="1:42">
      <c r="A185" s="57" t="str">
        <f>'[4]TS BYDem'!A118</f>
        <v>*</v>
      </c>
      <c r="B185" s="185" t="s">
        <v>288</v>
      </c>
      <c r="C185" s="185" t="s">
        <v>137</v>
      </c>
      <c r="D185" s="186" t="str">
        <f>'[4]TS BYDem'!D118</f>
        <v>INMP</v>
      </c>
      <c r="E185" s="185" t="s">
        <v>137</v>
      </c>
      <c r="F185" s="185" t="s">
        <v>137</v>
      </c>
      <c r="G185" s="185" t="s">
        <v>137</v>
      </c>
      <c r="H185" s="185" t="s">
        <v>137</v>
      </c>
      <c r="I185" s="185">
        <v>0</v>
      </c>
      <c r="J185" s="185" t="str">
        <f>INDEX('[4]TS BYDem'!$J$10:$J$203,MATCH(D185,'[4]TS BYDem'!$D$10:$D$203,0))</f>
        <v/>
      </c>
      <c r="K185" s="185" t="e">
        <f t="shared" ca="1" si="109"/>
        <v>#VALUE!</v>
      </c>
      <c r="L185" s="185" t="e">
        <f t="shared" ca="1" si="109"/>
        <v>#VALUE!</v>
      </c>
      <c r="M185" s="185" t="e">
        <f t="shared" ca="1" si="109"/>
        <v>#VALUE!</v>
      </c>
      <c r="N185" s="185" t="e">
        <f t="shared" ca="1" si="109"/>
        <v>#VALUE!</v>
      </c>
      <c r="O185" s="185" t="e">
        <f t="shared" ca="1" si="109"/>
        <v>#VALUE!</v>
      </c>
      <c r="P185" s="185" t="e">
        <f t="shared" ca="1" si="109"/>
        <v>#VALUE!</v>
      </c>
      <c r="Q185" s="185" t="e">
        <f t="shared" ca="1" si="109"/>
        <v>#VALUE!</v>
      </c>
      <c r="R185" s="185" t="e">
        <f t="shared" ca="1" si="109"/>
        <v>#VALUE!</v>
      </c>
      <c r="S185" s="185" t="e">
        <f t="shared" ca="1" si="109"/>
        <v>#VALUE!</v>
      </c>
      <c r="T185" s="185" t="e">
        <f t="shared" ca="1" si="109"/>
        <v>#VALUE!</v>
      </c>
      <c r="U185" s="185" t="e">
        <f t="shared" ca="1" si="109"/>
        <v>#VALUE!</v>
      </c>
      <c r="V185" s="185" t="e">
        <f t="shared" ca="1" si="109"/>
        <v>#VALUE!</v>
      </c>
      <c r="W185" s="185" t="e">
        <f t="shared" ca="1" si="109"/>
        <v>#VALUE!</v>
      </c>
      <c r="X185" s="185" t="e">
        <f t="shared" ca="1" si="109"/>
        <v>#VALUE!</v>
      </c>
      <c r="Y185" s="185" t="e">
        <f t="shared" ca="1" si="109"/>
        <v>#VALUE!</v>
      </c>
      <c r="Z185" s="185" t="e">
        <f t="shared" ca="1" si="109"/>
        <v>#VALUE!</v>
      </c>
      <c r="AA185" s="185" t="e">
        <f t="shared" ca="1" si="110"/>
        <v>#VALUE!</v>
      </c>
      <c r="AB185" s="185" t="e">
        <f t="shared" ca="1" si="110"/>
        <v>#VALUE!</v>
      </c>
      <c r="AC185" s="185" t="e">
        <f t="shared" ca="1" si="110"/>
        <v>#VALUE!</v>
      </c>
      <c r="AD185" s="185" t="e">
        <f t="shared" ca="1" si="110"/>
        <v>#VALUE!</v>
      </c>
      <c r="AE185" s="185" t="e">
        <f t="shared" ca="1" si="110"/>
        <v>#VALUE!</v>
      </c>
      <c r="AF185" s="185" t="e">
        <f t="shared" ca="1" si="110"/>
        <v>#VALUE!</v>
      </c>
      <c r="AG185" s="185" t="e">
        <f t="shared" ca="1" si="110"/>
        <v>#VALUE!</v>
      </c>
      <c r="AH185" s="185" t="e">
        <f t="shared" ca="1" si="110"/>
        <v>#VALUE!</v>
      </c>
      <c r="AI185" s="185" t="e">
        <f t="shared" ca="1" si="110"/>
        <v>#VALUE!</v>
      </c>
      <c r="AJ185" s="185" t="e">
        <f t="shared" ca="1" si="110"/>
        <v>#VALUE!</v>
      </c>
      <c r="AK185" s="185" t="e">
        <f t="shared" ca="1" si="110"/>
        <v>#VALUE!</v>
      </c>
      <c r="AL185" s="185" t="e">
        <f t="shared" ca="1" si="110"/>
        <v>#VALUE!</v>
      </c>
      <c r="AM185" s="185" t="e">
        <f t="shared" ca="1" si="110"/>
        <v>#VALUE!</v>
      </c>
      <c r="AN185" s="185" t="e">
        <f t="shared" ca="1" si="110"/>
        <v>#VALUE!</v>
      </c>
      <c r="AO185" s="185" t="e">
        <f t="shared" ca="1" si="110"/>
        <v>#VALUE!</v>
      </c>
      <c r="AP185" s="185" t="e">
        <f t="shared" ca="1" si="110"/>
        <v>#VALUE!</v>
      </c>
    </row>
    <row r="186" spans="1:42">
      <c r="A186" s="57" t="str">
        <f>'[4]TS BYDem'!A119</f>
        <v>*</v>
      </c>
      <c r="B186" s="185" t="s">
        <v>288</v>
      </c>
      <c r="C186" s="185" t="s">
        <v>137</v>
      </c>
      <c r="D186" s="186" t="str">
        <f>'[4]TS BYDem'!D119</f>
        <v>INMF</v>
      </c>
      <c r="E186" s="185" t="s">
        <v>137</v>
      </c>
      <c r="F186" s="185" t="s">
        <v>137</v>
      </c>
      <c r="G186" s="185" t="s">
        <v>137</v>
      </c>
      <c r="H186" s="185" t="s">
        <v>137</v>
      </c>
      <c r="I186" s="185">
        <v>0</v>
      </c>
      <c r="J186" s="185" t="str">
        <f>INDEX('[4]TS BYDem'!$J$10:$J$203,MATCH(D186,'[4]TS BYDem'!$D$10:$D$203,0))</f>
        <v/>
      </c>
      <c r="K186" s="185" t="e">
        <f t="shared" ca="1" si="109"/>
        <v>#VALUE!</v>
      </c>
      <c r="L186" s="185" t="e">
        <f t="shared" ca="1" si="109"/>
        <v>#VALUE!</v>
      </c>
      <c r="M186" s="185" t="e">
        <f t="shared" ca="1" si="109"/>
        <v>#VALUE!</v>
      </c>
      <c r="N186" s="185" t="e">
        <f t="shared" ca="1" si="109"/>
        <v>#VALUE!</v>
      </c>
      <c r="O186" s="185" t="e">
        <f t="shared" ca="1" si="109"/>
        <v>#VALUE!</v>
      </c>
      <c r="P186" s="185" t="e">
        <f t="shared" ca="1" si="109"/>
        <v>#VALUE!</v>
      </c>
      <c r="Q186" s="185" t="e">
        <f t="shared" ca="1" si="109"/>
        <v>#VALUE!</v>
      </c>
      <c r="R186" s="185" t="e">
        <f t="shared" ca="1" si="109"/>
        <v>#VALUE!</v>
      </c>
      <c r="S186" s="185" t="e">
        <f t="shared" ca="1" si="109"/>
        <v>#VALUE!</v>
      </c>
      <c r="T186" s="185" t="e">
        <f t="shared" ca="1" si="109"/>
        <v>#VALUE!</v>
      </c>
      <c r="U186" s="185" t="e">
        <f t="shared" ca="1" si="109"/>
        <v>#VALUE!</v>
      </c>
      <c r="V186" s="185" t="e">
        <f t="shared" ca="1" si="109"/>
        <v>#VALUE!</v>
      </c>
      <c r="W186" s="185" t="e">
        <f t="shared" ca="1" si="109"/>
        <v>#VALUE!</v>
      </c>
      <c r="X186" s="185" t="e">
        <f t="shared" ca="1" si="109"/>
        <v>#VALUE!</v>
      </c>
      <c r="Y186" s="185" t="e">
        <f t="shared" ca="1" si="109"/>
        <v>#VALUE!</v>
      </c>
      <c r="Z186" s="185" t="e">
        <f t="shared" ca="1" si="109"/>
        <v>#VALUE!</v>
      </c>
      <c r="AA186" s="185" t="e">
        <f t="shared" ca="1" si="110"/>
        <v>#VALUE!</v>
      </c>
      <c r="AB186" s="185" t="e">
        <f t="shared" ca="1" si="110"/>
        <v>#VALUE!</v>
      </c>
      <c r="AC186" s="185" t="e">
        <f t="shared" ca="1" si="110"/>
        <v>#VALUE!</v>
      </c>
      <c r="AD186" s="185" t="e">
        <f t="shared" ca="1" si="110"/>
        <v>#VALUE!</v>
      </c>
      <c r="AE186" s="185" t="e">
        <f t="shared" ca="1" si="110"/>
        <v>#VALUE!</v>
      </c>
      <c r="AF186" s="185" t="e">
        <f t="shared" ca="1" si="110"/>
        <v>#VALUE!</v>
      </c>
      <c r="AG186" s="185" t="e">
        <f t="shared" ca="1" si="110"/>
        <v>#VALUE!</v>
      </c>
      <c r="AH186" s="185" t="e">
        <f t="shared" ca="1" si="110"/>
        <v>#VALUE!</v>
      </c>
      <c r="AI186" s="185" t="e">
        <f t="shared" ca="1" si="110"/>
        <v>#VALUE!</v>
      </c>
      <c r="AJ186" s="185" t="e">
        <f t="shared" ca="1" si="110"/>
        <v>#VALUE!</v>
      </c>
      <c r="AK186" s="185" t="e">
        <f t="shared" ca="1" si="110"/>
        <v>#VALUE!</v>
      </c>
      <c r="AL186" s="185" t="e">
        <f t="shared" ca="1" si="110"/>
        <v>#VALUE!</v>
      </c>
      <c r="AM186" s="185" t="e">
        <f t="shared" ca="1" si="110"/>
        <v>#VALUE!</v>
      </c>
      <c r="AN186" s="185" t="e">
        <f t="shared" ca="1" si="110"/>
        <v>#VALUE!</v>
      </c>
      <c r="AO186" s="185" t="e">
        <f t="shared" ca="1" si="110"/>
        <v>#VALUE!</v>
      </c>
      <c r="AP186" s="185" t="e">
        <f t="shared" ca="1" si="110"/>
        <v>#VALUE!</v>
      </c>
    </row>
    <row r="187" spans="1:42">
      <c r="A187" s="57" t="str">
        <f>'[4]TS BYDem'!A120</f>
        <v>*</v>
      </c>
      <c r="B187" s="185" t="s">
        <v>288</v>
      </c>
      <c r="C187" s="185" t="s">
        <v>137</v>
      </c>
      <c r="D187" s="186" t="str">
        <f>'[4]TS BYDem'!D120</f>
        <v>INMO</v>
      </c>
      <c r="E187" s="185" t="s">
        <v>137</v>
      </c>
      <c r="F187" s="185" t="s">
        <v>137</v>
      </c>
      <c r="G187" s="185" t="s">
        <v>137</v>
      </c>
      <c r="H187" s="185" t="s">
        <v>137</v>
      </c>
      <c r="I187" s="185">
        <v>0</v>
      </c>
      <c r="J187" s="185" t="str">
        <f>INDEX('[4]TS BYDem'!$J$10:$J$203,MATCH(D187,'[4]TS BYDem'!$D$10:$D$203,0))</f>
        <v/>
      </c>
      <c r="K187" s="185" t="e">
        <f t="shared" ca="1" si="109"/>
        <v>#VALUE!</v>
      </c>
      <c r="L187" s="185" t="e">
        <f t="shared" ca="1" si="109"/>
        <v>#VALUE!</v>
      </c>
      <c r="M187" s="185" t="e">
        <f t="shared" ca="1" si="109"/>
        <v>#VALUE!</v>
      </c>
      <c r="N187" s="185" t="e">
        <f t="shared" ca="1" si="109"/>
        <v>#VALUE!</v>
      </c>
      <c r="O187" s="185" t="e">
        <f t="shared" ca="1" si="109"/>
        <v>#VALUE!</v>
      </c>
      <c r="P187" s="185" t="e">
        <f t="shared" ca="1" si="109"/>
        <v>#VALUE!</v>
      </c>
      <c r="Q187" s="185" t="e">
        <f t="shared" ca="1" si="109"/>
        <v>#VALUE!</v>
      </c>
      <c r="R187" s="185" t="e">
        <f t="shared" ca="1" si="109"/>
        <v>#VALUE!</v>
      </c>
      <c r="S187" s="185" t="e">
        <f t="shared" ca="1" si="109"/>
        <v>#VALUE!</v>
      </c>
      <c r="T187" s="185" t="e">
        <f t="shared" ca="1" si="109"/>
        <v>#VALUE!</v>
      </c>
      <c r="U187" s="185" t="e">
        <f t="shared" ca="1" si="109"/>
        <v>#VALUE!</v>
      </c>
      <c r="V187" s="185" t="e">
        <f t="shared" ca="1" si="109"/>
        <v>#VALUE!</v>
      </c>
      <c r="W187" s="185" t="e">
        <f t="shared" ca="1" si="109"/>
        <v>#VALUE!</v>
      </c>
      <c r="X187" s="185" t="e">
        <f t="shared" ca="1" si="109"/>
        <v>#VALUE!</v>
      </c>
      <c r="Y187" s="185" t="e">
        <f t="shared" ca="1" si="109"/>
        <v>#VALUE!</v>
      </c>
      <c r="Z187" s="185" t="e">
        <f t="shared" ca="1" si="109"/>
        <v>#VALUE!</v>
      </c>
      <c r="AA187" s="185" t="e">
        <f t="shared" ca="1" si="110"/>
        <v>#VALUE!</v>
      </c>
      <c r="AB187" s="185" t="e">
        <f t="shared" ca="1" si="110"/>
        <v>#VALUE!</v>
      </c>
      <c r="AC187" s="185" t="e">
        <f t="shared" ca="1" si="110"/>
        <v>#VALUE!</v>
      </c>
      <c r="AD187" s="185" t="e">
        <f t="shared" ca="1" si="110"/>
        <v>#VALUE!</v>
      </c>
      <c r="AE187" s="185" t="e">
        <f t="shared" ca="1" si="110"/>
        <v>#VALUE!</v>
      </c>
      <c r="AF187" s="185" t="e">
        <f t="shared" ca="1" si="110"/>
        <v>#VALUE!</v>
      </c>
      <c r="AG187" s="185" t="e">
        <f t="shared" ca="1" si="110"/>
        <v>#VALUE!</v>
      </c>
      <c r="AH187" s="185" t="e">
        <f t="shared" ca="1" si="110"/>
        <v>#VALUE!</v>
      </c>
      <c r="AI187" s="185" t="e">
        <f t="shared" ca="1" si="110"/>
        <v>#VALUE!</v>
      </c>
      <c r="AJ187" s="185" t="e">
        <f t="shared" ca="1" si="110"/>
        <v>#VALUE!</v>
      </c>
      <c r="AK187" s="185" t="e">
        <f t="shared" ca="1" si="110"/>
        <v>#VALUE!</v>
      </c>
      <c r="AL187" s="185" t="e">
        <f t="shared" ca="1" si="110"/>
        <v>#VALUE!</v>
      </c>
      <c r="AM187" s="185" t="e">
        <f t="shared" ca="1" si="110"/>
        <v>#VALUE!</v>
      </c>
      <c r="AN187" s="185" t="e">
        <f t="shared" ca="1" si="110"/>
        <v>#VALUE!</v>
      </c>
      <c r="AO187" s="185" t="e">
        <f t="shared" ca="1" si="110"/>
        <v>#VALUE!</v>
      </c>
      <c r="AP187" s="185" t="e">
        <f t="shared" ca="1" si="110"/>
        <v>#VALUE!</v>
      </c>
    </row>
    <row r="188" spans="1:42">
      <c r="A188" s="57" t="str">
        <f>'[4]TS BYDem'!A121</f>
        <v>*</v>
      </c>
      <c r="B188" s="185" t="s">
        <v>288</v>
      </c>
      <c r="C188" s="185" t="s">
        <v>137</v>
      </c>
      <c r="D188" s="186" t="str">
        <f>'[4]TS BYDem'!D121</f>
        <v>INME</v>
      </c>
      <c r="E188" s="185" t="s">
        <v>137</v>
      </c>
      <c r="F188" s="185" t="s">
        <v>137</v>
      </c>
      <c r="G188" s="185" t="s">
        <v>137</v>
      </c>
      <c r="H188" s="185" t="s">
        <v>137</v>
      </c>
      <c r="I188" s="185">
        <v>0</v>
      </c>
      <c r="J188" s="185" t="str">
        <f>INDEX('[4]TS BYDem'!$J$10:$J$203,MATCH(D188,'[4]TS BYDem'!$D$10:$D$203,0))</f>
        <v/>
      </c>
      <c r="K188" s="185" t="e">
        <f t="shared" ca="1" si="109"/>
        <v>#VALUE!</v>
      </c>
      <c r="L188" s="185" t="e">
        <f t="shared" ca="1" si="109"/>
        <v>#VALUE!</v>
      </c>
      <c r="M188" s="185" t="e">
        <f t="shared" ca="1" si="109"/>
        <v>#VALUE!</v>
      </c>
      <c r="N188" s="185" t="e">
        <f t="shared" ca="1" si="109"/>
        <v>#VALUE!</v>
      </c>
      <c r="O188" s="185" t="e">
        <f t="shared" ca="1" si="109"/>
        <v>#VALUE!</v>
      </c>
      <c r="P188" s="185" t="e">
        <f t="shared" ca="1" si="109"/>
        <v>#VALUE!</v>
      </c>
      <c r="Q188" s="185" t="e">
        <f t="shared" ca="1" si="109"/>
        <v>#VALUE!</v>
      </c>
      <c r="R188" s="185" t="e">
        <f t="shared" ca="1" si="109"/>
        <v>#VALUE!</v>
      </c>
      <c r="S188" s="185" t="e">
        <f t="shared" ca="1" si="109"/>
        <v>#VALUE!</v>
      </c>
      <c r="T188" s="185" t="e">
        <f t="shared" ca="1" si="109"/>
        <v>#VALUE!</v>
      </c>
      <c r="U188" s="185" t="e">
        <f t="shared" ca="1" si="109"/>
        <v>#VALUE!</v>
      </c>
      <c r="V188" s="185" t="e">
        <f t="shared" ca="1" si="109"/>
        <v>#VALUE!</v>
      </c>
      <c r="W188" s="185" t="e">
        <f t="shared" ca="1" si="109"/>
        <v>#VALUE!</v>
      </c>
      <c r="X188" s="185" t="e">
        <f t="shared" ca="1" si="109"/>
        <v>#VALUE!</v>
      </c>
      <c r="Y188" s="185" t="e">
        <f t="shared" ca="1" si="109"/>
        <v>#VALUE!</v>
      </c>
      <c r="Z188" s="185" t="e">
        <f t="shared" ca="1" si="109"/>
        <v>#VALUE!</v>
      </c>
      <c r="AA188" s="185" t="e">
        <f t="shared" ca="1" si="110"/>
        <v>#VALUE!</v>
      </c>
      <c r="AB188" s="185" t="e">
        <f t="shared" ca="1" si="110"/>
        <v>#VALUE!</v>
      </c>
      <c r="AC188" s="185" t="e">
        <f t="shared" ca="1" si="110"/>
        <v>#VALUE!</v>
      </c>
      <c r="AD188" s="185" t="e">
        <f t="shared" ca="1" si="110"/>
        <v>#VALUE!</v>
      </c>
      <c r="AE188" s="185" t="e">
        <f t="shared" ca="1" si="110"/>
        <v>#VALUE!</v>
      </c>
      <c r="AF188" s="185" t="e">
        <f t="shared" ca="1" si="110"/>
        <v>#VALUE!</v>
      </c>
      <c r="AG188" s="185" t="e">
        <f t="shared" ca="1" si="110"/>
        <v>#VALUE!</v>
      </c>
      <c r="AH188" s="185" t="e">
        <f t="shared" ca="1" si="110"/>
        <v>#VALUE!</v>
      </c>
      <c r="AI188" s="185" t="e">
        <f t="shared" ca="1" si="110"/>
        <v>#VALUE!</v>
      </c>
      <c r="AJ188" s="185" t="e">
        <f t="shared" ca="1" si="110"/>
        <v>#VALUE!</v>
      </c>
      <c r="AK188" s="185" t="e">
        <f t="shared" ca="1" si="110"/>
        <v>#VALUE!</v>
      </c>
      <c r="AL188" s="185" t="e">
        <f t="shared" ca="1" si="110"/>
        <v>#VALUE!</v>
      </c>
      <c r="AM188" s="185" t="e">
        <f t="shared" ca="1" si="110"/>
        <v>#VALUE!</v>
      </c>
      <c r="AN188" s="185" t="e">
        <f t="shared" ca="1" si="110"/>
        <v>#VALUE!</v>
      </c>
      <c r="AO188" s="185" t="e">
        <f t="shared" ca="1" si="110"/>
        <v>#VALUE!</v>
      </c>
      <c r="AP188" s="185" t="e">
        <f t="shared" ca="1" si="110"/>
        <v>#VALUE!</v>
      </c>
    </row>
    <row r="189" spans="1:42">
      <c r="A189" s="57" t="str">
        <f>'[4]TS BYDem'!A122</f>
        <v>*</v>
      </c>
      <c r="B189" s="185" t="s">
        <v>288</v>
      </c>
      <c r="C189" s="185" t="s">
        <v>137</v>
      </c>
      <c r="D189" s="186" t="str">
        <f>'[4]TS BYDem'!D122</f>
        <v xml:space="preserve"> </v>
      </c>
      <c r="E189" s="185" t="s">
        <v>137</v>
      </c>
      <c r="F189" s="185" t="s">
        <v>137</v>
      </c>
      <c r="G189" s="185" t="s">
        <v>137</v>
      </c>
      <c r="H189" s="185" t="s">
        <v>137</v>
      </c>
      <c r="I189" s="185">
        <v>0</v>
      </c>
      <c r="J189" s="185" t="str">
        <f>INDEX('[4]TS BYDem'!$J$10:$J$203,MATCH(D189,'[4]TS BYDem'!$D$10:$D$203,0))</f>
        <v/>
      </c>
      <c r="K189" s="185" t="e">
        <f t="shared" ca="1" si="109"/>
        <v>#VALUE!</v>
      </c>
      <c r="L189" s="185" t="e">
        <f t="shared" ca="1" si="109"/>
        <v>#VALUE!</v>
      </c>
      <c r="M189" s="185" t="e">
        <f t="shared" ca="1" si="109"/>
        <v>#VALUE!</v>
      </c>
      <c r="N189" s="185" t="e">
        <f t="shared" ca="1" si="109"/>
        <v>#VALUE!</v>
      </c>
      <c r="O189" s="185" t="e">
        <f t="shared" ca="1" si="109"/>
        <v>#VALUE!</v>
      </c>
      <c r="P189" s="185" t="e">
        <f t="shared" ca="1" si="109"/>
        <v>#VALUE!</v>
      </c>
      <c r="Q189" s="185" t="e">
        <f t="shared" ca="1" si="109"/>
        <v>#VALUE!</v>
      </c>
      <c r="R189" s="185" t="e">
        <f t="shared" ca="1" si="109"/>
        <v>#VALUE!</v>
      </c>
      <c r="S189" s="185" t="e">
        <f t="shared" ca="1" si="109"/>
        <v>#VALUE!</v>
      </c>
      <c r="T189" s="185" t="e">
        <f t="shared" ca="1" si="109"/>
        <v>#VALUE!</v>
      </c>
      <c r="U189" s="185" t="e">
        <f t="shared" ca="1" si="109"/>
        <v>#VALUE!</v>
      </c>
      <c r="V189" s="185" t="e">
        <f t="shared" ca="1" si="109"/>
        <v>#VALUE!</v>
      </c>
      <c r="W189" s="185" t="e">
        <f t="shared" ca="1" si="109"/>
        <v>#VALUE!</v>
      </c>
      <c r="X189" s="185" t="e">
        <f t="shared" ca="1" si="109"/>
        <v>#VALUE!</v>
      </c>
      <c r="Y189" s="185" t="e">
        <f t="shared" ca="1" si="109"/>
        <v>#VALUE!</v>
      </c>
      <c r="Z189" s="185" t="e">
        <f t="shared" ca="1" si="109"/>
        <v>#VALUE!</v>
      </c>
      <c r="AA189" s="185" t="e">
        <f t="shared" ca="1" si="110"/>
        <v>#VALUE!</v>
      </c>
      <c r="AB189" s="185" t="e">
        <f t="shared" ca="1" si="110"/>
        <v>#VALUE!</v>
      </c>
      <c r="AC189" s="185" t="e">
        <f t="shared" ca="1" si="110"/>
        <v>#VALUE!</v>
      </c>
      <c r="AD189" s="185" t="e">
        <f t="shared" ca="1" si="110"/>
        <v>#VALUE!</v>
      </c>
      <c r="AE189" s="185" t="e">
        <f t="shared" ca="1" si="110"/>
        <v>#VALUE!</v>
      </c>
      <c r="AF189" s="185" t="e">
        <f t="shared" ca="1" si="110"/>
        <v>#VALUE!</v>
      </c>
      <c r="AG189" s="185" t="e">
        <f t="shared" ca="1" si="110"/>
        <v>#VALUE!</v>
      </c>
      <c r="AH189" s="185" t="e">
        <f t="shared" ca="1" si="110"/>
        <v>#VALUE!</v>
      </c>
      <c r="AI189" s="185" t="e">
        <f t="shared" ca="1" si="110"/>
        <v>#VALUE!</v>
      </c>
      <c r="AJ189" s="185" t="e">
        <f t="shared" ca="1" si="110"/>
        <v>#VALUE!</v>
      </c>
      <c r="AK189" s="185" t="e">
        <f t="shared" ca="1" si="110"/>
        <v>#VALUE!</v>
      </c>
      <c r="AL189" s="185" t="e">
        <f t="shared" ca="1" si="110"/>
        <v>#VALUE!</v>
      </c>
      <c r="AM189" s="185" t="e">
        <f t="shared" ca="1" si="110"/>
        <v>#VALUE!</v>
      </c>
      <c r="AN189" s="185" t="e">
        <f t="shared" ca="1" si="110"/>
        <v>#VALUE!</v>
      </c>
      <c r="AO189" s="185" t="e">
        <f t="shared" ca="1" si="110"/>
        <v>#VALUE!</v>
      </c>
      <c r="AP189" s="185" t="e">
        <f t="shared" ca="1" si="110"/>
        <v>#VALUE!</v>
      </c>
    </row>
    <row r="190" spans="1:42">
      <c r="A190" s="57" t="str">
        <f>'[4]TS BYDem'!A123</f>
        <v>*</v>
      </c>
      <c r="B190" s="185" t="s">
        <v>288</v>
      </c>
      <c r="C190" s="185" t="s">
        <v>137</v>
      </c>
      <c r="D190" s="186" t="str">
        <f>'[4]TS BYDem'!D123</f>
        <v>INMS</v>
      </c>
      <c r="E190" s="185" t="s">
        <v>137</v>
      </c>
      <c r="F190" s="185" t="s">
        <v>137</v>
      </c>
      <c r="G190" s="185" t="s">
        <v>137</v>
      </c>
      <c r="H190" s="185" t="s">
        <v>137</v>
      </c>
      <c r="I190" s="185">
        <v>0</v>
      </c>
      <c r="J190" s="185" t="str">
        <f>INDEX('[4]TS BYDem'!$J$10:$J$203,MATCH(D190,'[4]TS BYDem'!$D$10:$D$203,0))</f>
        <v/>
      </c>
      <c r="K190" s="185" t="e">
        <f t="shared" ca="1" si="109"/>
        <v>#VALUE!</v>
      </c>
      <c r="L190" s="185" t="e">
        <f t="shared" ca="1" si="109"/>
        <v>#VALUE!</v>
      </c>
      <c r="M190" s="185" t="e">
        <f t="shared" ca="1" si="109"/>
        <v>#VALUE!</v>
      </c>
      <c r="N190" s="185" t="e">
        <f t="shared" ca="1" si="109"/>
        <v>#VALUE!</v>
      </c>
      <c r="O190" s="185" t="e">
        <f t="shared" ca="1" si="109"/>
        <v>#VALUE!</v>
      </c>
      <c r="P190" s="185" t="e">
        <f t="shared" ca="1" si="109"/>
        <v>#VALUE!</v>
      </c>
      <c r="Q190" s="185" t="e">
        <f t="shared" ca="1" si="109"/>
        <v>#VALUE!</v>
      </c>
      <c r="R190" s="185" t="e">
        <f t="shared" ca="1" si="109"/>
        <v>#VALUE!</v>
      </c>
      <c r="S190" s="185" t="e">
        <f t="shared" ca="1" si="109"/>
        <v>#VALUE!</v>
      </c>
      <c r="T190" s="185" t="e">
        <f t="shared" ca="1" si="109"/>
        <v>#VALUE!</v>
      </c>
      <c r="U190" s="185" t="e">
        <f t="shared" ca="1" si="109"/>
        <v>#VALUE!</v>
      </c>
      <c r="V190" s="185" t="e">
        <f t="shared" ca="1" si="109"/>
        <v>#VALUE!</v>
      </c>
      <c r="W190" s="185" t="e">
        <f t="shared" ca="1" si="109"/>
        <v>#VALUE!</v>
      </c>
      <c r="X190" s="185" t="e">
        <f t="shared" ca="1" si="109"/>
        <v>#VALUE!</v>
      </c>
      <c r="Y190" s="185" t="e">
        <f t="shared" ca="1" si="109"/>
        <v>#VALUE!</v>
      </c>
      <c r="Z190" s="185" t="e">
        <f t="shared" ca="1" si="109"/>
        <v>#VALUE!</v>
      </c>
      <c r="AA190" s="185" t="e">
        <f t="shared" ca="1" si="110"/>
        <v>#VALUE!</v>
      </c>
      <c r="AB190" s="185" t="e">
        <f t="shared" ca="1" si="110"/>
        <v>#VALUE!</v>
      </c>
      <c r="AC190" s="185" t="e">
        <f t="shared" ca="1" si="110"/>
        <v>#VALUE!</v>
      </c>
      <c r="AD190" s="185" t="e">
        <f t="shared" ca="1" si="110"/>
        <v>#VALUE!</v>
      </c>
      <c r="AE190" s="185" t="e">
        <f t="shared" ca="1" si="110"/>
        <v>#VALUE!</v>
      </c>
      <c r="AF190" s="185" t="e">
        <f t="shared" ca="1" si="110"/>
        <v>#VALUE!</v>
      </c>
      <c r="AG190" s="185" t="e">
        <f t="shared" ca="1" si="110"/>
        <v>#VALUE!</v>
      </c>
      <c r="AH190" s="185" t="e">
        <f t="shared" ca="1" si="110"/>
        <v>#VALUE!</v>
      </c>
      <c r="AI190" s="185" t="e">
        <f t="shared" ca="1" si="110"/>
        <v>#VALUE!</v>
      </c>
      <c r="AJ190" s="185" t="e">
        <f t="shared" ca="1" si="110"/>
        <v>#VALUE!</v>
      </c>
      <c r="AK190" s="185" t="e">
        <f t="shared" ca="1" si="110"/>
        <v>#VALUE!</v>
      </c>
      <c r="AL190" s="185" t="e">
        <f t="shared" ca="1" si="110"/>
        <v>#VALUE!</v>
      </c>
      <c r="AM190" s="185" t="e">
        <f t="shared" ca="1" si="110"/>
        <v>#VALUE!</v>
      </c>
      <c r="AN190" s="185" t="e">
        <f t="shared" ca="1" si="110"/>
        <v>#VALUE!</v>
      </c>
      <c r="AO190" s="185" t="e">
        <f t="shared" ca="1" si="110"/>
        <v>#VALUE!</v>
      </c>
      <c r="AP190" s="185" t="e">
        <f t="shared" ca="1" si="110"/>
        <v>#VALUE!</v>
      </c>
    </row>
    <row r="191" spans="1:42">
      <c r="A191" s="57" t="str">
        <f>'[4]TS BYDem'!A124</f>
        <v>*</v>
      </c>
      <c r="B191" s="185" t="s">
        <v>288</v>
      </c>
      <c r="C191" s="185" t="s">
        <v>137</v>
      </c>
      <c r="D191" s="186" t="str">
        <f>'[4]TS BYDem'!D124</f>
        <v>INMS</v>
      </c>
      <c r="E191" s="185" t="s">
        <v>137</v>
      </c>
      <c r="F191" s="185" t="s">
        <v>137</v>
      </c>
      <c r="G191" s="185" t="s">
        <v>137</v>
      </c>
      <c r="H191" s="185" t="s">
        <v>137</v>
      </c>
      <c r="I191" s="185">
        <v>0</v>
      </c>
      <c r="J191" s="185" t="str">
        <f>INDEX('[4]TS BYDem'!$J$10:$J$203,MATCH(D191,'[4]TS BYDem'!$D$10:$D$203,0))</f>
        <v/>
      </c>
      <c r="K191" s="185" t="e">
        <f t="shared" ca="1" si="109"/>
        <v>#VALUE!</v>
      </c>
      <c r="L191" s="185" t="e">
        <f t="shared" ca="1" si="109"/>
        <v>#VALUE!</v>
      </c>
      <c r="M191" s="185" t="e">
        <f t="shared" ca="1" si="109"/>
        <v>#VALUE!</v>
      </c>
      <c r="N191" s="185" t="e">
        <f t="shared" ca="1" si="109"/>
        <v>#VALUE!</v>
      </c>
      <c r="O191" s="185" t="e">
        <f t="shared" ca="1" si="109"/>
        <v>#VALUE!</v>
      </c>
      <c r="P191" s="185" t="e">
        <f t="shared" ca="1" si="109"/>
        <v>#VALUE!</v>
      </c>
      <c r="Q191" s="185" t="e">
        <f t="shared" ca="1" si="109"/>
        <v>#VALUE!</v>
      </c>
      <c r="R191" s="185" t="e">
        <f t="shared" ca="1" si="109"/>
        <v>#VALUE!</v>
      </c>
      <c r="S191" s="185" t="e">
        <f t="shared" ca="1" si="109"/>
        <v>#VALUE!</v>
      </c>
      <c r="T191" s="185" t="e">
        <f t="shared" ca="1" si="109"/>
        <v>#VALUE!</v>
      </c>
      <c r="U191" s="185" t="e">
        <f t="shared" ca="1" si="109"/>
        <v>#VALUE!</v>
      </c>
      <c r="V191" s="185" t="e">
        <f t="shared" ca="1" si="109"/>
        <v>#VALUE!</v>
      </c>
      <c r="W191" s="185" t="e">
        <f t="shared" ca="1" si="109"/>
        <v>#VALUE!</v>
      </c>
      <c r="X191" s="185" t="e">
        <f t="shared" ca="1" si="109"/>
        <v>#VALUE!</v>
      </c>
      <c r="Y191" s="185" t="e">
        <f t="shared" ca="1" si="109"/>
        <v>#VALUE!</v>
      </c>
      <c r="Z191" s="185" t="e">
        <f t="shared" ca="1" si="109"/>
        <v>#VALUE!</v>
      </c>
      <c r="AA191" s="185" t="e">
        <f t="shared" ca="1" si="110"/>
        <v>#VALUE!</v>
      </c>
      <c r="AB191" s="185" t="e">
        <f t="shared" ca="1" si="110"/>
        <v>#VALUE!</v>
      </c>
      <c r="AC191" s="185" t="e">
        <f t="shared" ca="1" si="110"/>
        <v>#VALUE!</v>
      </c>
      <c r="AD191" s="185" t="e">
        <f t="shared" ca="1" si="110"/>
        <v>#VALUE!</v>
      </c>
      <c r="AE191" s="185" t="e">
        <f t="shared" ca="1" si="110"/>
        <v>#VALUE!</v>
      </c>
      <c r="AF191" s="185" t="e">
        <f t="shared" ca="1" si="110"/>
        <v>#VALUE!</v>
      </c>
      <c r="AG191" s="185" t="e">
        <f t="shared" ca="1" si="110"/>
        <v>#VALUE!</v>
      </c>
      <c r="AH191" s="185" t="e">
        <f t="shared" ca="1" si="110"/>
        <v>#VALUE!</v>
      </c>
      <c r="AI191" s="185" t="e">
        <f t="shared" ca="1" si="110"/>
        <v>#VALUE!</v>
      </c>
      <c r="AJ191" s="185" t="e">
        <f t="shared" ca="1" si="110"/>
        <v>#VALUE!</v>
      </c>
      <c r="AK191" s="185" t="e">
        <f t="shared" ca="1" si="110"/>
        <v>#VALUE!</v>
      </c>
      <c r="AL191" s="185" t="e">
        <f t="shared" ca="1" si="110"/>
        <v>#VALUE!</v>
      </c>
      <c r="AM191" s="185" t="e">
        <f t="shared" ca="1" si="110"/>
        <v>#VALUE!</v>
      </c>
      <c r="AN191" s="185" t="e">
        <f t="shared" ca="1" si="110"/>
        <v>#VALUE!</v>
      </c>
      <c r="AO191" s="185" t="e">
        <f t="shared" ca="1" si="110"/>
        <v>#VALUE!</v>
      </c>
      <c r="AP191" s="185" t="e">
        <f t="shared" ca="1" si="110"/>
        <v>#VALUE!</v>
      </c>
    </row>
    <row r="192" spans="1:42">
      <c r="A192" s="57" t="str">
        <f>'[4]TS BYDem'!A125</f>
        <v>*</v>
      </c>
      <c r="B192" s="185" t="s">
        <v>288</v>
      </c>
      <c r="C192" s="185" t="s">
        <v>137</v>
      </c>
      <c r="D192" s="186" t="str">
        <f>'[4]TS BYDem'!D125</f>
        <v>INMS</v>
      </c>
      <c r="E192" s="185" t="s">
        <v>137</v>
      </c>
      <c r="F192" s="185" t="s">
        <v>137</v>
      </c>
      <c r="G192" s="185" t="s">
        <v>137</v>
      </c>
      <c r="H192" s="185" t="s">
        <v>137</v>
      </c>
      <c r="I192" s="185">
        <v>0</v>
      </c>
      <c r="J192" s="185" t="str">
        <f>INDEX('[4]TS BYDem'!$J$10:$J$203,MATCH(D192,'[4]TS BYDem'!$D$10:$D$203,0))</f>
        <v/>
      </c>
      <c r="K192" s="185" t="e">
        <f t="shared" ca="1" si="109"/>
        <v>#VALUE!</v>
      </c>
      <c r="L192" s="185" t="e">
        <f t="shared" ca="1" si="109"/>
        <v>#VALUE!</v>
      </c>
      <c r="M192" s="185" t="e">
        <f t="shared" ca="1" si="109"/>
        <v>#VALUE!</v>
      </c>
      <c r="N192" s="185" t="e">
        <f t="shared" ca="1" si="109"/>
        <v>#VALUE!</v>
      </c>
      <c r="O192" s="185" t="e">
        <f t="shared" ca="1" si="109"/>
        <v>#VALUE!</v>
      </c>
      <c r="P192" s="185" t="e">
        <f t="shared" ca="1" si="109"/>
        <v>#VALUE!</v>
      </c>
      <c r="Q192" s="185" t="e">
        <f t="shared" ca="1" si="109"/>
        <v>#VALUE!</v>
      </c>
      <c r="R192" s="185" t="e">
        <f t="shared" ca="1" si="109"/>
        <v>#VALUE!</v>
      </c>
      <c r="S192" s="185" t="e">
        <f t="shared" ca="1" si="109"/>
        <v>#VALUE!</v>
      </c>
      <c r="T192" s="185" t="e">
        <f t="shared" ca="1" si="109"/>
        <v>#VALUE!</v>
      </c>
      <c r="U192" s="185" t="e">
        <f t="shared" ca="1" si="109"/>
        <v>#VALUE!</v>
      </c>
      <c r="V192" s="185" t="e">
        <f t="shared" ca="1" si="109"/>
        <v>#VALUE!</v>
      </c>
      <c r="W192" s="185" t="e">
        <f t="shared" ca="1" si="109"/>
        <v>#VALUE!</v>
      </c>
      <c r="X192" s="185" t="e">
        <f t="shared" ca="1" si="109"/>
        <v>#VALUE!</v>
      </c>
      <c r="Y192" s="185" t="e">
        <f t="shared" ca="1" si="109"/>
        <v>#VALUE!</v>
      </c>
      <c r="Z192" s="185" t="e">
        <f t="shared" ca="1" si="109"/>
        <v>#VALUE!</v>
      </c>
      <c r="AA192" s="185" t="e">
        <f t="shared" ca="1" si="110"/>
        <v>#VALUE!</v>
      </c>
      <c r="AB192" s="185" t="e">
        <f t="shared" ca="1" si="110"/>
        <v>#VALUE!</v>
      </c>
      <c r="AC192" s="185" t="e">
        <f t="shared" ca="1" si="110"/>
        <v>#VALUE!</v>
      </c>
      <c r="AD192" s="185" t="e">
        <f t="shared" ca="1" si="110"/>
        <v>#VALUE!</v>
      </c>
      <c r="AE192" s="185" t="e">
        <f t="shared" ca="1" si="110"/>
        <v>#VALUE!</v>
      </c>
      <c r="AF192" s="185" t="e">
        <f t="shared" ca="1" si="110"/>
        <v>#VALUE!</v>
      </c>
      <c r="AG192" s="185" t="e">
        <f t="shared" ca="1" si="110"/>
        <v>#VALUE!</v>
      </c>
      <c r="AH192" s="185" t="e">
        <f t="shared" ca="1" si="110"/>
        <v>#VALUE!</v>
      </c>
      <c r="AI192" s="185" t="e">
        <f t="shared" ca="1" si="110"/>
        <v>#VALUE!</v>
      </c>
      <c r="AJ192" s="185" t="e">
        <f t="shared" ca="1" si="110"/>
        <v>#VALUE!</v>
      </c>
      <c r="AK192" s="185" t="e">
        <f t="shared" ca="1" si="110"/>
        <v>#VALUE!</v>
      </c>
      <c r="AL192" s="185" t="e">
        <f t="shared" ca="1" si="110"/>
        <v>#VALUE!</v>
      </c>
      <c r="AM192" s="185" t="e">
        <f t="shared" ca="1" si="110"/>
        <v>#VALUE!</v>
      </c>
      <c r="AN192" s="185" t="e">
        <f t="shared" ca="1" si="110"/>
        <v>#VALUE!</v>
      </c>
      <c r="AO192" s="185" t="e">
        <f t="shared" ca="1" si="110"/>
        <v>#VALUE!</v>
      </c>
      <c r="AP192" s="185" t="e">
        <f t="shared" ca="1" si="110"/>
        <v>#VALUE!</v>
      </c>
    </row>
    <row r="193" spans="1:42">
      <c r="A193" s="57" t="str">
        <f>'[4]TS BYDem'!A126</f>
        <v>*</v>
      </c>
      <c r="B193" s="185" t="s">
        <v>288</v>
      </c>
      <c r="C193" s="185" t="s">
        <v>137</v>
      </c>
      <c r="D193" s="186" t="str">
        <f>'[4]TS BYDem'!D126</f>
        <v>INMS</v>
      </c>
      <c r="E193" s="185" t="s">
        <v>137</v>
      </c>
      <c r="F193" s="185" t="s">
        <v>137</v>
      </c>
      <c r="G193" s="185" t="s">
        <v>137</v>
      </c>
      <c r="H193" s="185" t="s">
        <v>137</v>
      </c>
      <c r="I193" s="185">
        <v>0</v>
      </c>
      <c r="J193" s="185" t="str">
        <f>INDEX('[4]TS BYDem'!$J$10:$J$203,MATCH(D193,'[4]TS BYDem'!$D$10:$D$203,0))</f>
        <v/>
      </c>
      <c r="K193" s="185" t="e">
        <f t="shared" ca="1" si="109"/>
        <v>#VALUE!</v>
      </c>
      <c r="L193" s="185" t="e">
        <f t="shared" ca="1" si="109"/>
        <v>#VALUE!</v>
      </c>
      <c r="M193" s="185" t="e">
        <f t="shared" ca="1" si="109"/>
        <v>#VALUE!</v>
      </c>
      <c r="N193" s="185" t="e">
        <f t="shared" ca="1" si="109"/>
        <v>#VALUE!</v>
      </c>
      <c r="O193" s="185" t="e">
        <f t="shared" ca="1" si="109"/>
        <v>#VALUE!</v>
      </c>
      <c r="P193" s="185" t="e">
        <f t="shared" ca="1" si="109"/>
        <v>#VALUE!</v>
      </c>
      <c r="Q193" s="185" t="e">
        <f t="shared" ca="1" si="109"/>
        <v>#VALUE!</v>
      </c>
      <c r="R193" s="185" t="e">
        <f t="shared" ca="1" si="109"/>
        <v>#VALUE!</v>
      </c>
      <c r="S193" s="185" t="e">
        <f t="shared" ca="1" si="109"/>
        <v>#VALUE!</v>
      </c>
      <c r="T193" s="185" t="e">
        <f t="shared" ca="1" si="109"/>
        <v>#VALUE!</v>
      </c>
      <c r="U193" s="185" t="e">
        <f t="shared" ca="1" si="109"/>
        <v>#VALUE!</v>
      </c>
      <c r="V193" s="185" t="e">
        <f t="shared" ca="1" si="109"/>
        <v>#VALUE!</v>
      </c>
      <c r="W193" s="185" t="e">
        <f t="shared" ca="1" si="109"/>
        <v>#VALUE!</v>
      </c>
      <c r="X193" s="185" t="e">
        <f t="shared" ca="1" si="109"/>
        <v>#VALUE!</v>
      </c>
      <c r="Y193" s="185" t="e">
        <f t="shared" ca="1" si="109"/>
        <v>#VALUE!</v>
      </c>
      <c r="Z193" s="185" t="e">
        <f t="shared" ca="1" si="109"/>
        <v>#VALUE!</v>
      </c>
      <c r="AA193" s="185" t="e">
        <f t="shared" ca="1" si="110"/>
        <v>#VALUE!</v>
      </c>
      <c r="AB193" s="185" t="e">
        <f t="shared" ca="1" si="110"/>
        <v>#VALUE!</v>
      </c>
      <c r="AC193" s="185" t="e">
        <f t="shared" ca="1" si="110"/>
        <v>#VALUE!</v>
      </c>
      <c r="AD193" s="185" t="e">
        <f t="shared" ca="1" si="110"/>
        <v>#VALUE!</v>
      </c>
      <c r="AE193" s="185" t="e">
        <f t="shared" ca="1" si="110"/>
        <v>#VALUE!</v>
      </c>
      <c r="AF193" s="185" t="e">
        <f t="shared" ca="1" si="110"/>
        <v>#VALUE!</v>
      </c>
      <c r="AG193" s="185" t="e">
        <f t="shared" ca="1" si="110"/>
        <v>#VALUE!</v>
      </c>
      <c r="AH193" s="185" t="e">
        <f t="shared" ca="1" si="110"/>
        <v>#VALUE!</v>
      </c>
      <c r="AI193" s="185" t="e">
        <f t="shared" ca="1" si="110"/>
        <v>#VALUE!</v>
      </c>
      <c r="AJ193" s="185" t="e">
        <f t="shared" ca="1" si="110"/>
        <v>#VALUE!</v>
      </c>
      <c r="AK193" s="185" t="e">
        <f t="shared" ca="1" si="110"/>
        <v>#VALUE!</v>
      </c>
      <c r="AL193" s="185" t="e">
        <f t="shared" ca="1" si="110"/>
        <v>#VALUE!</v>
      </c>
      <c r="AM193" s="185" t="e">
        <f t="shared" ca="1" si="110"/>
        <v>#VALUE!</v>
      </c>
      <c r="AN193" s="185" t="e">
        <f t="shared" ca="1" si="110"/>
        <v>#VALUE!</v>
      </c>
      <c r="AO193" s="185" t="e">
        <f t="shared" ca="1" si="110"/>
        <v>#VALUE!</v>
      </c>
      <c r="AP193" s="185" t="e">
        <f t="shared" ca="1" si="110"/>
        <v>#VALUE!</v>
      </c>
    </row>
    <row r="194" spans="1:42">
      <c r="A194" s="57" t="str">
        <f>'[4]TS BYDem'!A127</f>
        <v>*</v>
      </c>
      <c r="B194" s="185" t="s">
        <v>288</v>
      </c>
      <c r="C194" s="185" t="s">
        <v>137</v>
      </c>
      <c r="D194" s="186" t="str">
        <f>'[4]TS BYDem'!D127</f>
        <v>INMS</v>
      </c>
      <c r="E194" s="185" t="s">
        <v>137</v>
      </c>
      <c r="F194" s="185" t="s">
        <v>137</v>
      </c>
      <c r="G194" s="185" t="s">
        <v>137</v>
      </c>
      <c r="H194" s="185" t="s">
        <v>137</v>
      </c>
      <c r="I194" s="185">
        <v>0</v>
      </c>
      <c r="J194" s="185" t="str">
        <f>INDEX('[4]TS BYDem'!$J$10:$J$203,MATCH(D194,'[4]TS BYDem'!$D$10:$D$203,0))</f>
        <v/>
      </c>
      <c r="K194" s="185" t="e">
        <f t="shared" ca="1" si="109"/>
        <v>#VALUE!</v>
      </c>
      <c r="L194" s="185" t="e">
        <f t="shared" ca="1" si="109"/>
        <v>#VALUE!</v>
      </c>
      <c r="M194" s="185" t="e">
        <f t="shared" ca="1" si="109"/>
        <v>#VALUE!</v>
      </c>
      <c r="N194" s="185" t="e">
        <f t="shared" ca="1" si="109"/>
        <v>#VALUE!</v>
      </c>
      <c r="O194" s="185" t="e">
        <f t="shared" ca="1" si="109"/>
        <v>#VALUE!</v>
      </c>
      <c r="P194" s="185" t="e">
        <f t="shared" ca="1" si="109"/>
        <v>#VALUE!</v>
      </c>
      <c r="Q194" s="185" t="e">
        <f t="shared" ca="1" si="109"/>
        <v>#VALUE!</v>
      </c>
      <c r="R194" s="185" t="e">
        <f t="shared" ca="1" si="109"/>
        <v>#VALUE!</v>
      </c>
      <c r="S194" s="185" t="e">
        <f t="shared" ca="1" si="109"/>
        <v>#VALUE!</v>
      </c>
      <c r="T194" s="185" t="e">
        <f t="shared" ca="1" si="109"/>
        <v>#VALUE!</v>
      </c>
      <c r="U194" s="185" t="e">
        <f t="shared" ca="1" si="109"/>
        <v>#VALUE!</v>
      </c>
      <c r="V194" s="185" t="e">
        <f t="shared" ca="1" si="109"/>
        <v>#VALUE!</v>
      </c>
      <c r="W194" s="185" t="e">
        <f t="shared" ca="1" si="109"/>
        <v>#VALUE!</v>
      </c>
      <c r="X194" s="185" t="e">
        <f t="shared" ca="1" si="109"/>
        <v>#VALUE!</v>
      </c>
      <c r="Y194" s="185" t="e">
        <f t="shared" ca="1" si="109"/>
        <v>#VALUE!</v>
      </c>
      <c r="Z194" s="185" t="e">
        <f t="shared" ca="1" si="109"/>
        <v>#VALUE!</v>
      </c>
      <c r="AA194" s="185" t="e">
        <f t="shared" ca="1" si="110"/>
        <v>#VALUE!</v>
      </c>
      <c r="AB194" s="185" t="e">
        <f t="shared" ca="1" si="110"/>
        <v>#VALUE!</v>
      </c>
      <c r="AC194" s="185" t="e">
        <f t="shared" ca="1" si="110"/>
        <v>#VALUE!</v>
      </c>
      <c r="AD194" s="185" t="e">
        <f t="shared" ca="1" si="110"/>
        <v>#VALUE!</v>
      </c>
      <c r="AE194" s="185" t="e">
        <f t="shared" ca="1" si="110"/>
        <v>#VALUE!</v>
      </c>
      <c r="AF194" s="185" t="e">
        <f t="shared" ca="1" si="110"/>
        <v>#VALUE!</v>
      </c>
      <c r="AG194" s="185" t="e">
        <f t="shared" ca="1" si="110"/>
        <v>#VALUE!</v>
      </c>
      <c r="AH194" s="185" t="e">
        <f t="shared" ca="1" si="110"/>
        <v>#VALUE!</v>
      </c>
      <c r="AI194" s="185" t="e">
        <f t="shared" ca="1" si="110"/>
        <v>#VALUE!</v>
      </c>
      <c r="AJ194" s="185" t="e">
        <f t="shared" ca="1" si="110"/>
        <v>#VALUE!</v>
      </c>
      <c r="AK194" s="185" t="e">
        <f t="shared" ca="1" si="110"/>
        <v>#VALUE!</v>
      </c>
      <c r="AL194" s="185" t="e">
        <f t="shared" ca="1" si="110"/>
        <v>#VALUE!</v>
      </c>
      <c r="AM194" s="185" t="e">
        <f t="shared" ca="1" si="110"/>
        <v>#VALUE!</v>
      </c>
      <c r="AN194" s="185" t="e">
        <f t="shared" ca="1" si="110"/>
        <v>#VALUE!</v>
      </c>
      <c r="AO194" s="185" t="e">
        <f t="shared" ca="1" si="110"/>
        <v>#VALUE!</v>
      </c>
      <c r="AP194" s="185" t="e">
        <f t="shared" ca="1" si="110"/>
        <v>#VALUE!</v>
      </c>
    </row>
    <row r="195" spans="1:42">
      <c r="A195" s="57" t="str">
        <f>'[4]TS BYDem'!A128</f>
        <v>*</v>
      </c>
      <c r="B195" s="185" t="s">
        <v>288</v>
      </c>
      <c r="C195" s="185" t="s">
        <v>137</v>
      </c>
      <c r="D195" s="186" t="str">
        <f>'[4]TS BYDem'!D128</f>
        <v>INMS</v>
      </c>
      <c r="E195" s="185" t="s">
        <v>137</v>
      </c>
      <c r="F195" s="185" t="s">
        <v>137</v>
      </c>
      <c r="G195" s="185" t="s">
        <v>137</v>
      </c>
      <c r="H195" s="185" t="s">
        <v>137</v>
      </c>
      <c r="I195" s="185">
        <v>0</v>
      </c>
      <c r="J195" s="185" t="str">
        <f>INDEX('[4]TS BYDem'!$J$10:$J$203,MATCH(D195,'[4]TS BYDem'!$D$10:$D$203,0))</f>
        <v/>
      </c>
      <c r="K195" s="185" t="e">
        <f t="shared" ca="1" si="109"/>
        <v>#VALUE!</v>
      </c>
      <c r="L195" s="185" t="e">
        <f t="shared" ca="1" si="109"/>
        <v>#VALUE!</v>
      </c>
      <c r="M195" s="185" t="e">
        <f t="shared" ca="1" si="109"/>
        <v>#VALUE!</v>
      </c>
      <c r="N195" s="185" t="e">
        <f t="shared" ca="1" si="109"/>
        <v>#VALUE!</v>
      </c>
      <c r="O195" s="185" t="e">
        <f t="shared" ca="1" si="109"/>
        <v>#VALUE!</v>
      </c>
      <c r="P195" s="185" t="e">
        <f t="shared" ca="1" si="109"/>
        <v>#VALUE!</v>
      </c>
      <c r="Q195" s="185" t="e">
        <f t="shared" ca="1" si="109"/>
        <v>#VALUE!</v>
      </c>
      <c r="R195" s="185" t="e">
        <f t="shared" ca="1" si="109"/>
        <v>#VALUE!</v>
      </c>
      <c r="S195" s="185" t="e">
        <f t="shared" ca="1" si="109"/>
        <v>#VALUE!</v>
      </c>
      <c r="T195" s="185" t="e">
        <f t="shared" ca="1" si="109"/>
        <v>#VALUE!</v>
      </c>
      <c r="U195" s="185" t="e">
        <f t="shared" ca="1" si="109"/>
        <v>#VALUE!</v>
      </c>
      <c r="V195" s="185" t="e">
        <f t="shared" ca="1" si="109"/>
        <v>#VALUE!</v>
      </c>
      <c r="W195" s="185" t="e">
        <f t="shared" ca="1" si="109"/>
        <v>#VALUE!</v>
      </c>
      <c r="X195" s="185" t="e">
        <f t="shared" ca="1" si="109"/>
        <v>#VALUE!</v>
      </c>
      <c r="Y195" s="185" t="e">
        <f t="shared" ca="1" si="109"/>
        <v>#VALUE!</v>
      </c>
      <c r="Z195" s="185" t="e">
        <f t="shared" ref="Z195:AO195" ca="1" si="111">Z$179/Y$179*Y195</f>
        <v>#VALUE!</v>
      </c>
      <c r="AA195" s="185" t="e">
        <f t="shared" ca="1" si="111"/>
        <v>#VALUE!</v>
      </c>
      <c r="AB195" s="185" t="e">
        <f t="shared" ca="1" si="111"/>
        <v>#VALUE!</v>
      </c>
      <c r="AC195" s="185" t="e">
        <f t="shared" ca="1" si="111"/>
        <v>#VALUE!</v>
      </c>
      <c r="AD195" s="185" t="e">
        <f t="shared" ca="1" si="111"/>
        <v>#VALUE!</v>
      </c>
      <c r="AE195" s="185" t="e">
        <f t="shared" ca="1" si="111"/>
        <v>#VALUE!</v>
      </c>
      <c r="AF195" s="185" t="e">
        <f t="shared" ca="1" si="111"/>
        <v>#VALUE!</v>
      </c>
      <c r="AG195" s="185" t="e">
        <f t="shared" ca="1" si="111"/>
        <v>#VALUE!</v>
      </c>
      <c r="AH195" s="185" t="e">
        <f t="shared" ca="1" si="111"/>
        <v>#VALUE!</v>
      </c>
      <c r="AI195" s="185" t="e">
        <f t="shared" ca="1" si="111"/>
        <v>#VALUE!</v>
      </c>
      <c r="AJ195" s="185" t="e">
        <f t="shared" ca="1" si="111"/>
        <v>#VALUE!</v>
      </c>
      <c r="AK195" s="185" t="e">
        <f t="shared" ca="1" si="111"/>
        <v>#VALUE!</v>
      </c>
      <c r="AL195" s="185" t="e">
        <f t="shared" ca="1" si="111"/>
        <v>#VALUE!</v>
      </c>
      <c r="AM195" s="185" t="e">
        <f t="shared" ca="1" si="111"/>
        <v>#VALUE!</v>
      </c>
      <c r="AN195" s="185" t="e">
        <f t="shared" ca="1" si="111"/>
        <v>#VALUE!</v>
      </c>
      <c r="AO195" s="185" t="e">
        <f t="shared" ca="1" si="111"/>
        <v>#VALUE!</v>
      </c>
      <c r="AP195" s="185" t="e">
        <f t="shared" ca="1" si="110"/>
        <v>#VALUE!</v>
      </c>
    </row>
    <row r="196" spans="1:42">
      <c r="A196" s="57" t="str">
        <f>'[4]TS BYDem'!A129</f>
        <v>*</v>
      </c>
      <c r="B196" s="185" t="s">
        <v>288</v>
      </c>
      <c r="C196" s="185" t="s">
        <v>137</v>
      </c>
      <c r="D196" s="186" t="str">
        <f>'[4]TS BYDem'!D129</f>
        <v>Useful Energy Service</v>
      </c>
      <c r="E196" s="185" t="s">
        <v>137</v>
      </c>
      <c r="F196" s="185" t="s">
        <v>137</v>
      </c>
      <c r="G196" s="185" t="s">
        <v>137</v>
      </c>
      <c r="H196" s="185" t="s">
        <v>137</v>
      </c>
      <c r="I196" s="185">
        <v>0</v>
      </c>
      <c r="J196" s="185" t="str">
        <f>INDEX('[4]TS BYDem'!$J$10:$J$203,MATCH(D196,'[4]TS BYDem'!$D$10:$D$203,0))</f>
        <v/>
      </c>
    </row>
    <row r="197" spans="1:42">
      <c r="A197" s="57" t="str">
        <f>'[4]TS BYDem'!A130</f>
        <v>*</v>
      </c>
      <c r="B197" s="185" t="s">
        <v>288</v>
      </c>
      <c r="C197" s="185" t="s">
        <v>137</v>
      </c>
      <c r="D197" s="186">
        <f>'[4]TS BYDem'!D130</f>
        <v>0</v>
      </c>
      <c r="E197" s="185" t="s">
        <v>137</v>
      </c>
      <c r="F197" s="185" t="s">
        <v>137</v>
      </c>
      <c r="G197" s="185" t="s">
        <v>137</v>
      </c>
      <c r="H197" s="185" t="s">
        <v>137</v>
      </c>
      <c r="I197" s="185">
        <v>0</v>
      </c>
      <c r="J197" s="185" t="str">
        <f>INDEX('[4]TS BYDem'!$J$10:$J$203,MATCH(D197,'[4]TS BYDem'!$D$10:$D$203,0))</f>
        <v/>
      </c>
    </row>
    <row r="198" spans="1:42" s="5" customFormat="1">
      <c r="A198" s="57" t="str">
        <f>'[4]TS BYDem'!A127</f>
        <v>*</v>
      </c>
      <c r="B198" s="365">
        <f>B179+4</f>
        <v>12</v>
      </c>
      <c r="C198" s="3" t="str">
        <f ca="1">OFFSET($C$9,$B198,0)</f>
        <v>Food, Beverage &amp; Tabacco</v>
      </c>
      <c r="D198" s="3" t="str">
        <f ca="1">OFFSET($B$9,$B198,0)</f>
        <v>FB</v>
      </c>
      <c r="J198" s="5">
        <f t="shared" ref="J198:AA198" ca="1" si="112">SUMIF($B$10:$B$24,$D198,J$10:J$24)*SUMIF($B$10:$B$24,$D198,J$45:J$59)</f>
        <v>93.09690942833015</v>
      </c>
      <c r="K198" s="5">
        <f t="shared" ca="1" si="112"/>
        <v>96.522000000000006</v>
      </c>
      <c r="L198" s="5">
        <f t="shared" ca="1" si="112"/>
        <v>99.097999999999999</v>
      </c>
      <c r="M198" s="5">
        <f t="shared" ca="1" si="112"/>
        <v>100.31</v>
      </c>
      <c r="N198" s="5">
        <f t="shared" ca="1" si="112"/>
        <v>102.387</v>
      </c>
      <c r="O198" s="5">
        <f t="shared" ca="1" si="112"/>
        <v>103.53100000000001</v>
      </c>
      <c r="P198" s="5">
        <f t="shared" ca="1" si="112"/>
        <v>105.003</v>
      </c>
      <c r="Q198" s="5">
        <f t="shared" ca="1" si="112"/>
        <v>104.664</v>
      </c>
      <c r="R198" s="5">
        <f t="shared" ca="1" si="112"/>
        <v>99.796999999999997</v>
      </c>
      <c r="S198" s="5">
        <f t="shared" ca="1" si="112"/>
        <v>104.71930889240174</v>
      </c>
      <c r="T198" s="5">
        <f t="shared" ca="1" si="112"/>
        <v>106.82127285992847</v>
      </c>
      <c r="U198" s="5">
        <f t="shared" ca="1" si="112"/>
        <v>108.71268159350912</v>
      </c>
      <c r="V198" s="5">
        <f t="shared" ca="1" si="112"/>
        <v>110.6813646078068</v>
      </c>
      <c r="W198" s="5">
        <f t="shared" ca="1" si="112"/>
        <v>112.67346926743795</v>
      </c>
      <c r="X198" s="5">
        <f t="shared" ca="1" si="112"/>
        <v>115.34121171944236</v>
      </c>
      <c r="Y198" s="5">
        <f t="shared" ca="1" si="112"/>
        <v>117.94095188094238</v>
      </c>
      <c r="Z198" s="5">
        <f t="shared" ca="1" si="112"/>
        <v>120.67327288108554</v>
      </c>
      <c r="AA198" s="5">
        <f t="shared" ca="1" si="112"/>
        <v>123.37488866273767</v>
      </c>
      <c r="AB198" s="5">
        <f ca="1">SUMIF($B$10:$B$24,$D198,AB$10:AB$24)*SUMIF($B$10:$B$24,$D198,AB$44:AB$59)</f>
        <v>125.73427076274204</v>
      </c>
      <c r="AC198" s="5">
        <f t="shared" ref="AC198:AP198" ca="1" si="113">SUMIF($B$10:$B$24,$D198,AC$10:AC$24)*SUMIF($B$10:$B$24,$D198,AC$45:AC$59)</f>
        <v>128.62927041441671</v>
      </c>
      <c r="AD198" s="5">
        <f t="shared" ca="1" si="113"/>
        <v>131.56211600801402</v>
      </c>
      <c r="AE198" s="5">
        <f t="shared" ca="1" si="113"/>
        <v>134.36542766837559</v>
      </c>
      <c r="AF198" s="5">
        <f t="shared" ca="1" si="113"/>
        <v>137.08611789583711</v>
      </c>
      <c r="AG198" s="5">
        <f t="shared" ca="1" si="113"/>
        <v>140.27590085253956</v>
      </c>
      <c r="AH198" s="5">
        <f t="shared" ca="1" si="113"/>
        <v>143.21803780563229</v>
      </c>
      <c r="AI198" s="5">
        <f t="shared" ca="1" si="113"/>
        <v>146.22211211981949</v>
      </c>
      <c r="AJ198" s="5">
        <f t="shared" ca="1" si="113"/>
        <v>149.0801110245722</v>
      </c>
      <c r="AK198" s="5">
        <f t="shared" ca="1" si="113"/>
        <v>152.00630507710386</v>
      </c>
      <c r="AL198" s="5">
        <f t="shared" ca="1" si="113"/>
        <v>155.07174759921938</v>
      </c>
      <c r="AM198" s="5">
        <f t="shared" ca="1" si="113"/>
        <v>171.77306646677394</v>
      </c>
      <c r="AN198" s="5">
        <f t="shared" ca="1" si="113"/>
        <v>189.70229183869614</v>
      </c>
      <c r="AO198" s="5">
        <f t="shared" ca="1" si="113"/>
        <v>224.12818499411151</v>
      </c>
      <c r="AP198" s="5">
        <f t="shared" ca="1" si="113"/>
        <v>258.75872923358838</v>
      </c>
    </row>
    <row r="199" spans="1:42">
      <c r="A199" s="57" t="str">
        <f>'[4]TS BYDem'!A132</f>
        <v/>
      </c>
      <c r="B199" s="185" t="s">
        <v>288</v>
      </c>
      <c r="C199" s="185" t="s">
        <v>137</v>
      </c>
      <c r="D199" s="186" t="str">
        <f>'[4]TS BYDem'!D132</f>
        <v>IFBK</v>
      </c>
      <c r="E199" s="185" t="s">
        <v>137</v>
      </c>
      <c r="F199" s="185" t="s">
        <v>137</v>
      </c>
      <c r="G199" s="185" t="s">
        <v>137</v>
      </c>
      <c r="H199" s="185" t="s">
        <v>137</v>
      </c>
      <c r="I199" s="185">
        <v>0</v>
      </c>
      <c r="J199" s="185">
        <f>INDEX('[4]TS BYDem'!$J$10:$J$203,MATCH(D199,'[4]TS BYDem'!$D$10:$D$203,0))</f>
        <v>1.1176071642017353</v>
      </c>
      <c r="K199" s="185">
        <f t="shared" ref="K199:Z214" ca="1" si="114">K$198/J$198*J199</f>
        <v>1.1587245953220986</v>
      </c>
      <c r="L199" s="185">
        <f t="shared" ca="1" si="114"/>
        <v>1.1896488877896161</v>
      </c>
      <c r="M199" s="192">
        <f t="shared" ref="M199:M207" si="115">O199</f>
        <v>1.04664</v>
      </c>
      <c r="N199" s="192">
        <f t="shared" ref="N199:N207" si="116">O199</f>
        <v>1.04664</v>
      </c>
      <c r="O199" s="192">
        <f>INDEX('[4]TS BYDem'!$O$10:$O$203,MATCH(D199,'[4]TS BYDem'!$D$10:$D$203,0))</f>
        <v>1.04664</v>
      </c>
      <c r="P199" s="185">
        <f t="shared" ca="1" si="114"/>
        <v>1.0615210895287404</v>
      </c>
      <c r="Q199" s="185">
        <f t="shared" ca="1" si="114"/>
        <v>1.0580939907853688</v>
      </c>
      <c r="R199" s="185">
        <f t="shared" ca="1" si="114"/>
        <v>1.0088913666438073</v>
      </c>
      <c r="S199" s="185">
        <f t="shared" ca="1" si="114"/>
        <v>1.0586531324834434</v>
      </c>
      <c r="T199" s="185">
        <f t="shared" ca="1" si="114"/>
        <v>1.0799028023115351</v>
      </c>
      <c r="U199" s="185">
        <f t="shared" ca="1" si="114"/>
        <v>1.0990238775152408</v>
      </c>
      <c r="V199" s="185">
        <f t="shared" ca="1" si="114"/>
        <v>1.1189261521004812</v>
      </c>
      <c r="W199" s="185">
        <f t="shared" ca="1" si="114"/>
        <v>1.1390652063060462</v>
      </c>
      <c r="X199" s="185">
        <f t="shared" ca="1" si="114"/>
        <v>1.1660345774119554</v>
      </c>
      <c r="Y199" s="185">
        <f t="shared" ca="1" si="114"/>
        <v>1.1923164837263192</v>
      </c>
      <c r="Z199" s="185">
        <f t="shared" ca="1" si="114"/>
        <v>1.2199387075200605</v>
      </c>
      <c r="AA199" s="185">
        <f t="shared" ref="AA199:AP214" ca="1" si="117">AA$198/Z$198*Z199</f>
        <v>1.2472505188780922</v>
      </c>
      <c r="AB199" s="185">
        <f t="shared" ca="1" si="117"/>
        <v>1.2711025407956682</v>
      </c>
      <c r="AC199" s="185">
        <f t="shared" ca="1" si="117"/>
        <v>1.3003693539765393</v>
      </c>
      <c r="AD199" s="185">
        <f t="shared" ca="1" si="117"/>
        <v>1.3300187682783686</v>
      </c>
      <c r="AE199" s="185">
        <f t="shared" ca="1" si="117"/>
        <v>1.3583586675954895</v>
      </c>
      <c r="AF199" s="185">
        <f t="shared" ca="1" si="117"/>
        <v>1.3858633108392555</v>
      </c>
      <c r="AG199" s="185">
        <f t="shared" ca="1" si="117"/>
        <v>1.4181102169234532</v>
      </c>
      <c r="AH199" s="185">
        <f t="shared" ca="1" si="117"/>
        <v>1.4478535616277926</v>
      </c>
      <c r="AI199" s="185">
        <f t="shared" ca="1" si="117"/>
        <v>1.4782230581090483</v>
      </c>
      <c r="AJ199" s="185">
        <f t="shared" ca="1" si="117"/>
        <v>1.5071158146135772</v>
      </c>
      <c r="AK199" s="185">
        <f t="shared" ca="1" si="117"/>
        <v>1.5366979855878917</v>
      </c>
      <c r="AL199" s="185">
        <f t="shared" ca="1" si="117"/>
        <v>1.5676878800286582</v>
      </c>
      <c r="AM199" s="185">
        <f t="shared" ca="1" si="117"/>
        <v>1.7365287912488465</v>
      </c>
      <c r="AN199" s="185">
        <f t="shared" ca="1" si="117"/>
        <v>1.9177831444693181</v>
      </c>
      <c r="AO199" s="185">
        <f t="shared" ca="1" si="117"/>
        <v>2.2658095019099296</v>
      </c>
      <c r="AP199" s="185">
        <f t="shared" ca="1" si="117"/>
        <v>2.6159047663505905</v>
      </c>
    </row>
    <row r="200" spans="1:42">
      <c r="A200" s="57" t="str">
        <f>'[4]TS BYDem'!A133</f>
        <v/>
      </c>
      <c r="B200" s="185" t="s">
        <v>288</v>
      </c>
      <c r="C200" s="185" t="s">
        <v>137</v>
      </c>
      <c r="D200" s="186" t="str">
        <f>'[4]TS BYDem'!D133</f>
        <v>IFBA</v>
      </c>
      <c r="E200" s="185" t="s">
        <v>137</v>
      </c>
      <c r="F200" s="185" t="s">
        <v>137</v>
      </c>
      <c r="G200" s="185" t="s">
        <v>137</v>
      </c>
      <c r="H200" s="185" t="s">
        <v>137</v>
      </c>
      <c r="I200" s="185">
        <v>0</v>
      </c>
      <c r="J200" s="185">
        <f>INDEX('[4]TS BYDem'!$J$10:$J$203,MATCH(D200,'[4]TS BYDem'!$D$10:$D$203,0))</f>
        <v>3.1931633262906718E-2</v>
      </c>
      <c r="K200" s="185">
        <f t="shared" ca="1" si="114"/>
        <v>3.3106417009202811E-2</v>
      </c>
      <c r="L200" s="185">
        <f t="shared" ca="1" si="114"/>
        <v>3.3989968222560452E-2</v>
      </c>
      <c r="M200" s="192">
        <f t="shared" si="115"/>
        <v>2.9904000000000003E-2</v>
      </c>
      <c r="N200" s="192">
        <f t="shared" si="116"/>
        <v>2.9904000000000003E-2</v>
      </c>
      <c r="O200" s="192">
        <f>INDEX('[4]TS BYDem'!$O$10:$O$203,MATCH(D200,'[4]TS BYDem'!$D$10:$D$203,0))</f>
        <v>2.9904000000000003E-2</v>
      </c>
      <c r="P200" s="185">
        <f t="shared" ca="1" si="114"/>
        <v>3.0329173986535438E-2</v>
      </c>
      <c r="Q200" s="185">
        <f t="shared" ca="1" si="114"/>
        <v>3.0231256879581964E-2</v>
      </c>
      <c r="R200" s="185">
        <f t="shared" ca="1" si="114"/>
        <v>2.8825467618394492E-2</v>
      </c>
      <c r="S200" s="185">
        <f t="shared" ca="1" si="114"/>
        <v>3.0247232356669807E-2</v>
      </c>
      <c r="T200" s="185">
        <f t="shared" ca="1" si="114"/>
        <v>3.085436578032957E-2</v>
      </c>
      <c r="U200" s="185">
        <f t="shared" ca="1" si="114"/>
        <v>3.1400682214721157E-2</v>
      </c>
      <c r="V200" s="185">
        <f t="shared" ca="1" si="114"/>
        <v>3.1969318631442312E-2</v>
      </c>
      <c r="W200" s="185">
        <f t="shared" ca="1" si="114"/>
        <v>3.2544720180172737E-2</v>
      </c>
      <c r="X200" s="185">
        <f t="shared" ca="1" si="114"/>
        <v>3.3315273640341571E-2</v>
      </c>
      <c r="Y200" s="185">
        <f t="shared" ca="1" si="114"/>
        <v>3.4066185249323387E-2</v>
      </c>
      <c r="Z200" s="185">
        <f t="shared" ca="1" si="114"/>
        <v>3.4855391643430281E-2</v>
      </c>
      <c r="AA200" s="185">
        <f t="shared" ca="1" si="117"/>
        <v>3.5635729110802622E-2</v>
      </c>
      <c r="AB200" s="185">
        <f t="shared" ca="1" si="117"/>
        <v>3.6317215451304792E-2</v>
      </c>
      <c r="AC200" s="185">
        <f t="shared" ca="1" si="117"/>
        <v>3.71534101136154E-2</v>
      </c>
      <c r="AD200" s="185">
        <f t="shared" ca="1" si="117"/>
        <v>3.8000536236524808E-2</v>
      </c>
      <c r="AE200" s="185">
        <f t="shared" ca="1" si="117"/>
        <v>3.8810247645585404E-2</v>
      </c>
      <c r="AF200" s="185">
        <f t="shared" ca="1" si="117"/>
        <v>3.9596094595407291E-2</v>
      </c>
      <c r="AG200" s="185">
        <f t="shared" ca="1" si="117"/>
        <v>4.0517434769241509E-2</v>
      </c>
      <c r="AH200" s="185">
        <f t="shared" ca="1" si="117"/>
        <v>4.1367244617936921E-2</v>
      </c>
      <c r="AI200" s="185">
        <f t="shared" ca="1" si="117"/>
        <v>4.2234944517401368E-2</v>
      </c>
      <c r="AJ200" s="185">
        <f t="shared" ca="1" si="117"/>
        <v>4.3060451846102195E-2</v>
      </c>
      <c r="AK200" s="185">
        <f t="shared" ca="1" si="117"/>
        <v>4.3905656731082605E-2</v>
      </c>
      <c r="AL200" s="185">
        <f t="shared" ca="1" si="117"/>
        <v>4.4791082286533071E-2</v>
      </c>
      <c r="AM200" s="185">
        <f t="shared" ca="1" si="117"/>
        <v>4.9615108321395596E-2</v>
      </c>
      <c r="AN200" s="185">
        <f t="shared" ca="1" si="117"/>
        <v>5.4793804127694787E-2</v>
      </c>
      <c r="AO200" s="185">
        <f t="shared" ca="1" si="117"/>
        <v>6.4737414340283683E-2</v>
      </c>
      <c r="AP200" s="185">
        <f t="shared" ca="1" si="117"/>
        <v>7.4740136181445427E-2</v>
      </c>
    </row>
    <row r="201" spans="1:42">
      <c r="A201" s="57" t="str">
        <f>'[4]TS BYDem'!A134</f>
        <v/>
      </c>
      <c r="B201" s="185" t="s">
        <v>288</v>
      </c>
      <c r="C201" s="185" t="s">
        <v>137</v>
      </c>
      <c r="D201" s="186" t="str">
        <f>'[4]TS BYDem'!D134</f>
        <v>IFBL</v>
      </c>
      <c r="E201" s="185" t="s">
        <v>137</v>
      </c>
      <c r="F201" s="185" t="s">
        <v>137</v>
      </c>
      <c r="G201" s="185" t="s">
        <v>137</v>
      </c>
      <c r="H201" s="185" t="s">
        <v>137</v>
      </c>
      <c r="I201" s="185">
        <v>0</v>
      </c>
      <c r="J201" s="185">
        <f>INDEX('[4]TS BYDem'!$J$10:$J$203,MATCH(D201,'[4]TS BYDem'!$D$10:$D$203,0))</f>
        <v>0.23948724947180039</v>
      </c>
      <c r="K201" s="185">
        <f t="shared" ca="1" si="114"/>
        <v>0.24829812756902106</v>
      </c>
      <c r="L201" s="185">
        <f t="shared" ca="1" si="114"/>
        <v>0.25492476166920336</v>
      </c>
      <c r="M201" s="192">
        <f t="shared" si="115"/>
        <v>0.22428000000000001</v>
      </c>
      <c r="N201" s="192">
        <f t="shared" si="116"/>
        <v>0.22428000000000001</v>
      </c>
      <c r="O201" s="192">
        <f>INDEX('[4]TS BYDem'!$O$10:$O$203,MATCH(D201,'[4]TS BYDem'!$D$10:$D$203,0))</f>
        <v>0.22428000000000001</v>
      </c>
      <c r="P201" s="185">
        <f t="shared" ca="1" si="114"/>
        <v>0.22746880489901578</v>
      </c>
      <c r="Q201" s="185">
        <f t="shared" ca="1" si="114"/>
        <v>0.22673442659686471</v>
      </c>
      <c r="R201" s="185">
        <f t="shared" ca="1" si="114"/>
        <v>0.21619100713795869</v>
      </c>
      <c r="S201" s="185">
        <f t="shared" ca="1" si="114"/>
        <v>0.22685424267502355</v>
      </c>
      <c r="T201" s="185">
        <f t="shared" ca="1" si="114"/>
        <v>0.23140774335247177</v>
      </c>
      <c r="U201" s="185">
        <f t="shared" ca="1" si="114"/>
        <v>0.23550511661040871</v>
      </c>
      <c r="V201" s="185">
        <f t="shared" ca="1" si="114"/>
        <v>0.23976988973581739</v>
      </c>
      <c r="W201" s="185">
        <f t="shared" ca="1" si="114"/>
        <v>0.24408540135129561</v>
      </c>
      <c r="X201" s="185">
        <f t="shared" ca="1" si="114"/>
        <v>0.24986455230256188</v>
      </c>
      <c r="Y201" s="185">
        <f t="shared" ca="1" si="114"/>
        <v>0.25549638936992553</v>
      </c>
      <c r="Z201" s="185">
        <f t="shared" ca="1" si="114"/>
        <v>0.26141543732572725</v>
      </c>
      <c r="AA201" s="185">
        <f t="shared" ca="1" si="117"/>
        <v>0.26726796833101979</v>
      </c>
      <c r="AB201" s="185">
        <f t="shared" ca="1" si="117"/>
        <v>0.27237911588478608</v>
      </c>
      <c r="AC201" s="185">
        <f t="shared" ca="1" si="117"/>
        <v>0.27865057585211561</v>
      </c>
      <c r="AD201" s="185">
        <f t="shared" ca="1" si="117"/>
        <v>0.28500402177393619</v>
      </c>
      <c r="AE201" s="185">
        <f t="shared" ca="1" si="117"/>
        <v>0.2910768573418907</v>
      </c>
      <c r="AF201" s="185">
        <f t="shared" ca="1" si="117"/>
        <v>0.29697070946555482</v>
      </c>
      <c r="AG201" s="185">
        <f t="shared" ca="1" si="117"/>
        <v>0.30388076076931142</v>
      </c>
      <c r="AH201" s="185">
        <f t="shared" ca="1" si="117"/>
        <v>0.31025433463452701</v>
      </c>
      <c r="AI201" s="185">
        <f t="shared" ca="1" si="117"/>
        <v>0.31676208388051036</v>
      </c>
      <c r="AJ201" s="185">
        <f t="shared" ca="1" si="117"/>
        <v>0.32295338884576658</v>
      </c>
      <c r="AK201" s="185">
        <f t="shared" ca="1" si="117"/>
        <v>0.32929242548311966</v>
      </c>
      <c r="AL201" s="185">
        <f t="shared" ca="1" si="117"/>
        <v>0.33593311714899815</v>
      </c>
      <c r="AM201" s="185">
        <f t="shared" ca="1" si="117"/>
        <v>0.37211331241046708</v>
      </c>
      <c r="AN201" s="185">
        <f t="shared" ca="1" si="117"/>
        <v>0.41095353095771098</v>
      </c>
      <c r="AO201" s="185">
        <f t="shared" ca="1" si="117"/>
        <v>0.48553060755212774</v>
      </c>
      <c r="AP201" s="185">
        <f t="shared" ca="1" si="117"/>
        <v>0.56055102136084078</v>
      </c>
    </row>
    <row r="202" spans="1:42">
      <c r="A202" s="57" t="str">
        <f>'[4]TS BYDem'!A135</f>
        <v/>
      </c>
      <c r="B202" s="185" t="s">
        <v>288</v>
      </c>
      <c r="C202" s="185" t="s">
        <v>137</v>
      </c>
      <c r="D202" s="186" t="str">
        <f>'[4]TS BYDem'!D135</f>
        <v>IFBC</v>
      </c>
      <c r="E202" s="185" t="s">
        <v>137</v>
      </c>
      <c r="F202" s="185" t="s">
        <v>137</v>
      </c>
      <c r="G202" s="185" t="s">
        <v>137</v>
      </c>
      <c r="H202" s="185" t="s">
        <v>137</v>
      </c>
      <c r="I202" s="185">
        <v>0</v>
      </c>
      <c r="J202" s="185">
        <f>INDEX('[4]TS BYDem'!$J$10:$J$203,MATCH(D202,'[4]TS BYDem'!$D$10:$D$203,0))</f>
        <v>7.3442756504685454</v>
      </c>
      <c r="K202" s="185">
        <f t="shared" ca="1" si="114"/>
        <v>7.6144759121166459</v>
      </c>
      <c r="L202" s="185">
        <f t="shared" ca="1" si="114"/>
        <v>7.8176926911889026</v>
      </c>
      <c r="M202" s="192">
        <f t="shared" si="115"/>
        <v>6.8779200000000005</v>
      </c>
      <c r="N202" s="192">
        <f t="shared" si="116"/>
        <v>6.8779200000000005</v>
      </c>
      <c r="O202" s="192">
        <f>INDEX('[4]TS BYDem'!$O$10:$O$203,MATCH(D202,'[4]TS BYDem'!$D$10:$D$203,0))</f>
        <v>6.8779200000000005</v>
      </c>
      <c r="P202" s="185">
        <f t="shared" ca="1" si="114"/>
        <v>6.9757100169031503</v>
      </c>
      <c r="Q202" s="185">
        <f t="shared" ca="1" si="114"/>
        <v>6.9531890823038518</v>
      </c>
      <c r="R202" s="185">
        <f t="shared" ca="1" si="114"/>
        <v>6.6298575522307335</v>
      </c>
      <c r="S202" s="185">
        <f t="shared" ca="1" si="114"/>
        <v>6.9568634420340558</v>
      </c>
      <c r="T202" s="185">
        <f t="shared" ca="1" si="114"/>
        <v>7.0965041294758011</v>
      </c>
      <c r="U202" s="185">
        <f t="shared" ca="1" si="114"/>
        <v>7.2221569093858671</v>
      </c>
      <c r="V202" s="185">
        <f t="shared" ca="1" si="114"/>
        <v>7.3529432852317331</v>
      </c>
      <c r="W202" s="185">
        <f t="shared" ca="1" si="114"/>
        <v>7.4852856414397317</v>
      </c>
      <c r="X202" s="185">
        <f t="shared" ca="1" si="114"/>
        <v>7.6625129372785636</v>
      </c>
      <c r="Y202" s="185">
        <f t="shared" ca="1" si="114"/>
        <v>7.8352226073443818</v>
      </c>
      <c r="Z202" s="185">
        <f t="shared" ca="1" si="114"/>
        <v>8.0167400779889668</v>
      </c>
      <c r="AA202" s="185">
        <f t="shared" ca="1" si="117"/>
        <v>8.196217695484604</v>
      </c>
      <c r="AB202" s="185">
        <f t="shared" ca="1" si="117"/>
        <v>8.3529595538001047</v>
      </c>
      <c r="AC202" s="185">
        <f t="shared" ca="1" si="117"/>
        <v>8.5452843261315437</v>
      </c>
      <c r="AD202" s="185">
        <f t="shared" ca="1" si="117"/>
        <v>8.7401233344007085</v>
      </c>
      <c r="AE202" s="185">
        <f t="shared" ca="1" si="117"/>
        <v>8.9263569584846465</v>
      </c>
      <c r="AF202" s="185">
        <f t="shared" ca="1" si="117"/>
        <v>9.1071017569436794</v>
      </c>
      <c r="AG202" s="185">
        <f t="shared" ca="1" si="117"/>
        <v>9.3190099969255495</v>
      </c>
      <c r="AH202" s="185">
        <f t="shared" ca="1" si="117"/>
        <v>9.5144662621254952</v>
      </c>
      <c r="AI202" s="185">
        <f t="shared" ca="1" si="117"/>
        <v>9.7140372390023177</v>
      </c>
      <c r="AJ202" s="185">
        <f t="shared" ca="1" si="117"/>
        <v>9.9039039246035081</v>
      </c>
      <c r="AK202" s="185">
        <f t="shared" ca="1" si="117"/>
        <v>10.098301048149002</v>
      </c>
      <c r="AL202" s="185">
        <f t="shared" ca="1" si="117"/>
        <v>10.301948925902611</v>
      </c>
      <c r="AM202" s="185">
        <f t="shared" ca="1" si="117"/>
        <v>11.411474913920992</v>
      </c>
      <c r="AN202" s="185">
        <f t="shared" ca="1" si="117"/>
        <v>12.602574949369806</v>
      </c>
      <c r="AO202" s="185">
        <f t="shared" ca="1" si="117"/>
        <v>14.889605298265256</v>
      </c>
      <c r="AP202" s="185">
        <f t="shared" ca="1" si="117"/>
        <v>17.190231321732458</v>
      </c>
    </row>
    <row r="203" spans="1:42">
      <c r="A203" s="57" t="str">
        <f>'[4]TS BYDem'!A136</f>
        <v/>
      </c>
      <c r="B203" s="185" t="s">
        <v>288</v>
      </c>
      <c r="C203" s="185" t="s">
        <v>137</v>
      </c>
      <c r="D203" s="186" t="str">
        <f>'[4]TS BYDem'!D136</f>
        <v>IFBH</v>
      </c>
      <c r="E203" s="185" t="s">
        <v>137</v>
      </c>
      <c r="F203" s="185" t="s">
        <v>137</v>
      </c>
      <c r="G203" s="185" t="s">
        <v>137</v>
      </c>
      <c r="H203" s="185" t="s">
        <v>137</v>
      </c>
      <c r="I203" s="185">
        <v>0</v>
      </c>
      <c r="J203" s="185">
        <f>INDEX('[4]TS BYDem'!$J$10:$J$203,MATCH(D203,'[4]TS BYDem'!$D$10:$D$203,0))</f>
        <v>0.86215409809848131</v>
      </c>
      <c r="K203" s="185">
        <f t="shared" ca="1" si="114"/>
        <v>0.89387325924847572</v>
      </c>
      <c r="L203" s="185">
        <f t="shared" ca="1" si="114"/>
        <v>0.91772914200913203</v>
      </c>
      <c r="M203" s="192">
        <f t="shared" si="115"/>
        <v>0.8074079999999999</v>
      </c>
      <c r="N203" s="192">
        <f t="shared" si="116"/>
        <v>0.8074079999999999</v>
      </c>
      <c r="O203" s="192">
        <f>INDEX('[4]TS BYDem'!$O$10:$O$203,MATCH(D203,'[4]TS BYDem'!$D$10:$D$203,0))</f>
        <v>0.8074079999999999</v>
      </c>
      <c r="P203" s="185">
        <f t="shared" ca="1" si="114"/>
        <v>0.81888769763645664</v>
      </c>
      <c r="Q203" s="185">
        <f t="shared" ca="1" si="114"/>
        <v>0.8162439357487129</v>
      </c>
      <c r="R203" s="185">
        <f t="shared" ca="1" si="114"/>
        <v>0.77828762569665122</v>
      </c>
      <c r="S203" s="185">
        <f t="shared" ca="1" si="114"/>
        <v>0.81667527363008474</v>
      </c>
      <c r="T203" s="185">
        <f t="shared" ca="1" si="114"/>
        <v>0.83306787606889832</v>
      </c>
      <c r="U203" s="185">
        <f t="shared" ca="1" si="114"/>
        <v>0.84781841979747119</v>
      </c>
      <c r="V203" s="185">
        <f t="shared" ca="1" si="114"/>
        <v>0.86317160304894247</v>
      </c>
      <c r="W203" s="185">
        <f t="shared" ca="1" si="114"/>
        <v>0.87870744486466401</v>
      </c>
      <c r="X203" s="185">
        <f t="shared" ca="1" si="114"/>
        <v>0.89951238828922253</v>
      </c>
      <c r="Y203" s="185">
        <f t="shared" ca="1" si="114"/>
        <v>0.91978700173173167</v>
      </c>
      <c r="Z203" s="185">
        <f t="shared" ca="1" si="114"/>
        <v>0.94109557437261782</v>
      </c>
      <c r="AA203" s="185">
        <f t="shared" ca="1" si="117"/>
        <v>0.96216468599167093</v>
      </c>
      <c r="AB203" s="185">
        <f t="shared" ca="1" si="117"/>
        <v>0.98056481718522959</v>
      </c>
      <c r="AC203" s="185">
        <f t="shared" ca="1" si="117"/>
        <v>1.0031420730676159</v>
      </c>
      <c r="AD203" s="185">
        <f t="shared" ca="1" si="117"/>
        <v>1.02601447838617</v>
      </c>
      <c r="AE203" s="185">
        <f t="shared" ca="1" si="117"/>
        <v>1.0478766864308062</v>
      </c>
      <c r="AF203" s="185">
        <f t="shared" ca="1" si="117"/>
        <v>1.0690945540759971</v>
      </c>
      <c r="AG203" s="185">
        <f t="shared" ca="1" si="117"/>
        <v>1.093970738769521</v>
      </c>
      <c r="AH203" s="185">
        <f t="shared" ca="1" si="117"/>
        <v>1.1169156046842972</v>
      </c>
      <c r="AI203" s="185">
        <f t="shared" ca="1" si="117"/>
        <v>1.1403435019698374</v>
      </c>
      <c r="AJ203" s="185">
        <f t="shared" ca="1" si="117"/>
        <v>1.1626321998447597</v>
      </c>
      <c r="AK203" s="185">
        <f t="shared" ca="1" si="117"/>
        <v>1.1854527317392309</v>
      </c>
      <c r="AL203" s="185">
        <f t="shared" ca="1" si="117"/>
        <v>1.2093592217363935</v>
      </c>
      <c r="AM203" s="185">
        <f t="shared" ca="1" si="117"/>
        <v>1.3396079246776817</v>
      </c>
      <c r="AN203" s="185">
        <f t="shared" ca="1" si="117"/>
        <v>1.4794327114477599</v>
      </c>
      <c r="AO203" s="185">
        <f t="shared" ca="1" si="117"/>
        <v>1.7479101871876603</v>
      </c>
      <c r="AP203" s="185">
        <f t="shared" ca="1" si="117"/>
        <v>2.0179836768990276</v>
      </c>
    </row>
    <row r="204" spans="1:42">
      <c r="A204" s="57" t="str">
        <f>'[4]TS BYDem'!A137</f>
        <v/>
      </c>
      <c r="B204" s="185" t="s">
        <v>288</v>
      </c>
      <c r="C204" s="185" t="s">
        <v>137</v>
      </c>
      <c r="D204" s="186" t="str">
        <f>'[4]TS BYDem'!D137</f>
        <v>IFBP</v>
      </c>
      <c r="E204" s="185" t="s">
        <v>137</v>
      </c>
      <c r="F204" s="185" t="s">
        <v>137</v>
      </c>
      <c r="G204" s="185" t="s">
        <v>137</v>
      </c>
      <c r="H204" s="185" t="s">
        <v>137</v>
      </c>
      <c r="I204" s="185">
        <v>0</v>
      </c>
      <c r="J204" s="185">
        <f>INDEX('[4]TS BYDem'!$J$10:$J$203,MATCH(D204,'[4]TS BYDem'!$D$10:$D$203,0))</f>
        <v>3.576342925445553</v>
      </c>
      <c r="K204" s="185">
        <f t="shared" ca="1" si="114"/>
        <v>3.707918705030715</v>
      </c>
      <c r="L204" s="185">
        <f t="shared" ca="1" si="114"/>
        <v>3.8068764409267706</v>
      </c>
      <c r="M204" s="192">
        <f t="shared" si="115"/>
        <v>3.3492480000000002</v>
      </c>
      <c r="N204" s="192">
        <f t="shared" si="116"/>
        <v>3.3492480000000002</v>
      </c>
      <c r="O204" s="192">
        <f>INDEX('[4]TS BYDem'!$O$10:$O$203,MATCH(D204,'[4]TS BYDem'!$D$10:$D$203,0))</f>
        <v>3.3492480000000002</v>
      </c>
      <c r="P204" s="185">
        <f t="shared" ca="1" si="114"/>
        <v>3.3968674864919688</v>
      </c>
      <c r="Q204" s="185">
        <f t="shared" ca="1" si="114"/>
        <v>3.3859007705131798</v>
      </c>
      <c r="R204" s="185">
        <f t="shared" ca="1" si="114"/>
        <v>3.2284523732601831</v>
      </c>
      <c r="S204" s="185">
        <f t="shared" ca="1" si="114"/>
        <v>3.3876900239470182</v>
      </c>
      <c r="T204" s="185">
        <f t="shared" ca="1" si="114"/>
        <v>3.4556889673969118</v>
      </c>
      <c r="U204" s="185">
        <f t="shared" ca="1" si="114"/>
        <v>3.5168764080487698</v>
      </c>
      <c r="V204" s="185">
        <f t="shared" ca="1" si="114"/>
        <v>3.5805636867215394</v>
      </c>
      <c r="W204" s="185">
        <f t="shared" ca="1" si="114"/>
        <v>3.6450086601793474</v>
      </c>
      <c r="X204" s="185">
        <f t="shared" ca="1" si="114"/>
        <v>3.7313106477182569</v>
      </c>
      <c r="Y204" s="185">
        <f t="shared" ca="1" si="114"/>
        <v>3.8154127479242206</v>
      </c>
      <c r="Z204" s="185">
        <f t="shared" ca="1" si="114"/>
        <v>3.9038038640641926</v>
      </c>
      <c r="AA204" s="185">
        <f t="shared" ca="1" si="117"/>
        <v>3.9912016604098945</v>
      </c>
      <c r="AB204" s="185">
        <f t="shared" ca="1" si="117"/>
        <v>4.0675281305461377</v>
      </c>
      <c r="AC204" s="185">
        <f t="shared" ca="1" si="117"/>
        <v>4.1611819327249258</v>
      </c>
      <c r="AD204" s="185">
        <f t="shared" ca="1" si="117"/>
        <v>4.25606005849078</v>
      </c>
      <c r="AE204" s="185">
        <f t="shared" ca="1" si="117"/>
        <v>4.3467477363055673</v>
      </c>
      <c r="AF204" s="185">
        <f t="shared" ca="1" si="117"/>
        <v>4.4347625946856182</v>
      </c>
      <c r="AG204" s="185">
        <f t="shared" ca="1" si="117"/>
        <v>4.5379526941550505</v>
      </c>
      <c r="AH204" s="185">
        <f t="shared" ca="1" si="117"/>
        <v>4.6331313972089365</v>
      </c>
      <c r="AI204" s="185">
        <f t="shared" ca="1" si="117"/>
        <v>4.7303137859489546</v>
      </c>
      <c r="AJ204" s="185">
        <f t="shared" ca="1" si="117"/>
        <v>4.8227706067634477</v>
      </c>
      <c r="AK204" s="185">
        <f t="shared" ca="1" si="117"/>
        <v>4.9174335538812537</v>
      </c>
      <c r="AL204" s="185">
        <f t="shared" ca="1" si="117"/>
        <v>5.016601216091706</v>
      </c>
      <c r="AM204" s="185">
        <f t="shared" ca="1" si="117"/>
        <v>5.5568921319963085</v>
      </c>
      <c r="AN204" s="185">
        <f t="shared" ca="1" si="117"/>
        <v>6.1369060623018177</v>
      </c>
      <c r="AO204" s="185">
        <f t="shared" ca="1" si="117"/>
        <v>7.2505904061117752</v>
      </c>
      <c r="AP204" s="185">
        <f t="shared" ca="1" si="117"/>
        <v>8.3708952523218905</v>
      </c>
    </row>
    <row r="205" spans="1:42">
      <c r="A205" s="57" t="str">
        <f>'[4]TS BYDem'!A138</f>
        <v/>
      </c>
      <c r="B205" s="185" t="s">
        <v>288</v>
      </c>
      <c r="C205" s="185" t="s">
        <v>137</v>
      </c>
      <c r="D205" s="186" t="str">
        <f>'[4]TS BYDem'!D138</f>
        <v>IFBF</v>
      </c>
      <c r="E205" s="185" t="s">
        <v>137</v>
      </c>
      <c r="F205" s="185" t="s">
        <v>137</v>
      </c>
      <c r="G205" s="185" t="s">
        <v>137</v>
      </c>
      <c r="H205" s="185" t="s">
        <v>137</v>
      </c>
      <c r="I205" s="185">
        <v>0</v>
      </c>
      <c r="J205" s="185">
        <f>INDEX('[4]TS BYDem'!$J$10:$J$203,MATCH(D205,'[4]TS BYDem'!$D$10:$D$203,0))</f>
        <v>0.51090613220650749</v>
      </c>
      <c r="K205" s="185">
        <f t="shared" ca="1" si="114"/>
        <v>0.52970267214724498</v>
      </c>
      <c r="L205" s="185">
        <f t="shared" ca="1" si="114"/>
        <v>0.54383949156096723</v>
      </c>
      <c r="M205" s="192">
        <f t="shared" si="115"/>
        <v>0.47846400000000006</v>
      </c>
      <c r="N205" s="192">
        <f t="shared" si="116"/>
        <v>0.47846400000000006</v>
      </c>
      <c r="O205" s="192">
        <f>INDEX('[4]TS BYDem'!$O$10:$O$203,MATCH(D205,'[4]TS BYDem'!$D$10:$D$203,0))</f>
        <v>0.47846400000000006</v>
      </c>
      <c r="P205" s="185">
        <f t="shared" ca="1" si="114"/>
        <v>0.485266783784567</v>
      </c>
      <c r="Q205" s="185">
        <f t="shared" ca="1" si="114"/>
        <v>0.48370011007331143</v>
      </c>
      <c r="R205" s="185">
        <f t="shared" ca="1" si="114"/>
        <v>0.46120748189431188</v>
      </c>
      <c r="S205" s="185">
        <f t="shared" ca="1" si="114"/>
        <v>0.48395571770671691</v>
      </c>
      <c r="T205" s="185">
        <f t="shared" ca="1" si="114"/>
        <v>0.49366985248527312</v>
      </c>
      <c r="U205" s="185">
        <f t="shared" ca="1" si="114"/>
        <v>0.50241091543553851</v>
      </c>
      <c r="V205" s="185">
        <f t="shared" ca="1" si="114"/>
        <v>0.51150909810307699</v>
      </c>
      <c r="W205" s="185">
        <f t="shared" ca="1" si="114"/>
        <v>0.52071552288276379</v>
      </c>
      <c r="X205" s="185">
        <f t="shared" ca="1" si="114"/>
        <v>0.53304437824546513</v>
      </c>
      <c r="Y205" s="185">
        <f t="shared" ca="1" si="114"/>
        <v>0.54505896398917419</v>
      </c>
      <c r="Z205" s="185">
        <f t="shared" ca="1" si="114"/>
        <v>0.55768626629488449</v>
      </c>
      <c r="AA205" s="185">
        <f t="shared" ca="1" si="117"/>
        <v>0.57017166577284195</v>
      </c>
      <c r="AB205" s="185">
        <f t="shared" ca="1" si="117"/>
        <v>0.58107544722087667</v>
      </c>
      <c r="AC205" s="185">
        <f t="shared" ca="1" si="117"/>
        <v>0.59445456181784639</v>
      </c>
      <c r="AD205" s="185">
        <f t="shared" ca="1" si="117"/>
        <v>0.60800857978439693</v>
      </c>
      <c r="AE205" s="185">
        <f t="shared" ca="1" si="117"/>
        <v>0.62096396232936646</v>
      </c>
      <c r="AF205" s="185">
        <f t="shared" ca="1" si="117"/>
        <v>0.63353751352651666</v>
      </c>
      <c r="AG205" s="185">
        <f t="shared" ca="1" si="117"/>
        <v>0.64827895630786414</v>
      </c>
      <c r="AH205" s="185">
        <f t="shared" ca="1" si="117"/>
        <v>0.66187591388699074</v>
      </c>
      <c r="AI205" s="185">
        <f t="shared" ca="1" si="117"/>
        <v>0.67575911227842189</v>
      </c>
      <c r="AJ205" s="185">
        <f t="shared" ca="1" si="117"/>
        <v>0.68896722953763512</v>
      </c>
      <c r="AK205" s="185">
        <f t="shared" ca="1" si="117"/>
        <v>0.70249050769732169</v>
      </c>
      <c r="AL205" s="185">
        <f t="shared" ca="1" si="117"/>
        <v>0.71665731658452914</v>
      </c>
      <c r="AM205" s="185">
        <f t="shared" ca="1" si="117"/>
        <v>0.79384173314232953</v>
      </c>
      <c r="AN205" s="185">
        <f t="shared" ca="1" si="117"/>
        <v>0.87670086604311659</v>
      </c>
      <c r="AO205" s="185">
        <f t="shared" ca="1" si="117"/>
        <v>1.0357986294445389</v>
      </c>
      <c r="AP205" s="185">
        <f t="shared" ca="1" si="117"/>
        <v>1.1958421789031268</v>
      </c>
    </row>
    <row r="206" spans="1:42">
      <c r="A206" s="57" t="str">
        <f>'[4]TS BYDem'!A139</f>
        <v/>
      </c>
      <c r="B206" s="185" t="s">
        <v>288</v>
      </c>
      <c r="C206" s="185" t="s">
        <v>137</v>
      </c>
      <c r="D206" s="186" t="str">
        <f>'[4]TS BYDem'!D139</f>
        <v>IFBO</v>
      </c>
      <c r="E206" s="185" t="s">
        <v>137</v>
      </c>
      <c r="F206" s="185" t="s">
        <v>137</v>
      </c>
      <c r="G206" s="185" t="s">
        <v>137</v>
      </c>
      <c r="H206" s="185" t="s">
        <v>137</v>
      </c>
      <c r="I206" s="185">
        <v>0</v>
      </c>
      <c r="J206" s="185">
        <f>INDEX('[4]TS BYDem'!$J$10:$J$203,MATCH(D206,'[4]TS BYDem'!$D$10:$D$203,0))</f>
        <v>2.6822571940841642</v>
      </c>
      <c r="K206" s="185">
        <f t="shared" ca="1" si="114"/>
        <v>2.7809390287730356</v>
      </c>
      <c r="L206" s="185">
        <f t="shared" ca="1" si="114"/>
        <v>2.8551573306950773</v>
      </c>
      <c r="M206" s="192">
        <f t="shared" si="115"/>
        <v>2.5119360000000004</v>
      </c>
      <c r="N206" s="192">
        <f t="shared" si="116"/>
        <v>2.5119360000000004</v>
      </c>
      <c r="O206" s="192">
        <f>INDEX('[4]TS BYDem'!$O$10:$O$203,MATCH(D206,'[4]TS BYDem'!$D$10:$D$203,0))</f>
        <v>2.5119360000000004</v>
      </c>
      <c r="P206" s="185">
        <f t="shared" ca="1" si="114"/>
        <v>2.547650614868977</v>
      </c>
      <c r="Q206" s="185">
        <f t="shared" ca="1" si="114"/>
        <v>2.5394255778848853</v>
      </c>
      <c r="R206" s="185">
        <f t="shared" ca="1" si="114"/>
        <v>2.4213392799451379</v>
      </c>
      <c r="S206" s="185">
        <f t="shared" ca="1" si="114"/>
        <v>2.5407675179602642</v>
      </c>
      <c r="T206" s="185">
        <f t="shared" ca="1" si="114"/>
        <v>2.5917667255476844</v>
      </c>
      <c r="U206" s="185">
        <f t="shared" ca="1" si="114"/>
        <v>2.6376573060365778</v>
      </c>
      <c r="V206" s="185">
        <f t="shared" ca="1" si="114"/>
        <v>2.6854227650411548</v>
      </c>
      <c r="W206" s="185">
        <f t="shared" ca="1" si="114"/>
        <v>2.7337564951345108</v>
      </c>
      <c r="X206" s="185">
        <f t="shared" ca="1" si="114"/>
        <v>2.7984829857886928</v>
      </c>
      <c r="Y206" s="185">
        <f t="shared" ca="1" si="114"/>
        <v>2.8615595609431654</v>
      </c>
      <c r="Z206" s="185">
        <f t="shared" ca="1" si="114"/>
        <v>2.9278528980481444</v>
      </c>
      <c r="AA206" s="185">
        <f t="shared" ca="1" si="117"/>
        <v>2.993401245307421</v>
      </c>
      <c r="AB206" s="185">
        <f t="shared" ca="1" si="117"/>
        <v>3.0506460979096035</v>
      </c>
      <c r="AC206" s="185">
        <f t="shared" ca="1" si="117"/>
        <v>3.1208864495436943</v>
      </c>
      <c r="AD206" s="185">
        <f t="shared" ca="1" si="117"/>
        <v>3.192045043868085</v>
      </c>
      <c r="AE206" s="185">
        <f t="shared" ca="1" si="117"/>
        <v>3.2600608022291753</v>
      </c>
      <c r="AF206" s="185">
        <f t="shared" ca="1" si="117"/>
        <v>3.3260719460142134</v>
      </c>
      <c r="AG206" s="185">
        <f t="shared" ca="1" si="117"/>
        <v>3.4034645206162875</v>
      </c>
      <c r="AH206" s="185">
        <f t="shared" ca="1" si="117"/>
        <v>3.4748485479067019</v>
      </c>
      <c r="AI206" s="185">
        <f t="shared" ca="1" si="117"/>
        <v>3.5477353394617155</v>
      </c>
      <c r="AJ206" s="185">
        <f t="shared" ca="1" si="117"/>
        <v>3.6170779550725851</v>
      </c>
      <c r="AK206" s="185">
        <f t="shared" ca="1" si="117"/>
        <v>3.6880751654109396</v>
      </c>
      <c r="AL206" s="185">
        <f t="shared" ca="1" si="117"/>
        <v>3.762450912068779</v>
      </c>
      <c r="AM206" s="185">
        <f t="shared" ca="1" si="117"/>
        <v>4.1676690989972309</v>
      </c>
      <c r="AN206" s="185">
        <f t="shared" ca="1" si="117"/>
        <v>4.602679546726363</v>
      </c>
      <c r="AO206" s="185">
        <f t="shared" ca="1" si="117"/>
        <v>5.4379428045838312</v>
      </c>
      <c r="AP206" s="185">
        <f t="shared" ca="1" si="117"/>
        <v>6.2781714392414179</v>
      </c>
    </row>
    <row r="207" spans="1:42">
      <c r="A207" s="57" t="str">
        <f>'[4]TS BYDem'!A140</f>
        <v/>
      </c>
      <c r="B207" s="185" t="s">
        <v>288</v>
      </c>
      <c r="C207" s="185" t="s">
        <v>137</v>
      </c>
      <c r="D207" s="186" t="str">
        <f>'[4]TS BYDem'!D140</f>
        <v>IFBE</v>
      </c>
      <c r="E207" s="185" t="s">
        <v>137</v>
      </c>
      <c r="F207" s="185" t="s">
        <v>137</v>
      </c>
      <c r="G207" s="185" t="s">
        <v>137</v>
      </c>
      <c r="H207" s="185" t="s">
        <v>137</v>
      </c>
      <c r="I207" s="185">
        <v>0</v>
      </c>
      <c r="J207" s="185">
        <f>INDEX('[4]TS BYDem'!$J$10:$J$203,MATCH(D207,'[4]TS BYDem'!$D$10:$D$203,0))</f>
        <v>0</v>
      </c>
      <c r="K207" s="185">
        <f t="shared" ca="1" si="114"/>
        <v>0</v>
      </c>
      <c r="L207" s="185">
        <f t="shared" ca="1" si="114"/>
        <v>0</v>
      </c>
      <c r="M207" s="192">
        <f t="shared" si="115"/>
        <v>0</v>
      </c>
      <c r="N207" s="192">
        <f t="shared" si="116"/>
        <v>0</v>
      </c>
      <c r="O207" s="192">
        <f>INDEX('[4]TS BYDem'!$O$10:$O$203,MATCH(D207,'[4]TS BYDem'!$D$10:$D$203,0))</f>
        <v>0</v>
      </c>
      <c r="P207" s="185">
        <f t="shared" ca="1" si="114"/>
        <v>0</v>
      </c>
      <c r="Q207" s="185">
        <f t="shared" ca="1" si="114"/>
        <v>0</v>
      </c>
      <c r="R207" s="185">
        <f t="shared" ca="1" si="114"/>
        <v>0</v>
      </c>
      <c r="S207" s="185">
        <f t="shared" ca="1" si="114"/>
        <v>0</v>
      </c>
      <c r="T207" s="185">
        <f t="shared" ca="1" si="114"/>
        <v>0</v>
      </c>
      <c r="U207" s="185">
        <f t="shared" ca="1" si="114"/>
        <v>0</v>
      </c>
      <c r="V207" s="185">
        <f t="shared" ca="1" si="114"/>
        <v>0</v>
      </c>
      <c r="W207" s="185">
        <f t="shared" ca="1" si="114"/>
        <v>0</v>
      </c>
      <c r="X207" s="185">
        <f t="shared" ca="1" si="114"/>
        <v>0</v>
      </c>
      <c r="Y207" s="185">
        <f t="shared" ca="1" si="114"/>
        <v>0</v>
      </c>
      <c r="Z207" s="185">
        <f t="shared" ca="1" si="114"/>
        <v>0</v>
      </c>
      <c r="AA207" s="185">
        <f t="shared" ca="1" si="117"/>
        <v>0</v>
      </c>
      <c r="AB207" s="185">
        <f t="shared" ca="1" si="117"/>
        <v>0</v>
      </c>
      <c r="AC207" s="185">
        <f t="shared" ca="1" si="117"/>
        <v>0</v>
      </c>
      <c r="AD207" s="185">
        <f t="shared" ca="1" si="117"/>
        <v>0</v>
      </c>
      <c r="AE207" s="185">
        <f t="shared" ca="1" si="117"/>
        <v>0</v>
      </c>
      <c r="AF207" s="185">
        <f t="shared" ca="1" si="117"/>
        <v>0</v>
      </c>
      <c r="AG207" s="185">
        <f t="shared" ca="1" si="117"/>
        <v>0</v>
      </c>
      <c r="AH207" s="185">
        <f t="shared" ca="1" si="117"/>
        <v>0</v>
      </c>
      <c r="AI207" s="185">
        <f t="shared" ca="1" si="117"/>
        <v>0</v>
      </c>
      <c r="AJ207" s="185">
        <f t="shared" ca="1" si="117"/>
        <v>0</v>
      </c>
      <c r="AK207" s="185">
        <f t="shared" ca="1" si="117"/>
        <v>0</v>
      </c>
      <c r="AL207" s="185">
        <f t="shared" ca="1" si="117"/>
        <v>0</v>
      </c>
      <c r="AM207" s="185">
        <f t="shared" ca="1" si="117"/>
        <v>0</v>
      </c>
      <c r="AN207" s="185">
        <f t="shared" ca="1" si="117"/>
        <v>0</v>
      </c>
      <c r="AO207" s="185">
        <f t="shared" ca="1" si="117"/>
        <v>0</v>
      </c>
      <c r="AP207" s="185">
        <f t="shared" ca="1" si="117"/>
        <v>0</v>
      </c>
    </row>
    <row r="208" spans="1:42">
      <c r="A208" s="57" t="str">
        <f>'[4]TS BYDem'!A141</f>
        <v>*</v>
      </c>
      <c r="B208" s="185" t="s">
        <v>288</v>
      </c>
      <c r="C208" s="185" t="s">
        <v>137</v>
      </c>
      <c r="D208" s="186" t="str">
        <f>'[4]TS BYDem'!D141</f>
        <v xml:space="preserve"> </v>
      </c>
      <c r="E208" s="185" t="s">
        <v>137</v>
      </c>
      <c r="F208" s="185" t="s">
        <v>137</v>
      </c>
      <c r="G208" s="185" t="s">
        <v>137</v>
      </c>
      <c r="H208" s="185" t="s">
        <v>137</v>
      </c>
      <c r="I208" s="185">
        <v>0</v>
      </c>
      <c r="J208" s="185" t="str">
        <f>INDEX('[4]TS BYDem'!$J$10:$J$203,MATCH(D208,'[4]TS BYDem'!$D$10:$D$203,0))</f>
        <v/>
      </c>
      <c r="K208" s="185" t="e">
        <f t="shared" ca="1" si="114"/>
        <v>#VALUE!</v>
      </c>
      <c r="L208" s="185" t="e">
        <f t="shared" ca="1" si="114"/>
        <v>#VALUE!</v>
      </c>
      <c r="M208" s="185" t="e">
        <f t="shared" ca="1" si="114"/>
        <v>#VALUE!</v>
      </c>
      <c r="N208" s="185" t="e">
        <f t="shared" ca="1" si="114"/>
        <v>#VALUE!</v>
      </c>
      <c r="O208" s="185" t="e">
        <f t="shared" ca="1" si="114"/>
        <v>#VALUE!</v>
      </c>
      <c r="P208" s="185" t="e">
        <f t="shared" ca="1" si="114"/>
        <v>#VALUE!</v>
      </c>
      <c r="Q208" s="185" t="e">
        <f t="shared" ca="1" si="114"/>
        <v>#VALUE!</v>
      </c>
      <c r="R208" s="185" t="e">
        <f t="shared" ca="1" si="114"/>
        <v>#VALUE!</v>
      </c>
      <c r="S208" s="185" t="e">
        <f t="shared" ca="1" si="114"/>
        <v>#VALUE!</v>
      </c>
      <c r="T208" s="185" t="e">
        <f t="shared" ca="1" si="114"/>
        <v>#VALUE!</v>
      </c>
      <c r="U208" s="185" t="e">
        <f t="shared" ca="1" si="114"/>
        <v>#VALUE!</v>
      </c>
      <c r="V208" s="185" t="e">
        <f t="shared" ca="1" si="114"/>
        <v>#VALUE!</v>
      </c>
      <c r="W208" s="185" t="e">
        <f t="shared" ca="1" si="114"/>
        <v>#VALUE!</v>
      </c>
      <c r="X208" s="185" t="e">
        <f t="shared" ca="1" si="114"/>
        <v>#VALUE!</v>
      </c>
      <c r="Y208" s="185" t="e">
        <f t="shared" ca="1" si="114"/>
        <v>#VALUE!</v>
      </c>
      <c r="Z208" s="185" t="e">
        <f t="shared" ca="1" si="114"/>
        <v>#VALUE!</v>
      </c>
      <c r="AA208" s="185" t="e">
        <f t="shared" ca="1" si="117"/>
        <v>#VALUE!</v>
      </c>
      <c r="AB208" s="185" t="e">
        <f t="shared" ca="1" si="117"/>
        <v>#VALUE!</v>
      </c>
      <c r="AC208" s="185" t="e">
        <f t="shared" ca="1" si="117"/>
        <v>#VALUE!</v>
      </c>
      <c r="AD208" s="185" t="e">
        <f t="shared" ca="1" si="117"/>
        <v>#VALUE!</v>
      </c>
      <c r="AE208" s="185" t="e">
        <f t="shared" ca="1" si="117"/>
        <v>#VALUE!</v>
      </c>
      <c r="AF208" s="185" t="e">
        <f t="shared" ca="1" si="117"/>
        <v>#VALUE!</v>
      </c>
      <c r="AG208" s="185" t="e">
        <f t="shared" ca="1" si="117"/>
        <v>#VALUE!</v>
      </c>
      <c r="AH208" s="185" t="e">
        <f t="shared" ca="1" si="117"/>
        <v>#VALUE!</v>
      </c>
      <c r="AI208" s="185" t="e">
        <f t="shared" ca="1" si="117"/>
        <v>#VALUE!</v>
      </c>
      <c r="AJ208" s="185" t="e">
        <f t="shared" ca="1" si="117"/>
        <v>#VALUE!</v>
      </c>
      <c r="AK208" s="185" t="e">
        <f t="shared" ca="1" si="117"/>
        <v>#VALUE!</v>
      </c>
      <c r="AL208" s="185" t="e">
        <f t="shared" ca="1" si="117"/>
        <v>#VALUE!</v>
      </c>
      <c r="AM208" s="185" t="e">
        <f t="shared" ca="1" si="117"/>
        <v>#VALUE!</v>
      </c>
      <c r="AN208" s="185" t="e">
        <f t="shared" ca="1" si="117"/>
        <v>#VALUE!</v>
      </c>
      <c r="AO208" s="185" t="e">
        <f t="shared" ca="1" si="117"/>
        <v>#VALUE!</v>
      </c>
      <c r="AP208" s="185" t="e">
        <f t="shared" ca="1" si="117"/>
        <v>#VALUE!</v>
      </c>
    </row>
    <row r="209" spans="1:42">
      <c r="A209" s="57" t="str">
        <f>'[4]TS BYDem'!A142</f>
        <v/>
      </c>
      <c r="B209" s="185" t="s">
        <v>288</v>
      </c>
      <c r="C209" s="185" t="s">
        <v>137</v>
      </c>
      <c r="D209" s="186" t="str">
        <f>'[4]TS BYDem'!D142</f>
        <v>IFBS</v>
      </c>
      <c r="E209" s="185" t="s">
        <v>137</v>
      </c>
      <c r="F209" s="185" t="s">
        <v>137</v>
      </c>
      <c r="G209" s="185" t="s">
        <v>137</v>
      </c>
      <c r="H209" s="185" t="s">
        <v>137</v>
      </c>
      <c r="I209" s="185">
        <v>0</v>
      </c>
      <c r="J209" s="185">
        <f>INDEX('[4]TS BYDem'!$J$10:$J$203,MATCH(D209,'[4]TS BYDem'!$D$10:$D$203,0))</f>
        <v>20.421862032418336</v>
      </c>
      <c r="K209" s="185">
        <f t="shared" ca="1" si="114"/>
        <v>21.173194461525735</v>
      </c>
      <c r="L209" s="185">
        <f t="shared" ca="1" si="114"/>
        <v>21.738269252069756</v>
      </c>
      <c r="M209" s="192">
        <f t="shared" ref="M209" si="118">O209</f>
        <v>13.394630400000002</v>
      </c>
      <c r="N209" s="192">
        <f t="shared" ref="N209" si="119">O209</f>
        <v>13.394630400000002</v>
      </c>
      <c r="O209" s="192">
        <f>INDEX('[4]TS BYDem'!$O$10:$O$203,MATCH(D209,'[4]TS BYDem'!$D$10:$D$203,0))</f>
        <v>13.394630400000002</v>
      </c>
      <c r="P209" s="185">
        <f t="shared" ca="1" si="114"/>
        <v>13.5850747688248</v>
      </c>
      <c r="Q209" s="185">
        <f t="shared" ca="1" si="114"/>
        <v>13.541215637689199</v>
      </c>
      <c r="R209" s="185">
        <f t="shared" ca="1" si="114"/>
        <v>12.911533067668625</v>
      </c>
      <c r="S209" s="185">
        <f t="shared" ca="1" si="114"/>
        <v>13.54837138979779</v>
      </c>
      <c r="T209" s="185">
        <f t="shared" ca="1" si="114"/>
        <v>13.820319216623938</v>
      </c>
      <c r="U209" s="185">
        <f t="shared" ca="1" si="114"/>
        <v>14.065025835140565</v>
      </c>
      <c r="V209" s="185">
        <f t="shared" ca="1" si="114"/>
        <v>14.319730043071287</v>
      </c>
      <c r="W209" s="185">
        <f t="shared" ca="1" si="114"/>
        <v>14.577464495881335</v>
      </c>
      <c r="X209" s="185">
        <f t="shared" ca="1" si="114"/>
        <v>14.922611593339958</v>
      </c>
      <c r="Y209" s="185">
        <f t="shared" ca="1" si="114"/>
        <v>15.25896069263707</v>
      </c>
      <c r="Z209" s="185">
        <f t="shared" ca="1" si="114"/>
        <v>15.61246283142715</v>
      </c>
      <c r="AA209" s="185">
        <f t="shared" ca="1" si="117"/>
        <v>15.961992391443353</v>
      </c>
      <c r="AB209" s="185">
        <f t="shared" ca="1" si="117"/>
        <v>16.267244453163361</v>
      </c>
      <c r="AC209" s="185">
        <f t="shared" ca="1" si="117"/>
        <v>16.6417936253177</v>
      </c>
      <c r="AD209" s="185">
        <f t="shared" ca="1" si="117"/>
        <v>17.021239228533208</v>
      </c>
      <c r="AE209" s="185">
        <f t="shared" ca="1" si="117"/>
        <v>17.383925994685896</v>
      </c>
      <c r="AF209" s="185">
        <f t="shared" ca="1" si="117"/>
        <v>17.735923367740721</v>
      </c>
      <c r="AG209" s="185">
        <f t="shared" ca="1" si="117"/>
        <v>18.14861100488562</v>
      </c>
      <c r="AH209" s="185">
        <f t="shared" ca="1" si="117"/>
        <v>18.529258705312152</v>
      </c>
      <c r="AI209" s="185">
        <f t="shared" ca="1" si="117"/>
        <v>18.917919735657371</v>
      </c>
      <c r="AJ209" s="185">
        <f t="shared" ca="1" si="117"/>
        <v>19.287681826362256</v>
      </c>
      <c r="AK209" s="185">
        <f t="shared" ca="1" si="117"/>
        <v>19.666266866710941</v>
      </c>
      <c r="AL209" s="185">
        <f t="shared" ca="1" si="117"/>
        <v>20.062867591094761</v>
      </c>
      <c r="AM209" s="185">
        <f t="shared" ca="1" si="117"/>
        <v>22.223650288291157</v>
      </c>
      <c r="AN209" s="185">
        <f t="shared" ca="1" si="117"/>
        <v>24.543297033857225</v>
      </c>
      <c r="AO209" s="185">
        <f t="shared" ca="1" si="117"/>
        <v>28.997249135224731</v>
      </c>
      <c r="AP209" s="185">
        <f t="shared" ca="1" si="117"/>
        <v>33.477678577987206</v>
      </c>
    </row>
    <row r="210" spans="1:42">
      <c r="A210" s="57" t="str">
        <f>'[4]TS BYDem'!A143</f>
        <v>*</v>
      </c>
      <c r="B210" s="185" t="s">
        <v>288</v>
      </c>
      <c r="C210" s="185" t="s">
        <v>137</v>
      </c>
      <c r="D210" s="186" t="str">
        <f>'[4]TS BYDem'!D143</f>
        <v>IFBS</v>
      </c>
      <c r="E210" s="185" t="s">
        <v>137</v>
      </c>
      <c r="F210" s="185" t="s">
        <v>137</v>
      </c>
      <c r="G210" s="185" t="s">
        <v>137</v>
      </c>
      <c r="H210" s="185" t="s">
        <v>137</v>
      </c>
      <c r="I210" s="185">
        <v>0</v>
      </c>
      <c r="J210" s="185">
        <f>INDEX('[4]TS BYDem'!$J$10:$J$203,MATCH(D210,'[4]TS BYDem'!$D$10:$D$203,0))</f>
        <v>20.421862032418336</v>
      </c>
      <c r="K210" s="185">
        <f t="shared" ca="1" si="114"/>
        <v>21.173194461525735</v>
      </c>
      <c r="L210" s="185">
        <f t="shared" ca="1" si="114"/>
        <v>21.738269252069756</v>
      </c>
      <c r="M210" s="185">
        <f t="shared" ca="1" si="114"/>
        <v>22.004135186130068</v>
      </c>
      <c r="N210" s="185">
        <f t="shared" ca="1" si="114"/>
        <v>22.459748672139359</v>
      </c>
      <c r="O210" s="185">
        <f t="shared" ca="1" si="114"/>
        <v>22.710698035641833</v>
      </c>
      <c r="P210" s="185">
        <f t="shared" ca="1" si="114"/>
        <v>23.033597915952704</v>
      </c>
      <c r="Q210" s="185">
        <f t="shared" ca="1" si="114"/>
        <v>22.959234424495243</v>
      </c>
      <c r="R210" s="185">
        <f t="shared" ca="1" si="114"/>
        <v>21.891602822951079</v>
      </c>
      <c r="S210" s="185">
        <f t="shared" ca="1" si="114"/>
        <v>22.971367056789159</v>
      </c>
      <c r="T210" s="185">
        <f t="shared" ca="1" si="114"/>
        <v>23.432456671960452</v>
      </c>
      <c r="U210" s="185">
        <f t="shared" ca="1" si="114"/>
        <v>23.847358610609994</v>
      </c>
      <c r="V210" s="185">
        <f t="shared" ca="1" si="114"/>
        <v>24.279211538386331</v>
      </c>
      <c r="W210" s="185">
        <f t="shared" ca="1" si="114"/>
        <v>24.716202269474394</v>
      </c>
      <c r="X210" s="185">
        <f t="shared" ca="1" si="114"/>
        <v>25.301401806466547</v>
      </c>
      <c r="Y210" s="185">
        <f t="shared" ca="1" si="114"/>
        <v>25.871684270452771</v>
      </c>
      <c r="Z210" s="185">
        <f t="shared" ca="1" si="114"/>
        <v>26.471049843766021</v>
      </c>
      <c r="AA210" s="185">
        <f t="shared" ca="1" si="117"/>
        <v>27.063679879459933</v>
      </c>
      <c r="AB210" s="185">
        <f t="shared" ca="1" si="117"/>
        <v>27.581237078983722</v>
      </c>
      <c r="AC210" s="185">
        <f t="shared" ca="1" si="117"/>
        <v>28.216288057941441</v>
      </c>
      <c r="AD210" s="185">
        <f t="shared" ca="1" si="117"/>
        <v>28.859640973120001</v>
      </c>
      <c r="AE210" s="185">
        <f t="shared" ca="1" si="117"/>
        <v>29.474579152199365</v>
      </c>
      <c r="AF210" s="185">
        <f t="shared" ca="1" si="117"/>
        <v>30.07139338372809</v>
      </c>
      <c r="AG210" s="185">
        <f t="shared" ca="1" si="117"/>
        <v>30.771108421049338</v>
      </c>
      <c r="AH210" s="185">
        <f t="shared" ca="1" si="117"/>
        <v>31.416499501220418</v>
      </c>
      <c r="AI210" s="185">
        <f t="shared" ca="1" si="117"/>
        <v>32.075477243405203</v>
      </c>
      <c r="AJ210" s="185">
        <f t="shared" ca="1" si="117"/>
        <v>32.702411689243014</v>
      </c>
      <c r="AK210" s="185">
        <f t="shared" ca="1" si="117"/>
        <v>33.344305513515337</v>
      </c>
      <c r="AL210" s="185">
        <f t="shared" ca="1" si="117"/>
        <v>34.016745067517348</v>
      </c>
      <c r="AM210" s="185">
        <f t="shared" ca="1" si="117"/>
        <v>37.680368616000408</v>
      </c>
      <c r="AN210" s="185">
        <f t="shared" ca="1" si="117"/>
        <v>41.613347370525076</v>
      </c>
      <c r="AO210" s="185">
        <f t="shared" ca="1" si="117"/>
        <v>49.165057139192513</v>
      </c>
      <c r="AP210" s="185">
        <f t="shared" ca="1" si="117"/>
        <v>56.761659442200262</v>
      </c>
    </row>
    <row r="211" spans="1:42">
      <c r="A211" s="57" t="str">
        <f>'[4]TS BYDem'!A144</f>
        <v>*</v>
      </c>
      <c r="B211" s="185" t="s">
        <v>288</v>
      </c>
      <c r="C211" s="185" t="s">
        <v>137</v>
      </c>
      <c r="D211" s="186" t="str">
        <f>'[4]TS BYDem'!D144</f>
        <v>IFBS</v>
      </c>
      <c r="E211" s="185" t="s">
        <v>137</v>
      </c>
      <c r="F211" s="185" t="s">
        <v>137</v>
      </c>
      <c r="G211" s="185" t="s">
        <v>137</v>
      </c>
      <c r="H211" s="185" t="s">
        <v>137</v>
      </c>
      <c r="I211" s="185">
        <v>0</v>
      </c>
      <c r="J211" s="185">
        <f>INDEX('[4]TS BYDem'!$J$10:$J$203,MATCH(D211,'[4]TS BYDem'!$D$10:$D$203,0))</f>
        <v>20.421862032418336</v>
      </c>
      <c r="K211" s="185">
        <f t="shared" ca="1" si="114"/>
        <v>21.173194461525735</v>
      </c>
      <c r="L211" s="185">
        <f t="shared" ca="1" si="114"/>
        <v>21.738269252069756</v>
      </c>
      <c r="M211" s="185">
        <f t="shared" ca="1" si="114"/>
        <v>22.004135186130068</v>
      </c>
      <c r="N211" s="185">
        <f t="shared" ca="1" si="114"/>
        <v>22.459748672139359</v>
      </c>
      <c r="O211" s="185">
        <f t="shared" ca="1" si="114"/>
        <v>22.710698035641833</v>
      </c>
      <c r="P211" s="185">
        <f t="shared" ca="1" si="114"/>
        <v>23.033597915952704</v>
      </c>
      <c r="Q211" s="185">
        <f t="shared" ca="1" si="114"/>
        <v>22.959234424495243</v>
      </c>
      <c r="R211" s="185">
        <f t="shared" ca="1" si="114"/>
        <v>21.891602822951079</v>
      </c>
      <c r="S211" s="185">
        <f t="shared" ca="1" si="114"/>
        <v>22.971367056789159</v>
      </c>
      <c r="T211" s="185">
        <f t="shared" ca="1" si="114"/>
        <v>23.432456671960452</v>
      </c>
      <c r="U211" s="185">
        <f t="shared" ca="1" si="114"/>
        <v>23.847358610609994</v>
      </c>
      <c r="V211" s="185">
        <f t="shared" ca="1" si="114"/>
        <v>24.279211538386331</v>
      </c>
      <c r="W211" s="185">
        <f t="shared" ca="1" si="114"/>
        <v>24.716202269474394</v>
      </c>
      <c r="X211" s="185">
        <f t="shared" ca="1" si="114"/>
        <v>25.301401806466547</v>
      </c>
      <c r="Y211" s="185">
        <f t="shared" ca="1" si="114"/>
        <v>25.871684270452771</v>
      </c>
      <c r="Z211" s="185">
        <f t="shared" ca="1" si="114"/>
        <v>26.471049843766021</v>
      </c>
      <c r="AA211" s="185">
        <f t="shared" ca="1" si="117"/>
        <v>27.063679879459933</v>
      </c>
      <c r="AB211" s="185">
        <f t="shared" ca="1" si="117"/>
        <v>27.581237078983722</v>
      </c>
      <c r="AC211" s="185">
        <f t="shared" ca="1" si="117"/>
        <v>28.216288057941441</v>
      </c>
      <c r="AD211" s="185">
        <f t="shared" ca="1" si="117"/>
        <v>28.859640973120001</v>
      </c>
      <c r="AE211" s="185">
        <f t="shared" ca="1" si="117"/>
        <v>29.474579152199365</v>
      </c>
      <c r="AF211" s="185">
        <f t="shared" ca="1" si="117"/>
        <v>30.07139338372809</v>
      </c>
      <c r="AG211" s="185">
        <f t="shared" ca="1" si="117"/>
        <v>30.771108421049338</v>
      </c>
      <c r="AH211" s="185">
        <f t="shared" ca="1" si="117"/>
        <v>31.416499501220418</v>
      </c>
      <c r="AI211" s="185">
        <f t="shared" ca="1" si="117"/>
        <v>32.075477243405203</v>
      </c>
      <c r="AJ211" s="185">
        <f t="shared" ca="1" si="117"/>
        <v>32.702411689243014</v>
      </c>
      <c r="AK211" s="185">
        <f t="shared" ca="1" si="117"/>
        <v>33.344305513515337</v>
      </c>
      <c r="AL211" s="185">
        <f t="shared" ca="1" si="117"/>
        <v>34.016745067517348</v>
      </c>
      <c r="AM211" s="185">
        <f t="shared" ca="1" si="117"/>
        <v>37.680368616000408</v>
      </c>
      <c r="AN211" s="185">
        <f t="shared" ca="1" si="117"/>
        <v>41.613347370525076</v>
      </c>
      <c r="AO211" s="185">
        <f t="shared" ca="1" si="117"/>
        <v>49.165057139192513</v>
      </c>
      <c r="AP211" s="185">
        <f t="shared" ca="1" si="117"/>
        <v>56.761659442200262</v>
      </c>
    </row>
    <row r="212" spans="1:42">
      <c r="A212" s="57" t="str">
        <f>'[4]TS BYDem'!A145</f>
        <v>*</v>
      </c>
      <c r="B212" s="185" t="s">
        <v>288</v>
      </c>
      <c r="C212" s="185" t="s">
        <v>137</v>
      </c>
      <c r="D212" s="186" t="str">
        <f>'[4]TS BYDem'!D145</f>
        <v>IFBS</v>
      </c>
      <c r="E212" s="185" t="s">
        <v>137</v>
      </c>
      <c r="F212" s="185" t="s">
        <v>137</v>
      </c>
      <c r="G212" s="185" t="s">
        <v>137</v>
      </c>
      <c r="H212" s="185" t="s">
        <v>137</v>
      </c>
      <c r="I212" s="185">
        <v>0</v>
      </c>
      <c r="J212" s="185">
        <f>INDEX('[4]TS BYDem'!$J$10:$J$203,MATCH(D212,'[4]TS BYDem'!$D$10:$D$203,0))</f>
        <v>20.421862032418336</v>
      </c>
      <c r="K212" s="185">
        <f t="shared" ca="1" si="114"/>
        <v>21.173194461525735</v>
      </c>
      <c r="L212" s="185">
        <f t="shared" ca="1" si="114"/>
        <v>21.738269252069756</v>
      </c>
      <c r="M212" s="185">
        <f t="shared" ca="1" si="114"/>
        <v>22.004135186130068</v>
      </c>
      <c r="N212" s="185">
        <f t="shared" ca="1" si="114"/>
        <v>22.459748672139359</v>
      </c>
      <c r="O212" s="185">
        <f t="shared" ca="1" si="114"/>
        <v>22.710698035641833</v>
      </c>
      <c r="P212" s="185">
        <f t="shared" ca="1" si="114"/>
        <v>23.033597915952704</v>
      </c>
      <c r="Q212" s="185">
        <f t="shared" ca="1" si="114"/>
        <v>22.959234424495243</v>
      </c>
      <c r="R212" s="185">
        <f t="shared" ca="1" si="114"/>
        <v>21.891602822951079</v>
      </c>
      <c r="S212" s="185">
        <f t="shared" ca="1" si="114"/>
        <v>22.971367056789159</v>
      </c>
      <c r="T212" s="185">
        <f t="shared" ca="1" si="114"/>
        <v>23.432456671960452</v>
      </c>
      <c r="U212" s="185">
        <f t="shared" ca="1" si="114"/>
        <v>23.847358610609994</v>
      </c>
      <c r="V212" s="185">
        <f t="shared" ca="1" si="114"/>
        <v>24.279211538386331</v>
      </c>
      <c r="W212" s="185">
        <f t="shared" ca="1" si="114"/>
        <v>24.716202269474394</v>
      </c>
      <c r="X212" s="185">
        <f t="shared" ca="1" si="114"/>
        <v>25.301401806466547</v>
      </c>
      <c r="Y212" s="185">
        <f t="shared" ca="1" si="114"/>
        <v>25.871684270452771</v>
      </c>
      <c r="Z212" s="185">
        <f t="shared" ca="1" si="114"/>
        <v>26.471049843766021</v>
      </c>
      <c r="AA212" s="185">
        <f t="shared" ca="1" si="117"/>
        <v>27.063679879459933</v>
      </c>
      <c r="AB212" s="185">
        <f t="shared" ca="1" si="117"/>
        <v>27.581237078983722</v>
      </c>
      <c r="AC212" s="185">
        <f t="shared" ca="1" si="117"/>
        <v>28.216288057941441</v>
      </c>
      <c r="AD212" s="185">
        <f t="shared" ca="1" si="117"/>
        <v>28.859640973120001</v>
      </c>
      <c r="AE212" s="185">
        <f t="shared" ca="1" si="117"/>
        <v>29.474579152199365</v>
      </c>
      <c r="AF212" s="185">
        <f t="shared" ca="1" si="117"/>
        <v>30.07139338372809</v>
      </c>
      <c r="AG212" s="185">
        <f t="shared" ca="1" si="117"/>
        <v>30.771108421049338</v>
      </c>
      <c r="AH212" s="185">
        <f t="shared" ca="1" si="117"/>
        <v>31.416499501220418</v>
      </c>
      <c r="AI212" s="185">
        <f t="shared" ca="1" si="117"/>
        <v>32.075477243405203</v>
      </c>
      <c r="AJ212" s="185">
        <f t="shared" ca="1" si="117"/>
        <v>32.702411689243014</v>
      </c>
      <c r="AK212" s="185">
        <f t="shared" ca="1" si="117"/>
        <v>33.344305513515337</v>
      </c>
      <c r="AL212" s="185">
        <f t="shared" ca="1" si="117"/>
        <v>34.016745067517348</v>
      </c>
      <c r="AM212" s="185">
        <f t="shared" ca="1" si="117"/>
        <v>37.680368616000408</v>
      </c>
      <c r="AN212" s="185">
        <f t="shared" ca="1" si="117"/>
        <v>41.613347370525076</v>
      </c>
      <c r="AO212" s="185">
        <f t="shared" ca="1" si="117"/>
        <v>49.165057139192513</v>
      </c>
      <c r="AP212" s="185">
        <f t="shared" ca="1" si="117"/>
        <v>56.761659442200262</v>
      </c>
    </row>
    <row r="213" spans="1:42">
      <c r="A213" s="57" t="str">
        <f>'[4]TS BYDem'!A146</f>
        <v>*</v>
      </c>
      <c r="B213" s="185" t="s">
        <v>288</v>
      </c>
      <c r="C213" s="185" t="s">
        <v>137</v>
      </c>
      <c r="D213" s="186" t="str">
        <f>'[4]TS BYDem'!D146</f>
        <v>IFBS</v>
      </c>
      <c r="E213" s="185" t="s">
        <v>137</v>
      </c>
      <c r="F213" s="185" t="s">
        <v>137</v>
      </c>
      <c r="G213" s="185" t="s">
        <v>137</v>
      </c>
      <c r="H213" s="185" t="s">
        <v>137</v>
      </c>
      <c r="I213" s="185">
        <v>0</v>
      </c>
      <c r="J213" s="185">
        <f>INDEX('[4]TS BYDem'!$J$10:$J$203,MATCH(D213,'[4]TS BYDem'!$D$10:$D$203,0))</f>
        <v>20.421862032418336</v>
      </c>
      <c r="K213" s="185">
        <f t="shared" ca="1" si="114"/>
        <v>21.173194461525735</v>
      </c>
      <c r="L213" s="185">
        <f t="shared" ca="1" si="114"/>
        <v>21.738269252069756</v>
      </c>
      <c r="M213" s="185">
        <f t="shared" ca="1" si="114"/>
        <v>22.004135186130068</v>
      </c>
      <c r="N213" s="185">
        <f t="shared" ca="1" si="114"/>
        <v>22.459748672139359</v>
      </c>
      <c r="O213" s="185">
        <f t="shared" ca="1" si="114"/>
        <v>22.710698035641833</v>
      </c>
      <c r="P213" s="185">
        <f t="shared" ca="1" si="114"/>
        <v>23.033597915952704</v>
      </c>
      <c r="Q213" s="185">
        <f t="shared" ca="1" si="114"/>
        <v>22.959234424495243</v>
      </c>
      <c r="R213" s="185">
        <f t="shared" ca="1" si="114"/>
        <v>21.891602822951079</v>
      </c>
      <c r="S213" s="185">
        <f t="shared" ca="1" si="114"/>
        <v>22.971367056789159</v>
      </c>
      <c r="T213" s="185">
        <f t="shared" ca="1" si="114"/>
        <v>23.432456671960452</v>
      </c>
      <c r="U213" s="185">
        <f t="shared" ca="1" si="114"/>
        <v>23.847358610609994</v>
      </c>
      <c r="V213" s="185">
        <f t="shared" ca="1" si="114"/>
        <v>24.279211538386331</v>
      </c>
      <c r="W213" s="185">
        <f t="shared" ca="1" si="114"/>
        <v>24.716202269474394</v>
      </c>
      <c r="X213" s="185">
        <f t="shared" ca="1" si="114"/>
        <v>25.301401806466547</v>
      </c>
      <c r="Y213" s="185">
        <f t="shared" ca="1" si="114"/>
        <v>25.871684270452771</v>
      </c>
      <c r="Z213" s="185">
        <f t="shared" ca="1" si="114"/>
        <v>26.471049843766021</v>
      </c>
      <c r="AA213" s="185">
        <f t="shared" ca="1" si="117"/>
        <v>27.063679879459933</v>
      </c>
      <c r="AB213" s="185">
        <f t="shared" ca="1" si="117"/>
        <v>27.581237078983722</v>
      </c>
      <c r="AC213" s="185">
        <f t="shared" ca="1" si="117"/>
        <v>28.216288057941441</v>
      </c>
      <c r="AD213" s="185">
        <f t="shared" ca="1" si="117"/>
        <v>28.859640973120001</v>
      </c>
      <c r="AE213" s="185">
        <f t="shared" ca="1" si="117"/>
        <v>29.474579152199365</v>
      </c>
      <c r="AF213" s="185">
        <f t="shared" ca="1" si="117"/>
        <v>30.07139338372809</v>
      </c>
      <c r="AG213" s="185">
        <f t="shared" ca="1" si="117"/>
        <v>30.771108421049338</v>
      </c>
      <c r="AH213" s="185">
        <f t="shared" ca="1" si="117"/>
        <v>31.416499501220418</v>
      </c>
      <c r="AI213" s="185">
        <f t="shared" ca="1" si="117"/>
        <v>32.075477243405203</v>
      </c>
      <c r="AJ213" s="185">
        <f t="shared" ca="1" si="117"/>
        <v>32.702411689243014</v>
      </c>
      <c r="AK213" s="185">
        <f t="shared" ca="1" si="117"/>
        <v>33.344305513515337</v>
      </c>
      <c r="AL213" s="185">
        <f t="shared" ca="1" si="117"/>
        <v>34.016745067517348</v>
      </c>
      <c r="AM213" s="185">
        <f t="shared" ca="1" si="117"/>
        <v>37.680368616000408</v>
      </c>
      <c r="AN213" s="185">
        <f t="shared" ca="1" si="117"/>
        <v>41.613347370525076</v>
      </c>
      <c r="AO213" s="185">
        <f t="shared" ca="1" si="117"/>
        <v>49.165057139192513</v>
      </c>
      <c r="AP213" s="185">
        <f t="shared" ca="1" si="117"/>
        <v>56.761659442200262</v>
      </c>
    </row>
    <row r="214" spans="1:42">
      <c r="A214" s="57" t="str">
        <f>'[4]TS BYDem'!A147</f>
        <v>*</v>
      </c>
      <c r="B214" s="185" t="s">
        <v>288</v>
      </c>
      <c r="C214" s="185" t="s">
        <v>137</v>
      </c>
      <c r="D214" s="186" t="str">
        <f>'[4]TS BYDem'!D147</f>
        <v>IFBS</v>
      </c>
      <c r="E214" s="185" t="s">
        <v>137</v>
      </c>
      <c r="F214" s="185" t="s">
        <v>137</v>
      </c>
      <c r="G214" s="185" t="s">
        <v>137</v>
      </c>
      <c r="H214" s="185" t="s">
        <v>137</v>
      </c>
      <c r="I214" s="185">
        <v>0</v>
      </c>
      <c r="J214" s="185">
        <f>INDEX('[4]TS BYDem'!$J$10:$J$203,MATCH(D214,'[4]TS BYDem'!$D$10:$D$203,0))</f>
        <v>20.421862032418336</v>
      </c>
      <c r="K214" s="185">
        <f t="shared" ca="1" si="114"/>
        <v>21.173194461525735</v>
      </c>
      <c r="L214" s="185">
        <f t="shared" ca="1" si="114"/>
        <v>21.738269252069756</v>
      </c>
      <c r="M214" s="185">
        <f t="shared" ca="1" si="114"/>
        <v>22.004135186130068</v>
      </c>
      <c r="N214" s="185">
        <f t="shared" ca="1" si="114"/>
        <v>22.459748672139359</v>
      </c>
      <c r="O214" s="185">
        <f t="shared" ca="1" si="114"/>
        <v>22.710698035641833</v>
      </c>
      <c r="P214" s="185">
        <f t="shared" ca="1" si="114"/>
        <v>23.033597915952704</v>
      </c>
      <c r="Q214" s="185">
        <f t="shared" ca="1" si="114"/>
        <v>22.959234424495243</v>
      </c>
      <c r="R214" s="185">
        <f t="shared" ca="1" si="114"/>
        <v>21.891602822951079</v>
      </c>
      <c r="S214" s="185">
        <f t="shared" ca="1" si="114"/>
        <v>22.971367056789159</v>
      </c>
      <c r="T214" s="185">
        <f t="shared" ca="1" si="114"/>
        <v>23.432456671960452</v>
      </c>
      <c r="U214" s="185">
        <f t="shared" ca="1" si="114"/>
        <v>23.847358610609994</v>
      </c>
      <c r="V214" s="185">
        <f t="shared" ca="1" si="114"/>
        <v>24.279211538386331</v>
      </c>
      <c r="W214" s="185">
        <f t="shared" ca="1" si="114"/>
        <v>24.716202269474394</v>
      </c>
      <c r="X214" s="185">
        <f t="shared" ca="1" si="114"/>
        <v>25.301401806466547</v>
      </c>
      <c r="Y214" s="185">
        <f t="shared" ca="1" si="114"/>
        <v>25.871684270452771</v>
      </c>
      <c r="Z214" s="185">
        <f t="shared" ca="1" si="114"/>
        <v>26.471049843766021</v>
      </c>
      <c r="AA214" s="185">
        <f t="shared" ca="1" si="117"/>
        <v>27.063679879459933</v>
      </c>
      <c r="AB214" s="185">
        <f t="shared" ca="1" si="117"/>
        <v>27.581237078983722</v>
      </c>
      <c r="AC214" s="185">
        <f t="shared" ca="1" si="117"/>
        <v>28.216288057941441</v>
      </c>
      <c r="AD214" s="185">
        <f t="shared" ca="1" si="117"/>
        <v>28.859640973120001</v>
      </c>
      <c r="AE214" s="185">
        <f t="shared" ca="1" si="117"/>
        <v>29.474579152199365</v>
      </c>
      <c r="AF214" s="185">
        <f t="shared" ca="1" si="117"/>
        <v>30.07139338372809</v>
      </c>
      <c r="AG214" s="185">
        <f t="shared" ca="1" si="117"/>
        <v>30.771108421049338</v>
      </c>
      <c r="AH214" s="185">
        <f t="shared" ca="1" si="117"/>
        <v>31.416499501220418</v>
      </c>
      <c r="AI214" s="185">
        <f t="shared" ca="1" si="117"/>
        <v>32.075477243405203</v>
      </c>
      <c r="AJ214" s="185">
        <f t="shared" ca="1" si="117"/>
        <v>32.702411689243014</v>
      </c>
      <c r="AK214" s="185">
        <f t="shared" ca="1" si="117"/>
        <v>33.344305513515337</v>
      </c>
      <c r="AL214" s="185">
        <f t="shared" ca="1" si="117"/>
        <v>34.016745067517348</v>
      </c>
      <c r="AM214" s="185">
        <f t="shared" ca="1" si="117"/>
        <v>37.680368616000408</v>
      </c>
      <c r="AN214" s="185">
        <f t="shared" ca="1" si="117"/>
        <v>41.613347370525076</v>
      </c>
      <c r="AO214" s="185">
        <f t="shared" ca="1" si="117"/>
        <v>49.165057139192513</v>
      </c>
      <c r="AP214" s="185">
        <f t="shared" ref="AP214" ca="1" si="120">AP$198/AO$198*AO214</f>
        <v>56.761659442200262</v>
      </c>
    </row>
    <row r="215" spans="1:42">
      <c r="A215" s="57" t="str">
        <f>'[4]TS BYDem'!A148</f>
        <v>*</v>
      </c>
      <c r="B215" s="185" t="s">
        <v>288</v>
      </c>
      <c r="C215" s="185" t="s">
        <v>137</v>
      </c>
      <c r="D215" s="186" t="str">
        <f>'[4]TS BYDem'!D148</f>
        <v>IFBS</v>
      </c>
      <c r="E215" s="185" t="s">
        <v>137</v>
      </c>
      <c r="F215" s="185" t="s">
        <v>137</v>
      </c>
      <c r="G215" s="185" t="s">
        <v>137</v>
      </c>
      <c r="H215" s="185" t="s">
        <v>137</v>
      </c>
      <c r="I215" s="185">
        <v>0</v>
      </c>
      <c r="J215" s="185">
        <f>INDEX('[4]TS BYDem'!$J$10:$J$203,MATCH(D215,'[4]TS BYDem'!$D$10:$D$203,0))</f>
        <v>20.421862032418336</v>
      </c>
    </row>
    <row r="216" spans="1:42">
      <c r="A216" s="57" t="str">
        <f>'[4]TS BYDem'!A149</f>
        <v>*</v>
      </c>
      <c r="B216" s="185" t="s">
        <v>288</v>
      </c>
      <c r="C216" s="185" t="s">
        <v>137</v>
      </c>
      <c r="D216" s="186" t="str">
        <f>'[4]TS BYDem'!D149</f>
        <v>Useful Energy Service</v>
      </c>
      <c r="E216" s="185" t="s">
        <v>137</v>
      </c>
      <c r="F216" s="185" t="s">
        <v>137</v>
      </c>
      <c r="G216" s="185" t="s">
        <v>137</v>
      </c>
      <c r="H216" s="185" t="s">
        <v>137</v>
      </c>
      <c r="I216" s="185">
        <v>0</v>
      </c>
      <c r="J216" s="185" t="str">
        <f>INDEX('[4]TS BYDem'!$J$10:$J$203,MATCH(D216,'[4]TS BYDem'!$D$10:$D$203,0))</f>
        <v/>
      </c>
    </row>
    <row r="217" spans="1:42" s="5" customFormat="1">
      <c r="A217" s="57" t="str">
        <f>'[4]TS BYDem'!A146</f>
        <v>*</v>
      </c>
      <c r="B217" s="5">
        <f>B198+1</f>
        <v>13</v>
      </c>
      <c r="C217" s="3" t="str">
        <f ca="1">OFFSET($C$9,$B217,0)</f>
        <v>Pulp &amp; Paper Products</v>
      </c>
      <c r="D217" s="3" t="str">
        <f ca="1">OFFSET($B$9,$B217,0)</f>
        <v>PP</v>
      </c>
      <c r="J217" s="5">
        <f t="shared" ref="J217:AA217" ca="1" si="121">SUMIF($B$10:$B$24,$D217,J$10:J$24)*SUMIF($B$10:$B$24,$D217,J$45:J$59)</f>
        <v>71.126003050028061</v>
      </c>
      <c r="K217" s="5">
        <f t="shared" ca="1" si="121"/>
        <v>72.924000000000007</v>
      </c>
      <c r="L217" s="5">
        <f t="shared" ca="1" si="121"/>
        <v>74.483999999999995</v>
      </c>
      <c r="M217" s="5">
        <f t="shared" ca="1" si="121"/>
        <v>75.34</v>
      </c>
      <c r="N217" s="5">
        <f t="shared" ca="1" si="121"/>
        <v>76.748000000000005</v>
      </c>
      <c r="O217" s="5">
        <f t="shared" ca="1" si="121"/>
        <v>77.260000000000005</v>
      </c>
      <c r="P217" s="5">
        <f t="shared" ca="1" si="121"/>
        <v>78.555999999999997</v>
      </c>
      <c r="Q217" s="5">
        <f t="shared" ca="1" si="121"/>
        <v>78.504000000000005</v>
      </c>
      <c r="R217" s="5">
        <f t="shared" ca="1" si="121"/>
        <v>72.959999999999994</v>
      </c>
      <c r="S217" s="5">
        <f t="shared" ca="1" si="121"/>
        <v>74.77393930861335</v>
      </c>
      <c r="T217" s="5">
        <f t="shared" ca="1" si="121"/>
        <v>76.599350128778553</v>
      </c>
      <c r="U217" s="5">
        <f t="shared" ca="1" si="121"/>
        <v>78.630645881257507</v>
      </c>
      <c r="V217" s="5">
        <f t="shared" ca="1" si="121"/>
        <v>80.773774115953586</v>
      </c>
      <c r="W217" s="5">
        <f t="shared" ca="1" si="121"/>
        <v>82.927169066574365</v>
      </c>
      <c r="X217" s="5">
        <f t="shared" ca="1" si="121"/>
        <v>85.429761750659537</v>
      </c>
      <c r="Y217" s="5">
        <f t="shared" ca="1" si="121"/>
        <v>87.849381553579605</v>
      </c>
      <c r="Z217" s="5">
        <f t="shared" ca="1" si="121"/>
        <v>90.359146810478975</v>
      </c>
      <c r="AA217" s="5">
        <f t="shared" ca="1" si="121"/>
        <v>92.971207217515541</v>
      </c>
      <c r="AB217" s="5">
        <f ca="1">SUMIF($B$10:$B$24,$D217,AB$10:AB$24)*SUMIF($B$10:$B$24,$D217,AB$44:AB$59)</f>
        <v>95.253791424111782</v>
      </c>
      <c r="AC217" s="5">
        <f t="shared" ref="AC217:AP217" ca="1" si="122">SUMIF($B$10:$B$24,$D217,AC$10:AC$24)*SUMIF($B$10:$B$24,$D217,AC$45:AC$59)</f>
        <v>97.971264567093471</v>
      </c>
      <c r="AD217" s="5">
        <f t="shared" ca="1" si="122"/>
        <v>100.73403993387386</v>
      </c>
      <c r="AE217" s="5">
        <f t="shared" ca="1" si="122"/>
        <v>103.46505359920396</v>
      </c>
      <c r="AF217" s="5">
        <f t="shared" ca="1" si="122"/>
        <v>106.13503787336293</v>
      </c>
      <c r="AG217" s="5">
        <f t="shared" ca="1" si="122"/>
        <v>108.62792854544587</v>
      </c>
      <c r="AH217" s="5">
        <f t="shared" ca="1" si="122"/>
        <v>111.44064781597253</v>
      </c>
      <c r="AI217" s="5">
        <f t="shared" ca="1" si="122"/>
        <v>114.36114502083234</v>
      </c>
      <c r="AJ217" s="5">
        <f t="shared" ca="1" si="122"/>
        <v>117.23869814820381</v>
      </c>
      <c r="AK217" s="5">
        <f t="shared" ca="1" si="122"/>
        <v>120.22937145320429</v>
      </c>
      <c r="AL217" s="5">
        <f t="shared" ca="1" si="122"/>
        <v>123.40587695821351</v>
      </c>
      <c r="AM217" s="5">
        <f t="shared" ca="1" si="122"/>
        <v>141.02011621569631</v>
      </c>
      <c r="AN217" s="5">
        <f t="shared" ca="1" si="122"/>
        <v>160.70782898547117</v>
      </c>
      <c r="AO217" s="5">
        <f t="shared" ca="1" si="122"/>
        <v>197.66420209401349</v>
      </c>
      <c r="AP217" s="5">
        <f t="shared" ca="1" si="122"/>
        <v>234.96615412127085</v>
      </c>
    </row>
    <row r="218" spans="1:42">
      <c r="A218" s="57" t="str">
        <f>'[4]TS BYDem'!A151</f>
        <v>*</v>
      </c>
      <c r="B218" s="185" t="s">
        <v>288</v>
      </c>
      <c r="C218" s="185" t="s">
        <v>137</v>
      </c>
      <c r="D218" s="186">
        <f>'[4]TS BYDem'!D151</f>
        <v>2</v>
      </c>
      <c r="E218" s="185" t="s">
        <v>137</v>
      </c>
      <c r="F218" s="185" t="s">
        <v>137</v>
      </c>
      <c r="G218" s="185" t="s">
        <v>137</v>
      </c>
      <c r="H218" s="185" t="s">
        <v>137</v>
      </c>
      <c r="I218" s="185">
        <v>0</v>
      </c>
      <c r="J218" s="185" t="str">
        <f>INDEX('[4]TS BYDem'!$J$10:$J$203,MATCH(D218,'[4]TS BYDem'!$D$10:$D$203,0))</f>
        <v/>
      </c>
      <c r="K218" s="185" t="e">
        <f t="shared" ref="K218:Z233" ca="1" si="123">K$217/J$217*J218</f>
        <v>#VALUE!</v>
      </c>
      <c r="L218" s="185" t="e">
        <f t="shared" ca="1" si="123"/>
        <v>#VALUE!</v>
      </c>
      <c r="M218" s="185" t="e">
        <f t="shared" ca="1" si="123"/>
        <v>#VALUE!</v>
      </c>
      <c r="N218" s="185" t="e">
        <f t="shared" ca="1" si="123"/>
        <v>#VALUE!</v>
      </c>
      <c r="O218" s="185" t="e">
        <f t="shared" ca="1" si="123"/>
        <v>#VALUE!</v>
      </c>
      <c r="P218" s="185" t="e">
        <f t="shared" ca="1" si="123"/>
        <v>#VALUE!</v>
      </c>
      <c r="Q218" s="185" t="e">
        <f t="shared" ca="1" si="123"/>
        <v>#VALUE!</v>
      </c>
      <c r="R218" s="185" t="e">
        <f t="shared" ca="1" si="123"/>
        <v>#VALUE!</v>
      </c>
      <c r="S218" s="185" t="e">
        <f t="shared" ca="1" si="123"/>
        <v>#VALUE!</v>
      </c>
      <c r="T218" s="185" t="e">
        <f t="shared" ca="1" si="123"/>
        <v>#VALUE!</v>
      </c>
      <c r="U218" s="185" t="e">
        <f t="shared" ca="1" si="123"/>
        <v>#VALUE!</v>
      </c>
      <c r="V218" s="185" t="e">
        <f t="shared" ca="1" si="123"/>
        <v>#VALUE!</v>
      </c>
      <c r="W218" s="185" t="e">
        <f t="shared" ca="1" si="123"/>
        <v>#VALUE!</v>
      </c>
      <c r="X218" s="185" t="e">
        <f t="shared" ca="1" si="123"/>
        <v>#VALUE!</v>
      </c>
      <c r="Y218" s="185" t="e">
        <f t="shared" ca="1" si="123"/>
        <v>#VALUE!</v>
      </c>
      <c r="Z218" s="185" t="e">
        <f t="shared" ca="1" si="123"/>
        <v>#VALUE!</v>
      </c>
      <c r="AA218" s="185" t="e">
        <f t="shared" ref="AA218:AP233" ca="1" si="124">AA$217/Z$217*Z218</f>
        <v>#VALUE!</v>
      </c>
      <c r="AB218" s="185" t="e">
        <f t="shared" ca="1" si="124"/>
        <v>#VALUE!</v>
      </c>
      <c r="AC218" s="185" t="e">
        <f t="shared" ca="1" si="124"/>
        <v>#VALUE!</v>
      </c>
      <c r="AD218" s="185" t="e">
        <f t="shared" ca="1" si="124"/>
        <v>#VALUE!</v>
      </c>
      <c r="AE218" s="185" t="e">
        <f t="shared" ca="1" si="124"/>
        <v>#VALUE!</v>
      </c>
      <c r="AF218" s="185" t="e">
        <f t="shared" ca="1" si="124"/>
        <v>#VALUE!</v>
      </c>
      <c r="AG218" s="185" t="e">
        <f t="shared" ca="1" si="124"/>
        <v>#VALUE!</v>
      </c>
      <c r="AH218" s="185" t="e">
        <f t="shared" ca="1" si="124"/>
        <v>#VALUE!</v>
      </c>
      <c r="AI218" s="185" t="e">
        <f t="shared" ca="1" si="124"/>
        <v>#VALUE!</v>
      </c>
      <c r="AJ218" s="185" t="e">
        <f t="shared" ca="1" si="124"/>
        <v>#VALUE!</v>
      </c>
      <c r="AK218" s="185" t="e">
        <f t="shared" ca="1" si="124"/>
        <v>#VALUE!</v>
      </c>
      <c r="AL218" s="185" t="e">
        <f t="shared" ca="1" si="124"/>
        <v>#VALUE!</v>
      </c>
      <c r="AM218" s="185" t="e">
        <f t="shared" ca="1" si="124"/>
        <v>#VALUE!</v>
      </c>
      <c r="AN218" s="185" t="e">
        <f t="shared" ca="1" si="124"/>
        <v>#VALUE!</v>
      </c>
      <c r="AO218" s="185" t="e">
        <f t="shared" ca="1" si="124"/>
        <v>#VALUE!</v>
      </c>
      <c r="AP218" s="185" t="e">
        <f t="shared" ca="1" si="124"/>
        <v>#VALUE!</v>
      </c>
    </row>
    <row r="219" spans="1:42">
      <c r="A219" s="57" t="str">
        <f>'[4]TS BYDem'!A152</f>
        <v>*</v>
      </c>
      <c r="B219" s="185" t="s">
        <v>288</v>
      </c>
      <c r="C219" s="185" t="s">
        <v>137</v>
      </c>
      <c r="D219" s="186" t="str">
        <f>'[4]TS BYDem'!D152</f>
        <v>IPPK</v>
      </c>
      <c r="E219" s="185" t="s">
        <v>137</v>
      </c>
      <c r="F219" s="185" t="s">
        <v>137</v>
      </c>
      <c r="G219" s="185" t="s">
        <v>137</v>
      </c>
      <c r="H219" s="185" t="s">
        <v>137</v>
      </c>
      <c r="I219" s="185">
        <v>0</v>
      </c>
      <c r="J219" s="185" t="str">
        <f>INDEX('[4]TS BYDem'!$J$10:$J$203,MATCH(D219,'[4]TS BYDem'!$D$10:$D$203,0))</f>
        <v/>
      </c>
      <c r="K219" s="185" t="e">
        <f t="shared" ca="1" si="123"/>
        <v>#VALUE!</v>
      </c>
      <c r="L219" s="185" t="e">
        <f t="shared" ca="1" si="123"/>
        <v>#VALUE!</v>
      </c>
      <c r="M219" s="185" t="e">
        <f t="shared" ca="1" si="123"/>
        <v>#VALUE!</v>
      </c>
      <c r="N219" s="185" t="e">
        <f t="shared" ca="1" si="123"/>
        <v>#VALUE!</v>
      </c>
      <c r="O219" s="185" t="e">
        <f t="shared" ca="1" si="123"/>
        <v>#VALUE!</v>
      </c>
      <c r="P219" s="185" t="e">
        <f t="shared" ca="1" si="123"/>
        <v>#VALUE!</v>
      </c>
      <c r="Q219" s="185" t="e">
        <f t="shared" ca="1" si="123"/>
        <v>#VALUE!</v>
      </c>
      <c r="R219" s="185" t="e">
        <f t="shared" ca="1" si="123"/>
        <v>#VALUE!</v>
      </c>
      <c r="S219" s="185" t="e">
        <f t="shared" ca="1" si="123"/>
        <v>#VALUE!</v>
      </c>
      <c r="T219" s="185" t="e">
        <f t="shared" ca="1" si="123"/>
        <v>#VALUE!</v>
      </c>
      <c r="U219" s="185" t="e">
        <f t="shared" ca="1" si="123"/>
        <v>#VALUE!</v>
      </c>
      <c r="V219" s="185" t="e">
        <f t="shared" ca="1" si="123"/>
        <v>#VALUE!</v>
      </c>
      <c r="W219" s="185" t="e">
        <f t="shared" ca="1" si="123"/>
        <v>#VALUE!</v>
      </c>
      <c r="X219" s="185" t="e">
        <f t="shared" ca="1" si="123"/>
        <v>#VALUE!</v>
      </c>
      <c r="Y219" s="185" t="e">
        <f t="shared" ca="1" si="123"/>
        <v>#VALUE!</v>
      </c>
      <c r="Z219" s="185" t="e">
        <f t="shared" ca="1" si="123"/>
        <v>#VALUE!</v>
      </c>
      <c r="AA219" s="185" t="e">
        <f t="shared" ca="1" si="124"/>
        <v>#VALUE!</v>
      </c>
      <c r="AB219" s="185" t="e">
        <f t="shared" ca="1" si="124"/>
        <v>#VALUE!</v>
      </c>
      <c r="AC219" s="185" t="e">
        <f t="shared" ca="1" si="124"/>
        <v>#VALUE!</v>
      </c>
      <c r="AD219" s="185" t="e">
        <f t="shared" ca="1" si="124"/>
        <v>#VALUE!</v>
      </c>
      <c r="AE219" s="185" t="e">
        <f t="shared" ca="1" si="124"/>
        <v>#VALUE!</v>
      </c>
      <c r="AF219" s="185" t="e">
        <f t="shared" ca="1" si="124"/>
        <v>#VALUE!</v>
      </c>
      <c r="AG219" s="185" t="e">
        <f t="shared" ca="1" si="124"/>
        <v>#VALUE!</v>
      </c>
      <c r="AH219" s="185" t="e">
        <f t="shared" ca="1" si="124"/>
        <v>#VALUE!</v>
      </c>
      <c r="AI219" s="185" t="e">
        <f t="shared" ca="1" si="124"/>
        <v>#VALUE!</v>
      </c>
      <c r="AJ219" s="185" t="e">
        <f t="shared" ca="1" si="124"/>
        <v>#VALUE!</v>
      </c>
      <c r="AK219" s="185" t="e">
        <f t="shared" ca="1" si="124"/>
        <v>#VALUE!</v>
      </c>
      <c r="AL219" s="185" t="e">
        <f t="shared" ca="1" si="124"/>
        <v>#VALUE!</v>
      </c>
      <c r="AM219" s="185" t="e">
        <f t="shared" ca="1" si="124"/>
        <v>#VALUE!</v>
      </c>
      <c r="AN219" s="185" t="e">
        <f t="shared" ca="1" si="124"/>
        <v>#VALUE!</v>
      </c>
      <c r="AO219" s="185" t="e">
        <f t="shared" ca="1" si="124"/>
        <v>#VALUE!</v>
      </c>
      <c r="AP219" s="185" t="e">
        <f t="shared" ca="1" si="124"/>
        <v>#VALUE!</v>
      </c>
    </row>
    <row r="220" spans="1:42">
      <c r="A220" s="57" t="str">
        <f>'[4]TS BYDem'!A153</f>
        <v>*</v>
      </c>
      <c r="B220" s="185" t="s">
        <v>288</v>
      </c>
      <c r="C220" s="185" t="s">
        <v>137</v>
      </c>
      <c r="D220" s="186" t="str">
        <f>'[4]TS BYDem'!D153</f>
        <v>IPPA</v>
      </c>
      <c r="E220" s="185" t="s">
        <v>137</v>
      </c>
      <c r="F220" s="185" t="s">
        <v>137</v>
      </c>
      <c r="G220" s="185" t="s">
        <v>137</v>
      </c>
      <c r="H220" s="185" t="s">
        <v>137</v>
      </c>
      <c r="I220" s="185">
        <v>0</v>
      </c>
      <c r="J220" s="185" t="str">
        <f>INDEX('[4]TS BYDem'!$J$10:$J$203,MATCH(D220,'[4]TS BYDem'!$D$10:$D$203,0))</f>
        <v/>
      </c>
      <c r="K220" s="185" t="e">
        <f t="shared" ca="1" si="123"/>
        <v>#VALUE!</v>
      </c>
      <c r="L220" s="185" t="e">
        <f t="shared" ca="1" si="123"/>
        <v>#VALUE!</v>
      </c>
      <c r="M220" s="185" t="e">
        <f t="shared" ca="1" si="123"/>
        <v>#VALUE!</v>
      </c>
      <c r="N220" s="185" t="e">
        <f t="shared" ca="1" si="123"/>
        <v>#VALUE!</v>
      </c>
      <c r="O220" s="185" t="e">
        <f t="shared" ca="1" si="123"/>
        <v>#VALUE!</v>
      </c>
      <c r="P220" s="185" t="e">
        <f t="shared" ca="1" si="123"/>
        <v>#VALUE!</v>
      </c>
      <c r="Q220" s="185" t="e">
        <f t="shared" ca="1" si="123"/>
        <v>#VALUE!</v>
      </c>
      <c r="R220" s="185" t="e">
        <f t="shared" ca="1" si="123"/>
        <v>#VALUE!</v>
      </c>
      <c r="S220" s="185" t="e">
        <f t="shared" ca="1" si="123"/>
        <v>#VALUE!</v>
      </c>
      <c r="T220" s="185" t="e">
        <f t="shared" ca="1" si="123"/>
        <v>#VALUE!</v>
      </c>
      <c r="U220" s="185" t="e">
        <f t="shared" ca="1" si="123"/>
        <v>#VALUE!</v>
      </c>
      <c r="V220" s="185" t="e">
        <f t="shared" ca="1" si="123"/>
        <v>#VALUE!</v>
      </c>
      <c r="W220" s="185" t="e">
        <f t="shared" ca="1" si="123"/>
        <v>#VALUE!</v>
      </c>
      <c r="X220" s="185" t="e">
        <f t="shared" ca="1" si="123"/>
        <v>#VALUE!</v>
      </c>
      <c r="Y220" s="185" t="e">
        <f t="shared" ca="1" si="123"/>
        <v>#VALUE!</v>
      </c>
      <c r="Z220" s="185" t="e">
        <f t="shared" ca="1" si="123"/>
        <v>#VALUE!</v>
      </c>
      <c r="AA220" s="185" t="e">
        <f t="shared" ca="1" si="124"/>
        <v>#VALUE!</v>
      </c>
      <c r="AB220" s="185" t="e">
        <f t="shared" ca="1" si="124"/>
        <v>#VALUE!</v>
      </c>
      <c r="AC220" s="185" t="e">
        <f t="shared" ca="1" si="124"/>
        <v>#VALUE!</v>
      </c>
      <c r="AD220" s="185" t="e">
        <f t="shared" ca="1" si="124"/>
        <v>#VALUE!</v>
      </c>
      <c r="AE220" s="185" t="e">
        <f t="shared" ca="1" si="124"/>
        <v>#VALUE!</v>
      </c>
      <c r="AF220" s="185" t="e">
        <f t="shared" ca="1" si="124"/>
        <v>#VALUE!</v>
      </c>
      <c r="AG220" s="185" t="e">
        <f t="shared" ca="1" si="124"/>
        <v>#VALUE!</v>
      </c>
      <c r="AH220" s="185" t="e">
        <f t="shared" ca="1" si="124"/>
        <v>#VALUE!</v>
      </c>
      <c r="AI220" s="185" t="e">
        <f t="shared" ca="1" si="124"/>
        <v>#VALUE!</v>
      </c>
      <c r="AJ220" s="185" t="e">
        <f t="shared" ca="1" si="124"/>
        <v>#VALUE!</v>
      </c>
      <c r="AK220" s="185" t="e">
        <f t="shared" ca="1" si="124"/>
        <v>#VALUE!</v>
      </c>
      <c r="AL220" s="185" t="e">
        <f t="shared" ca="1" si="124"/>
        <v>#VALUE!</v>
      </c>
      <c r="AM220" s="185" t="e">
        <f t="shared" ca="1" si="124"/>
        <v>#VALUE!</v>
      </c>
      <c r="AN220" s="185" t="e">
        <f t="shared" ca="1" si="124"/>
        <v>#VALUE!</v>
      </c>
      <c r="AO220" s="185" t="e">
        <f t="shared" ca="1" si="124"/>
        <v>#VALUE!</v>
      </c>
      <c r="AP220" s="185" t="e">
        <f t="shared" ca="1" si="124"/>
        <v>#VALUE!</v>
      </c>
    </row>
    <row r="221" spans="1:42">
      <c r="A221" s="57" t="str">
        <f>'[4]TS BYDem'!A154</f>
        <v>*</v>
      </c>
      <c r="B221" s="185" t="s">
        <v>288</v>
      </c>
      <c r="C221" s="185" t="s">
        <v>137</v>
      </c>
      <c r="D221" s="186" t="str">
        <f>'[4]TS BYDem'!D154</f>
        <v>IPPL</v>
      </c>
      <c r="E221" s="185" t="s">
        <v>137</v>
      </c>
      <c r="F221" s="185" t="s">
        <v>137</v>
      </c>
      <c r="G221" s="185" t="s">
        <v>137</v>
      </c>
      <c r="H221" s="185" t="s">
        <v>137</v>
      </c>
      <c r="I221" s="185">
        <v>0</v>
      </c>
      <c r="J221" s="185" t="str">
        <f>INDEX('[4]TS BYDem'!$J$10:$J$203,MATCH(D221,'[4]TS BYDem'!$D$10:$D$203,0))</f>
        <v/>
      </c>
      <c r="K221" s="185" t="e">
        <f t="shared" ca="1" si="123"/>
        <v>#VALUE!</v>
      </c>
      <c r="L221" s="185" t="e">
        <f t="shared" ca="1" si="123"/>
        <v>#VALUE!</v>
      </c>
      <c r="M221" s="185" t="e">
        <f t="shared" ca="1" si="123"/>
        <v>#VALUE!</v>
      </c>
      <c r="N221" s="185" t="e">
        <f t="shared" ca="1" si="123"/>
        <v>#VALUE!</v>
      </c>
      <c r="O221" s="185" t="e">
        <f t="shared" ca="1" si="123"/>
        <v>#VALUE!</v>
      </c>
      <c r="P221" s="185" t="e">
        <f t="shared" ca="1" si="123"/>
        <v>#VALUE!</v>
      </c>
      <c r="Q221" s="185" t="e">
        <f t="shared" ca="1" si="123"/>
        <v>#VALUE!</v>
      </c>
      <c r="R221" s="185" t="e">
        <f t="shared" ca="1" si="123"/>
        <v>#VALUE!</v>
      </c>
      <c r="S221" s="185" t="e">
        <f t="shared" ca="1" si="123"/>
        <v>#VALUE!</v>
      </c>
      <c r="T221" s="185" t="e">
        <f t="shared" ca="1" si="123"/>
        <v>#VALUE!</v>
      </c>
      <c r="U221" s="185" t="e">
        <f t="shared" ca="1" si="123"/>
        <v>#VALUE!</v>
      </c>
      <c r="V221" s="185" t="e">
        <f t="shared" ca="1" si="123"/>
        <v>#VALUE!</v>
      </c>
      <c r="W221" s="185" t="e">
        <f t="shared" ca="1" si="123"/>
        <v>#VALUE!</v>
      </c>
      <c r="X221" s="185" t="e">
        <f t="shared" ca="1" si="123"/>
        <v>#VALUE!</v>
      </c>
      <c r="Y221" s="185" t="e">
        <f t="shared" ca="1" si="123"/>
        <v>#VALUE!</v>
      </c>
      <c r="Z221" s="185" t="e">
        <f t="shared" ca="1" si="123"/>
        <v>#VALUE!</v>
      </c>
      <c r="AA221" s="185" t="e">
        <f t="shared" ca="1" si="124"/>
        <v>#VALUE!</v>
      </c>
      <c r="AB221" s="185" t="e">
        <f t="shared" ca="1" si="124"/>
        <v>#VALUE!</v>
      </c>
      <c r="AC221" s="185" t="e">
        <f t="shared" ca="1" si="124"/>
        <v>#VALUE!</v>
      </c>
      <c r="AD221" s="185" t="e">
        <f t="shared" ca="1" si="124"/>
        <v>#VALUE!</v>
      </c>
      <c r="AE221" s="185" t="e">
        <f t="shared" ca="1" si="124"/>
        <v>#VALUE!</v>
      </c>
      <c r="AF221" s="185" t="e">
        <f t="shared" ca="1" si="124"/>
        <v>#VALUE!</v>
      </c>
      <c r="AG221" s="185" t="e">
        <f t="shared" ca="1" si="124"/>
        <v>#VALUE!</v>
      </c>
      <c r="AH221" s="185" t="e">
        <f t="shared" ca="1" si="124"/>
        <v>#VALUE!</v>
      </c>
      <c r="AI221" s="185" t="e">
        <f t="shared" ca="1" si="124"/>
        <v>#VALUE!</v>
      </c>
      <c r="AJ221" s="185" t="e">
        <f t="shared" ca="1" si="124"/>
        <v>#VALUE!</v>
      </c>
      <c r="AK221" s="185" t="e">
        <f t="shared" ca="1" si="124"/>
        <v>#VALUE!</v>
      </c>
      <c r="AL221" s="185" t="e">
        <f t="shared" ca="1" si="124"/>
        <v>#VALUE!</v>
      </c>
      <c r="AM221" s="185" t="e">
        <f t="shared" ca="1" si="124"/>
        <v>#VALUE!</v>
      </c>
      <c r="AN221" s="185" t="e">
        <f t="shared" ca="1" si="124"/>
        <v>#VALUE!</v>
      </c>
      <c r="AO221" s="185" t="e">
        <f t="shared" ca="1" si="124"/>
        <v>#VALUE!</v>
      </c>
      <c r="AP221" s="185" t="e">
        <f t="shared" ca="1" si="124"/>
        <v>#VALUE!</v>
      </c>
    </row>
    <row r="222" spans="1:42">
      <c r="A222" s="57" t="str">
        <f>'[4]TS BYDem'!A155</f>
        <v>*</v>
      </c>
      <c r="B222" s="185" t="s">
        <v>288</v>
      </c>
      <c r="C222" s="185" t="s">
        <v>137</v>
      </c>
      <c r="D222" s="186" t="str">
        <f>'[4]TS BYDem'!D155</f>
        <v>IPPC</v>
      </c>
      <c r="E222" s="185" t="s">
        <v>137</v>
      </c>
      <c r="F222" s="185" t="s">
        <v>137</v>
      </c>
      <c r="G222" s="185" t="s">
        <v>137</v>
      </c>
      <c r="H222" s="185" t="s">
        <v>137</v>
      </c>
      <c r="I222" s="185">
        <v>0</v>
      </c>
      <c r="J222" s="185" t="str">
        <f>INDEX('[4]TS BYDem'!$J$10:$J$203,MATCH(D222,'[4]TS BYDem'!$D$10:$D$203,0))</f>
        <v/>
      </c>
      <c r="K222" s="185" t="e">
        <f t="shared" ca="1" si="123"/>
        <v>#VALUE!</v>
      </c>
      <c r="L222" s="185" t="e">
        <f t="shared" ca="1" si="123"/>
        <v>#VALUE!</v>
      </c>
      <c r="M222" s="185" t="e">
        <f t="shared" ca="1" si="123"/>
        <v>#VALUE!</v>
      </c>
      <c r="N222" s="185" t="e">
        <f t="shared" ca="1" si="123"/>
        <v>#VALUE!</v>
      </c>
      <c r="O222" s="185" t="e">
        <f t="shared" ca="1" si="123"/>
        <v>#VALUE!</v>
      </c>
      <c r="P222" s="185" t="e">
        <f t="shared" ca="1" si="123"/>
        <v>#VALUE!</v>
      </c>
      <c r="Q222" s="185" t="e">
        <f t="shared" ca="1" si="123"/>
        <v>#VALUE!</v>
      </c>
      <c r="R222" s="185" t="e">
        <f t="shared" ca="1" si="123"/>
        <v>#VALUE!</v>
      </c>
      <c r="S222" s="185" t="e">
        <f t="shared" ca="1" si="123"/>
        <v>#VALUE!</v>
      </c>
      <c r="T222" s="185" t="e">
        <f t="shared" ca="1" si="123"/>
        <v>#VALUE!</v>
      </c>
      <c r="U222" s="185" t="e">
        <f t="shared" ca="1" si="123"/>
        <v>#VALUE!</v>
      </c>
      <c r="V222" s="185" t="e">
        <f t="shared" ca="1" si="123"/>
        <v>#VALUE!</v>
      </c>
      <c r="W222" s="185" t="e">
        <f t="shared" ca="1" si="123"/>
        <v>#VALUE!</v>
      </c>
      <c r="X222" s="185" t="e">
        <f t="shared" ca="1" si="123"/>
        <v>#VALUE!</v>
      </c>
      <c r="Y222" s="185" t="e">
        <f t="shared" ca="1" si="123"/>
        <v>#VALUE!</v>
      </c>
      <c r="Z222" s="185" t="e">
        <f t="shared" ca="1" si="123"/>
        <v>#VALUE!</v>
      </c>
      <c r="AA222" s="185" t="e">
        <f t="shared" ca="1" si="124"/>
        <v>#VALUE!</v>
      </c>
      <c r="AB222" s="185" t="e">
        <f t="shared" ca="1" si="124"/>
        <v>#VALUE!</v>
      </c>
      <c r="AC222" s="185" t="e">
        <f t="shared" ca="1" si="124"/>
        <v>#VALUE!</v>
      </c>
      <c r="AD222" s="185" t="e">
        <f t="shared" ca="1" si="124"/>
        <v>#VALUE!</v>
      </c>
      <c r="AE222" s="185" t="e">
        <f t="shared" ca="1" si="124"/>
        <v>#VALUE!</v>
      </c>
      <c r="AF222" s="185" t="e">
        <f t="shared" ca="1" si="124"/>
        <v>#VALUE!</v>
      </c>
      <c r="AG222" s="185" t="e">
        <f t="shared" ca="1" si="124"/>
        <v>#VALUE!</v>
      </c>
      <c r="AH222" s="185" t="e">
        <f t="shared" ca="1" si="124"/>
        <v>#VALUE!</v>
      </c>
      <c r="AI222" s="185" t="e">
        <f t="shared" ca="1" si="124"/>
        <v>#VALUE!</v>
      </c>
      <c r="AJ222" s="185" t="e">
        <f t="shared" ca="1" si="124"/>
        <v>#VALUE!</v>
      </c>
      <c r="AK222" s="185" t="e">
        <f t="shared" ca="1" si="124"/>
        <v>#VALUE!</v>
      </c>
      <c r="AL222" s="185" t="e">
        <f t="shared" ca="1" si="124"/>
        <v>#VALUE!</v>
      </c>
      <c r="AM222" s="185" t="e">
        <f t="shared" ca="1" si="124"/>
        <v>#VALUE!</v>
      </c>
      <c r="AN222" s="185" t="e">
        <f t="shared" ca="1" si="124"/>
        <v>#VALUE!</v>
      </c>
      <c r="AO222" s="185" t="e">
        <f t="shared" ca="1" si="124"/>
        <v>#VALUE!</v>
      </c>
      <c r="AP222" s="185" t="e">
        <f t="shared" ca="1" si="124"/>
        <v>#VALUE!</v>
      </c>
    </row>
    <row r="223" spans="1:42">
      <c r="A223" s="57" t="str">
        <f>'[4]TS BYDem'!A156</f>
        <v>*</v>
      </c>
      <c r="B223" s="185" t="s">
        <v>288</v>
      </c>
      <c r="C223" s="185" t="s">
        <v>137</v>
      </c>
      <c r="D223" s="186" t="str">
        <f>'[4]TS BYDem'!D156</f>
        <v>IPPH</v>
      </c>
      <c r="E223" s="185" t="s">
        <v>137</v>
      </c>
      <c r="F223" s="185" t="s">
        <v>137</v>
      </c>
      <c r="G223" s="185" t="s">
        <v>137</v>
      </c>
      <c r="H223" s="185" t="s">
        <v>137</v>
      </c>
      <c r="I223" s="185">
        <v>0</v>
      </c>
      <c r="J223" s="185" t="str">
        <f>INDEX('[4]TS BYDem'!$J$10:$J$203,MATCH(D223,'[4]TS BYDem'!$D$10:$D$203,0))</f>
        <v/>
      </c>
      <c r="K223" s="185" t="e">
        <f t="shared" ca="1" si="123"/>
        <v>#VALUE!</v>
      </c>
      <c r="L223" s="185" t="e">
        <f t="shared" ca="1" si="123"/>
        <v>#VALUE!</v>
      </c>
      <c r="M223" s="185" t="e">
        <f t="shared" ca="1" si="123"/>
        <v>#VALUE!</v>
      </c>
      <c r="N223" s="185" t="e">
        <f t="shared" ca="1" si="123"/>
        <v>#VALUE!</v>
      </c>
      <c r="O223" s="185" t="e">
        <f t="shared" ca="1" si="123"/>
        <v>#VALUE!</v>
      </c>
      <c r="P223" s="185" t="e">
        <f t="shared" ca="1" si="123"/>
        <v>#VALUE!</v>
      </c>
      <c r="Q223" s="185" t="e">
        <f t="shared" ca="1" si="123"/>
        <v>#VALUE!</v>
      </c>
      <c r="R223" s="185" t="e">
        <f t="shared" ca="1" si="123"/>
        <v>#VALUE!</v>
      </c>
      <c r="S223" s="185" t="e">
        <f t="shared" ca="1" si="123"/>
        <v>#VALUE!</v>
      </c>
      <c r="T223" s="185" t="e">
        <f t="shared" ca="1" si="123"/>
        <v>#VALUE!</v>
      </c>
      <c r="U223" s="185" t="e">
        <f t="shared" ca="1" si="123"/>
        <v>#VALUE!</v>
      </c>
      <c r="V223" s="185" t="e">
        <f t="shared" ca="1" si="123"/>
        <v>#VALUE!</v>
      </c>
      <c r="W223" s="185" t="e">
        <f t="shared" ca="1" si="123"/>
        <v>#VALUE!</v>
      </c>
      <c r="X223" s="185" t="e">
        <f t="shared" ca="1" si="123"/>
        <v>#VALUE!</v>
      </c>
      <c r="Y223" s="185" t="e">
        <f t="shared" ca="1" si="123"/>
        <v>#VALUE!</v>
      </c>
      <c r="Z223" s="185" t="e">
        <f t="shared" ca="1" si="123"/>
        <v>#VALUE!</v>
      </c>
      <c r="AA223" s="185" t="e">
        <f t="shared" ca="1" si="124"/>
        <v>#VALUE!</v>
      </c>
      <c r="AB223" s="185" t="e">
        <f t="shared" ca="1" si="124"/>
        <v>#VALUE!</v>
      </c>
      <c r="AC223" s="185" t="e">
        <f t="shared" ca="1" si="124"/>
        <v>#VALUE!</v>
      </c>
      <c r="AD223" s="185" t="e">
        <f t="shared" ca="1" si="124"/>
        <v>#VALUE!</v>
      </c>
      <c r="AE223" s="185" t="e">
        <f t="shared" ca="1" si="124"/>
        <v>#VALUE!</v>
      </c>
      <c r="AF223" s="185" t="e">
        <f t="shared" ca="1" si="124"/>
        <v>#VALUE!</v>
      </c>
      <c r="AG223" s="185" t="e">
        <f t="shared" ca="1" si="124"/>
        <v>#VALUE!</v>
      </c>
      <c r="AH223" s="185" t="e">
        <f t="shared" ca="1" si="124"/>
        <v>#VALUE!</v>
      </c>
      <c r="AI223" s="185" t="e">
        <f t="shared" ca="1" si="124"/>
        <v>#VALUE!</v>
      </c>
      <c r="AJ223" s="185" t="e">
        <f t="shared" ca="1" si="124"/>
        <v>#VALUE!</v>
      </c>
      <c r="AK223" s="185" t="e">
        <f t="shared" ca="1" si="124"/>
        <v>#VALUE!</v>
      </c>
      <c r="AL223" s="185" t="e">
        <f t="shared" ca="1" si="124"/>
        <v>#VALUE!</v>
      </c>
      <c r="AM223" s="185" t="e">
        <f t="shared" ca="1" si="124"/>
        <v>#VALUE!</v>
      </c>
      <c r="AN223" s="185" t="e">
        <f t="shared" ca="1" si="124"/>
        <v>#VALUE!</v>
      </c>
      <c r="AO223" s="185" t="e">
        <f t="shared" ca="1" si="124"/>
        <v>#VALUE!</v>
      </c>
      <c r="AP223" s="185" t="e">
        <f t="shared" ca="1" si="124"/>
        <v>#VALUE!</v>
      </c>
    </row>
    <row r="224" spans="1:42">
      <c r="A224" s="57" t="str">
        <f>'[4]TS BYDem'!A157</f>
        <v>*</v>
      </c>
      <c r="B224" s="185" t="s">
        <v>288</v>
      </c>
      <c r="C224" s="185" t="s">
        <v>137</v>
      </c>
      <c r="D224" s="186" t="str">
        <f>'[4]TS BYDem'!D157</f>
        <v>IPPP</v>
      </c>
      <c r="E224" s="185" t="s">
        <v>137</v>
      </c>
      <c r="F224" s="185" t="s">
        <v>137</v>
      </c>
      <c r="G224" s="185" t="s">
        <v>137</v>
      </c>
      <c r="H224" s="185" t="s">
        <v>137</v>
      </c>
      <c r="I224" s="185">
        <v>0</v>
      </c>
      <c r="J224" s="185" t="str">
        <f>INDEX('[4]TS BYDem'!$J$10:$J$203,MATCH(D224,'[4]TS BYDem'!$D$10:$D$203,0))</f>
        <v/>
      </c>
      <c r="K224" s="185" t="e">
        <f t="shared" ca="1" si="123"/>
        <v>#VALUE!</v>
      </c>
      <c r="L224" s="185" t="e">
        <f t="shared" ca="1" si="123"/>
        <v>#VALUE!</v>
      </c>
      <c r="M224" s="185" t="e">
        <f t="shared" ca="1" si="123"/>
        <v>#VALUE!</v>
      </c>
      <c r="N224" s="185" t="e">
        <f t="shared" ca="1" si="123"/>
        <v>#VALUE!</v>
      </c>
      <c r="O224" s="185" t="e">
        <f t="shared" ca="1" si="123"/>
        <v>#VALUE!</v>
      </c>
      <c r="P224" s="185" t="e">
        <f t="shared" ca="1" si="123"/>
        <v>#VALUE!</v>
      </c>
      <c r="Q224" s="185" t="e">
        <f t="shared" ca="1" si="123"/>
        <v>#VALUE!</v>
      </c>
      <c r="R224" s="185" t="e">
        <f t="shared" ca="1" si="123"/>
        <v>#VALUE!</v>
      </c>
      <c r="S224" s="185" t="e">
        <f t="shared" ca="1" si="123"/>
        <v>#VALUE!</v>
      </c>
      <c r="T224" s="185" t="e">
        <f t="shared" ca="1" si="123"/>
        <v>#VALUE!</v>
      </c>
      <c r="U224" s="185" t="e">
        <f t="shared" ca="1" si="123"/>
        <v>#VALUE!</v>
      </c>
      <c r="V224" s="185" t="e">
        <f t="shared" ca="1" si="123"/>
        <v>#VALUE!</v>
      </c>
      <c r="W224" s="185" t="e">
        <f t="shared" ca="1" si="123"/>
        <v>#VALUE!</v>
      </c>
      <c r="X224" s="185" t="e">
        <f t="shared" ca="1" si="123"/>
        <v>#VALUE!</v>
      </c>
      <c r="Y224" s="185" t="e">
        <f t="shared" ca="1" si="123"/>
        <v>#VALUE!</v>
      </c>
      <c r="Z224" s="185" t="e">
        <f t="shared" ca="1" si="123"/>
        <v>#VALUE!</v>
      </c>
      <c r="AA224" s="185" t="e">
        <f t="shared" ca="1" si="124"/>
        <v>#VALUE!</v>
      </c>
      <c r="AB224" s="185" t="e">
        <f t="shared" ca="1" si="124"/>
        <v>#VALUE!</v>
      </c>
      <c r="AC224" s="185" t="e">
        <f t="shared" ca="1" si="124"/>
        <v>#VALUE!</v>
      </c>
      <c r="AD224" s="185" t="e">
        <f t="shared" ca="1" si="124"/>
        <v>#VALUE!</v>
      </c>
      <c r="AE224" s="185" t="e">
        <f t="shared" ca="1" si="124"/>
        <v>#VALUE!</v>
      </c>
      <c r="AF224" s="185" t="e">
        <f t="shared" ca="1" si="124"/>
        <v>#VALUE!</v>
      </c>
      <c r="AG224" s="185" t="e">
        <f t="shared" ca="1" si="124"/>
        <v>#VALUE!</v>
      </c>
      <c r="AH224" s="185" t="e">
        <f t="shared" ca="1" si="124"/>
        <v>#VALUE!</v>
      </c>
      <c r="AI224" s="185" t="e">
        <f t="shared" ca="1" si="124"/>
        <v>#VALUE!</v>
      </c>
      <c r="AJ224" s="185" t="e">
        <f t="shared" ca="1" si="124"/>
        <v>#VALUE!</v>
      </c>
      <c r="AK224" s="185" t="e">
        <f t="shared" ca="1" si="124"/>
        <v>#VALUE!</v>
      </c>
      <c r="AL224" s="185" t="e">
        <f t="shared" ca="1" si="124"/>
        <v>#VALUE!</v>
      </c>
      <c r="AM224" s="185" t="e">
        <f t="shared" ca="1" si="124"/>
        <v>#VALUE!</v>
      </c>
      <c r="AN224" s="185" t="e">
        <f t="shared" ca="1" si="124"/>
        <v>#VALUE!</v>
      </c>
      <c r="AO224" s="185" t="e">
        <f t="shared" ca="1" si="124"/>
        <v>#VALUE!</v>
      </c>
      <c r="AP224" s="185" t="e">
        <f t="shared" ca="1" si="124"/>
        <v>#VALUE!</v>
      </c>
    </row>
    <row r="225" spans="1:42">
      <c r="A225" s="57" t="str">
        <f>'[4]TS BYDem'!A158</f>
        <v>*</v>
      </c>
      <c r="B225" s="185" t="s">
        <v>288</v>
      </c>
      <c r="C225" s="185" t="s">
        <v>137</v>
      </c>
      <c r="D225" s="186" t="str">
        <f>'[4]TS BYDem'!D158</f>
        <v>IPPF</v>
      </c>
      <c r="E225" s="185" t="s">
        <v>137</v>
      </c>
      <c r="F225" s="185" t="s">
        <v>137</v>
      </c>
      <c r="G225" s="185" t="s">
        <v>137</v>
      </c>
      <c r="H225" s="185" t="s">
        <v>137</v>
      </c>
      <c r="I225" s="185">
        <v>0</v>
      </c>
      <c r="J225" s="185" t="str">
        <f>INDEX('[4]TS BYDem'!$J$10:$J$203,MATCH(D225,'[4]TS BYDem'!$D$10:$D$203,0))</f>
        <v/>
      </c>
      <c r="K225" s="185" t="e">
        <f t="shared" ca="1" si="123"/>
        <v>#VALUE!</v>
      </c>
      <c r="L225" s="185" t="e">
        <f t="shared" ca="1" si="123"/>
        <v>#VALUE!</v>
      </c>
      <c r="M225" s="185" t="e">
        <f t="shared" ca="1" si="123"/>
        <v>#VALUE!</v>
      </c>
      <c r="N225" s="185" t="e">
        <f t="shared" ca="1" si="123"/>
        <v>#VALUE!</v>
      </c>
      <c r="O225" s="185" t="e">
        <f t="shared" ca="1" si="123"/>
        <v>#VALUE!</v>
      </c>
      <c r="P225" s="185" t="e">
        <f t="shared" ca="1" si="123"/>
        <v>#VALUE!</v>
      </c>
      <c r="Q225" s="185" t="e">
        <f t="shared" ca="1" si="123"/>
        <v>#VALUE!</v>
      </c>
      <c r="R225" s="185" t="e">
        <f t="shared" ca="1" si="123"/>
        <v>#VALUE!</v>
      </c>
      <c r="S225" s="185" t="e">
        <f t="shared" ca="1" si="123"/>
        <v>#VALUE!</v>
      </c>
      <c r="T225" s="185" t="e">
        <f t="shared" ca="1" si="123"/>
        <v>#VALUE!</v>
      </c>
      <c r="U225" s="185" t="e">
        <f t="shared" ca="1" si="123"/>
        <v>#VALUE!</v>
      </c>
      <c r="V225" s="185" t="e">
        <f t="shared" ca="1" si="123"/>
        <v>#VALUE!</v>
      </c>
      <c r="W225" s="185" t="e">
        <f t="shared" ca="1" si="123"/>
        <v>#VALUE!</v>
      </c>
      <c r="X225" s="185" t="e">
        <f t="shared" ca="1" si="123"/>
        <v>#VALUE!</v>
      </c>
      <c r="Y225" s="185" t="e">
        <f t="shared" ca="1" si="123"/>
        <v>#VALUE!</v>
      </c>
      <c r="Z225" s="185" t="e">
        <f t="shared" ca="1" si="123"/>
        <v>#VALUE!</v>
      </c>
      <c r="AA225" s="185" t="e">
        <f t="shared" ca="1" si="124"/>
        <v>#VALUE!</v>
      </c>
      <c r="AB225" s="185" t="e">
        <f t="shared" ca="1" si="124"/>
        <v>#VALUE!</v>
      </c>
      <c r="AC225" s="185" t="e">
        <f t="shared" ca="1" si="124"/>
        <v>#VALUE!</v>
      </c>
      <c r="AD225" s="185" t="e">
        <f t="shared" ca="1" si="124"/>
        <v>#VALUE!</v>
      </c>
      <c r="AE225" s="185" t="e">
        <f t="shared" ca="1" si="124"/>
        <v>#VALUE!</v>
      </c>
      <c r="AF225" s="185" t="e">
        <f t="shared" ca="1" si="124"/>
        <v>#VALUE!</v>
      </c>
      <c r="AG225" s="185" t="e">
        <f t="shared" ca="1" si="124"/>
        <v>#VALUE!</v>
      </c>
      <c r="AH225" s="185" t="e">
        <f t="shared" ca="1" si="124"/>
        <v>#VALUE!</v>
      </c>
      <c r="AI225" s="185" t="e">
        <f t="shared" ca="1" si="124"/>
        <v>#VALUE!</v>
      </c>
      <c r="AJ225" s="185" t="e">
        <f t="shared" ca="1" si="124"/>
        <v>#VALUE!</v>
      </c>
      <c r="AK225" s="185" t="e">
        <f t="shared" ca="1" si="124"/>
        <v>#VALUE!</v>
      </c>
      <c r="AL225" s="185" t="e">
        <f t="shared" ca="1" si="124"/>
        <v>#VALUE!</v>
      </c>
      <c r="AM225" s="185" t="e">
        <f t="shared" ca="1" si="124"/>
        <v>#VALUE!</v>
      </c>
      <c r="AN225" s="185" t="e">
        <f t="shared" ca="1" si="124"/>
        <v>#VALUE!</v>
      </c>
      <c r="AO225" s="185" t="e">
        <f t="shared" ca="1" si="124"/>
        <v>#VALUE!</v>
      </c>
      <c r="AP225" s="185" t="e">
        <f t="shared" ca="1" si="124"/>
        <v>#VALUE!</v>
      </c>
    </row>
    <row r="226" spans="1:42">
      <c r="A226" s="57" t="str">
        <f>'[4]TS BYDem'!A159</f>
        <v>*</v>
      </c>
      <c r="B226" s="185" t="s">
        <v>288</v>
      </c>
      <c r="C226" s="185" t="s">
        <v>137</v>
      </c>
      <c r="D226" s="186" t="str">
        <f>'[4]TS BYDem'!D159</f>
        <v>IPPO</v>
      </c>
      <c r="E226" s="185" t="s">
        <v>137</v>
      </c>
      <c r="F226" s="185" t="s">
        <v>137</v>
      </c>
      <c r="G226" s="185" t="s">
        <v>137</v>
      </c>
      <c r="H226" s="185" t="s">
        <v>137</v>
      </c>
      <c r="I226" s="185">
        <v>0</v>
      </c>
      <c r="J226" s="185" t="str">
        <f>INDEX('[4]TS BYDem'!$J$10:$J$203,MATCH(D226,'[4]TS BYDem'!$D$10:$D$203,0))</f>
        <v/>
      </c>
      <c r="K226" s="185" t="e">
        <f t="shared" ca="1" si="123"/>
        <v>#VALUE!</v>
      </c>
      <c r="L226" s="185" t="e">
        <f t="shared" ca="1" si="123"/>
        <v>#VALUE!</v>
      </c>
      <c r="M226" s="185" t="e">
        <f t="shared" ca="1" si="123"/>
        <v>#VALUE!</v>
      </c>
      <c r="N226" s="185" t="e">
        <f t="shared" ca="1" si="123"/>
        <v>#VALUE!</v>
      </c>
      <c r="O226" s="185" t="e">
        <f t="shared" ca="1" si="123"/>
        <v>#VALUE!</v>
      </c>
      <c r="P226" s="185" t="e">
        <f t="shared" ca="1" si="123"/>
        <v>#VALUE!</v>
      </c>
      <c r="Q226" s="185" t="e">
        <f t="shared" ca="1" si="123"/>
        <v>#VALUE!</v>
      </c>
      <c r="R226" s="185" t="e">
        <f t="shared" ca="1" si="123"/>
        <v>#VALUE!</v>
      </c>
      <c r="S226" s="185" t="e">
        <f t="shared" ca="1" si="123"/>
        <v>#VALUE!</v>
      </c>
      <c r="T226" s="185" t="e">
        <f t="shared" ca="1" si="123"/>
        <v>#VALUE!</v>
      </c>
      <c r="U226" s="185" t="e">
        <f t="shared" ca="1" si="123"/>
        <v>#VALUE!</v>
      </c>
      <c r="V226" s="185" t="e">
        <f t="shared" ca="1" si="123"/>
        <v>#VALUE!</v>
      </c>
      <c r="W226" s="185" t="e">
        <f t="shared" ca="1" si="123"/>
        <v>#VALUE!</v>
      </c>
      <c r="X226" s="185" t="e">
        <f t="shared" ca="1" si="123"/>
        <v>#VALUE!</v>
      </c>
      <c r="Y226" s="185" t="e">
        <f t="shared" ca="1" si="123"/>
        <v>#VALUE!</v>
      </c>
      <c r="Z226" s="185" t="e">
        <f t="shared" ca="1" si="123"/>
        <v>#VALUE!</v>
      </c>
      <c r="AA226" s="185" t="e">
        <f t="shared" ca="1" si="124"/>
        <v>#VALUE!</v>
      </c>
      <c r="AB226" s="185" t="e">
        <f t="shared" ca="1" si="124"/>
        <v>#VALUE!</v>
      </c>
      <c r="AC226" s="185" t="e">
        <f t="shared" ca="1" si="124"/>
        <v>#VALUE!</v>
      </c>
      <c r="AD226" s="185" t="e">
        <f t="shared" ca="1" si="124"/>
        <v>#VALUE!</v>
      </c>
      <c r="AE226" s="185" t="e">
        <f t="shared" ca="1" si="124"/>
        <v>#VALUE!</v>
      </c>
      <c r="AF226" s="185" t="e">
        <f t="shared" ca="1" si="124"/>
        <v>#VALUE!</v>
      </c>
      <c r="AG226" s="185" t="e">
        <f t="shared" ca="1" si="124"/>
        <v>#VALUE!</v>
      </c>
      <c r="AH226" s="185" t="e">
        <f t="shared" ca="1" si="124"/>
        <v>#VALUE!</v>
      </c>
      <c r="AI226" s="185" t="e">
        <f t="shared" ca="1" si="124"/>
        <v>#VALUE!</v>
      </c>
      <c r="AJ226" s="185" t="e">
        <f t="shared" ca="1" si="124"/>
        <v>#VALUE!</v>
      </c>
      <c r="AK226" s="185" t="e">
        <f t="shared" ca="1" si="124"/>
        <v>#VALUE!</v>
      </c>
      <c r="AL226" s="185" t="e">
        <f t="shared" ca="1" si="124"/>
        <v>#VALUE!</v>
      </c>
      <c r="AM226" s="185" t="e">
        <f t="shared" ca="1" si="124"/>
        <v>#VALUE!</v>
      </c>
      <c r="AN226" s="185" t="e">
        <f t="shared" ca="1" si="124"/>
        <v>#VALUE!</v>
      </c>
      <c r="AO226" s="185" t="e">
        <f t="shared" ca="1" si="124"/>
        <v>#VALUE!</v>
      </c>
      <c r="AP226" s="185" t="e">
        <f t="shared" ca="1" si="124"/>
        <v>#VALUE!</v>
      </c>
    </row>
    <row r="227" spans="1:42">
      <c r="A227" s="57" t="str">
        <f>'[4]TS BYDem'!A160</f>
        <v>*</v>
      </c>
      <c r="B227" s="185" t="s">
        <v>288</v>
      </c>
      <c r="C227" s="185" t="s">
        <v>137</v>
      </c>
      <c r="D227" s="186" t="str">
        <f>'[4]TS BYDem'!D160</f>
        <v>IPPE</v>
      </c>
      <c r="E227" s="185" t="s">
        <v>137</v>
      </c>
      <c r="F227" s="185" t="s">
        <v>137</v>
      </c>
      <c r="G227" s="185" t="s">
        <v>137</v>
      </c>
      <c r="H227" s="185" t="s">
        <v>137</v>
      </c>
      <c r="I227" s="185">
        <v>0</v>
      </c>
      <c r="J227" s="185" t="str">
        <f>INDEX('[4]TS BYDem'!$J$10:$J$203,MATCH(D227,'[4]TS BYDem'!$D$10:$D$203,0))</f>
        <v/>
      </c>
      <c r="K227" s="185" t="e">
        <f t="shared" ca="1" si="123"/>
        <v>#VALUE!</v>
      </c>
      <c r="L227" s="185" t="e">
        <f t="shared" ca="1" si="123"/>
        <v>#VALUE!</v>
      </c>
      <c r="M227" s="185" t="e">
        <f t="shared" ca="1" si="123"/>
        <v>#VALUE!</v>
      </c>
      <c r="N227" s="185" t="e">
        <f t="shared" ca="1" si="123"/>
        <v>#VALUE!</v>
      </c>
      <c r="O227" s="185" t="e">
        <f t="shared" ca="1" si="123"/>
        <v>#VALUE!</v>
      </c>
      <c r="P227" s="185" t="e">
        <f t="shared" ca="1" si="123"/>
        <v>#VALUE!</v>
      </c>
      <c r="Q227" s="185" t="e">
        <f t="shared" ca="1" si="123"/>
        <v>#VALUE!</v>
      </c>
      <c r="R227" s="185" t="e">
        <f t="shared" ca="1" si="123"/>
        <v>#VALUE!</v>
      </c>
      <c r="S227" s="185" t="e">
        <f t="shared" ca="1" si="123"/>
        <v>#VALUE!</v>
      </c>
      <c r="T227" s="185" t="e">
        <f t="shared" ca="1" si="123"/>
        <v>#VALUE!</v>
      </c>
      <c r="U227" s="185" t="e">
        <f t="shared" ca="1" si="123"/>
        <v>#VALUE!</v>
      </c>
      <c r="V227" s="185" t="e">
        <f t="shared" ca="1" si="123"/>
        <v>#VALUE!</v>
      </c>
      <c r="W227" s="185" t="e">
        <f t="shared" ca="1" si="123"/>
        <v>#VALUE!</v>
      </c>
      <c r="X227" s="185" t="e">
        <f t="shared" ca="1" si="123"/>
        <v>#VALUE!</v>
      </c>
      <c r="Y227" s="185" t="e">
        <f t="shared" ca="1" si="123"/>
        <v>#VALUE!</v>
      </c>
      <c r="Z227" s="185" t="e">
        <f t="shared" ca="1" si="123"/>
        <v>#VALUE!</v>
      </c>
      <c r="AA227" s="185" t="e">
        <f t="shared" ca="1" si="124"/>
        <v>#VALUE!</v>
      </c>
      <c r="AB227" s="185" t="e">
        <f t="shared" ca="1" si="124"/>
        <v>#VALUE!</v>
      </c>
      <c r="AC227" s="185" t="e">
        <f t="shared" ca="1" si="124"/>
        <v>#VALUE!</v>
      </c>
      <c r="AD227" s="185" t="e">
        <f t="shared" ca="1" si="124"/>
        <v>#VALUE!</v>
      </c>
      <c r="AE227" s="185" t="e">
        <f t="shared" ca="1" si="124"/>
        <v>#VALUE!</v>
      </c>
      <c r="AF227" s="185" t="e">
        <f t="shared" ca="1" si="124"/>
        <v>#VALUE!</v>
      </c>
      <c r="AG227" s="185" t="e">
        <f t="shared" ca="1" si="124"/>
        <v>#VALUE!</v>
      </c>
      <c r="AH227" s="185" t="e">
        <f t="shared" ca="1" si="124"/>
        <v>#VALUE!</v>
      </c>
      <c r="AI227" s="185" t="e">
        <f t="shared" ca="1" si="124"/>
        <v>#VALUE!</v>
      </c>
      <c r="AJ227" s="185" t="e">
        <f t="shared" ca="1" si="124"/>
        <v>#VALUE!</v>
      </c>
      <c r="AK227" s="185" t="e">
        <f t="shared" ca="1" si="124"/>
        <v>#VALUE!</v>
      </c>
      <c r="AL227" s="185" t="e">
        <f t="shared" ca="1" si="124"/>
        <v>#VALUE!</v>
      </c>
      <c r="AM227" s="185" t="e">
        <f t="shared" ca="1" si="124"/>
        <v>#VALUE!</v>
      </c>
      <c r="AN227" s="185" t="e">
        <f t="shared" ca="1" si="124"/>
        <v>#VALUE!</v>
      </c>
      <c r="AO227" s="185" t="e">
        <f t="shared" ca="1" si="124"/>
        <v>#VALUE!</v>
      </c>
      <c r="AP227" s="185" t="e">
        <f t="shared" ca="1" si="124"/>
        <v>#VALUE!</v>
      </c>
    </row>
    <row r="228" spans="1:42">
      <c r="A228" s="57" t="str">
        <f>'[4]TS BYDem'!A161</f>
        <v>*</v>
      </c>
      <c r="B228" s="185" t="s">
        <v>288</v>
      </c>
      <c r="C228" s="185" t="s">
        <v>137</v>
      </c>
      <c r="D228" s="186" t="str">
        <f>'[4]TS BYDem'!D161</f>
        <v xml:space="preserve"> </v>
      </c>
      <c r="E228" s="185" t="s">
        <v>137</v>
      </c>
      <c r="F228" s="185" t="s">
        <v>137</v>
      </c>
      <c r="G228" s="185" t="s">
        <v>137</v>
      </c>
      <c r="H228" s="185" t="s">
        <v>137</v>
      </c>
      <c r="I228" s="185">
        <v>0</v>
      </c>
      <c r="J228" s="185" t="str">
        <f>INDEX('[4]TS BYDem'!$J$10:$J$203,MATCH(D228,'[4]TS BYDem'!$D$10:$D$203,0))</f>
        <v/>
      </c>
      <c r="K228" s="185" t="e">
        <f t="shared" ca="1" si="123"/>
        <v>#VALUE!</v>
      </c>
      <c r="L228" s="185" t="e">
        <f t="shared" ca="1" si="123"/>
        <v>#VALUE!</v>
      </c>
      <c r="M228" s="185" t="e">
        <f t="shared" ca="1" si="123"/>
        <v>#VALUE!</v>
      </c>
      <c r="N228" s="185" t="e">
        <f t="shared" ca="1" si="123"/>
        <v>#VALUE!</v>
      </c>
      <c r="O228" s="185" t="e">
        <f t="shared" ca="1" si="123"/>
        <v>#VALUE!</v>
      </c>
      <c r="P228" s="185" t="e">
        <f t="shared" ca="1" si="123"/>
        <v>#VALUE!</v>
      </c>
      <c r="Q228" s="185" t="e">
        <f t="shared" ca="1" si="123"/>
        <v>#VALUE!</v>
      </c>
      <c r="R228" s="185" t="e">
        <f t="shared" ca="1" si="123"/>
        <v>#VALUE!</v>
      </c>
      <c r="S228" s="185" t="e">
        <f t="shared" ca="1" si="123"/>
        <v>#VALUE!</v>
      </c>
      <c r="T228" s="185" t="e">
        <f t="shared" ca="1" si="123"/>
        <v>#VALUE!</v>
      </c>
      <c r="U228" s="185" t="e">
        <f t="shared" ca="1" si="123"/>
        <v>#VALUE!</v>
      </c>
      <c r="V228" s="185" t="e">
        <f t="shared" ca="1" si="123"/>
        <v>#VALUE!</v>
      </c>
      <c r="W228" s="185" t="e">
        <f t="shared" ca="1" si="123"/>
        <v>#VALUE!</v>
      </c>
      <c r="X228" s="185" t="e">
        <f t="shared" ca="1" si="123"/>
        <v>#VALUE!</v>
      </c>
      <c r="Y228" s="185" t="e">
        <f t="shared" ca="1" si="123"/>
        <v>#VALUE!</v>
      </c>
      <c r="Z228" s="185" t="e">
        <f t="shared" ca="1" si="123"/>
        <v>#VALUE!</v>
      </c>
      <c r="AA228" s="185" t="e">
        <f t="shared" ca="1" si="124"/>
        <v>#VALUE!</v>
      </c>
      <c r="AB228" s="185" t="e">
        <f t="shared" ca="1" si="124"/>
        <v>#VALUE!</v>
      </c>
      <c r="AC228" s="185" t="e">
        <f t="shared" ca="1" si="124"/>
        <v>#VALUE!</v>
      </c>
      <c r="AD228" s="185" t="e">
        <f t="shared" ca="1" si="124"/>
        <v>#VALUE!</v>
      </c>
      <c r="AE228" s="185" t="e">
        <f t="shared" ca="1" si="124"/>
        <v>#VALUE!</v>
      </c>
      <c r="AF228" s="185" t="e">
        <f t="shared" ca="1" si="124"/>
        <v>#VALUE!</v>
      </c>
      <c r="AG228" s="185" t="e">
        <f t="shared" ca="1" si="124"/>
        <v>#VALUE!</v>
      </c>
      <c r="AH228" s="185" t="e">
        <f t="shared" ca="1" si="124"/>
        <v>#VALUE!</v>
      </c>
      <c r="AI228" s="185" t="e">
        <f t="shared" ca="1" si="124"/>
        <v>#VALUE!</v>
      </c>
      <c r="AJ228" s="185" t="e">
        <f t="shared" ca="1" si="124"/>
        <v>#VALUE!</v>
      </c>
      <c r="AK228" s="185" t="e">
        <f t="shared" ca="1" si="124"/>
        <v>#VALUE!</v>
      </c>
      <c r="AL228" s="185" t="e">
        <f t="shared" ca="1" si="124"/>
        <v>#VALUE!</v>
      </c>
      <c r="AM228" s="185" t="e">
        <f t="shared" ca="1" si="124"/>
        <v>#VALUE!</v>
      </c>
      <c r="AN228" s="185" t="e">
        <f t="shared" ca="1" si="124"/>
        <v>#VALUE!</v>
      </c>
      <c r="AO228" s="185" t="e">
        <f t="shared" ca="1" si="124"/>
        <v>#VALUE!</v>
      </c>
      <c r="AP228" s="185" t="e">
        <f t="shared" ca="1" si="124"/>
        <v>#VALUE!</v>
      </c>
    </row>
    <row r="229" spans="1:42">
      <c r="A229" s="57" t="str">
        <f>'[4]TS BYDem'!A162</f>
        <v>*</v>
      </c>
      <c r="B229" s="185" t="s">
        <v>288</v>
      </c>
      <c r="C229" s="185" t="s">
        <v>137</v>
      </c>
      <c r="D229" s="186" t="str">
        <f>'[4]TS BYDem'!D162</f>
        <v>IPPS</v>
      </c>
      <c r="E229" s="185" t="s">
        <v>137</v>
      </c>
      <c r="F229" s="185" t="s">
        <v>137</v>
      </c>
      <c r="G229" s="185" t="s">
        <v>137</v>
      </c>
      <c r="H229" s="185" t="s">
        <v>137</v>
      </c>
      <c r="I229" s="185">
        <v>0</v>
      </c>
      <c r="J229" s="185" t="str">
        <f>INDEX('[4]TS BYDem'!$J$10:$J$203,MATCH(D229,'[4]TS BYDem'!$D$10:$D$203,0))</f>
        <v/>
      </c>
      <c r="K229" s="185" t="e">
        <f t="shared" ca="1" si="123"/>
        <v>#VALUE!</v>
      </c>
      <c r="L229" s="185" t="e">
        <f t="shared" ca="1" si="123"/>
        <v>#VALUE!</v>
      </c>
      <c r="M229" s="185" t="e">
        <f t="shared" ca="1" si="123"/>
        <v>#VALUE!</v>
      </c>
      <c r="N229" s="185" t="e">
        <f t="shared" ca="1" si="123"/>
        <v>#VALUE!</v>
      </c>
      <c r="O229" s="185" t="e">
        <f t="shared" ca="1" si="123"/>
        <v>#VALUE!</v>
      </c>
      <c r="P229" s="185" t="e">
        <f t="shared" ca="1" si="123"/>
        <v>#VALUE!</v>
      </c>
      <c r="Q229" s="185" t="e">
        <f t="shared" ca="1" si="123"/>
        <v>#VALUE!</v>
      </c>
      <c r="R229" s="185" t="e">
        <f t="shared" ca="1" si="123"/>
        <v>#VALUE!</v>
      </c>
      <c r="S229" s="185" t="e">
        <f t="shared" ca="1" si="123"/>
        <v>#VALUE!</v>
      </c>
      <c r="T229" s="185" t="e">
        <f t="shared" ca="1" si="123"/>
        <v>#VALUE!</v>
      </c>
      <c r="U229" s="185" t="e">
        <f t="shared" ca="1" si="123"/>
        <v>#VALUE!</v>
      </c>
      <c r="V229" s="185" t="e">
        <f t="shared" ca="1" si="123"/>
        <v>#VALUE!</v>
      </c>
      <c r="W229" s="185" t="e">
        <f t="shared" ca="1" si="123"/>
        <v>#VALUE!</v>
      </c>
      <c r="X229" s="185" t="e">
        <f t="shared" ca="1" si="123"/>
        <v>#VALUE!</v>
      </c>
      <c r="Y229" s="185" t="e">
        <f t="shared" ca="1" si="123"/>
        <v>#VALUE!</v>
      </c>
      <c r="Z229" s="185" t="e">
        <f t="shared" ca="1" si="123"/>
        <v>#VALUE!</v>
      </c>
      <c r="AA229" s="185" t="e">
        <f t="shared" ca="1" si="124"/>
        <v>#VALUE!</v>
      </c>
      <c r="AB229" s="185" t="e">
        <f t="shared" ca="1" si="124"/>
        <v>#VALUE!</v>
      </c>
      <c r="AC229" s="185" t="e">
        <f t="shared" ca="1" si="124"/>
        <v>#VALUE!</v>
      </c>
      <c r="AD229" s="185" t="e">
        <f t="shared" ca="1" si="124"/>
        <v>#VALUE!</v>
      </c>
      <c r="AE229" s="185" t="e">
        <f t="shared" ca="1" si="124"/>
        <v>#VALUE!</v>
      </c>
      <c r="AF229" s="185" t="e">
        <f t="shared" ca="1" si="124"/>
        <v>#VALUE!</v>
      </c>
      <c r="AG229" s="185" t="e">
        <f t="shared" ca="1" si="124"/>
        <v>#VALUE!</v>
      </c>
      <c r="AH229" s="185" t="e">
        <f t="shared" ca="1" si="124"/>
        <v>#VALUE!</v>
      </c>
      <c r="AI229" s="185" t="e">
        <f t="shared" ca="1" si="124"/>
        <v>#VALUE!</v>
      </c>
      <c r="AJ229" s="185" t="e">
        <f t="shared" ca="1" si="124"/>
        <v>#VALUE!</v>
      </c>
      <c r="AK229" s="185" t="e">
        <f t="shared" ca="1" si="124"/>
        <v>#VALUE!</v>
      </c>
      <c r="AL229" s="185" t="e">
        <f t="shared" ca="1" si="124"/>
        <v>#VALUE!</v>
      </c>
      <c r="AM229" s="185" t="e">
        <f t="shared" ca="1" si="124"/>
        <v>#VALUE!</v>
      </c>
      <c r="AN229" s="185" t="e">
        <f t="shared" ca="1" si="124"/>
        <v>#VALUE!</v>
      </c>
      <c r="AO229" s="185" t="e">
        <f t="shared" ca="1" si="124"/>
        <v>#VALUE!</v>
      </c>
      <c r="AP229" s="185" t="e">
        <f t="shared" ca="1" si="124"/>
        <v>#VALUE!</v>
      </c>
    </row>
    <row r="230" spans="1:42">
      <c r="A230" s="57" t="str">
        <f>'[4]TS BYDem'!A163</f>
        <v>*</v>
      </c>
      <c r="B230" s="185" t="s">
        <v>288</v>
      </c>
      <c r="C230" s="185" t="s">
        <v>137</v>
      </c>
      <c r="D230" s="186" t="str">
        <f>'[4]TS BYDem'!D163</f>
        <v>IPPS</v>
      </c>
      <c r="E230" s="185" t="s">
        <v>137</v>
      </c>
      <c r="F230" s="185" t="s">
        <v>137</v>
      </c>
      <c r="G230" s="185" t="s">
        <v>137</v>
      </c>
      <c r="H230" s="185" t="s">
        <v>137</v>
      </c>
      <c r="I230" s="185">
        <v>0</v>
      </c>
      <c r="J230" s="185" t="str">
        <f>INDEX('[4]TS BYDem'!$J$10:$J$203,MATCH(D230,'[4]TS BYDem'!$D$10:$D$203,0))</f>
        <v/>
      </c>
      <c r="K230" s="185" t="e">
        <f t="shared" ca="1" si="123"/>
        <v>#VALUE!</v>
      </c>
      <c r="L230" s="185" t="e">
        <f t="shared" ca="1" si="123"/>
        <v>#VALUE!</v>
      </c>
      <c r="M230" s="185" t="e">
        <f t="shared" ca="1" si="123"/>
        <v>#VALUE!</v>
      </c>
      <c r="N230" s="185" t="e">
        <f t="shared" ca="1" si="123"/>
        <v>#VALUE!</v>
      </c>
      <c r="O230" s="185" t="e">
        <f t="shared" ca="1" si="123"/>
        <v>#VALUE!</v>
      </c>
      <c r="P230" s="185" t="e">
        <f t="shared" ca="1" si="123"/>
        <v>#VALUE!</v>
      </c>
      <c r="Q230" s="185" t="e">
        <f t="shared" ca="1" si="123"/>
        <v>#VALUE!</v>
      </c>
      <c r="R230" s="185" t="e">
        <f t="shared" ca="1" si="123"/>
        <v>#VALUE!</v>
      </c>
      <c r="S230" s="185" t="e">
        <f t="shared" ca="1" si="123"/>
        <v>#VALUE!</v>
      </c>
      <c r="T230" s="185" t="e">
        <f t="shared" ca="1" si="123"/>
        <v>#VALUE!</v>
      </c>
      <c r="U230" s="185" t="e">
        <f t="shared" ca="1" si="123"/>
        <v>#VALUE!</v>
      </c>
      <c r="V230" s="185" t="e">
        <f t="shared" ca="1" si="123"/>
        <v>#VALUE!</v>
      </c>
      <c r="W230" s="185" t="e">
        <f t="shared" ca="1" si="123"/>
        <v>#VALUE!</v>
      </c>
      <c r="X230" s="185" t="e">
        <f t="shared" ca="1" si="123"/>
        <v>#VALUE!</v>
      </c>
      <c r="Y230" s="185" t="e">
        <f t="shared" ca="1" si="123"/>
        <v>#VALUE!</v>
      </c>
      <c r="Z230" s="185" t="e">
        <f t="shared" ca="1" si="123"/>
        <v>#VALUE!</v>
      </c>
      <c r="AA230" s="185" t="e">
        <f t="shared" ca="1" si="124"/>
        <v>#VALUE!</v>
      </c>
      <c r="AB230" s="185" t="e">
        <f t="shared" ca="1" si="124"/>
        <v>#VALUE!</v>
      </c>
      <c r="AC230" s="185" t="e">
        <f t="shared" ca="1" si="124"/>
        <v>#VALUE!</v>
      </c>
      <c r="AD230" s="185" t="e">
        <f t="shared" ca="1" si="124"/>
        <v>#VALUE!</v>
      </c>
      <c r="AE230" s="185" t="e">
        <f t="shared" ca="1" si="124"/>
        <v>#VALUE!</v>
      </c>
      <c r="AF230" s="185" t="e">
        <f t="shared" ca="1" si="124"/>
        <v>#VALUE!</v>
      </c>
      <c r="AG230" s="185" t="e">
        <f t="shared" ca="1" si="124"/>
        <v>#VALUE!</v>
      </c>
      <c r="AH230" s="185" t="e">
        <f t="shared" ca="1" si="124"/>
        <v>#VALUE!</v>
      </c>
      <c r="AI230" s="185" t="e">
        <f t="shared" ca="1" si="124"/>
        <v>#VALUE!</v>
      </c>
      <c r="AJ230" s="185" t="e">
        <f t="shared" ca="1" si="124"/>
        <v>#VALUE!</v>
      </c>
      <c r="AK230" s="185" t="e">
        <f t="shared" ca="1" si="124"/>
        <v>#VALUE!</v>
      </c>
      <c r="AL230" s="185" t="e">
        <f t="shared" ca="1" si="124"/>
        <v>#VALUE!</v>
      </c>
      <c r="AM230" s="185" t="e">
        <f t="shared" ca="1" si="124"/>
        <v>#VALUE!</v>
      </c>
      <c r="AN230" s="185" t="e">
        <f t="shared" ca="1" si="124"/>
        <v>#VALUE!</v>
      </c>
      <c r="AO230" s="185" t="e">
        <f t="shared" ca="1" si="124"/>
        <v>#VALUE!</v>
      </c>
      <c r="AP230" s="185" t="e">
        <f t="shared" ca="1" si="124"/>
        <v>#VALUE!</v>
      </c>
    </row>
    <row r="231" spans="1:42">
      <c r="A231" s="57" t="str">
        <f>'[4]TS BYDem'!A164</f>
        <v>*</v>
      </c>
      <c r="B231" s="185" t="s">
        <v>288</v>
      </c>
      <c r="C231" s="185" t="s">
        <v>137</v>
      </c>
      <c r="D231" s="186" t="str">
        <f>'[4]TS BYDem'!D164</f>
        <v>IPPS</v>
      </c>
      <c r="E231" s="185" t="s">
        <v>137</v>
      </c>
      <c r="F231" s="185" t="s">
        <v>137</v>
      </c>
      <c r="G231" s="185" t="s">
        <v>137</v>
      </c>
      <c r="H231" s="185" t="s">
        <v>137</v>
      </c>
      <c r="I231" s="185">
        <v>0</v>
      </c>
      <c r="J231" s="185" t="str">
        <f>INDEX('[4]TS BYDem'!$J$10:$J$203,MATCH(D231,'[4]TS BYDem'!$D$10:$D$203,0))</f>
        <v/>
      </c>
      <c r="K231" s="185" t="e">
        <f t="shared" ca="1" si="123"/>
        <v>#VALUE!</v>
      </c>
      <c r="L231" s="185" t="e">
        <f t="shared" ca="1" si="123"/>
        <v>#VALUE!</v>
      </c>
      <c r="M231" s="185" t="e">
        <f t="shared" ca="1" si="123"/>
        <v>#VALUE!</v>
      </c>
      <c r="N231" s="185" t="e">
        <f t="shared" ca="1" si="123"/>
        <v>#VALUE!</v>
      </c>
      <c r="O231" s="185" t="e">
        <f t="shared" ca="1" si="123"/>
        <v>#VALUE!</v>
      </c>
      <c r="P231" s="185" t="e">
        <f t="shared" ca="1" si="123"/>
        <v>#VALUE!</v>
      </c>
      <c r="Q231" s="185" t="e">
        <f t="shared" ca="1" si="123"/>
        <v>#VALUE!</v>
      </c>
      <c r="R231" s="185" t="e">
        <f t="shared" ca="1" si="123"/>
        <v>#VALUE!</v>
      </c>
      <c r="S231" s="185" t="e">
        <f t="shared" ca="1" si="123"/>
        <v>#VALUE!</v>
      </c>
      <c r="T231" s="185" t="e">
        <f t="shared" ca="1" si="123"/>
        <v>#VALUE!</v>
      </c>
      <c r="U231" s="185" t="e">
        <f t="shared" ca="1" si="123"/>
        <v>#VALUE!</v>
      </c>
      <c r="V231" s="185" t="e">
        <f t="shared" ca="1" si="123"/>
        <v>#VALUE!</v>
      </c>
      <c r="W231" s="185" t="e">
        <f t="shared" ca="1" si="123"/>
        <v>#VALUE!</v>
      </c>
      <c r="X231" s="185" t="e">
        <f t="shared" ca="1" si="123"/>
        <v>#VALUE!</v>
      </c>
      <c r="Y231" s="185" t="e">
        <f t="shared" ca="1" si="123"/>
        <v>#VALUE!</v>
      </c>
      <c r="Z231" s="185" t="e">
        <f t="shared" ca="1" si="123"/>
        <v>#VALUE!</v>
      </c>
      <c r="AA231" s="185" t="e">
        <f t="shared" ca="1" si="124"/>
        <v>#VALUE!</v>
      </c>
      <c r="AB231" s="185" t="e">
        <f t="shared" ca="1" si="124"/>
        <v>#VALUE!</v>
      </c>
      <c r="AC231" s="185" t="e">
        <f t="shared" ca="1" si="124"/>
        <v>#VALUE!</v>
      </c>
      <c r="AD231" s="185" t="e">
        <f t="shared" ca="1" si="124"/>
        <v>#VALUE!</v>
      </c>
      <c r="AE231" s="185" t="e">
        <f t="shared" ca="1" si="124"/>
        <v>#VALUE!</v>
      </c>
      <c r="AF231" s="185" t="e">
        <f t="shared" ca="1" si="124"/>
        <v>#VALUE!</v>
      </c>
      <c r="AG231" s="185" t="e">
        <f t="shared" ca="1" si="124"/>
        <v>#VALUE!</v>
      </c>
      <c r="AH231" s="185" t="e">
        <f t="shared" ca="1" si="124"/>
        <v>#VALUE!</v>
      </c>
      <c r="AI231" s="185" t="e">
        <f t="shared" ca="1" si="124"/>
        <v>#VALUE!</v>
      </c>
      <c r="AJ231" s="185" t="e">
        <f t="shared" ca="1" si="124"/>
        <v>#VALUE!</v>
      </c>
      <c r="AK231" s="185" t="e">
        <f t="shared" ca="1" si="124"/>
        <v>#VALUE!</v>
      </c>
      <c r="AL231" s="185" t="e">
        <f t="shared" ca="1" si="124"/>
        <v>#VALUE!</v>
      </c>
      <c r="AM231" s="185" t="e">
        <f t="shared" ca="1" si="124"/>
        <v>#VALUE!</v>
      </c>
      <c r="AN231" s="185" t="e">
        <f t="shared" ca="1" si="124"/>
        <v>#VALUE!</v>
      </c>
      <c r="AO231" s="185" t="e">
        <f t="shared" ca="1" si="124"/>
        <v>#VALUE!</v>
      </c>
      <c r="AP231" s="185" t="e">
        <f t="shared" ca="1" si="124"/>
        <v>#VALUE!</v>
      </c>
    </row>
    <row r="232" spans="1:42">
      <c r="A232" s="57" t="str">
        <f>'[4]TS BYDem'!A165</f>
        <v>*</v>
      </c>
      <c r="B232" s="185" t="s">
        <v>288</v>
      </c>
      <c r="C232" s="185" t="s">
        <v>137</v>
      </c>
      <c r="D232" s="186" t="str">
        <f>'[4]TS BYDem'!D165</f>
        <v>IPPS</v>
      </c>
      <c r="E232" s="185" t="s">
        <v>137</v>
      </c>
      <c r="F232" s="185" t="s">
        <v>137</v>
      </c>
      <c r="G232" s="185" t="s">
        <v>137</v>
      </c>
      <c r="H232" s="185" t="s">
        <v>137</v>
      </c>
      <c r="I232" s="185">
        <v>0</v>
      </c>
      <c r="J232" s="185" t="str">
        <f>INDEX('[4]TS BYDem'!$J$10:$J$203,MATCH(D232,'[4]TS BYDem'!$D$10:$D$203,0))</f>
        <v/>
      </c>
      <c r="K232" s="185" t="e">
        <f t="shared" ca="1" si="123"/>
        <v>#VALUE!</v>
      </c>
      <c r="L232" s="185" t="e">
        <f t="shared" ca="1" si="123"/>
        <v>#VALUE!</v>
      </c>
      <c r="M232" s="185" t="e">
        <f t="shared" ca="1" si="123"/>
        <v>#VALUE!</v>
      </c>
      <c r="N232" s="185" t="e">
        <f t="shared" ca="1" si="123"/>
        <v>#VALUE!</v>
      </c>
      <c r="O232" s="185" t="e">
        <f t="shared" ca="1" si="123"/>
        <v>#VALUE!</v>
      </c>
      <c r="P232" s="185" t="e">
        <f t="shared" ca="1" si="123"/>
        <v>#VALUE!</v>
      </c>
      <c r="Q232" s="185" t="e">
        <f t="shared" ca="1" si="123"/>
        <v>#VALUE!</v>
      </c>
      <c r="R232" s="185" t="e">
        <f t="shared" ca="1" si="123"/>
        <v>#VALUE!</v>
      </c>
      <c r="S232" s="185" t="e">
        <f t="shared" ca="1" si="123"/>
        <v>#VALUE!</v>
      </c>
      <c r="T232" s="185" t="e">
        <f t="shared" ca="1" si="123"/>
        <v>#VALUE!</v>
      </c>
      <c r="U232" s="185" t="e">
        <f t="shared" ca="1" si="123"/>
        <v>#VALUE!</v>
      </c>
      <c r="V232" s="185" t="e">
        <f t="shared" ca="1" si="123"/>
        <v>#VALUE!</v>
      </c>
      <c r="W232" s="185" t="e">
        <f t="shared" ca="1" si="123"/>
        <v>#VALUE!</v>
      </c>
      <c r="X232" s="185" t="e">
        <f t="shared" ca="1" si="123"/>
        <v>#VALUE!</v>
      </c>
      <c r="Y232" s="185" t="e">
        <f t="shared" ca="1" si="123"/>
        <v>#VALUE!</v>
      </c>
      <c r="Z232" s="185" t="e">
        <f t="shared" ca="1" si="123"/>
        <v>#VALUE!</v>
      </c>
      <c r="AA232" s="185" t="e">
        <f t="shared" ca="1" si="124"/>
        <v>#VALUE!</v>
      </c>
      <c r="AB232" s="185" t="e">
        <f t="shared" ca="1" si="124"/>
        <v>#VALUE!</v>
      </c>
      <c r="AC232" s="185" t="e">
        <f t="shared" ca="1" si="124"/>
        <v>#VALUE!</v>
      </c>
      <c r="AD232" s="185" t="e">
        <f t="shared" ca="1" si="124"/>
        <v>#VALUE!</v>
      </c>
      <c r="AE232" s="185" t="e">
        <f t="shared" ca="1" si="124"/>
        <v>#VALUE!</v>
      </c>
      <c r="AF232" s="185" t="e">
        <f t="shared" ca="1" si="124"/>
        <v>#VALUE!</v>
      </c>
      <c r="AG232" s="185" t="e">
        <f t="shared" ca="1" si="124"/>
        <v>#VALUE!</v>
      </c>
      <c r="AH232" s="185" t="e">
        <f t="shared" ca="1" si="124"/>
        <v>#VALUE!</v>
      </c>
      <c r="AI232" s="185" t="e">
        <f t="shared" ca="1" si="124"/>
        <v>#VALUE!</v>
      </c>
      <c r="AJ232" s="185" t="e">
        <f t="shared" ca="1" si="124"/>
        <v>#VALUE!</v>
      </c>
      <c r="AK232" s="185" t="e">
        <f t="shared" ca="1" si="124"/>
        <v>#VALUE!</v>
      </c>
      <c r="AL232" s="185" t="e">
        <f t="shared" ca="1" si="124"/>
        <v>#VALUE!</v>
      </c>
      <c r="AM232" s="185" t="e">
        <f t="shared" ca="1" si="124"/>
        <v>#VALUE!</v>
      </c>
      <c r="AN232" s="185" t="e">
        <f t="shared" ca="1" si="124"/>
        <v>#VALUE!</v>
      </c>
      <c r="AO232" s="185" t="e">
        <f t="shared" ca="1" si="124"/>
        <v>#VALUE!</v>
      </c>
      <c r="AP232" s="185" t="e">
        <f t="shared" ca="1" si="124"/>
        <v>#VALUE!</v>
      </c>
    </row>
    <row r="233" spans="1:42">
      <c r="A233" s="57" t="str">
        <f>'[4]TS BYDem'!A166</f>
        <v>*</v>
      </c>
      <c r="B233" s="185" t="s">
        <v>288</v>
      </c>
      <c r="C233" s="185" t="s">
        <v>137</v>
      </c>
      <c r="D233" s="186" t="str">
        <f>'[4]TS BYDem'!D166</f>
        <v>IPPS</v>
      </c>
      <c r="E233" s="185" t="s">
        <v>137</v>
      </c>
      <c r="F233" s="185" t="s">
        <v>137</v>
      </c>
      <c r="G233" s="185" t="s">
        <v>137</v>
      </c>
      <c r="H233" s="185" t="s">
        <v>137</v>
      </c>
      <c r="I233" s="185">
        <v>0</v>
      </c>
      <c r="J233" s="185" t="str">
        <f>INDEX('[4]TS BYDem'!$J$10:$J$203,MATCH(D233,'[4]TS BYDem'!$D$10:$D$203,0))</f>
        <v/>
      </c>
      <c r="K233" s="185" t="e">
        <f t="shared" ca="1" si="123"/>
        <v>#VALUE!</v>
      </c>
      <c r="L233" s="185" t="e">
        <f t="shared" ca="1" si="123"/>
        <v>#VALUE!</v>
      </c>
      <c r="M233" s="185" t="e">
        <f t="shared" ca="1" si="123"/>
        <v>#VALUE!</v>
      </c>
      <c r="N233" s="185" t="e">
        <f t="shared" ca="1" si="123"/>
        <v>#VALUE!</v>
      </c>
      <c r="O233" s="185" t="e">
        <f t="shared" ca="1" si="123"/>
        <v>#VALUE!</v>
      </c>
      <c r="P233" s="185" t="e">
        <f t="shared" ca="1" si="123"/>
        <v>#VALUE!</v>
      </c>
      <c r="Q233" s="185" t="e">
        <f t="shared" ca="1" si="123"/>
        <v>#VALUE!</v>
      </c>
      <c r="R233" s="185" t="e">
        <f t="shared" ca="1" si="123"/>
        <v>#VALUE!</v>
      </c>
      <c r="S233" s="185" t="e">
        <f t="shared" ca="1" si="123"/>
        <v>#VALUE!</v>
      </c>
      <c r="T233" s="185" t="e">
        <f t="shared" ca="1" si="123"/>
        <v>#VALUE!</v>
      </c>
      <c r="U233" s="185" t="e">
        <f t="shared" ca="1" si="123"/>
        <v>#VALUE!</v>
      </c>
      <c r="V233" s="185" t="e">
        <f t="shared" ca="1" si="123"/>
        <v>#VALUE!</v>
      </c>
      <c r="W233" s="185" t="e">
        <f t="shared" ca="1" si="123"/>
        <v>#VALUE!</v>
      </c>
      <c r="X233" s="185" t="e">
        <f t="shared" ca="1" si="123"/>
        <v>#VALUE!</v>
      </c>
      <c r="Y233" s="185" t="e">
        <f t="shared" ca="1" si="123"/>
        <v>#VALUE!</v>
      </c>
      <c r="Z233" s="185" t="e">
        <f t="shared" ref="Z233:AO234" ca="1" si="125">Z$217/Y$217*Y233</f>
        <v>#VALUE!</v>
      </c>
      <c r="AA233" s="185" t="e">
        <f t="shared" ca="1" si="125"/>
        <v>#VALUE!</v>
      </c>
      <c r="AB233" s="185" t="e">
        <f t="shared" ca="1" si="125"/>
        <v>#VALUE!</v>
      </c>
      <c r="AC233" s="185" t="e">
        <f t="shared" ca="1" si="125"/>
        <v>#VALUE!</v>
      </c>
      <c r="AD233" s="185" t="e">
        <f t="shared" ca="1" si="125"/>
        <v>#VALUE!</v>
      </c>
      <c r="AE233" s="185" t="e">
        <f t="shared" ca="1" si="125"/>
        <v>#VALUE!</v>
      </c>
      <c r="AF233" s="185" t="e">
        <f t="shared" ca="1" si="125"/>
        <v>#VALUE!</v>
      </c>
      <c r="AG233" s="185" t="e">
        <f t="shared" ca="1" si="125"/>
        <v>#VALUE!</v>
      </c>
      <c r="AH233" s="185" t="e">
        <f t="shared" ca="1" si="125"/>
        <v>#VALUE!</v>
      </c>
      <c r="AI233" s="185" t="e">
        <f t="shared" ca="1" si="125"/>
        <v>#VALUE!</v>
      </c>
      <c r="AJ233" s="185" t="e">
        <f t="shared" ca="1" si="125"/>
        <v>#VALUE!</v>
      </c>
      <c r="AK233" s="185" t="e">
        <f t="shared" ca="1" si="125"/>
        <v>#VALUE!</v>
      </c>
      <c r="AL233" s="185" t="e">
        <f t="shared" ca="1" si="125"/>
        <v>#VALUE!</v>
      </c>
      <c r="AM233" s="185" t="e">
        <f t="shared" ca="1" si="125"/>
        <v>#VALUE!</v>
      </c>
      <c r="AN233" s="185" t="e">
        <f t="shared" ca="1" si="125"/>
        <v>#VALUE!</v>
      </c>
      <c r="AO233" s="185" t="e">
        <f t="shared" ca="1" si="125"/>
        <v>#VALUE!</v>
      </c>
      <c r="AP233" s="185" t="e">
        <f t="shared" ca="1" si="124"/>
        <v>#VALUE!</v>
      </c>
    </row>
    <row r="234" spans="1:42">
      <c r="A234" s="57" t="str">
        <f>'[4]TS BYDem'!A167</f>
        <v>*</v>
      </c>
      <c r="B234" s="185" t="s">
        <v>288</v>
      </c>
      <c r="C234" s="185" t="s">
        <v>137</v>
      </c>
      <c r="D234" s="186" t="str">
        <f>'[4]TS BYDem'!D167</f>
        <v>IPPS</v>
      </c>
      <c r="E234" s="185" t="s">
        <v>137</v>
      </c>
      <c r="F234" s="185" t="s">
        <v>137</v>
      </c>
      <c r="G234" s="185" t="s">
        <v>137</v>
      </c>
      <c r="H234" s="185" t="s">
        <v>137</v>
      </c>
      <c r="I234" s="185">
        <v>0</v>
      </c>
      <c r="J234" s="185" t="str">
        <f>INDEX('[4]TS BYDem'!$J$10:$J$203,MATCH(D234,'[4]TS BYDem'!$D$10:$D$203,0))</f>
        <v/>
      </c>
      <c r="K234" s="185" t="e">
        <f t="shared" ref="K234:Z235" ca="1" si="126">K$217/J$217*J234</f>
        <v>#VALUE!</v>
      </c>
      <c r="L234" s="185" t="e">
        <f t="shared" ca="1" si="126"/>
        <v>#VALUE!</v>
      </c>
      <c r="M234" s="185" t="e">
        <f t="shared" ca="1" si="126"/>
        <v>#VALUE!</v>
      </c>
      <c r="N234" s="185" t="e">
        <f t="shared" ca="1" si="126"/>
        <v>#VALUE!</v>
      </c>
      <c r="O234" s="185" t="e">
        <f t="shared" ca="1" si="126"/>
        <v>#VALUE!</v>
      </c>
      <c r="P234" s="185" t="e">
        <f t="shared" ca="1" si="126"/>
        <v>#VALUE!</v>
      </c>
      <c r="Q234" s="185" t="e">
        <f t="shared" ca="1" si="126"/>
        <v>#VALUE!</v>
      </c>
      <c r="R234" s="185" t="e">
        <f t="shared" ca="1" si="126"/>
        <v>#VALUE!</v>
      </c>
      <c r="S234" s="185" t="e">
        <f t="shared" ca="1" si="126"/>
        <v>#VALUE!</v>
      </c>
      <c r="T234" s="185" t="e">
        <f t="shared" ca="1" si="126"/>
        <v>#VALUE!</v>
      </c>
      <c r="U234" s="185" t="e">
        <f t="shared" ca="1" si="126"/>
        <v>#VALUE!</v>
      </c>
      <c r="V234" s="185" t="e">
        <f t="shared" ca="1" si="126"/>
        <v>#VALUE!</v>
      </c>
      <c r="W234" s="185" t="e">
        <f t="shared" ca="1" si="126"/>
        <v>#VALUE!</v>
      </c>
      <c r="X234" s="185" t="e">
        <f t="shared" ca="1" si="126"/>
        <v>#VALUE!</v>
      </c>
      <c r="Y234" s="185" t="e">
        <f t="shared" ca="1" si="126"/>
        <v>#VALUE!</v>
      </c>
      <c r="Z234" s="185" t="e">
        <f t="shared" ca="1" si="126"/>
        <v>#VALUE!</v>
      </c>
      <c r="AA234" s="185" t="e">
        <f t="shared" ca="1" si="125"/>
        <v>#VALUE!</v>
      </c>
      <c r="AB234" s="185" t="e">
        <f t="shared" ca="1" si="125"/>
        <v>#VALUE!</v>
      </c>
      <c r="AC234" s="185" t="e">
        <f t="shared" ca="1" si="125"/>
        <v>#VALUE!</v>
      </c>
      <c r="AD234" s="185" t="e">
        <f t="shared" ca="1" si="125"/>
        <v>#VALUE!</v>
      </c>
      <c r="AE234" s="185" t="e">
        <f t="shared" ca="1" si="125"/>
        <v>#VALUE!</v>
      </c>
      <c r="AF234" s="185" t="e">
        <f t="shared" ca="1" si="125"/>
        <v>#VALUE!</v>
      </c>
      <c r="AG234" s="185" t="e">
        <f t="shared" ca="1" si="125"/>
        <v>#VALUE!</v>
      </c>
      <c r="AH234" s="185" t="e">
        <f t="shared" ca="1" si="125"/>
        <v>#VALUE!</v>
      </c>
      <c r="AI234" s="185" t="e">
        <f t="shared" ca="1" si="125"/>
        <v>#VALUE!</v>
      </c>
      <c r="AJ234" s="185" t="e">
        <f t="shared" ca="1" si="125"/>
        <v>#VALUE!</v>
      </c>
      <c r="AK234" s="185" t="e">
        <f t="shared" ca="1" si="125"/>
        <v>#VALUE!</v>
      </c>
      <c r="AL234" s="185" t="e">
        <f t="shared" ca="1" si="125"/>
        <v>#VALUE!</v>
      </c>
      <c r="AM234" s="185" t="e">
        <f t="shared" ca="1" si="125"/>
        <v>#VALUE!</v>
      </c>
      <c r="AN234" s="185" t="e">
        <f t="shared" ca="1" si="125"/>
        <v>#VALUE!</v>
      </c>
      <c r="AO234" s="185" t="e">
        <f t="shared" ca="1" si="125"/>
        <v>#VALUE!</v>
      </c>
      <c r="AP234" s="185" t="e">
        <f t="shared" ref="L234:AP235" ca="1" si="127">AP$217/AO$217*AO234</f>
        <v>#VALUE!</v>
      </c>
    </row>
    <row r="235" spans="1:42">
      <c r="A235" s="57" t="str">
        <f>'[4]TS BYDem'!A168</f>
        <v>*</v>
      </c>
      <c r="B235" s="185" t="s">
        <v>288</v>
      </c>
      <c r="C235" s="185" t="s">
        <v>137</v>
      </c>
      <c r="D235" s="186" t="str">
        <f>'[4]TS BYDem'!D168</f>
        <v>IPPS</v>
      </c>
      <c r="E235" s="185" t="s">
        <v>137</v>
      </c>
      <c r="F235" s="185" t="s">
        <v>137</v>
      </c>
      <c r="G235" s="185" t="s">
        <v>137</v>
      </c>
      <c r="H235" s="185" t="s">
        <v>137</v>
      </c>
      <c r="I235" s="185">
        <v>0</v>
      </c>
      <c r="J235" s="185" t="str">
        <f>INDEX('[4]TS BYDem'!$J$10:$J$203,MATCH(D235,'[4]TS BYDem'!$D$10:$D$203,0))</f>
        <v/>
      </c>
      <c r="K235" s="185" t="e">
        <f t="shared" ca="1" si="126"/>
        <v>#VALUE!</v>
      </c>
      <c r="L235" s="185" t="e">
        <f t="shared" ca="1" si="127"/>
        <v>#VALUE!</v>
      </c>
      <c r="M235" s="185" t="e">
        <f t="shared" ca="1" si="127"/>
        <v>#VALUE!</v>
      </c>
      <c r="N235" s="185" t="e">
        <f t="shared" ca="1" si="127"/>
        <v>#VALUE!</v>
      </c>
      <c r="O235" s="185" t="e">
        <f t="shared" ca="1" si="127"/>
        <v>#VALUE!</v>
      </c>
      <c r="P235" s="185" t="e">
        <f t="shared" ca="1" si="127"/>
        <v>#VALUE!</v>
      </c>
      <c r="Q235" s="185" t="e">
        <f t="shared" ca="1" si="127"/>
        <v>#VALUE!</v>
      </c>
      <c r="R235" s="185" t="e">
        <f t="shared" ca="1" si="127"/>
        <v>#VALUE!</v>
      </c>
      <c r="S235" s="185" t="e">
        <f t="shared" ca="1" si="127"/>
        <v>#VALUE!</v>
      </c>
      <c r="T235" s="185" t="e">
        <f t="shared" ca="1" si="127"/>
        <v>#VALUE!</v>
      </c>
      <c r="U235" s="185" t="e">
        <f t="shared" ca="1" si="127"/>
        <v>#VALUE!</v>
      </c>
      <c r="V235" s="185" t="e">
        <f t="shared" ca="1" si="127"/>
        <v>#VALUE!</v>
      </c>
      <c r="W235" s="185" t="e">
        <f t="shared" ca="1" si="127"/>
        <v>#VALUE!</v>
      </c>
      <c r="X235" s="185" t="e">
        <f t="shared" ca="1" si="127"/>
        <v>#VALUE!</v>
      </c>
      <c r="Y235" s="185" t="e">
        <f t="shared" ca="1" si="127"/>
        <v>#VALUE!</v>
      </c>
      <c r="Z235" s="185" t="e">
        <f t="shared" ca="1" si="127"/>
        <v>#VALUE!</v>
      </c>
      <c r="AA235" s="185" t="e">
        <f t="shared" ca="1" si="127"/>
        <v>#VALUE!</v>
      </c>
      <c r="AB235" s="185" t="e">
        <f t="shared" ca="1" si="127"/>
        <v>#VALUE!</v>
      </c>
      <c r="AC235" s="185" t="e">
        <f t="shared" ca="1" si="127"/>
        <v>#VALUE!</v>
      </c>
      <c r="AD235" s="185" t="e">
        <f t="shared" ca="1" si="127"/>
        <v>#VALUE!</v>
      </c>
      <c r="AE235" s="185" t="e">
        <f t="shared" ca="1" si="127"/>
        <v>#VALUE!</v>
      </c>
      <c r="AF235" s="185" t="e">
        <f t="shared" ca="1" si="127"/>
        <v>#VALUE!</v>
      </c>
      <c r="AG235" s="185" t="e">
        <f t="shared" ca="1" si="127"/>
        <v>#VALUE!</v>
      </c>
      <c r="AH235" s="185" t="e">
        <f t="shared" ca="1" si="127"/>
        <v>#VALUE!</v>
      </c>
      <c r="AI235" s="185" t="e">
        <f t="shared" ca="1" si="127"/>
        <v>#VALUE!</v>
      </c>
      <c r="AJ235" s="185" t="e">
        <f t="shared" ca="1" si="127"/>
        <v>#VALUE!</v>
      </c>
      <c r="AK235" s="185" t="e">
        <f t="shared" ca="1" si="127"/>
        <v>#VALUE!</v>
      </c>
      <c r="AL235" s="185" t="e">
        <f t="shared" ca="1" si="127"/>
        <v>#VALUE!</v>
      </c>
      <c r="AM235" s="185" t="e">
        <f t="shared" ca="1" si="127"/>
        <v>#VALUE!</v>
      </c>
      <c r="AN235" s="185" t="e">
        <f t="shared" ca="1" si="127"/>
        <v>#VALUE!</v>
      </c>
      <c r="AO235" s="185" t="e">
        <f t="shared" ca="1" si="127"/>
        <v>#VALUE!</v>
      </c>
      <c r="AP235" s="185" t="e">
        <f t="shared" ca="1" si="127"/>
        <v>#VALUE!</v>
      </c>
    </row>
    <row r="236" spans="1:42" s="5" customFormat="1">
      <c r="A236" s="57" t="str">
        <f>'[4]TS BYDem'!A165</f>
        <v>*</v>
      </c>
      <c r="B236" s="5">
        <f>B217+2</f>
        <v>15</v>
      </c>
      <c r="C236" s="3" t="str">
        <f ca="1">OFFSET($C$9,$B236,0)</f>
        <v>Other</v>
      </c>
      <c r="D236" s="3" t="str">
        <f ca="1">OFFSET($B$9,$B236,0)</f>
        <v>OT</v>
      </c>
      <c r="J236" s="5">
        <f t="shared" ref="J236:AA236" ca="1" si="128">SUMIF($B$10:$B$24,$D236,J$10:J$24)*SUMIF($B$10:$B$24,$D236,J$45:J$59)</f>
        <v>235.49802282756352</v>
      </c>
      <c r="K236" s="5">
        <f t="shared" ca="1" si="128"/>
        <v>242.05600000000001</v>
      </c>
      <c r="L236" s="5">
        <f t="shared" ca="1" si="128"/>
        <v>246.69399999999999</v>
      </c>
      <c r="M236" s="5">
        <f t="shared" ca="1" si="128"/>
        <v>250.125</v>
      </c>
      <c r="N236" s="5">
        <f t="shared" ca="1" si="128"/>
        <v>252.709</v>
      </c>
      <c r="O236" s="5">
        <f t="shared" ca="1" si="128"/>
        <v>254.65</v>
      </c>
      <c r="P236" s="5">
        <f t="shared" ca="1" si="128"/>
        <v>257.584</v>
      </c>
      <c r="Q236" s="5">
        <f t="shared" ca="1" si="128"/>
        <v>257.30799999999999</v>
      </c>
      <c r="R236" s="5">
        <f t="shared" ca="1" si="128"/>
        <v>233.197</v>
      </c>
      <c r="S236" s="5">
        <f t="shared" ca="1" si="128"/>
        <v>239.311147620339</v>
      </c>
      <c r="T236" s="5">
        <f t="shared" ca="1" si="128"/>
        <v>245.5279566232268</v>
      </c>
      <c r="U236" s="5">
        <f t="shared" ca="1" si="128"/>
        <v>252.17156922220227</v>
      </c>
      <c r="V236" s="5">
        <f t="shared" ca="1" si="128"/>
        <v>259.2458462414383</v>
      </c>
      <c r="W236" s="5">
        <f t="shared" ca="1" si="128"/>
        <v>266.28626759214023</v>
      </c>
      <c r="X236" s="5">
        <f t="shared" ca="1" si="128"/>
        <v>274.0568577557645</v>
      </c>
      <c r="Y236" s="5">
        <f t="shared" ca="1" si="128"/>
        <v>281.96200344571417</v>
      </c>
      <c r="Z236" s="5">
        <f t="shared" ca="1" si="128"/>
        <v>290.32204813684677</v>
      </c>
      <c r="AA236" s="5">
        <f t="shared" ca="1" si="128"/>
        <v>298.71462448684076</v>
      </c>
      <c r="AB236" s="5">
        <f ca="1">SUMIF($B$10:$B$24,$D236,AB$10:AB$24)*SUMIF($B$10:$B$24,$D236,AB$44:AB$59)</f>
        <v>305.76468054543471</v>
      </c>
      <c r="AC236" s="5">
        <f t="shared" ref="AC236:AP236" ca="1" si="129">SUMIF($B$10:$B$24,$D236,AC$10:AC$24)*SUMIF($B$10:$B$24,$D236,AC$45:AC$59)</f>
        <v>314.59134178597935</v>
      </c>
      <c r="AD236" s="5">
        <f t="shared" ca="1" si="129"/>
        <v>323.65990952631881</v>
      </c>
      <c r="AE236" s="5">
        <f t="shared" ca="1" si="129"/>
        <v>332.82914999463492</v>
      </c>
      <c r="AF236" s="5">
        <f t="shared" ca="1" si="129"/>
        <v>341.74661891729392</v>
      </c>
      <c r="AG236" s="5">
        <f t="shared" ca="1" si="129"/>
        <v>351.32289162074625</v>
      </c>
      <c r="AH236" s="5">
        <f t="shared" ca="1" si="129"/>
        <v>361.07019032867794</v>
      </c>
      <c r="AI236" s="5">
        <f t="shared" ca="1" si="129"/>
        <v>371.16092547913934</v>
      </c>
      <c r="AJ236" s="5">
        <f t="shared" ca="1" si="129"/>
        <v>381.10030818952805</v>
      </c>
      <c r="AK236" s="5">
        <f t="shared" ca="1" si="129"/>
        <v>391.38151873152327</v>
      </c>
      <c r="AL236" s="5">
        <f t="shared" ca="1" si="129"/>
        <v>402.27388315761033</v>
      </c>
      <c r="AM236" s="5">
        <f t="shared" ca="1" si="129"/>
        <v>464.07019483390343</v>
      </c>
      <c r="AN236" s="5">
        <f t="shared" ca="1" si="129"/>
        <v>533.90646291403743</v>
      </c>
      <c r="AO236" s="5">
        <f t="shared" ca="1" si="129"/>
        <v>664.19904993649106</v>
      </c>
      <c r="AP236" s="5">
        <f t="shared" ca="1" si="129"/>
        <v>795.8316296929188</v>
      </c>
    </row>
    <row r="237" spans="1:42">
      <c r="A237" s="57" t="str">
        <f>'[4]TS BYDem'!A170</f>
        <v>*</v>
      </c>
      <c r="B237" s="185" t="s">
        <v>288</v>
      </c>
      <c r="C237" s="185" t="s">
        <v>137</v>
      </c>
      <c r="D237" s="186">
        <f>'[4]TS BYDem'!D170</f>
        <v>0</v>
      </c>
      <c r="E237" s="185" t="s">
        <v>137</v>
      </c>
      <c r="F237" s="185" t="s">
        <v>137</v>
      </c>
      <c r="G237" s="185" t="s">
        <v>137</v>
      </c>
      <c r="H237" s="185" t="s">
        <v>137</v>
      </c>
      <c r="I237" s="185">
        <v>0</v>
      </c>
      <c r="J237" s="185" t="str">
        <f>INDEX('[4]TS BYDem'!$J$10:$J$203,MATCH(D237,'[4]TS BYDem'!$D$10:$D$203,0))</f>
        <v/>
      </c>
      <c r="K237" s="185" t="e">
        <f t="shared" ref="K237:Z259" ca="1" si="130">K$236/J$236*J237</f>
        <v>#VALUE!</v>
      </c>
      <c r="L237" s="185" t="e">
        <f t="shared" ca="1" si="130"/>
        <v>#VALUE!</v>
      </c>
      <c r="M237" s="185" t="e">
        <f t="shared" ca="1" si="130"/>
        <v>#VALUE!</v>
      </c>
      <c r="N237" s="185" t="e">
        <f t="shared" ca="1" si="130"/>
        <v>#VALUE!</v>
      </c>
      <c r="O237" s="185" t="e">
        <f t="shared" ca="1" si="130"/>
        <v>#VALUE!</v>
      </c>
      <c r="P237" s="185" t="e">
        <f t="shared" ca="1" si="130"/>
        <v>#VALUE!</v>
      </c>
      <c r="Q237" s="185" t="e">
        <f t="shared" ca="1" si="130"/>
        <v>#VALUE!</v>
      </c>
      <c r="R237" s="185" t="e">
        <f t="shared" ca="1" si="130"/>
        <v>#VALUE!</v>
      </c>
      <c r="S237" s="185" t="e">
        <f t="shared" ca="1" si="130"/>
        <v>#VALUE!</v>
      </c>
      <c r="T237" s="185" t="e">
        <f t="shared" ca="1" si="130"/>
        <v>#VALUE!</v>
      </c>
      <c r="U237" s="185" t="e">
        <f t="shared" ca="1" si="130"/>
        <v>#VALUE!</v>
      </c>
      <c r="V237" s="185" t="e">
        <f t="shared" ca="1" si="130"/>
        <v>#VALUE!</v>
      </c>
      <c r="W237" s="185" t="e">
        <f t="shared" ca="1" si="130"/>
        <v>#VALUE!</v>
      </c>
      <c r="X237" s="185" t="e">
        <f t="shared" ca="1" si="130"/>
        <v>#VALUE!</v>
      </c>
      <c r="Y237" s="185" t="e">
        <f t="shared" ca="1" si="130"/>
        <v>#VALUE!</v>
      </c>
      <c r="Z237" s="185" t="e">
        <f t="shared" ca="1" si="130"/>
        <v>#VALUE!</v>
      </c>
      <c r="AA237" s="185" t="e">
        <f t="shared" ref="AA237:AP252" ca="1" si="131">AA$236/Z$236*Z237</f>
        <v>#VALUE!</v>
      </c>
      <c r="AB237" s="185" t="e">
        <f t="shared" ca="1" si="131"/>
        <v>#VALUE!</v>
      </c>
      <c r="AC237" s="185" t="e">
        <f t="shared" ca="1" si="131"/>
        <v>#VALUE!</v>
      </c>
      <c r="AD237" s="185" t="e">
        <f t="shared" ca="1" si="131"/>
        <v>#VALUE!</v>
      </c>
      <c r="AE237" s="185" t="e">
        <f t="shared" ca="1" si="131"/>
        <v>#VALUE!</v>
      </c>
      <c r="AF237" s="185" t="e">
        <f t="shared" ca="1" si="131"/>
        <v>#VALUE!</v>
      </c>
      <c r="AG237" s="185" t="e">
        <f t="shared" ca="1" si="131"/>
        <v>#VALUE!</v>
      </c>
      <c r="AH237" s="185" t="e">
        <f t="shared" ca="1" si="131"/>
        <v>#VALUE!</v>
      </c>
      <c r="AI237" s="185" t="e">
        <f t="shared" ca="1" si="131"/>
        <v>#VALUE!</v>
      </c>
      <c r="AJ237" s="185" t="e">
        <f t="shared" ca="1" si="131"/>
        <v>#VALUE!</v>
      </c>
      <c r="AK237" s="185" t="e">
        <f t="shared" ca="1" si="131"/>
        <v>#VALUE!</v>
      </c>
      <c r="AL237" s="185" t="e">
        <f t="shared" ca="1" si="131"/>
        <v>#VALUE!</v>
      </c>
      <c r="AM237" s="185" t="e">
        <f t="shared" ca="1" si="131"/>
        <v>#VALUE!</v>
      </c>
      <c r="AN237" s="185" t="e">
        <f t="shared" ca="1" si="131"/>
        <v>#VALUE!</v>
      </c>
      <c r="AO237" s="185" t="e">
        <f t="shared" ca="1" si="131"/>
        <v>#VALUE!</v>
      </c>
      <c r="AP237" s="185" t="e">
        <f t="shared" ca="1" si="131"/>
        <v>#VALUE!</v>
      </c>
    </row>
    <row r="238" spans="1:42">
      <c r="A238" s="57" t="str">
        <f>'[4]TS BYDem'!A171</f>
        <v>*</v>
      </c>
      <c r="B238" s="185" t="s">
        <v>288</v>
      </c>
      <c r="C238" s="185" t="s">
        <v>137</v>
      </c>
      <c r="D238" s="186">
        <f>'[4]TS BYDem'!D171</f>
        <v>2</v>
      </c>
      <c r="E238" s="185" t="s">
        <v>137</v>
      </c>
      <c r="F238" s="185" t="s">
        <v>137</v>
      </c>
      <c r="G238" s="185" t="s">
        <v>137</v>
      </c>
      <c r="H238" s="185" t="s">
        <v>137</v>
      </c>
      <c r="I238" s="185">
        <v>0</v>
      </c>
      <c r="J238" s="185" t="str">
        <f>INDEX('[4]TS BYDem'!$J$10:$J$203,MATCH(D238,'[4]TS BYDem'!$D$10:$D$203,0))</f>
        <v/>
      </c>
      <c r="K238" s="185" t="e">
        <f t="shared" ca="1" si="130"/>
        <v>#VALUE!</v>
      </c>
      <c r="L238" s="185" t="e">
        <f t="shared" ca="1" si="130"/>
        <v>#VALUE!</v>
      </c>
      <c r="M238" s="185" t="e">
        <f t="shared" ca="1" si="130"/>
        <v>#VALUE!</v>
      </c>
      <c r="N238" s="185" t="e">
        <f t="shared" ca="1" si="130"/>
        <v>#VALUE!</v>
      </c>
      <c r="O238" s="185" t="e">
        <f t="shared" ca="1" si="130"/>
        <v>#VALUE!</v>
      </c>
      <c r="P238" s="185" t="e">
        <f t="shared" ca="1" si="130"/>
        <v>#VALUE!</v>
      </c>
      <c r="Q238" s="185" t="e">
        <f t="shared" ca="1" si="130"/>
        <v>#VALUE!</v>
      </c>
      <c r="R238" s="185" t="e">
        <f t="shared" ca="1" si="130"/>
        <v>#VALUE!</v>
      </c>
      <c r="S238" s="185" t="e">
        <f t="shared" ca="1" si="130"/>
        <v>#VALUE!</v>
      </c>
      <c r="T238" s="185" t="e">
        <f t="shared" ca="1" si="130"/>
        <v>#VALUE!</v>
      </c>
      <c r="U238" s="185" t="e">
        <f t="shared" ca="1" si="130"/>
        <v>#VALUE!</v>
      </c>
      <c r="V238" s="185" t="e">
        <f t="shared" ca="1" si="130"/>
        <v>#VALUE!</v>
      </c>
      <c r="W238" s="185" t="e">
        <f t="shared" ca="1" si="130"/>
        <v>#VALUE!</v>
      </c>
      <c r="X238" s="185" t="e">
        <f t="shared" ca="1" si="130"/>
        <v>#VALUE!</v>
      </c>
      <c r="Y238" s="185" t="e">
        <f t="shared" ca="1" si="130"/>
        <v>#VALUE!</v>
      </c>
      <c r="Z238" s="185" t="e">
        <f t="shared" ca="1" si="130"/>
        <v>#VALUE!</v>
      </c>
      <c r="AA238" s="185" t="e">
        <f t="shared" ca="1" si="131"/>
        <v>#VALUE!</v>
      </c>
      <c r="AB238" s="185" t="e">
        <f t="shared" ca="1" si="131"/>
        <v>#VALUE!</v>
      </c>
      <c r="AC238" s="185" t="e">
        <f t="shared" ca="1" si="131"/>
        <v>#VALUE!</v>
      </c>
      <c r="AD238" s="185" t="e">
        <f t="shared" ca="1" si="131"/>
        <v>#VALUE!</v>
      </c>
      <c r="AE238" s="185" t="e">
        <f t="shared" ca="1" si="131"/>
        <v>#VALUE!</v>
      </c>
      <c r="AF238" s="185" t="e">
        <f t="shared" ca="1" si="131"/>
        <v>#VALUE!</v>
      </c>
      <c r="AG238" s="185" t="e">
        <f t="shared" ca="1" si="131"/>
        <v>#VALUE!</v>
      </c>
      <c r="AH238" s="185" t="e">
        <f t="shared" ca="1" si="131"/>
        <v>#VALUE!</v>
      </c>
      <c r="AI238" s="185" t="e">
        <f t="shared" ca="1" si="131"/>
        <v>#VALUE!</v>
      </c>
      <c r="AJ238" s="185" t="e">
        <f t="shared" ca="1" si="131"/>
        <v>#VALUE!</v>
      </c>
      <c r="AK238" s="185" t="e">
        <f t="shared" ca="1" si="131"/>
        <v>#VALUE!</v>
      </c>
      <c r="AL238" s="185" t="e">
        <f t="shared" ca="1" si="131"/>
        <v>#VALUE!</v>
      </c>
      <c r="AM238" s="185" t="e">
        <f t="shared" ca="1" si="131"/>
        <v>#VALUE!</v>
      </c>
      <c r="AN238" s="185" t="e">
        <f t="shared" ca="1" si="131"/>
        <v>#VALUE!</v>
      </c>
      <c r="AO238" s="185" t="e">
        <f t="shared" ca="1" si="131"/>
        <v>#VALUE!</v>
      </c>
      <c r="AP238" s="185" t="e">
        <f t="shared" ca="1" si="131"/>
        <v>#VALUE!</v>
      </c>
    </row>
    <row r="239" spans="1:42">
      <c r="A239" s="57" t="str">
        <f>'[4]TS BYDem'!A172</f>
        <v/>
      </c>
      <c r="B239" s="185" t="s">
        <v>288</v>
      </c>
      <c r="C239" s="185" t="s">
        <v>137</v>
      </c>
      <c r="D239" s="186" t="str">
        <f>'[4]TS BYDem'!D172</f>
        <v>IOTK</v>
      </c>
      <c r="E239" s="185" t="s">
        <v>137</v>
      </c>
      <c r="F239" s="185" t="s">
        <v>137</v>
      </c>
      <c r="G239" s="185" t="s">
        <v>137</v>
      </c>
      <c r="H239" s="185" t="s">
        <v>137</v>
      </c>
      <c r="I239" s="185">
        <v>0</v>
      </c>
      <c r="J239" s="185">
        <f>INDEX('[4]TS BYDem'!$J$10:$J$203,MATCH(D239,'[4]TS BYDem'!$D$10:$D$203,0))</f>
        <v>4.0241553496851505</v>
      </c>
      <c r="K239" s="185">
        <f t="shared" ca="1" si="130"/>
        <v>4.1362170927295789</v>
      </c>
      <c r="L239" s="185">
        <f t="shared" ca="1" si="130"/>
        <v>4.2154705500951453</v>
      </c>
      <c r="M239" s="192">
        <f t="shared" ref="M239:M247" si="132">O239</f>
        <v>2.1816720000000003</v>
      </c>
      <c r="N239" s="192">
        <f t="shared" ref="N239:N247" si="133">O239</f>
        <v>2.1816720000000003</v>
      </c>
      <c r="O239" s="192">
        <f>INDEX('[4]TS BYDem'!$O$10:$O$203,MATCH(D239,'[4]TS BYDem'!$D$10:$D$203,0))</f>
        <v>2.1816720000000003</v>
      </c>
      <c r="P239" s="185">
        <f t="shared" ca="1" si="130"/>
        <v>2.2068085625289617</v>
      </c>
      <c r="Q239" s="185">
        <f t="shared" ca="1" si="130"/>
        <v>2.2044439779147851</v>
      </c>
      <c r="R239" s="185">
        <f t="shared" ca="1" si="130"/>
        <v>1.9978769502611429</v>
      </c>
      <c r="S239" s="185">
        <f t="shared" ca="1" si="130"/>
        <v>2.0502589045794628</v>
      </c>
      <c r="T239" s="185">
        <f t="shared" ca="1" si="130"/>
        <v>2.1035203934109896</v>
      </c>
      <c r="U239" s="185">
        <f t="shared" ca="1" si="130"/>
        <v>2.1604384518678206</v>
      </c>
      <c r="V239" s="185">
        <f t="shared" ca="1" si="130"/>
        <v>2.2210461569261781</v>
      </c>
      <c r="W239" s="185">
        <f t="shared" ca="1" si="130"/>
        <v>2.2813638091116428</v>
      </c>
      <c r="X239" s="185">
        <f t="shared" ca="1" si="130"/>
        <v>2.347937062531845</v>
      </c>
      <c r="Y239" s="185">
        <f t="shared" ca="1" si="130"/>
        <v>2.4156630982973422</v>
      </c>
      <c r="Z239" s="185">
        <f t="shared" ca="1" si="130"/>
        <v>2.4872864064512501</v>
      </c>
      <c r="AA239" s="185">
        <f t="shared" ca="1" si="131"/>
        <v>2.5591884242429019</v>
      </c>
      <c r="AB239" s="185">
        <f t="shared" ca="1" si="131"/>
        <v>2.6195886202038867</v>
      </c>
      <c r="AC239" s="185">
        <f t="shared" ca="1" si="131"/>
        <v>2.6952095889138081</v>
      </c>
      <c r="AD239" s="185">
        <f t="shared" ca="1" si="131"/>
        <v>2.7729030517812805</v>
      </c>
      <c r="AE239" s="185">
        <f t="shared" ca="1" si="131"/>
        <v>2.8514590116909297</v>
      </c>
      <c r="AF239" s="185">
        <f t="shared" ca="1" si="131"/>
        <v>2.9278579602848245</v>
      </c>
      <c r="AG239" s="185">
        <f t="shared" ca="1" si="131"/>
        <v>3.0099011019360566</v>
      </c>
      <c r="AH239" s="185">
        <f t="shared" ca="1" si="131"/>
        <v>3.0934094807569115</v>
      </c>
      <c r="AI239" s="185">
        <f t="shared" ca="1" si="131"/>
        <v>3.179860194823974</v>
      </c>
      <c r="AJ239" s="185">
        <f t="shared" ca="1" si="131"/>
        <v>3.2650142217493192</v>
      </c>
      <c r="AK239" s="185">
        <f t="shared" ca="1" si="131"/>
        <v>3.3530968024113097</v>
      </c>
      <c r="AL239" s="185">
        <f t="shared" ca="1" si="131"/>
        <v>3.4464153434762625</v>
      </c>
      <c r="AM239" s="185">
        <f t="shared" ca="1" si="131"/>
        <v>3.9758450818915061</v>
      </c>
      <c r="AN239" s="185">
        <f t="shared" ca="1" si="131"/>
        <v>4.5741558246950493</v>
      </c>
      <c r="AO239" s="185">
        <f t="shared" ca="1" si="131"/>
        <v>5.6904161385157863</v>
      </c>
      <c r="AP239" s="185">
        <f t="shared" ca="1" si="131"/>
        <v>6.8181566197345784</v>
      </c>
    </row>
    <row r="240" spans="1:42">
      <c r="A240" s="57" t="str">
        <f>'[4]TS BYDem'!A173</f>
        <v/>
      </c>
      <c r="B240" s="185" t="s">
        <v>288</v>
      </c>
      <c r="C240" s="185" t="s">
        <v>137</v>
      </c>
      <c r="D240" s="186" t="str">
        <f>'[4]TS BYDem'!D173</f>
        <v>IOTA</v>
      </c>
      <c r="E240" s="185" t="s">
        <v>137</v>
      </c>
      <c r="F240" s="185" t="s">
        <v>137</v>
      </c>
      <c r="G240" s="185" t="s">
        <v>137</v>
      </c>
      <c r="H240" s="185" t="s">
        <v>137</v>
      </c>
      <c r="I240" s="185">
        <v>0</v>
      </c>
      <c r="J240" s="185">
        <f>INDEX('[4]TS BYDem'!$J$10:$J$203,MATCH(D240,'[4]TS BYDem'!$D$10:$D$203,0))</f>
        <v>0.22789646617646991</v>
      </c>
      <c r="K240" s="185">
        <f t="shared" ca="1" si="130"/>
        <v>0.23424276074370104</v>
      </c>
      <c r="L240" s="185">
        <f t="shared" ca="1" si="130"/>
        <v>0.23873105239658002</v>
      </c>
      <c r="M240" s="192">
        <f t="shared" si="132"/>
        <v>0.12355272</v>
      </c>
      <c r="N240" s="192">
        <f t="shared" si="133"/>
        <v>0.12355272</v>
      </c>
      <c r="O240" s="192">
        <f>INDEX('[4]TS BYDem'!$O$10:$O$203,MATCH(D240,'[4]TS BYDem'!$D$10:$D$203,0))</f>
        <v>0.12355272</v>
      </c>
      <c r="P240" s="185">
        <f t="shared" ca="1" si="130"/>
        <v>0.12497625693493029</v>
      </c>
      <c r="Q240" s="185">
        <f t="shared" ca="1" si="130"/>
        <v>0.12484234548501864</v>
      </c>
      <c r="R240" s="185">
        <f t="shared" ca="1" si="130"/>
        <v>0.11314401588784606</v>
      </c>
      <c r="S240" s="185">
        <f t="shared" ca="1" si="130"/>
        <v>0.11611051723861932</v>
      </c>
      <c r="T240" s="185">
        <f t="shared" ca="1" si="130"/>
        <v>0.11912682849731665</v>
      </c>
      <c r="U240" s="185">
        <f t="shared" ca="1" si="130"/>
        <v>0.12235021906173718</v>
      </c>
      <c r="V240" s="185">
        <f t="shared" ca="1" si="130"/>
        <v>0.12578256215131153</v>
      </c>
      <c r="W240" s="185">
        <f t="shared" ca="1" si="130"/>
        <v>0.12919847893051947</v>
      </c>
      <c r="X240" s="185">
        <f t="shared" ca="1" si="130"/>
        <v>0.13296866369675164</v>
      </c>
      <c r="Y240" s="185">
        <f t="shared" ca="1" si="130"/>
        <v>0.13680413297611374</v>
      </c>
      <c r="Z240" s="185">
        <f t="shared" ca="1" si="130"/>
        <v>0.14086031307001123</v>
      </c>
      <c r="AA240" s="185">
        <f t="shared" ca="1" si="131"/>
        <v>0.14493227708277162</v>
      </c>
      <c r="AB240" s="185">
        <f t="shared" ca="1" si="131"/>
        <v>0.1483528684913393</v>
      </c>
      <c r="AC240" s="185">
        <f t="shared" ca="1" si="131"/>
        <v>0.15263544459496334</v>
      </c>
      <c r="AD240" s="185">
        <f t="shared" ca="1" si="131"/>
        <v>0.1570353904454373</v>
      </c>
      <c r="AE240" s="185">
        <f t="shared" ca="1" si="131"/>
        <v>0.16148418133565731</v>
      </c>
      <c r="AF240" s="185">
        <f t="shared" ca="1" si="131"/>
        <v>0.16581081609281415</v>
      </c>
      <c r="AG240" s="185">
        <f t="shared" ca="1" si="131"/>
        <v>0.17045709349306268</v>
      </c>
      <c r="AH240" s="185">
        <f t="shared" ca="1" si="131"/>
        <v>0.17518635038690694</v>
      </c>
      <c r="AI240" s="185">
        <f t="shared" ca="1" si="131"/>
        <v>0.18008223797630069</v>
      </c>
      <c r="AJ240" s="185">
        <f t="shared" ca="1" si="131"/>
        <v>0.18490469141823862</v>
      </c>
      <c r="AK240" s="185">
        <f t="shared" ca="1" si="131"/>
        <v>0.18989299507956273</v>
      </c>
      <c r="AL240" s="185">
        <f t="shared" ca="1" si="131"/>
        <v>0.1951778223015313</v>
      </c>
      <c r="AM240" s="185">
        <f t="shared" ca="1" si="131"/>
        <v>0.22516055308328575</v>
      </c>
      <c r="AN240" s="185">
        <f t="shared" ca="1" si="131"/>
        <v>0.2590441614710719</v>
      </c>
      <c r="AO240" s="185">
        <f t="shared" ca="1" si="131"/>
        <v>0.32226035437294054</v>
      </c>
      <c r="AP240" s="185">
        <f t="shared" ca="1" si="131"/>
        <v>0.38612669354248141</v>
      </c>
    </row>
    <row r="241" spans="1:42">
      <c r="A241" s="57" t="str">
        <f>'[4]TS BYDem'!A174</f>
        <v/>
      </c>
      <c r="B241" s="185" t="s">
        <v>288</v>
      </c>
      <c r="C241" s="185" t="s">
        <v>137</v>
      </c>
      <c r="D241" s="186" t="str">
        <f>'[4]TS BYDem'!D174</f>
        <v>IOTL</v>
      </c>
      <c r="E241" s="185" t="s">
        <v>137</v>
      </c>
      <c r="F241" s="185" t="s">
        <v>137</v>
      </c>
      <c r="G241" s="185" t="s">
        <v>137</v>
      </c>
      <c r="H241" s="185" t="s">
        <v>137</v>
      </c>
      <c r="I241" s="185">
        <v>0</v>
      </c>
      <c r="J241" s="185">
        <f>INDEX('[4]TS BYDem'!$J$10:$J$203,MATCH(D241,'[4]TS BYDem'!$D$10:$D$203,0))</f>
        <v>1.0095834302163471</v>
      </c>
      <c r="K241" s="185">
        <f t="shared" ca="1" si="130"/>
        <v>1.0376975732122602</v>
      </c>
      <c r="L241" s="185">
        <f t="shared" ca="1" si="130"/>
        <v>1.0575807462984816</v>
      </c>
      <c r="M241" s="192">
        <f t="shared" si="132"/>
        <v>0.54733968</v>
      </c>
      <c r="N241" s="192">
        <f t="shared" si="133"/>
        <v>0.54733968</v>
      </c>
      <c r="O241" s="192">
        <f>INDEX('[4]TS BYDem'!$O$10:$O$203,MATCH(D241,'[4]TS BYDem'!$D$10:$D$203,0))</f>
        <v>0.54733968</v>
      </c>
      <c r="P241" s="185">
        <f t="shared" ca="1" si="130"/>
        <v>0.55364596164586688</v>
      </c>
      <c r="Q241" s="185">
        <f t="shared" ca="1" si="130"/>
        <v>0.55305273269758493</v>
      </c>
      <c r="R241" s="185">
        <f t="shared" ca="1" si="130"/>
        <v>0.50122902555256232</v>
      </c>
      <c r="S241" s="185">
        <f t="shared" ca="1" si="130"/>
        <v>0.51437065367739676</v>
      </c>
      <c r="T241" s="185">
        <f t="shared" ca="1" si="130"/>
        <v>0.52773294015005234</v>
      </c>
      <c r="U241" s="185">
        <f t="shared" ca="1" si="130"/>
        <v>0.54201258984165734</v>
      </c>
      <c r="V241" s="185">
        <f t="shared" ca="1" si="130"/>
        <v>0.55721790113142766</v>
      </c>
      <c r="W241" s="185">
        <f t="shared" ca="1" si="130"/>
        <v>0.57235044371598831</v>
      </c>
      <c r="X241" s="185">
        <f t="shared" ca="1" si="130"/>
        <v>0.58905239672431053</v>
      </c>
      <c r="Y241" s="185">
        <f t="shared" ca="1" si="130"/>
        <v>0.60604356072309484</v>
      </c>
      <c r="Z241" s="185">
        <f t="shared" ca="1" si="130"/>
        <v>0.62401247564958306</v>
      </c>
      <c r="AA241" s="185">
        <f t="shared" ca="1" si="131"/>
        <v>0.64205131348104305</v>
      </c>
      <c r="AB241" s="185">
        <f t="shared" ca="1" si="131"/>
        <v>0.65720456471643629</v>
      </c>
      <c r="AC241" s="185">
        <f t="shared" ca="1" si="131"/>
        <v>0.67617641603733991</v>
      </c>
      <c r="AD241" s="185">
        <f t="shared" ca="1" si="131"/>
        <v>0.69566821641061982</v>
      </c>
      <c r="AE241" s="185">
        <f t="shared" ca="1" si="131"/>
        <v>0.71537640075686448</v>
      </c>
      <c r="AF241" s="185">
        <f t="shared" ca="1" si="131"/>
        <v>0.73454343231601671</v>
      </c>
      <c r="AG241" s="185">
        <f t="shared" ca="1" si="131"/>
        <v>0.75512648370851754</v>
      </c>
      <c r="AH241" s="185">
        <f t="shared" ca="1" si="131"/>
        <v>0.77607713501683773</v>
      </c>
      <c r="AI241" s="185">
        <f t="shared" ca="1" si="131"/>
        <v>0.79776596183096804</v>
      </c>
      <c r="AJ241" s="185">
        <f t="shared" ca="1" si="131"/>
        <v>0.81912947470001063</v>
      </c>
      <c r="AK241" s="185">
        <f t="shared" ca="1" si="131"/>
        <v>0.84122770555831927</v>
      </c>
      <c r="AL241" s="185">
        <f t="shared" ca="1" si="131"/>
        <v>0.86463953850321573</v>
      </c>
      <c r="AM241" s="185">
        <f t="shared" ca="1" si="131"/>
        <v>0.99746331018231471</v>
      </c>
      <c r="AN241" s="185">
        <f t="shared" ca="1" si="131"/>
        <v>1.1475680053457735</v>
      </c>
      <c r="AO241" s="185">
        <f t="shared" ca="1" si="131"/>
        <v>1.4276163182742714</v>
      </c>
      <c r="AP241" s="185">
        <f t="shared" ca="1" si="131"/>
        <v>1.7105447851168305</v>
      </c>
    </row>
    <row r="242" spans="1:42">
      <c r="A242" s="57" t="str">
        <f>'[4]TS BYDem'!A175</f>
        <v/>
      </c>
      <c r="B242" s="185" t="s">
        <v>288</v>
      </c>
      <c r="C242" s="185" t="s">
        <v>137</v>
      </c>
      <c r="D242" s="186" t="str">
        <f>'[4]TS BYDem'!D175</f>
        <v>IOTC</v>
      </c>
      <c r="E242" s="185" t="s">
        <v>137</v>
      </c>
      <c r="F242" s="185" t="s">
        <v>137</v>
      </c>
      <c r="G242" s="185" t="s">
        <v>137</v>
      </c>
      <c r="H242" s="185" t="s">
        <v>137</v>
      </c>
      <c r="I242" s="185">
        <v>0</v>
      </c>
      <c r="J242" s="185">
        <f>INDEX('[4]TS BYDem'!$J$10:$J$203,MATCH(D242,'[4]TS BYDem'!$D$10:$D$203,0))</f>
        <v>4.2868722274366169</v>
      </c>
      <c r="K242" s="185">
        <f t="shared" ca="1" si="130"/>
        <v>4.4062499184725477</v>
      </c>
      <c r="L242" s="185">
        <f t="shared" ca="1" si="130"/>
        <v>4.4906774357490269</v>
      </c>
      <c r="M242" s="192">
        <f t="shared" si="132"/>
        <v>2.3241024000000006</v>
      </c>
      <c r="N242" s="192">
        <f t="shared" si="133"/>
        <v>2.3241024000000006</v>
      </c>
      <c r="O242" s="192">
        <f>INDEX('[4]TS BYDem'!$O$10:$O$203,MATCH(D242,'[4]TS BYDem'!$D$10:$D$203,0))</f>
        <v>2.3241024000000006</v>
      </c>
      <c r="P242" s="185">
        <f t="shared" ca="1" si="130"/>
        <v>2.3508800023624588</v>
      </c>
      <c r="Q242" s="185">
        <f t="shared" ca="1" si="130"/>
        <v>2.3483610459030047</v>
      </c>
      <c r="R242" s="185">
        <f t="shared" ca="1" si="130"/>
        <v>2.1283082952004717</v>
      </c>
      <c r="S242" s="185">
        <f t="shared" ca="1" si="130"/>
        <v>2.1841100040494177</v>
      </c>
      <c r="T242" s="185">
        <f t="shared" ca="1" si="130"/>
        <v>2.2408486677994794</v>
      </c>
      <c r="U242" s="185">
        <f t="shared" ca="1" si="130"/>
        <v>2.3014826202281036</v>
      </c>
      <c r="V242" s="185">
        <f t="shared" ca="1" si="130"/>
        <v>2.3660470977410482</v>
      </c>
      <c r="W242" s="185">
        <f t="shared" ca="1" si="130"/>
        <v>2.4303025862868077</v>
      </c>
      <c r="X242" s="185">
        <f t="shared" ca="1" si="130"/>
        <v>2.5012220728318519</v>
      </c>
      <c r="Y242" s="185">
        <f t="shared" ca="1" si="130"/>
        <v>2.5733696010877392</v>
      </c>
      <c r="Z242" s="185">
        <f t="shared" ca="1" si="130"/>
        <v>2.6496688350589492</v>
      </c>
      <c r="AA242" s="185">
        <f t="shared" ca="1" si="131"/>
        <v>2.7262649742193825</v>
      </c>
      <c r="AB242" s="185">
        <f t="shared" ca="1" si="131"/>
        <v>2.7906083954089085</v>
      </c>
      <c r="AC242" s="185">
        <f t="shared" ca="1" si="131"/>
        <v>2.8711662771019646</v>
      </c>
      <c r="AD242" s="185">
        <f t="shared" ca="1" si="131"/>
        <v>2.9539319556799559</v>
      </c>
      <c r="AE242" s="185">
        <f t="shared" ca="1" si="131"/>
        <v>3.0376164393971781</v>
      </c>
      <c r="AF242" s="185">
        <f t="shared" ca="1" si="131"/>
        <v>3.1190030913707778</v>
      </c>
      <c r="AG242" s="185">
        <f t="shared" ca="1" si="131"/>
        <v>3.2064024173992407</v>
      </c>
      <c r="AH242" s="185">
        <f t="shared" ca="1" si="131"/>
        <v>3.2953626385679855</v>
      </c>
      <c r="AI242" s="185">
        <f t="shared" ca="1" si="131"/>
        <v>3.3874572852632601</v>
      </c>
      <c r="AJ242" s="185">
        <f t="shared" ca="1" si="131"/>
        <v>3.4781705906303633</v>
      </c>
      <c r="AK242" s="185">
        <f t="shared" ca="1" si="131"/>
        <v>3.5720036402889397</v>
      </c>
      <c r="AL242" s="185">
        <f t="shared" ca="1" si="131"/>
        <v>3.671414479889739</v>
      </c>
      <c r="AM242" s="185">
        <f t="shared" ca="1" si="131"/>
        <v>4.2354080250616253</v>
      </c>
      <c r="AN242" s="185">
        <f t="shared" ca="1" si="131"/>
        <v>4.8727794692088189</v>
      </c>
      <c r="AO242" s="185">
        <f t="shared" ca="1" si="131"/>
        <v>6.0619148086986812</v>
      </c>
      <c r="AP242" s="185">
        <f t="shared" ca="1" si="131"/>
        <v>7.2632797980177672</v>
      </c>
    </row>
    <row r="243" spans="1:42">
      <c r="A243" s="57" t="str">
        <f>'[4]TS BYDem'!A176</f>
        <v/>
      </c>
      <c r="B243" s="185" t="s">
        <v>288</v>
      </c>
      <c r="C243" s="185" t="s">
        <v>137</v>
      </c>
      <c r="D243" s="186" t="str">
        <f>'[4]TS BYDem'!D176</f>
        <v>IOTH</v>
      </c>
      <c r="E243" s="185" t="s">
        <v>137</v>
      </c>
      <c r="F243" s="185" t="s">
        <v>137</v>
      </c>
      <c r="G243" s="185" t="s">
        <v>137</v>
      </c>
      <c r="H243" s="185" t="s">
        <v>137</v>
      </c>
      <c r="I243" s="185">
        <v>0</v>
      </c>
      <c r="J243" s="185">
        <f>INDEX('[4]TS BYDem'!$J$10:$J$203,MATCH(D243,'[4]TS BYDem'!$D$10:$D$203,0))</f>
        <v>3.1863804172999206</v>
      </c>
      <c r="K243" s="185">
        <f t="shared" ca="1" si="130"/>
        <v>3.2751124150825612</v>
      </c>
      <c r="L243" s="185">
        <f t="shared" ca="1" si="130"/>
        <v>3.3378663702877733</v>
      </c>
      <c r="M243" s="192">
        <f t="shared" si="132"/>
        <v>1.7274772800000002</v>
      </c>
      <c r="N243" s="192">
        <f t="shared" si="133"/>
        <v>1.7274772800000002</v>
      </c>
      <c r="O243" s="192">
        <f>INDEX('[4]TS BYDem'!$O$10:$O$203,MATCH(D243,'[4]TS BYDem'!$D$10:$D$203,0))</f>
        <v>1.7274772800000002</v>
      </c>
      <c r="P243" s="185">
        <f t="shared" ca="1" si="130"/>
        <v>1.7473807488376989</v>
      </c>
      <c r="Q243" s="185">
        <f t="shared" ca="1" si="130"/>
        <v>1.7455084388856863</v>
      </c>
      <c r="R243" s="185">
        <f t="shared" ca="1" si="130"/>
        <v>1.5819458836212843</v>
      </c>
      <c r="S243" s="185">
        <f t="shared" ca="1" si="130"/>
        <v>1.6234226207141633</v>
      </c>
      <c r="T243" s="185">
        <f t="shared" ca="1" si="130"/>
        <v>1.6655957850832508</v>
      </c>
      <c r="U243" s="185">
        <f t="shared" ca="1" si="130"/>
        <v>1.7106642705411415</v>
      </c>
      <c r="V243" s="185">
        <f t="shared" ca="1" si="130"/>
        <v>1.7586542678832047</v>
      </c>
      <c r="W243" s="185">
        <f t="shared" ca="1" si="130"/>
        <v>1.8064145974530634</v>
      </c>
      <c r="X243" s="185">
        <f t="shared" ca="1" si="130"/>
        <v>1.8591281963529354</v>
      </c>
      <c r="Y243" s="185">
        <f t="shared" ca="1" si="130"/>
        <v>1.9127545838435225</v>
      </c>
      <c r="Z243" s="185">
        <f t="shared" ca="1" si="130"/>
        <v>1.9694668841133682</v>
      </c>
      <c r="AA243" s="185">
        <f t="shared" ca="1" si="131"/>
        <v>2.0263998704290169</v>
      </c>
      <c r="AB243" s="185">
        <f t="shared" ca="1" si="131"/>
        <v>2.0742255592723211</v>
      </c>
      <c r="AC243" s="185">
        <f t="shared" ca="1" si="131"/>
        <v>2.1341032610249129</v>
      </c>
      <c r="AD243" s="185">
        <f t="shared" ca="1" si="131"/>
        <v>2.195621991571064</v>
      </c>
      <c r="AE243" s="185">
        <f t="shared" ca="1" si="131"/>
        <v>2.2578236588943414</v>
      </c>
      <c r="AF243" s="185">
        <f t="shared" ca="1" si="131"/>
        <v>2.3183173755996211</v>
      </c>
      <c r="AG243" s="185">
        <f t="shared" ca="1" si="131"/>
        <v>2.3832802404034621</v>
      </c>
      <c r="AH243" s="185">
        <f t="shared" ca="1" si="131"/>
        <v>2.4494032997371566</v>
      </c>
      <c r="AI243" s="185">
        <f t="shared" ca="1" si="131"/>
        <v>2.5178561397564749</v>
      </c>
      <c r="AJ243" s="185">
        <f t="shared" ca="1" si="131"/>
        <v>2.5852822454286577</v>
      </c>
      <c r="AK243" s="185">
        <f t="shared" ca="1" si="131"/>
        <v>2.6550272194015352</v>
      </c>
      <c r="AL243" s="185">
        <f t="shared" ca="1" si="131"/>
        <v>2.7289180973577323</v>
      </c>
      <c r="AM243" s="185">
        <f t="shared" ca="1" si="131"/>
        <v>3.1481276964490146</v>
      </c>
      <c r="AN243" s="185">
        <f t="shared" ca="1" si="131"/>
        <v>3.6218782027455814</v>
      </c>
      <c r="AO243" s="185">
        <f t="shared" ca="1" si="131"/>
        <v>4.5057481569325502</v>
      </c>
      <c r="AP243" s="185">
        <f t="shared" ca="1" si="131"/>
        <v>5.3987082623204037</v>
      </c>
    </row>
    <row r="244" spans="1:42">
      <c r="A244" s="57" t="str">
        <f>'[4]TS BYDem'!A177</f>
        <v/>
      </c>
      <c r="B244" s="185" t="s">
        <v>288</v>
      </c>
      <c r="C244" s="185" t="s">
        <v>137</v>
      </c>
      <c r="D244" s="186" t="str">
        <f>'[4]TS BYDem'!D177</f>
        <v>IOTP</v>
      </c>
      <c r="E244" s="185" t="s">
        <v>137</v>
      </c>
      <c r="F244" s="185" t="s">
        <v>137</v>
      </c>
      <c r="G244" s="185" t="s">
        <v>137</v>
      </c>
      <c r="H244" s="185" t="s">
        <v>137</v>
      </c>
      <c r="I244" s="185">
        <v>0</v>
      </c>
      <c r="J244" s="185">
        <f>INDEX('[4]TS BYDem'!$J$10:$J$203,MATCH(D244,'[4]TS BYDem'!$D$10:$D$203,0))</f>
        <v>4.3369135374845138</v>
      </c>
      <c r="K244" s="185">
        <f t="shared" ca="1" si="130"/>
        <v>4.457684742423587</v>
      </c>
      <c r="L244" s="185">
        <f t="shared" ca="1" si="130"/>
        <v>4.5430977949211924</v>
      </c>
      <c r="M244" s="192">
        <f t="shared" si="132"/>
        <v>2.3512320000000004</v>
      </c>
      <c r="N244" s="192">
        <f t="shared" si="133"/>
        <v>2.3512320000000004</v>
      </c>
      <c r="O244" s="192">
        <f>INDEX('[4]TS BYDem'!$O$10:$O$203,MATCH(D244,'[4]TS BYDem'!$D$10:$D$203,0))</f>
        <v>2.3512320000000004</v>
      </c>
      <c r="P244" s="185">
        <f t="shared" ca="1" si="130"/>
        <v>2.3783221813783628</v>
      </c>
      <c r="Q244" s="185">
        <f t="shared" ca="1" si="130"/>
        <v>2.3757738207579031</v>
      </c>
      <c r="R244" s="185">
        <f t="shared" ca="1" si="130"/>
        <v>2.1531523609032006</v>
      </c>
      <c r="S244" s="185">
        <f t="shared" ca="1" si="130"/>
        <v>2.2096054515675041</v>
      </c>
      <c r="T244" s="185">
        <f t="shared" ca="1" si="130"/>
        <v>2.2670064343496676</v>
      </c>
      <c r="U244" s="185">
        <f t="shared" ca="1" si="130"/>
        <v>2.3283481761062523</v>
      </c>
      <c r="V244" s="185">
        <f t="shared" ca="1" si="130"/>
        <v>2.3936663245629277</v>
      </c>
      <c r="W244" s="185">
        <f t="shared" ca="1" si="130"/>
        <v>2.4586718771773146</v>
      </c>
      <c r="X244" s="185">
        <f t="shared" ca="1" si="130"/>
        <v>2.5304192176509002</v>
      </c>
      <c r="Y244" s="185">
        <f t="shared" ca="1" si="130"/>
        <v>2.6034089349525762</v>
      </c>
      <c r="Z244" s="185">
        <f t="shared" ca="1" si="130"/>
        <v>2.6805988214604151</v>
      </c>
      <c r="AA244" s="185">
        <f t="shared" ca="1" si="131"/>
        <v>2.7580890789768064</v>
      </c>
      <c r="AB244" s="185">
        <f t="shared" ca="1" si="131"/>
        <v>2.8231835906860545</v>
      </c>
      <c r="AC244" s="185">
        <f t="shared" ca="1" si="131"/>
        <v>2.9046818367568505</v>
      </c>
      <c r="AD244" s="185">
        <f t="shared" ca="1" si="131"/>
        <v>2.9884136516606552</v>
      </c>
      <c r="AE244" s="185">
        <f t="shared" ca="1" si="131"/>
        <v>3.0730749970555102</v>
      </c>
      <c r="AF244" s="185">
        <f t="shared" ca="1" si="131"/>
        <v>3.1554116877681015</v>
      </c>
      <c r="AG244" s="185">
        <f t="shared" ca="1" si="131"/>
        <v>3.2438312393922275</v>
      </c>
      <c r="AH244" s="185">
        <f t="shared" ca="1" si="131"/>
        <v>3.3338299067224755</v>
      </c>
      <c r="AI244" s="185">
        <f t="shared" ca="1" si="131"/>
        <v>3.4269995882040765</v>
      </c>
      <c r="AJ244" s="185">
        <f t="shared" ca="1" si="131"/>
        <v>3.5187718037505622</v>
      </c>
      <c r="AK244" s="185">
        <f t="shared" ca="1" si="131"/>
        <v>3.6137001808370597</v>
      </c>
      <c r="AL244" s="185">
        <f t="shared" ca="1" si="131"/>
        <v>3.7142714582542107</v>
      </c>
      <c r="AM244" s="185">
        <f t="shared" ca="1" si="131"/>
        <v>4.2848485856654577</v>
      </c>
      <c r="AN244" s="185">
        <f t="shared" ca="1" si="131"/>
        <v>4.9296601634019188</v>
      </c>
      <c r="AO244" s="185">
        <f t="shared" ca="1" si="131"/>
        <v>6.1326764601620916</v>
      </c>
      <c r="AP244" s="185">
        <f t="shared" ca="1" si="131"/>
        <v>7.3480651653098059</v>
      </c>
    </row>
    <row r="245" spans="1:42">
      <c r="A245" s="57" t="str">
        <f>'[4]TS BYDem'!A178</f>
        <v/>
      </c>
      <c r="B245" s="185" t="s">
        <v>288</v>
      </c>
      <c r="C245" s="185" t="s">
        <v>137</v>
      </c>
      <c r="D245" s="186" t="str">
        <f>'[4]TS BYDem'!D178</f>
        <v>IOTF</v>
      </c>
      <c r="E245" s="185" t="s">
        <v>137</v>
      </c>
      <c r="F245" s="185" t="s">
        <v>137</v>
      </c>
      <c r="G245" s="185" t="s">
        <v>137</v>
      </c>
      <c r="H245" s="185" t="s">
        <v>137</v>
      </c>
      <c r="I245" s="185">
        <v>0</v>
      </c>
      <c r="J245" s="185">
        <f>INDEX('[4]TS BYDem'!$J$10:$J$203,MATCH(D245,'[4]TS BYDem'!$D$10:$D$203,0))</f>
        <v>1.8465243407674456</v>
      </c>
      <c r="K245" s="185">
        <f t="shared" ca="1" si="130"/>
        <v>1.8979450037934282</v>
      </c>
      <c r="L245" s="185">
        <f t="shared" ca="1" si="130"/>
        <v>1.9343112534529856</v>
      </c>
      <c r="M245" s="192">
        <f t="shared" si="132"/>
        <v>1.0010822400000001</v>
      </c>
      <c r="N245" s="192">
        <f t="shared" si="133"/>
        <v>1.0010822400000001</v>
      </c>
      <c r="O245" s="192">
        <f>INDEX('[4]TS BYDem'!$O$10:$O$203,MATCH(D245,'[4]TS BYDem'!$D$10:$D$203,0))</f>
        <v>1.0010822400000001</v>
      </c>
      <c r="P245" s="185">
        <f t="shared" ca="1" si="130"/>
        <v>1.0126164056868645</v>
      </c>
      <c r="Q245" s="185">
        <f t="shared" ca="1" si="130"/>
        <v>1.0115313921457689</v>
      </c>
      <c r="R245" s="185">
        <f t="shared" ca="1" si="130"/>
        <v>0.91674602443070907</v>
      </c>
      <c r="S245" s="185">
        <f t="shared" ca="1" si="130"/>
        <v>0.9407820134173952</v>
      </c>
      <c r="T245" s="185">
        <f t="shared" ca="1" si="130"/>
        <v>0.96522158570195482</v>
      </c>
      <c r="U245" s="185">
        <f t="shared" ca="1" si="130"/>
        <v>0.99133901190370066</v>
      </c>
      <c r="V245" s="185">
        <f t="shared" ca="1" si="130"/>
        <v>1.0191494697273698</v>
      </c>
      <c r="W245" s="185">
        <f t="shared" ca="1" si="130"/>
        <v>1.046826833859726</v>
      </c>
      <c r="X245" s="185">
        <f t="shared" ca="1" si="130"/>
        <v>1.0773746438229026</v>
      </c>
      <c r="Y245" s="185">
        <f t="shared" ca="1" si="130"/>
        <v>1.1084514196125008</v>
      </c>
      <c r="Z245" s="185">
        <f t="shared" ca="1" si="130"/>
        <v>1.1413164982141075</v>
      </c>
      <c r="AA245" s="185">
        <f t="shared" ca="1" si="131"/>
        <v>1.1743094655489712</v>
      </c>
      <c r="AB245" s="185">
        <f t="shared" ca="1" si="131"/>
        <v>1.2020247057267164</v>
      </c>
      <c r="AC245" s="185">
        <f t="shared" ca="1" si="131"/>
        <v>1.2367241512653209</v>
      </c>
      <c r="AD245" s="185">
        <f t="shared" ca="1" si="131"/>
        <v>1.2723745816878254</v>
      </c>
      <c r="AE245" s="185">
        <f t="shared" ca="1" si="131"/>
        <v>1.308420777592481</v>
      </c>
      <c r="AF245" s="185">
        <f t="shared" ca="1" si="131"/>
        <v>1.3434772070612651</v>
      </c>
      <c r="AG245" s="185">
        <f t="shared" ca="1" si="131"/>
        <v>1.3811235315412294</v>
      </c>
      <c r="AH245" s="185">
        <f t="shared" ca="1" si="131"/>
        <v>1.4194421949006848</v>
      </c>
      <c r="AI245" s="185">
        <f t="shared" ca="1" si="131"/>
        <v>1.4591109785161203</v>
      </c>
      <c r="AJ245" s="185">
        <f t="shared" ca="1" si="131"/>
        <v>1.4981847641353356</v>
      </c>
      <c r="AK245" s="185">
        <f t="shared" ca="1" si="131"/>
        <v>1.5386023462256251</v>
      </c>
      <c r="AL245" s="185">
        <f t="shared" ca="1" si="131"/>
        <v>1.5814225016490044</v>
      </c>
      <c r="AM245" s="185">
        <f t="shared" ca="1" si="131"/>
        <v>1.8243566862814085</v>
      </c>
      <c r="AN245" s="185">
        <f t="shared" ca="1" si="131"/>
        <v>2.0988976157253556</v>
      </c>
      <c r="AO245" s="185">
        <f t="shared" ca="1" si="131"/>
        <v>2.6111049389997829</v>
      </c>
      <c r="AP245" s="185">
        <f t="shared" ca="1" si="131"/>
        <v>3.1285800530761367</v>
      </c>
    </row>
    <row r="246" spans="1:42">
      <c r="A246" s="57" t="str">
        <f>'[4]TS BYDem'!A179</f>
        <v/>
      </c>
      <c r="B246" s="185" t="s">
        <v>288</v>
      </c>
      <c r="C246" s="185" t="s">
        <v>137</v>
      </c>
      <c r="D246" s="186" t="str">
        <f>'[4]TS BYDem'!D179</f>
        <v>IOTO</v>
      </c>
      <c r="E246" s="185" t="s">
        <v>137</v>
      </c>
      <c r="F246" s="185" t="s">
        <v>137</v>
      </c>
      <c r="G246" s="185" t="s">
        <v>137</v>
      </c>
      <c r="H246" s="185" t="s">
        <v>137</v>
      </c>
      <c r="I246" s="185">
        <v>0</v>
      </c>
      <c r="J246" s="185">
        <f>INDEX('[4]TS BYDem'!$J$10:$J$203,MATCH(D246,'[4]TS BYDem'!$D$10:$D$203,0))</f>
        <v>12.304490923310874</v>
      </c>
      <c r="K246" s="185">
        <f t="shared" ca="1" si="130"/>
        <v>12.647137411908401</v>
      </c>
      <c r="L246" s="185">
        <f t="shared" ca="1" si="130"/>
        <v>12.889467382313724</v>
      </c>
      <c r="M246" s="192">
        <f t="shared" si="132"/>
        <v>6.6708069120000006</v>
      </c>
      <c r="N246" s="192">
        <f t="shared" si="133"/>
        <v>6.6708069120000006</v>
      </c>
      <c r="O246" s="192">
        <f>INDEX('[4]TS BYDem'!$O$10:$O$203,MATCH(D246,'[4]TS BYDem'!$D$10:$D$203,0))</f>
        <v>6.6708069120000006</v>
      </c>
      <c r="P246" s="185">
        <f t="shared" ca="1" si="130"/>
        <v>6.7476659242906267</v>
      </c>
      <c r="Q246" s="185">
        <f t="shared" ca="1" si="130"/>
        <v>6.740435833154903</v>
      </c>
      <c r="R246" s="185">
        <f t="shared" ca="1" si="130"/>
        <v>6.1088245020917498</v>
      </c>
      <c r="S246" s="185">
        <f t="shared" ca="1" si="130"/>
        <v>6.2689906053972502</v>
      </c>
      <c r="T246" s="185">
        <f t="shared" ca="1" si="130"/>
        <v>6.4318460244706754</v>
      </c>
      <c r="U246" s="185">
        <f t="shared" ca="1" si="130"/>
        <v>6.6058819830251458</v>
      </c>
      <c r="V246" s="185">
        <f t="shared" ca="1" si="130"/>
        <v>6.7911996191426507</v>
      </c>
      <c r="W246" s="185">
        <f t="shared" ca="1" si="130"/>
        <v>6.9756303727639146</v>
      </c>
      <c r="X246" s="185">
        <f t="shared" ca="1" si="130"/>
        <v>7.1791886157398572</v>
      </c>
      <c r="Y246" s="185">
        <f t="shared" ca="1" si="130"/>
        <v>7.3862716729119891</v>
      </c>
      <c r="Z246" s="185">
        <f t="shared" ca="1" si="130"/>
        <v>7.6052712563018829</v>
      </c>
      <c r="AA246" s="185">
        <f t="shared" ca="1" si="131"/>
        <v>7.825123038453965</v>
      </c>
      <c r="AB246" s="185">
        <f t="shared" ca="1" si="131"/>
        <v>8.0098061827133638</v>
      </c>
      <c r="AC246" s="185">
        <f t="shared" ca="1" si="131"/>
        <v>8.2410292450079154</v>
      </c>
      <c r="AD246" s="185">
        <f t="shared" ca="1" si="131"/>
        <v>8.4785892857076863</v>
      </c>
      <c r="AE246" s="185">
        <f t="shared" ca="1" si="131"/>
        <v>8.7187865474152577</v>
      </c>
      <c r="AF246" s="185">
        <f t="shared" ca="1" si="131"/>
        <v>8.9523884061500656</v>
      </c>
      <c r="AG246" s="185">
        <f t="shared" ca="1" si="131"/>
        <v>9.2032482771156516</v>
      </c>
      <c r="AH246" s="185">
        <f t="shared" ca="1" si="131"/>
        <v>9.4585883422803843</v>
      </c>
      <c r="AI246" s="185">
        <f t="shared" ca="1" si="131"/>
        <v>9.7229250624408365</v>
      </c>
      <c r="AJ246" s="185">
        <f t="shared" ca="1" si="131"/>
        <v>9.9832969567486085</v>
      </c>
      <c r="AK246" s="185">
        <f t="shared" ca="1" si="131"/>
        <v>10.252623366908708</v>
      </c>
      <c r="AL246" s="185">
        <f t="shared" ca="1" si="131"/>
        <v>10.537959553445383</v>
      </c>
      <c r="AM246" s="185">
        <f t="shared" ca="1" si="131"/>
        <v>12.156774645007614</v>
      </c>
      <c r="AN246" s="185">
        <f t="shared" ca="1" si="131"/>
        <v>13.986204292827143</v>
      </c>
      <c r="AO246" s="185">
        <f t="shared" ca="1" si="131"/>
        <v>17.39934660616602</v>
      </c>
      <c r="AP246" s="185">
        <f t="shared" ca="1" si="131"/>
        <v>20.847591345547798</v>
      </c>
    </row>
    <row r="247" spans="1:42">
      <c r="A247" s="57" t="str">
        <f>'[4]TS BYDem'!A180</f>
        <v/>
      </c>
      <c r="B247" s="185" t="s">
        <v>288</v>
      </c>
      <c r="C247" s="185" t="s">
        <v>137</v>
      </c>
      <c r="D247" s="186" t="str">
        <f>'[4]TS BYDem'!D180</f>
        <v>IOTE</v>
      </c>
      <c r="E247" s="185" t="s">
        <v>137</v>
      </c>
      <c r="F247" s="185" t="s">
        <v>137</v>
      </c>
      <c r="G247" s="185" t="s">
        <v>137</v>
      </c>
      <c r="H247" s="185" t="s">
        <v>137</v>
      </c>
      <c r="I247" s="185">
        <v>0</v>
      </c>
      <c r="J247" s="185">
        <f>INDEX('[4]TS BYDem'!$J$10:$J$203,MATCH(D247,'[4]TS BYDem'!$D$10:$D$203,0))</f>
        <v>0.41264064265496897</v>
      </c>
      <c r="K247" s="185">
        <f t="shared" ca="1" si="130"/>
        <v>0.42413155830028743</v>
      </c>
      <c r="L247" s="185">
        <f t="shared" ca="1" si="130"/>
        <v>0.43225828173369424</v>
      </c>
      <c r="M247" s="192">
        <f t="shared" si="132"/>
        <v>0.22371068160000002</v>
      </c>
      <c r="N247" s="192">
        <f t="shared" si="133"/>
        <v>0.22371068160000002</v>
      </c>
      <c r="O247" s="192">
        <f>INDEX('[4]TS BYDem'!$O$10:$O$203,MATCH(D247,'[4]TS BYDem'!$D$10:$D$203,0))</f>
        <v>0.22371068160000002</v>
      </c>
      <c r="P247" s="185">
        <f t="shared" ca="1" si="130"/>
        <v>0.22628820816514589</v>
      </c>
      <c r="Q247" s="185">
        <f t="shared" ca="1" si="130"/>
        <v>0.22604574145349615</v>
      </c>
      <c r="R247" s="185">
        <f t="shared" ca="1" si="130"/>
        <v>0.20486416578470529</v>
      </c>
      <c r="S247" s="185">
        <f t="shared" ca="1" si="130"/>
        <v>0.21023546023414197</v>
      </c>
      <c r="T247" s="185">
        <f t="shared" ca="1" si="130"/>
        <v>0.21569694297285411</v>
      </c>
      <c r="U247" s="185">
        <f t="shared" ca="1" si="130"/>
        <v>0.22153337377121715</v>
      </c>
      <c r="V247" s="185">
        <f t="shared" ca="1" si="130"/>
        <v>0.22774814437322191</v>
      </c>
      <c r="W247" s="185">
        <f t="shared" ca="1" si="130"/>
        <v>0.23393317268312461</v>
      </c>
      <c r="X247" s="185">
        <f t="shared" ca="1" si="130"/>
        <v>0.24075965617787676</v>
      </c>
      <c r="Y247" s="185">
        <f t="shared" ca="1" si="130"/>
        <v>0.24770434704944927</v>
      </c>
      <c r="Z247" s="185">
        <f t="shared" ca="1" si="130"/>
        <v>0.25504866786649127</v>
      </c>
      <c r="AA247" s="185">
        <f t="shared" ca="1" si="131"/>
        <v>0.26242156782972392</v>
      </c>
      <c r="AB247" s="185">
        <f t="shared" ca="1" si="131"/>
        <v>0.26861506025535231</v>
      </c>
      <c r="AC247" s="185">
        <f t="shared" ca="1" si="131"/>
        <v>0.27636930491419598</v>
      </c>
      <c r="AD247" s="185">
        <f t="shared" ca="1" si="131"/>
        <v>0.28433606505685105</v>
      </c>
      <c r="AE247" s="185">
        <f t="shared" ca="1" si="131"/>
        <v>0.29239126645061231</v>
      </c>
      <c r="AF247" s="185">
        <f t="shared" ca="1" si="131"/>
        <v>0.30022528589233571</v>
      </c>
      <c r="AG247" s="185">
        <f t="shared" ca="1" si="131"/>
        <v>0.30863806615417272</v>
      </c>
      <c r="AH247" s="185">
        <f t="shared" ca="1" si="131"/>
        <v>0.3172010932019253</v>
      </c>
      <c r="AI247" s="185">
        <f t="shared" ca="1" si="131"/>
        <v>0.32606583004997086</v>
      </c>
      <c r="AJ247" s="185">
        <f t="shared" ca="1" si="131"/>
        <v>0.3347976033891592</v>
      </c>
      <c r="AK247" s="185">
        <f t="shared" ca="1" si="131"/>
        <v>0.34382967335979681</v>
      </c>
      <c r="AL247" s="185">
        <f t="shared" ca="1" si="131"/>
        <v>0.35339864359343326</v>
      </c>
      <c r="AM247" s="185">
        <f t="shared" ca="1" si="131"/>
        <v>0.4076868627392003</v>
      </c>
      <c r="AN247" s="185">
        <f t="shared" ca="1" si="131"/>
        <v>0.46903820431629478</v>
      </c>
      <c r="AO247" s="185">
        <f t="shared" ca="1" si="131"/>
        <v>0.5835005779672684</v>
      </c>
      <c r="AP247" s="185">
        <f t="shared" ca="1" si="131"/>
        <v>0.69914013869013047</v>
      </c>
    </row>
    <row r="248" spans="1:42">
      <c r="A248" s="57" t="str">
        <f>'[4]TS BYDem'!A181</f>
        <v>*</v>
      </c>
      <c r="B248" s="185" t="s">
        <v>288</v>
      </c>
      <c r="C248" s="185" t="s">
        <v>137</v>
      </c>
      <c r="D248" s="186" t="str">
        <f>'[4]TS BYDem'!D181</f>
        <v xml:space="preserve"> </v>
      </c>
      <c r="E248" s="185" t="s">
        <v>137</v>
      </c>
      <c r="F248" s="185" t="s">
        <v>137</v>
      </c>
      <c r="G248" s="185" t="s">
        <v>137</v>
      </c>
      <c r="H248" s="185" t="s">
        <v>137</v>
      </c>
      <c r="I248" s="185">
        <v>0</v>
      </c>
      <c r="J248" s="185" t="str">
        <f>INDEX('[4]TS BYDem'!$J$10:$J$203,MATCH(D248,'[4]TS BYDem'!$D$10:$D$203,0))</f>
        <v/>
      </c>
      <c r="K248" s="185" t="e">
        <f t="shared" ca="1" si="130"/>
        <v>#VALUE!</v>
      </c>
      <c r="L248" s="185" t="e">
        <f t="shared" ca="1" si="130"/>
        <v>#VALUE!</v>
      </c>
      <c r="M248" s="185" t="e">
        <f t="shared" ca="1" si="130"/>
        <v>#VALUE!</v>
      </c>
      <c r="N248" s="185" t="e">
        <f t="shared" ca="1" si="130"/>
        <v>#VALUE!</v>
      </c>
      <c r="O248" s="185" t="e">
        <f t="shared" ca="1" si="130"/>
        <v>#VALUE!</v>
      </c>
      <c r="P248" s="185" t="e">
        <f t="shared" ca="1" si="130"/>
        <v>#VALUE!</v>
      </c>
      <c r="Q248" s="185" t="e">
        <f t="shared" ca="1" si="130"/>
        <v>#VALUE!</v>
      </c>
      <c r="R248" s="185" t="e">
        <f t="shared" ca="1" si="130"/>
        <v>#VALUE!</v>
      </c>
      <c r="S248" s="185" t="e">
        <f t="shared" ca="1" si="130"/>
        <v>#VALUE!</v>
      </c>
      <c r="T248" s="185" t="e">
        <f t="shared" ca="1" si="130"/>
        <v>#VALUE!</v>
      </c>
      <c r="U248" s="185" t="e">
        <f t="shared" ca="1" si="130"/>
        <v>#VALUE!</v>
      </c>
      <c r="V248" s="185" t="e">
        <f t="shared" ca="1" si="130"/>
        <v>#VALUE!</v>
      </c>
      <c r="W248" s="185" t="e">
        <f t="shared" ca="1" si="130"/>
        <v>#VALUE!</v>
      </c>
      <c r="X248" s="185" t="e">
        <f t="shared" ca="1" si="130"/>
        <v>#VALUE!</v>
      </c>
      <c r="Y248" s="185" t="e">
        <f t="shared" ca="1" si="130"/>
        <v>#VALUE!</v>
      </c>
      <c r="Z248" s="185" t="e">
        <f t="shared" ca="1" si="130"/>
        <v>#VALUE!</v>
      </c>
      <c r="AA248" s="185" t="e">
        <f t="shared" ca="1" si="131"/>
        <v>#VALUE!</v>
      </c>
      <c r="AB248" s="185" t="e">
        <f t="shared" ca="1" si="131"/>
        <v>#VALUE!</v>
      </c>
      <c r="AC248" s="185" t="e">
        <f t="shared" ca="1" si="131"/>
        <v>#VALUE!</v>
      </c>
      <c r="AD248" s="185" t="e">
        <f t="shared" ca="1" si="131"/>
        <v>#VALUE!</v>
      </c>
      <c r="AE248" s="185" t="e">
        <f t="shared" ca="1" si="131"/>
        <v>#VALUE!</v>
      </c>
      <c r="AF248" s="185" t="e">
        <f t="shared" ca="1" si="131"/>
        <v>#VALUE!</v>
      </c>
      <c r="AG248" s="185" t="e">
        <f t="shared" ca="1" si="131"/>
        <v>#VALUE!</v>
      </c>
      <c r="AH248" s="185" t="e">
        <f t="shared" ca="1" si="131"/>
        <v>#VALUE!</v>
      </c>
      <c r="AI248" s="185" t="e">
        <f t="shared" ca="1" si="131"/>
        <v>#VALUE!</v>
      </c>
      <c r="AJ248" s="185" t="e">
        <f t="shared" ca="1" si="131"/>
        <v>#VALUE!</v>
      </c>
      <c r="AK248" s="185" t="e">
        <f t="shared" ca="1" si="131"/>
        <v>#VALUE!</v>
      </c>
      <c r="AL248" s="185" t="e">
        <f t="shared" ca="1" si="131"/>
        <v>#VALUE!</v>
      </c>
      <c r="AM248" s="185" t="e">
        <f t="shared" ca="1" si="131"/>
        <v>#VALUE!</v>
      </c>
      <c r="AN248" s="185" t="e">
        <f t="shared" ca="1" si="131"/>
        <v>#VALUE!</v>
      </c>
      <c r="AO248" s="185" t="e">
        <f t="shared" ca="1" si="131"/>
        <v>#VALUE!</v>
      </c>
      <c r="AP248" s="185" t="e">
        <f t="shared" ca="1" si="131"/>
        <v>#VALUE!</v>
      </c>
    </row>
    <row r="249" spans="1:42">
      <c r="A249" s="57" t="str">
        <f>'[4]TS BYDem'!A182</f>
        <v/>
      </c>
      <c r="B249" s="185" t="s">
        <v>288</v>
      </c>
      <c r="C249" s="185" t="s">
        <v>137</v>
      </c>
      <c r="D249" s="186" t="str">
        <f>'[4]TS BYDem'!D182</f>
        <v>IOTS</v>
      </c>
      <c r="E249" s="185" t="s">
        <v>137</v>
      </c>
      <c r="F249" s="185" t="s">
        <v>137</v>
      </c>
      <c r="G249" s="185" t="s">
        <v>137</v>
      </c>
      <c r="H249" s="185" t="s">
        <v>137</v>
      </c>
      <c r="I249" s="185">
        <v>0</v>
      </c>
      <c r="J249" s="185">
        <f>INDEX('[4]TS BYDem'!$J$10:$J$203,MATCH(D249,'[4]TS BYDem'!$D$10:$D$203,0))</f>
        <v>73.690487252999532</v>
      </c>
      <c r="K249" s="185">
        <f t="shared" ca="1" si="130"/>
        <v>75.742566193741837</v>
      </c>
      <c r="L249" s="185">
        <f t="shared" ca="1" si="130"/>
        <v>77.193858547604464</v>
      </c>
      <c r="M249" s="192">
        <f t="shared" ref="M249" si="134">O249</f>
        <v>68.309500800000009</v>
      </c>
      <c r="N249" s="192">
        <f t="shared" ref="N249" si="135">O249</f>
        <v>68.309500800000009</v>
      </c>
      <c r="O249" s="192">
        <f>INDEX('[4]TS BYDem'!$O$10:$O$203,MATCH(D249,'[4]TS BYDem'!$D$10:$D$203,0))</f>
        <v>68.309500800000009</v>
      </c>
      <c r="P249" s="185">
        <f t="shared" ca="1" si="130"/>
        <v>69.096542132602409</v>
      </c>
      <c r="Q249" s="185">
        <f t="shared" ca="1" si="130"/>
        <v>69.022505524627533</v>
      </c>
      <c r="R249" s="185">
        <f t="shared" ca="1" si="130"/>
        <v>62.554764021431779</v>
      </c>
      <c r="S249" s="185">
        <f t="shared" ca="1" si="130"/>
        <v>64.194875436169127</v>
      </c>
      <c r="T249" s="185">
        <f t="shared" ca="1" si="130"/>
        <v>65.86252562095693</v>
      </c>
      <c r="U249" s="185">
        <f t="shared" ca="1" si="130"/>
        <v>67.644665264171564</v>
      </c>
      <c r="V249" s="185">
        <f t="shared" ca="1" si="130"/>
        <v>69.542330026413566</v>
      </c>
      <c r="W249" s="185">
        <f t="shared" ca="1" si="130"/>
        <v>71.430913053659239</v>
      </c>
      <c r="X249" s="185">
        <f t="shared" ca="1" si="130"/>
        <v>73.51536282785348</v>
      </c>
      <c r="Y249" s="185">
        <f t="shared" ca="1" si="130"/>
        <v>75.635906930864408</v>
      </c>
      <c r="Z249" s="185">
        <f t="shared" ca="1" si="130"/>
        <v>77.878477044812811</v>
      </c>
      <c r="AA249" s="185">
        <f t="shared" ca="1" si="131"/>
        <v>80.129773730043425</v>
      </c>
      <c r="AB249" s="185">
        <f t="shared" ca="1" si="131"/>
        <v>82.020941253996185</v>
      </c>
      <c r="AC249" s="185">
        <f t="shared" ca="1" si="131"/>
        <v>84.388680594551118</v>
      </c>
      <c r="AD249" s="185">
        <f t="shared" ca="1" si="131"/>
        <v>86.821311010076641</v>
      </c>
      <c r="AE249" s="185">
        <f t="shared" ca="1" si="131"/>
        <v>89.280946741888272</v>
      </c>
      <c r="AF249" s="185">
        <f t="shared" ca="1" si="131"/>
        <v>91.673045114188881</v>
      </c>
      <c r="AG249" s="185">
        <f t="shared" ca="1" si="131"/>
        <v>94.241866664934989</v>
      </c>
      <c r="AH249" s="185">
        <f t="shared" ca="1" si="131"/>
        <v>96.856565698460599</v>
      </c>
      <c r="AI249" s="185">
        <f t="shared" ca="1" si="131"/>
        <v>99.563391069884247</v>
      </c>
      <c r="AJ249" s="185">
        <f t="shared" ca="1" si="131"/>
        <v>102.22961636423651</v>
      </c>
      <c r="AK249" s="185">
        <f t="shared" ca="1" si="131"/>
        <v>104.98753648889149</v>
      </c>
      <c r="AL249" s="185">
        <f t="shared" ca="1" si="131"/>
        <v>107.90939777488279</v>
      </c>
      <c r="AM249" s="185">
        <f t="shared" ca="1" si="131"/>
        <v>124.4861706077467</v>
      </c>
      <c r="AN249" s="185">
        <f t="shared" ca="1" si="131"/>
        <v>143.21965032614031</v>
      </c>
      <c r="AO249" s="185">
        <f t="shared" ca="1" si="131"/>
        <v>178.17045172980957</v>
      </c>
      <c r="AP249" s="185">
        <f t="shared" ca="1" si="131"/>
        <v>213.48070428106726</v>
      </c>
    </row>
    <row r="250" spans="1:42">
      <c r="A250" s="57" t="str">
        <f>'[4]TS BYDem'!A183</f>
        <v>*</v>
      </c>
      <c r="B250" s="185" t="s">
        <v>288</v>
      </c>
      <c r="C250" s="185" t="s">
        <v>137</v>
      </c>
      <c r="D250" s="186" t="str">
        <f>'[4]TS BYDem'!D183</f>
        <v>IOTS</v>
      </c>
      <c r="E250" s="185" t="s">
        <v>137</v>
      </c>
      <c r="F250" s="185" t="s">
        <v>137</v>
      </c>
      <c r="G250" s="185" t="s">
        <v>137</v>
      </c>
      <c r="H250" s="185" t="s">
        <v>137</v>
      </c>
      <c r="I250" s="185">
        <v>0</v>
      </c>
      <c r="J250" s="185">
        <f>INDEX('[4]TS BYDem'!$J$10:$J$203,MATCH(D250,'[4]TS BYDem'!$D$10:$D$203,0))</f>
        <v>73.690487252999532</v>
      </c>
      <c r="K250" s="185">
        <f t="shared" ca="1" si="130"/>
        <v>75.742566193741837</v>
      </c>
      <c r="L250" s="185">
        <f t="shared" ca="1" si="130"/>
        <v>77.193858547604464</v>
      </c>
      <c r="M250" s="185">
        <f t="shared" ca="1" si="130"/>
        <v>78.267464426453699</v>
      </c>
      <c r="N250" s="185">
        <f t="shared" ca="1" si="130"/>
        <v>79.076032654651428</v>
      </c>
      <c r="O250" s="185">
        <f t="shared" ca="1" si="130"/>
        <v>79.683397566002739</v>
      </c>
      <c r="P250" s="185">
        <f t="shared" ca="1" si="130"/>
        <v>80.601485484552327</v>
      </c>
      <c r="Q250" s="185">
        <f t="shared" ca="1" si="130"/>
        <v>80.515121385874863</v>
      </c>
      <c r="R250" s="185">
        <f t="shared" ca="1" si="130"/>
        <v>72.970466374235784</v>
      </c>
      <c r="S250" s="185">
        <f t="shared" ca="1" si="130"/>
        <v>74.883665100364595</v>
      </c>
      <c r="T250" s="185">
        <f t="shared" ca="1" si="130"/>
        <v>76.828987948858668</v>
      </c>
      <c r="U250" s="185">
        <f t="shared" ca="1" si="130"/>
        <v>78.907863362165827</v>
      </c>
      <c r="V250" s="185">
        <f t="shared" ca="1" si="130"/>
        <v>81.121499443908704</v>
      </c>
      <c r="W250" s="185">
        <f t="shared" ca="1" si="130"/>
        <v>83.324541633267259</v>
      </c>
      <c r="X250" s="185">
        <f t="shared" ca="1" si="130"/>
        <v>85.756063429185346</v>
      </c>
      <c r="Y250" s="185">
        <f t="shared" ca="1" si="130"/>
        <v>88.229689452469984</v>
      </c>
      <c r="Z250" s="185">
        <f t="shared" ca="1" si="130"/>
        <v>90.845659469328695</v>
      </c>
      <c r="AA250" s="185">
        <f t="shared" ca="1" si="131"/>
        <v>93.471809078202071</v>
      </c>
      <c r="AB250" s="185">
        <f t="shared" ca="1" si="131"/>
        <v>95.677866096774807</v>
      </c>
      <c r="AC250" s="185">
        <f t="shared" ca="1" si="131"/>
        <v>98.439846685075395</v>
      </c>
      <c r="AD250" s="185">
        <f t="shared" ca="1" si="131"/>
        <v>101.27752305895207</v>
      </c>
      <c r="AE250" s="185">
        <f t="shared" ca="1" si="131"/>
        <v>104.14670127852841</v>
      </c>
      <c r="AF250" s="185">
        <f t="shared" ca="1" si="131"/>
        <v>106.93709680747682</v>
      </c>
      <c r="AG250" s="185">
        <f t="shared" ca="1" si="131"/>
        <v>109.93364086806842</v>
      </c>
      <c r="AH250" s="185">
        <f t="shared" ca="1" si="131"/>
        <v>112.98370125738201</v>
      </c>
      <c r="AI250" s="185">
        <f t="shared" ca="1" si="131"/>
        <v>116.14122751195673</v>
      </c>
      <c r="AJ250" s="185">
        <f t="shared" ca="1" si="131"/>
        <v>119.25139355975786</v>
      </c>
      <c r="AK250" s="185">
        <f t="shared" ca="1" si="131"/>
        <v>122.46852211690526</v>
      </c>
      <c r="AL250" s="185">
        <f t="shared" ca="1" si="131"/>
        <v>125.87688891446143</v>
      </c>
      <c r="AM250" s="185">
        <f t="shared" ca="1" si="131"/>
        <v>145.2137829706746</v>
      </c>
      <c r="AN250" s="185">
        <f t="shared" ca="1" si="131"/>
        <v>167.06648712914807</v>
      </c>
      <c r="AO250" s="185">
        <f t="shared" ca="1" si="131"/>
        <v>207.83678366012467</v>
      </c>
      <c r="AP250" s="185">
        <f t="shared" ca="1" si="131"/>
        <v>249.02638187481151</v>
      </c>
    </row>
    <row r="251" spans="1:42">
      <c r="A251" s="57" t="str">
        <f>'[4]TS BYDem'!A184</f>
        <v>*</v>
      </c>
      <c r="B251" s="185" t="s">
        <v>288</v>
      </c>
      <c r="C251" s="185" t="s">
        <v>137</v>
      </c>
      <c r="D251" s="186" t="str">
        <f>'[4]TS BYDem'!D184</f>
        <v>IOTS</v>
      </c>
      <c r="E251" s="185" t="s">
        <v>137</v>
      </c>
      <c r="F251" s="185" t="s">
        <v>137</v>
      </c>
      <c r="G251" s="185" t="s">
        <v>137</v>
      </c>
      <c r="H251" s="185" t="s">
        <v>137</v>
      </c>
      <c r="I251" s="185">
        <v>0</v>
      </c>
      <c r="J251" s="185">
        <f>INDEX('[4]TS BYDem'!$J$10:$J$203,MATCH(D251,'[4]TS BYDem'!$D$10:$D$203,0))</f>
        <v>73.690487252999532</v>
      </c>
      <c r="K251" s="185">
        <f t="shared" ca="1" si="130"/>
        <v>75.742566193741837</v>
      </c>
      <c r="L251" s="185">
        <f t="shared" ca="1" si="130"/>
        <v>77.193858547604464</v>
      </c>
      <c r="M251" s="185">
        <f t="shared" ca="1" si="130"/>
        <v>78.267464426453699</v>
      </c>
      <c r="N251" s="185">
        <f t="shared" ca="1" si="130"/>
        <v>79.076032654651428</v>
      </c>
      <c r="O251" s="185">
        <f t="shared" ca="1" si="130"/>
        <v>79.683397566002739</v>
      </c>
      <c r="P251" s="185">
        <f t="shared" ca="1" si="130"/>
        <v>80.601485484552327</v>
      </c>
      <c r="Q251" s="185">
        <f t="shared" ca="1" si="130"/>
        <v>80.515121385874863</v>
      </c>
      <c r="R251" s="185">
        <f t="shared" ca="1" si="130"/>
        <v>72.970466374235784</v>
      </c>
      <c r="S251" s="185">
        <f t="shared" ca="1" si="130"/>
        <v>74.883665100364595</v>
      </c>
      <c r="T251" s="185">
        <f t="shared" ca="1" si="130"/>
        <v>76.828987948858668</v>
      </c>
      <c r="U251" s="185">
        <f t="shared" ca="1" si="130"/>
        <v>78.907863362165827</v>
      </c>
      <c r="V251" s="185">
        <f t="shared" ca="1" si="130"/>
        <v>81.121499443908704</v>
      </c>
      <c r="W251" s="185">
        <f t="shared" ca="1" si="130"/>
        <v>83.324541633267259</v>
      </c>
      <c r="X251" s="185">
        <f t="shared" ca="1" si="130"/>
        <v>85.756063429185346</v>
      </c>
      <c r="Y251" s="185">
        <f t="shared" ca="1" si="130"/>
        <v>88.229689452469984</v>
      </c>
      <c r="Z251" s="185">
        <f t="shared" ca="1" si="130"/>
        <v>90.845659469328695</v>
      </c>
      <c r="AA251" s="185">
        <f t="shared" ca="1" si="131"/>
        <v>93.471809078202071</v>
      </c>
      <c r="AB251" s="185">
        <f t="shared" ca="1" si="131"/>
        <v>95.677866096774807</v>
      </c>
      <c r="AC251" s="185">
        <f t="shared" ca="1" si="131"/>
        <v>98.439846685075395</v>
      </c>
      <c r="AD251" s="185">
        <f t="shared" ca="1" si="131"/>
        <v>101.27752305895207</v>
      </c>
      <c r="AE251" s="185">
        <f t="shared" ca="1" si="131"/>
        <v>104.14670127852841</v>
      </c>
      <c r="AF251" s="185">
        <f t="shared" ca="1" si="131"/>
        <v>106.93709680747682</v>
      </c>
      <c r="AG251" s="185">
        <f t="shared" ca="1" si="131"/>
        <v>109.93364086806842</v>
      </c>
      <c r="AH251" s="185">
        <f t="shared" ca="1" si="131"/>
        <v>112.98370125738201</v>
      </c>
      <c r="AI251" s="185">
        <f t="shared" ca="1" si="131"/>
        <v>116.14122751195673</v>
      </c>
      <c r="AJ251" s="185">
        <f t="shared" ca="1" si="131"/>
        <v>119.25139355975786</v>
      </c>
      <c r="AK251" s="185">
        <f t="shared" ca="1" si="131"/>
        <v>122.46852211690526</v>
      </c>
      <c r="AL251" s="185">
        <f t="shared" ca="1" si="131"/>
        <v>125.87688891446143</v>
      </c>
      <c r="AM251" s="185">
        <f t="shared" ca="1" si="131"/>
        <v>145.2137829706746</v>
      </c>
      <c r="AN251" s="185">
        <f t="shared" ca="1" si="131"/>
        <v>167.06648712914807</v>
      </c>
      <c r="AO251" s="185">
        <f t="shared" ca="1" si="131"/>
        <v>207.83678366012467</v>
      </c>
      <c r="AP251" s="185">
        <f t="shared" ca="1" si="131"/>
        <v>249.02638187481151</v>
      </c>
    </row>
    <row r="252" spans="1:42">
      <c r="A252" s="57" t="str">
        <f>'[4]TS BYDem'!A185</f>
        <v>*</v>
      </c>
      <c r="B252" s="185" t="s">
        <v>288</v>
      </c>
      <c r="C252" s="185" t="s">
        <v>137</v>
      </c>
      <c r="D252" s="186" t="str">
        <f>'[4]TS BYDem'!D185</f>
        <v>IOTS</v>
      </c>
      <c r="E252" s="185" t="s">
        <v>137</v>
      </c>
      <c r="F252" s="185" t="s">
        <v>137</v>
      </c>
      <c r="G252" s="185" t="s">
        <v>137</v>
      </c>
      <c r="H252" s="185" t="s">
        <v>137</v>
      </c>
      <c r="I252" s="185">
        <v>0</v>
      </c>
      <c r="J252" s="185">
        <f>INDEX('[4]TS BYDem'!$J$10:$J$203,MATCH(D252,'[4]TS BYDem'!$D$10:$D$203,0))</f>
        <v>73.690487252999532</v>
      </c>
      <c r="K252" s="185">
        <f t="shared" ca="1" si="130"/>
        <v>75.742566193741837</v>
      </c>
      <c r="L252" s="185">
        <f t="shared" ca="1" si="130"/>
        <v>77.193858547604464</v>
      </c>
      <c r="M252" s="185">
        <f t="shared" ca="1" si="130"/>
        <v>78.267464426453699</v>
      </c>
      <c r="N252" s="185">
        <f t="shared" ca="1" si="130"/>
        <v>79.076032654651428</v>
      </c>
      <c r="O252" s="185">
        <f t="shared" ca="1" si="130"/>
        <v>79.683397566002739</v>
      </c>
      <c r="P252" s="185">
        <f t="shared" ca="1" si="130"/>
        <v>80.601485484552327</v>
      </c>
      <c r="Q252" s="185">
        <f t="shared" ca="1" si="130"/>
        <v>80.515121385874863</v>
      </c>
      <c r="R252" s="185">
        <f t="shared" ca="1" si="130"/>
        <v>72.970466374235784</v>
      </c>
      <c r="S252" s="185">
        <f t="shared" ca="1" si="130"/>
        <v>74.883665100364595</v>
      </c>
      <c r="T252" s="185">
        <f t="shared" ca="1" si="130"/>
        <v>76.828987948858668</v>
      </c>
      <c r="U252" s="185">
        <f t="shared" ca="1" si="130"/>
        <v>78.907863362165827</v>
      </c>
      <c r="V252" s="185">
        <f t="shared" ca="1" si="130"/>
        <v>81.121499443908704</v>
      </c>
      <c r="W252" s="185">
        <f t="shared" ca="1" si="130"/>
        <v>83.324541633267259</v>
      </c>
      <c r="X252" s="185">
        <f t="shared" ca="1" si="130"/>
        <v>85.756063429185346</v>
      </c>
      <c r="Y252" s="185">
        <f t="shared" ca="1" si="130"/>
        <v>88.229689452469984</v>
      </c>
      <c r="Z252" s="185">
        <f t="shared" ca="1" si="130"/>
        <v>90.845659469328695</v>
      </c>
      <c r="AA252" s="185">
        <f t="shared" ca="1" si="131"/>
        <v>93.471809078202071</v>
      </c>
      <c r="AB252" s="185">
        <f t="shared" ca="1" si="131"/>
        <v>95.677866096774807</v>
      </c>
      <c r="AC252" s="185">
        <f t="shared" ca="1" si="131"/>
        <v>98.439846685075395</v>
      </c>
      <c r="AD252" s="185">
        <f t="shared" ca="1" si="131"/>
        <v>101.27752305895207</v>
      </c>
      <c r="AE252" s="185">
        <f t="shared" ca="1" si="131"/>
        <v>104.14670127852841</v>
      </c>
      <c r="AF252" s="185">
        <f t="shared" ca="1" si="131"/>
        <v>106.93709680747682</v>
      </c>
      <c r="AG252" s="185">
        <f t="shared" ca="1" si="131"/>
        <v>109.93364086806842</v>
      </c>
      <c r="AH252" s="185">
        <f t="shared" ca="1" si="131"/>
        <v>112.98370125738201</v>
      </c>
      <c r="AI252" s="185">
        <f t="shared" ca="1" si="131"/>
        <v>116.14122751195673</v>
      </c>
      <c r="AJ252" s="185">
        <f t="shared" ca="1" si="131"/>
        <v>119.25139355975786</v>
      </c>
      <c r="AK252" s="185">
        <f t="shared" ca="1" si="131"/>
        <v>122.46852211690526</v>
      </c>
      <c r="AL252" s="185">
        <f t="shared" ca="1" si="131"/>
        <v>125.87688891446143</v>
      </c>
      <c r="AM252" s="185">
        <f t="shared" ca="1" si="131"/>
        <v>145.2137829706746</v>
      </c>
      <c r="AN252" s="185">
        <f t="shared" ca="1" si="131"/>
        <v>167.06648712914807</v>
      </c>
      <c r="AO252" s="185">
        <f t="shared" ca="1" si="131"/>
        <v>207.83678366012467</v>
      </c>
      <c r="AP252" s="185">
        <f t="shared" ref="L252:AP259" ca="1" si="136">AP$236/AO$236*AO252</f>
        <v>249.02638187481151</v>
      </c>
    </row>
    <row r="253" spans="1:42">
      <c r="A253" s="57" t="str">
        <f>'[4]TS BYDem'!A186</f>
        <v>*</v>
      </c>
      <c r="B253" s="185" t="s">
        <v>288</v>
      </c>
      <c r="C253" s="185" t="s">
        <v>137</v>
      </c>
      <c r="D253" s="186" t="str">
        <f>'[4]TS BYDem'!D186</f>
        <v>IOTS</v>
      </c>
      <c r="E253" s="185" t="s">
        <v>137</v>
      </c>
      <c r="F253" s="185" t="s">
        <v>137</v>
      </c>
      <c r="G253" s="185" t="s">
        <v>137</v>
      </c>
      <c r="H253" s="185" t="s">
        <v>137</v>
      </c>
      <c r="I253" s="185">
        <v>0</v>
      </c>
      <c r="J253" s="185">
        <f>INDEX('[4]TS BYDem'!$J$10:$J$203,MATCH(D253,'[4]TS BYDem'!$D$10:$D$203,0))</f>
        <v>73.690487252999532</v>
      </c>
      <c r="K253" s="185">
        <f t="shared" ca="1" si="130"/>
        <v>75.742566193741837</v>
      </c>
      <c r="L253" s="185">
        <f t="shared" ca="1" si="136"/>
        <v>77.193858547604464</v>
      </c>
      <c r="M253" s="185">
        <f t="shared" ca="1" si="136"/>
        <v>78.267464426453699</v>
      </c>
      <c r="N253" s="185">
        <f t="shared" ca="1" si="136"/>
        <v>79.076032654651428</v>
      </c>
      <c r="O253" s="185">
        <f t="shared" ca="1" si="136"/>
        <v>79.683397566002739</v>
      </c>
      <c r="P253" s="185">
        <f t="shared" ca="1" si="136"/>
        <v>80.601485484552327</v>
      </c>
      <c r="Q253" s="185">
        <f t="shared" ca="1" si="136"/>
        <v>80.515121385874863</v>
      </c>
      <c r="R253" s="185">
        <f t="shared" ca="1" si="136"/>
        <v>72.970466374235784</v>
      </c>
      <c r="S253" s="185">
        <f t="shared" ca="1" si="136"/>
        <v>74.883665100364595</v>
      </c>
      <c r="T253" s="185">
        <f t="shared" ca="1" si="136"/>
        <v>76.828987948858668</v>
      </c>
      <c r="U253" s="185">
        <f t="shared" ca="1" si="136"/>
        <v>78.907863362165827</v>
      </c>
      <c r="V253" s="185">
        <f t="shared" ca="1" si="136"/>
        <v>81.121499443908704</v>
      </c>
      <c r="W253" s="185">
        <f t="shared" ca="1" si="136"/>
        <v>83.324541633267259</v>
      </c>
      <c r="X253" s="185">
        <f t="shared" ca="1" si="136"/>
        <v>85.756063429185346</v>
      </c>
      <c r="Y253" s="185">
        <f t="shared" ca="1" si="136"/>
        <v>88.229689452469984</v>
      </c>
      <c r="Z253" s="185">
        <f t="shared" ca="1" si="136"/>
        <v>90.845659469328695</v>
      </c>
      <c r="AA253" s="185">
        <f t="shared" ca="1" si="136"/>
        <v>93.471809078202071</v>
      </c>
      <c r="AB253" s="185">
        <f t="shared" ca="1" si="136"/>
        <v>95.677866096774807</v>
      </c>
      <c r="AC253" s="185">
        <f t="shared" ca="1" si="136"/>
        <v>98.439846685075395</v>
      </c>
      <c r="AD253" s="185">
        <f t="shared" ca="1" si="136"/>
        <v>101.27752305895207</v>
      </c>
      <c r="AE253" s="185">
        <f t="shared" ca="1" si="136"/>
        <v>104.14670127852841</v>
      </c>
      <c r="AF253" s="185">
        <f t="shared" ca="1" si="136"/>
        <v>106.93709680747682</v>
      </c>
      <c r="AG253" s="185">
        <f t="shared" ca="1" si="136"/>
        <v>109.93364086806842</v>
      </c>
      <c r="AH253" s="185">
        <f t="shared" ca="1" si="136"/>
        <v>112.98370125738201</v>
      </c>
      <c r="AI253" s="185">
        <f t="shared" ca="1" si="136"/>
        <v>116.14122751195673</v>
      </c>
      <c r="AJ253" s="185">
        <f t="shared" ca="1" si="136"/>
        <v>119.25139355975786</v>
      </c>
      <c r="AK253" s="185">
        <f t="shared" ca="1" si="136"/>
        <v>122.46852211690526</v>
      </c>
      <c r="AL253" s="185">
        <f t="shared" ca="1" si="136"/>
        <v>125.87688891446143</v>
      </c>
      <c r="AM253" s="185">
        <f t="shared" ca="1" si="136"/>
        <v>145.2137829706746</v>
      </c>
      <c r="AN253" s="185">
        <f t="shared" ca="1" si="136"/>
        <v>167.06648712914807</v>
      </c>
      <c r="AO253" s="185">
        <f t="shared" ca="1" si="136"/>
        <v>207.83678366012467</v>
      </c>
      <c r="AP253" s="185">
        <f t="shared" ca="1" si="136"/>
        <v>249.02638187481151</v>
      </c>
    </row>
    <row r="254" spans="1:42">
      <c r="A254" s="57" t="str">
        <f>'[4]TS BYDem'!A187</f>
        <v>*</v>
      </c>
      <c r="B254" s="185" t="s">
        <v>288</v>
      </c>
      <c r="C254" s="185" t="s">
        <v>137</v>
      </c>
      <c r="D254" s="186" t="str">
        <f>'[4]TS BYDem'!D187</f>
        <v>IOTS</v>
      </c>
      <c r="E254" s="185" t="s">
        <v>137</v>
      </c>
      <c r="F254" s="185" t="s">
        <v>137</v>
      </c>
      <c r="G254" s="185" t="s">
        <v>137</v>
      </c>
      <c r="H254" s="185" t="s">
        <v>137</v>
      </c>
      <c r="I254" s="185">
        <v>0</v>
      </c>
      <c r="J254" s="185">
        <f>INDEX('[4]TS BYDem'!$J$10:$J$203,MATCH(D254,'[4]TS BYDem'!$D$10:$D$203,0))</f>
        <v>73.690487252999532</v>
      </c>
      <c r="K254" s="185">
        <f t="shared" ca="1" si="130"/>
        <v>75.742566193741837</v>
      </c>
      <c r="L254" s="185">
        <f t="shared" ca="1" si="136"/>
        <v>77.193858547604464</v>
      </c>
      <c r="M254" s="185">
        <f t="shared" ca="1" si="136"/>
        <v>78.267464426453699</v>
      </c>
      <c r="N254" s="185">
        <f t="shared" ca="1" si="136"/>
        <v>79.076032654651428</v>
      </c>
      <c r="O254" s="185">
        <f t="shared" ca="1" si="136"/>
        <v>79.683397566002739</v>
      </c>
      <c r="P254" s="185">
        <f t="shared" ca="1" si="136"/>
        <v>80.601485484552327</v>
      </c>
      <c r="Q254" s="185">
        <f t="shared" ca="1" si="136"/>
        <v>80.515121385874863</v>
      </c>
      <c r="R254" s="185">
        <f t="shared" ca="1" si="136"/>
        <v>72.970466374235784</v>
      </c>
      <c r="S254" s="185">
        <f t="shared" ca="1" si="136"/>
        <v>74.883665100364595</v>
      </c>
      <c r="T254" s="185">
        <f t="shared" ca="1" si="136"/>
        <v>76.828987948858668</v>
      </c>
      <c r="U254" s="185">
        <f t="shared" ca="1" si="136"/>
        <v>78.907863362165827</v>
      </c>
      <c r="V254" s="185">
        <f t="shared" ca="1" si="136"/>
        <v>81.121499443908704</v>
      </c>
      <c r="W254" s="185">
        <f t="shared" ca="1" si="136"/>
        <v>83.324541633267259</v>
      </c>
      <c r="X254" s="185">
        <f t="shared" ca="1" si="136"/>
        <v>85.756063429185346</v>
      </c>
      <c r="Y254" s="185">
        <f t="shared" ca="1" si="136"/>
        <v>88.229689452469984</v>
      </c>
      <c r="Z254" s="185">
        <f t="shared" ca="1" si="136"/>
        <v>90.845659469328695</v>
      </c>
      <c r="AA254" s="185">
        <f t="shared" ca="1" si="136"/>
        <v>93.471809078202071</v>
      </c>
      <c r="AB254" s="185">
        <f t="shared" ca="1" si="136"/>
        <v>95.677866096774807</v>
      </c>
      <c r="AC254" s="185">
        <f t="shared" ca="1" si="136"/>
        <v>98.439846685075395</v>
      </c>
      <c r="AD254" s="185">
        <f t="shared" ca="1" si="136"/>
        <v>101.27752305895207</v>
      </c>
      <c r="AE254" s="185">
        <f t="shared" ca="1" si="136"/>
        <v>104.14670127852841</v>
      </c>
      <c r="AF254" s="185">
        <f t="shared" ca="1" si="136"/>
        <v>106.93709680747682</v>
      </c>
      <c r="AG254" s="185">
        <f t="shared" ca="1" si="136"/>
        <v>109.93364086806842</v>
      </c>
      <c r="AH254" s="185">
        <f t="shared" ca="1" si="136"/>
        <v>112.98370125738201</v>
      </c>
      <c r="AI254" s="185">
        <f t="shared" ca="1" si="136"/>
        <v>116.14122751195673</v>
      </c>
      <c r="AJ254" s="185">
        <f t="shared" ca="1" si="136"/>
        <v>119.25139355975786</v>
      </c>
      <c r="AK254" s="185">
        <f t="shared" ca="1" si="136"/>
        <v>122.46852211690526</v>
      </c>
      <c r="AL254" s="185">
        <f t="shared" ca="1" si="136"/>
        <v>125.87688891446143</v>
      </c>
      <c r="AM254" s="185">
        <f t="shared" ca="1" si="136"/>
        <v>145.2137829706746</v>
      </c>
      <c r="AN254" s="185">
        <f t="shared" ca="1" si="136"/>
        <v>167.06648712914807</v>
      </c>
      <c r="AO254" s="185">
        <f t="shared" ca="1" si="136"/>
        <v>207.83678366012467</v>
      </c>
      <c r="AP254" s="185">
        <f t="shared" ca="1" si="136"/>
        <v>249.02638187481151</v>
      </c>
    </row>
    <row r="255" spans="1:42">
      <c r="A255" s="57" t="str">
        <f>'[4]TS BYDem'!A184</f>
        <v>*</v>
      </c>
      <c r="B255" s="185" t="s">
        <v>288</v>
      </c>
      <c r="C255" s="185" t="s">
        <v>137</v>
      </c>
      <c r="D255" s="186" t="str">
        <f>'[4]TS BYDem'!D184</f>
        <v>IOTS</v>
      </c>
      <c r="E255" s="185" t="s">
        <v>137</v>
      </c>
      <c r="F255" s="185" t="s">
        <v>137</v>
      </c>
      <c r="G255" s="185" t="s">
        <v>137</v>
      </c>
      <c r="H255" s="185" t="s">
        <v>137</v>
      </c>
      <c r="I255" s="185">
        <v>0</v>
      </c>
      <c r="J255" s="185">
        <f>INDEX('[4]TS BYDem'!$J$10:$J$203,MATCH(D255,'[4]TS BYDem'!$D$10:$D$203,0))</f>
        <v>73.690487252999532</v>
      </c>
      <c r="K255" s="185">
        <f t="shared" ca="1" si="130"/>
        <v>75.742566193741837</v>
      </c>
      <c r="L255" s="185">
        <f t="shared" ca="1" si="136"/>
        <v>77.193858547604464</v>
      </c>
      <c r="M255" s="185">
        <f t="shared" ca="1" si="136"/>
        <v>78.267464426453699</v>
      </c>
      <c r="N255" s="185">
        <f t="shared" ca="1" si="136"/>
        <v>79.076032654651428</v>
      </c>
      <c r="O255" s="185">
        <f t="shared" ca="1" si="136"/>
        <v>79.683397566002739</v>
      </c>
      <c r="P255" s="185">
        <f t="shared" ca="1" si="136"/>
        <v>80.601485484552327</v>
      </c>
      <c r="Q255" s="185">
        <f t="shared" ca="1" si="136"/>
        <v>80.515121385874863</v>
      </c>
      <c r="R255" s="185">
        <f t="shared" ca="1" si="136"/>
        <v>72.970466374235784</v>
      </c>
      <c r="S255" s="185">
        <f t="shared" ca="1" si="136"/>
        <v>74.883665100364595</v>
      </c>
      <c r="T255" s="185">
        <f t="shared" ca="1" si="136"/>
        <v>76.828987948858668</v>
      </c>
      <c r="U255" s="185">
        <f t="shared" ca="1" si="136"/>
        <v>78.907863362165827</v>
      </c>
      <c r="V255" s="185">
        <f t="shared" ca="1" si="136"/>
        <v>81.121499443908704</v>
      </c>
      <c r="W255" s="185">
        <f t="shared" ca="1" si="136"/>
        <v>83.324541633267259</v>
      </c>
      <c r="X255" s="185">
        <f t="shared" ca="1" si="136"/>
        <v>85.756063429185346</v>
      </c>
      <c r="Y255" s="185">
        <f t="shared" ca="1" si="136"/>
        <v>88.229689452469984</v>
      </c>
      <c r="Z255" s="185">
        <f t="shared" ca="1" si="136"/>
        <v>90.845659469328695</v>
      </c>
      <c r="AA255" s="185">
        <f t="shared" ca="1" si="136"/>
        <v>93.471809078202071</v>
      </c>
      <c r="AB255" s="185">
        <f t="shared" ca="1" si="136"/>
        <v>95.677866096774807</v>
      </c>
      <c r="AC255" s="185">
        <f t="shared" ca="1" si="136"/>
        <v>98.439846685075395</v>
      </c>
      <c r="AD255" s="185">
        <f t="shared" ca="1" si="136"/>
        <v>101.27752305895207</v>
      </c>
      <c r="AE255" s="185">
        <f t="shared" ca="1" si="136"/>
        <v>104.14670127852841</v>
      </c>
      <c r="AF255" s="185">
        <f t="shared" ca="1" si="136"/>
        <v>106.93709680747682</v>
      </c>
      <c r="AG255" s="185">
        <f t="shared" ca="1" si="136"/>
        <v>109.93364086806842</v>
      </c>
      <c r="AH255" s="185">
        <f t="shared" ca="1" si="136"/>
        <v>112.98370125738201</v>
      </c>
      <c r="AI255" s="185">
        <f t="shared" ca="1" si="136"/>
        <v>116.14122751195673</v>
      </c>
      <c r="AJ255" s="185">
        <f t="shared" ca="1" si="136"/>
        <v>119.25139355975786</v>
      </c>
      <c r="AK255" s="185">
        <f t="shared" ca="1" si="136"/>
        <v>122.46852211690526</v>
      </c>
      <c r="AL255" s="185">
        <f t="shared" ca="1" si="136"/>
        <v>125.87688891446143</v>
      </c>
      <c r="AM255" s="185">
        <f t="shared" ca="1" si="136"/>
        <v>145.2137829706746</v>
      </c>
      <c r="AN255" s="185">
        <f t="shared" ca="1" si="136"/>
        <v>167.06648712914807</v>
      </c>
      <c r="AO255" s="185">
        <f t="shared" ca="1" si="136"/>
        <v>207.83678366012467</v>
      </c>
      <c r="AP255" s="185">
        <f t="shared" ca="1" si="136"/>
        <v>249.02638187481151</v>
      </c>
    </row>
    <row r="256" spans="1:42">
      <c r="A256" s="57" t="str">
        <f>'[4]TS BYDem'!A185</f>
        <v>*</v>
      </c>
      <c r="B256" s="185" t="s">
        <v>288</v>
      </c>
      <c r="C256" s="185" t="s">
        <v>137</v>
      </c>
      <c r="D256" s="186" t="str">
        <f>'[4]TS BYDem'!D185</f>
        <v>IOTS</v>
      </c>
      <c r="E256" s="185" t="s">
        <v>137</v>
      </c>
      <c r="F256" s="185" t="s">
        <v>137</v>
      </c>
      <c r="G256" s="185" t="s">
        <v>137</v>
      </c>
      <c r="H256" s="185" t="s">
        <v>137</v>
      </c>
      <c r="I256" s="185">
        <v>0</v>
      </c>
      <c r="J256" s="185">
        <f>INDEX('[4]TS BYDem'!$J$10:$J$203,MATCH(D256,'[4]TS BYDem'!$D$10:$D$203,0))</f>
        <v>73.690487252999532</v>
      </c>
      <c r="K256" s="185">
        <f t="shared" ca="1" si="130"/>
        <v>75.742566193741837</v>
      </c>
      <c r="L256" s="185">
        <f t="shared" ca="1" si="136"/>
        <v>77.193858547604464</v>
      </c>
      <c r="M256" s="185">
        <f t="shared" ca="1" si="136"/>
        <v>78.267464426453699</v>
      </c>
      <c r="N256" s="185">
        <f t="shared" ca="1" si="136"/>
        <v>79.076032654651428</v>
      </c>
      <c r="O256" s="185">
        <f t="shared" ca="1" si="136"/>
        <v>79.683397566002739</v>
      </c>
      <c r="P256" s="185">
        <f t="shared" ca="1" si="136"/>
        <v>80.601485484552327</v>
      </c>
      <c r="Q256" s="185">
        <f t="shared" ca="1" si="136"/>
        <v>80.515121385874863</v>
      </c>
      <c r="R256" s="185">
        <f t="shared" ca="1" si="136"/>
        <v>72.970466374235784</v>
      </c>
      <c r="S256" s="185">
        <f t="shared" ca="1" si="136"/>
        <v>74.883665100364595</v>
      </c>
      <c r="T256" s="185">
        <f t="shared" ca="1" si="136"/>
        <v>76.828987948858668</v>
      </c>
      <c r="U256" s="185">
        <f t="shared" ca="1" si="136"/>
        <v>78.907863362165827</v>
      </c>
      <c r="V256" s="185">
        <f t="shared" ca="1" si="136"/>
        <v>81.121499443908704</v>
      </c>
      <c r="W256" s="185">
        <f t="shared" ca="1" si="136"/>
        <v>83.324541633267259</v>
      </c>
      <c r="X256" s="185">
        <f t="shared" ca="1" si="136"/>
        <v>85.756063429185346</v>
      </c>
      <c r="Y256" s="185">
        <f t="shared" ca="1" si="136"/>
        <v>88.229689452469984</v>
      </c>
      <c r="Z256" s="185">
        <f t="shared" ca="1" si="136"/>
        <v>90.845659469328695</v>
      </c>
      <c r="AA256" s="185">
        <f t="shared" ca="1" si="136"/>
        <v>93.471809078202071</v>
      </c>
      <c r="AB256" s="185">
        <f t="shared" ca="1" si="136"/>
        <v>95.677866096774807</v>
      </c>
      <c r="AC256" s="185">
        <f t="shared" ca="1" si="136"/>
        <v>98.439846685075395</v>
      </c>
      <c r="AD256" s="185">
        <f t="shared" ca="1" si="136"/>
        <v>101.27752305895207</v>
      </c>
      <c r="AE256" s="185">
        <f t="shared" ca="1" si="136"/>
        <v>104.14670127852841</v>
      </c>
      <c r="AF256" s="185">
        <f t="shared" ca="1" si="136"/>
        <v>106.93709680747682</v>
      </c>
      <c r="AG256" s="185">
        <f t="shared" ca="1" si="136"/>
        <v>109.93364086806842</v>
      </c>
      <c r="AH256" s="185">
        <f t="shared" ca="1" si="136"/>
        <v>112.98370125738201</v>
      </c>
      <c r="AI256" s="185">
        <f t="shared" ca="1" si="136"/>
        <v>116.14122751195673</v>
      </c>
      <c r="AJ256" s="185">
        <f t="shared" ca="1" si="136"/>
        <v>119.25139355975786</v>
      </c>
      <c r="AK256" s="185">
        <f t="shared" ca="1" si="136"/>
        <v>122.46852211690526</v>
      </c>
      <c r="AL256" s="185">
        <f t="shared" ca="1" si="136"/>
        <v>125.87688891446143</v>
      </c>
      <c r="AM256" s="185">
        <f t="shared" ca="1" si="136"/>
        <v>145.2137829706746</v>
      </c>
      <c r="AN256" s="185">
        <f t="shared" ca="1" si="136"/>
        <v>167.06648712914807</v>
      </c>
      <c r="AO256" s="185">
        <f t="shared" ca="1" si="136"/>
        <v>207.83678366012467</v>
      </c>
      <c r="AP256" s="185">
        <f t="shared" ca="1" si="136"/>
        <v>249.02638187481151</v>
      </c>
    </row>
    <row r="257" spans="1:42">
      <c r="A257" s="57" t="str">
        <f>'[4]TS BYDem'!A186</f>
        <v>*</v>
      </c>
      <c r="B257" s="185" t="s">
        <v>288</v>
      </c>
      <c r="C257" s="185" t="s">
        <v>137</v>
      </c>
      <c r="D257" s="186" t="str">
        <f>'[4]TS BYDem'!D186</f>
        <v>IOTS</v>
      </c>
      <c r="E257" s="185" t="s">
        <v>137</v>
      </c>
      <c r="F257" s="185" t="s">
        <v>137</v>
      </c>
      <c r="G257" s="185" t="s">
        <v>137</v>
      </c>
      <c r="H257" s="185" t="s">
        <v>137</v>
      </c>
      <c r="I257" s="185">
        <v>0</v>
      </c>
      <c r="J257" s="185">
        <f>INDEX('[4]TS BYDem'!$J$10:$J$203,MATCH(D257,'[4]TS BYDem'!$D$10:$D$203,0))</f>
        <v>73.690487252999532</v>
      </c>
      <c r="K257" s="185">
        <f t="shared" ca="1" si="130"/>
        <v>75.742566193741837</v>
      </c>
      <c r="L257" s="185">
        <f t="shared" ca="1" si="136"/>
        <v>77.193858547604464</v>
      </c>
      <c r="M257" s="185">
        <f t="shared" ca="1" si="136"/>
        <v>78.267464426453699</v>
      </c>
      <c r="N257" s="185">
        <f t="shared" ca="1" si="136"/>
        <v>79.076032654651428</v>
      </c>
      <c r="O257" s="185">
        <f t="shared" ca="1" si="136"/>
        <v>79.683397566002739</v>
      </c>
      <c r="P257" s="185">
        <f t="shared" ca="1" si="136"/>
        <v>80.601485484552327</v>
      </c>
      <c r="Q257" s="185">
        <f t="shared" ca="1" si="136"/>
        <v>80.515121385874863</v>
      </c>
      <c r="R257" s="185">
        <f t="shared" ca="1" si="136"/>
        <v>72.970466374235784</v>
      </c>
      <c r="S257" s="185">
        <f t="shared" ca="1" si="136"/>
        <v>74.883665100364595</v>
      </c>
      <c r="T257" s="185">
        <f t="shared" ca="1" si="136"/>
        <v>76.828987948858668</v>
      </c>
      <c r="U257" s="185">
        <f t="shared" ca="1" si="136"/>
        <v>78.907863362165827</v>
      </c>
      <c r="V257" s="185">
        <f t="shared" ca="1" si="136"/>
        <v>81.121499443908704</v>
      </c>
      <c r="W257" s="185">
        <f t="shared" ca="1" si="136"/>
        <v>83.324541633267259</v>
      </c>
      <c r="X257" s="185">
        <f t="shared" ca="1" si="136"/>
        <v>85.756063429185346</v>
      </c>
      <c r="Y257" s="185">
        <f t="shared" ca="1" si="136"/>
        <v>88.229689452469984</v>
      </c>
      <c r="Z257" s="185">
        <f t="shared" ca="1" si="136"/>
        <v>90.845659469328695</v>
      </c>
      <c r="AA257" s="185">
        <f t="shared" ca="1" si="136"/>
        <v>93.471809078202071</v>
      </c>
      <c r="AB257" s="185">
        <f t="shared" ca="1" si="136"/>
        <v>95.677866096774807</v>
      </c>
      <c r="AC257" s="185">
        <f t="shared" ca="1" si="136"/>
        <v>98.439846685075395</v>
      </c>
      <c r="AD257" s="185">
        <f t="shared" ca="1" si="136"/>
        <v>101.27752305895207</v>
      </c>
      <c r="AE257" s="185">
        <f t="shared" ca="1" si="136"/>
        <v>104.14670127852841</v>
      </c>
      <c r="AF257" s="185">
        <f t="shared" ca="1" si="136"/>
        <v>106.93709680747682</v>
      </c>
      <c r="AG257" s="185">
        <f t="shared" ca="1" si="136"/>
        <v>109.93364086806842</v>
      </c>
      <c r="AH257" s="185">
        <f t="shared" ca="1" si="136"/>
        <v>112.98370125738201</v>
      </c>
      <c r="AI257" s="185">
        <f t="shared" ca="1" si="136"/>
        <v>116.14122751195673</v>
      </c>
      <c r="AJ257" s="185">
        <f t="shared" ca="1" si="136"/>
        <v>119.25139355975786</v>
      </c>
      <c r="AK257" s="185">
        <f t="shared" ca="1" si="136"/>
        <v>122.46852211690526</v>
      </c>
      <c r="AL257" s="185">
        <f t="shared" ca="1" si="136"/>
        <v>125.87688891446143</v>
      </c>
      <c r="AM257" s="185">
        <f t="shared" ca="1" si="136"/>
        <v>145.2137829706746</v>
      </c>
      <c r="AN257" s="185">
        <f t="shared" ca="1" si="136"/>
        <v>167.06648712914807</v>
      </c>
      <c r="AO257" s="185">
        <f t="shared" ca="1" si="136"/>
        <v>207.83678366012467</v>
      </c>
      <c r="AP257" s="185">
        <f t="shared" ca="1" si="136"/>
        <v>249.02638187481151</v>
      </c>
    </row>
    <row r="258" spans="1:42">
      <c r="A258" s="57" t="str">
        <f>'[4]TS BYDem'!A187</f>
        <v>*</v>
      </c>
      <c r="B258" s="185" t="s">
        <v>288</v>
      </c>
      <c r="C258" s="185" t="s">
        <v>137</v>
      </c>
      <c r="D258" s="186" t="str">
        <f>'[4]TS BYDem'!D187</f>
        <v>IOTS</v>
      </c>
      <c r="E258" s="185" t="s">
        <v>137</v>
      </c>
      <c r="F258" s="185" t="s">
        <v>137</v>
      </c>
      <c r="G258" s="185" t="s">
        <v>137</v>
      </c>
      <c r="H258" s="185" t="s">
        <v>137</v>
      </c>
      <c r="I258" s="185">
        <v>0</v>
      </c>
      <c r="J258" s="185">
        <f>INDEX('[4]TS BYDem'!$J$10:$J$203,MATCH(D258,'[4]TS BYDem'!$D$10:$D$203,0))</f>
        <v>73.690487252999532</v>
      </c>
      <c r="K258" s="185">
        <f t="shared" ca="1" si="130"/>
        <v>75.742566193741837</v>
      </c>
      <c r="L258" s="185">
        <f t="shared" ca="1" si="136"/>
        <v>77.193858547604464</v>
      </c>
      <c r="M258" s="185">
        <f t="shared" ca="1" si="136"/>
        <v>78.267464426453699</v>
      </c>
      <c r="N258" s="185">
        <f t="shared" ca="1" si="136"/>
        <v>79.076032654651428</v>
      </c>
      <c r="O258" s="185">
        <f t="shared" ca="1" si="136"/>
        <v>79.683397566002739</v>
      </c>
      <c r="P258" s="185">
        <f t="shared" ca="1" si="136"/>
        <v>80.601485484552327</v>
      </c>
      <c r="Q258" s="185">
        <f t="shared" ca="1" si="136"/>
        <v>80.515121385874863</v>
      </c>
      <c r="R258" s="185">
        <f t="shared" ca="1" si="136"/>
        <v>72.970466374235784</v>
      </c>
      <c r="S258" s="185">
        <f t="shared" ca="1" si="136"/>
        <v>74.883665100364595</v>
      </c>
      <c r="T258" s="185">
        <f t="shared" ca="1" si="136"/>
        <v>76.828987948858668</v>
      </c>
      <c r="U258" s="185">
        <f t="shared" ca="1" si="136"/>
        <v>78.907863362165827</v>
      </c>
      <c r="V258" s="185">
        <f t="shared" ca="1" si="136"/>
        <v>81.121499443908704</v>
      </c>
      <c r="W258" s="185">
        <f t="shared" ca="1" si="136"/>
        <v>83.324541633267259</v>
      </c>
      <c r="X258" s="185">
        <f t="shared" ca="1" si="136"/>
        <v>85.756063429185346</v>
      </c>
      <c r="Y258" s="185">
        <f t="shared" ca="1" si="136"/>
        <v>88.229689452469984</v>
      </c>
      <c r="Z258" s="185">
        <f t="shared" ca="1" si="136"/>
        <v>90.845659469328695</v>
      </c>
      <c r="AA258" s="185">
        <f t="shared" ca="1" si="136"/>
        <v>93.471809078202071</v>
      </c>
      <c r="AB258" s="185">
        <f t="shared" ca="1" si="136"/>
        <v>95.677866096774807</v>
      </c>
      <c r="AC258" s="185">
        <f t="shared" ca="1" si="136"/>
        <v>98.439846685075395</v>
      </c>
      <c r="AD258" s="185">
        <f t="shared" ca="1" si="136"/>
        <v>101.27752305895207</v>
      </c>
      <c r="AE258" s="185">
        <f t="shared" ca="1" si="136"/>
        <v>104.14670127852841</v>
      </c>
      <c r="AF258" s="185">
        <f t="shared" ca="1" si="136"/>
        <v>106.93709680747682</v>
      </c>
      <c r="AG258" s="185">
        <f t="shared" ca="1" si="136"/>
        <v>109.93364086806842</v>
      </c>
      <c r="AH258" s="185">
        <f t="shared" ca="1" si="136"/>
        <v>112.98370125738201</v>
      </c>
      <c r="AI258" s="185">
        <f t="shared" ca="1" si="136"/>
        <v>116.14122751195673</v>
      </c>
      <c r="AJ258" s="185">
        <f t="shared" ca="1" si="136"/>
        <v>119.25139355975786</v>
      </c>
      <c r="AK258" s="185">
        <f t="shared" ca="1" si="136"/>
        <v>122.46852211690526</v>
      </c>
      <c r="AL258" s="185">
        <f t="shared" ca="1" si="136"/>
        <v>125.87688891446143</v>
      </c>
      <c r="AM258" s="185">
        <f t="shared" ca="1" si="136"/>
        <v>145.2137829706746</v>
      </c>
      <c r="AN258" s="185">
        <f t="shared" ca="1" si="136"/>
        <v>167.06648712914807</v>
      </c>
      <c r="AO258" s="185">
        <f t="shared" ca="1" si="136"/>
        <v>207.83678366012467</v>
      </c>
      <c r="AP258" s="185">
        <f t="shared" ca="1" si="136"/>
        <v>249.02638187481151</v>
      </c>
    </row>
    <row r="259" spans="1:42">
      <c r="A259" s="57" t="str">
        <f>'[4]TS BYDem'!A188</f>
        <v/>
      </c>
      <c r="B259" s="185" t="s">
        <v>288</v>
      </c>
      <c r="C259" s="185" t="s">
        <v>137</v>
      </c>
      <c r="D259" s="186" t="str">
        <f>'[4]TS BYDem'!D188</f>
        <v>IOTR</v>
      </c>
      <c r="E259" s="185" t="s">
        <v>137</v>
      </c>
      <c r="F259" s="185" t="s">
        <v>137</v>
      </c>
      <c r="G259" s="185" t="s">
        <v>137</v>
      </c>
      <c r="H259" s="185" t="s">
        <v>137</v>
      </c>
      <c r="I259" s="185">
        <v>0</v>
      </c>
      <c r="J259" s="185">
        <f>INDEX('[4]TS BYDem'!$J$10:$J$203,MATCH(D259,'[4]TS BYDem'!$D$10:$D$203,0))</f>
        <v>9.4685659246785185</v>
      </c>
      <c r="K259" s="185">
        <f t="shared" ca="1" si="130"/>
        <v>9.7322396423777064</v>
      </c>
      <c r="L259" s="185">
        <f t="shared" ca="1" si="136"/>
        <v>9.9187176782923192</v>
      </c>
      <c r="M259" s="192">
        <f t="shared" ref="M259" si="137">O259</f>
        <v>4.2</v>
      </c>
      <c r="N259" s="192">
        <f t="shared" ref="N259" si="138">O259</f>
        <v>4.2</v>
      </c>
      <c r="O259" s="192">
        <f>INDEX('[4]TS BYDem'!$O$10:$O$203,MATCH(D259,'[4]TS BYDem'!$D$10:$D$203,0))</f>
        <v>4.2</v>
      </c>
      <c r="P259" s="185">
        <f t="shared" ca="1" si="136"/>
        <v>4.2483911250736304</v>
      </c>
      <c r="Q259" s="185">
        <f t="shared" ca="1" si="136"/>
        <v>4.2438389946986055</v>
      </c>
      <c r="R259" s="185">
        <f t="shared" ca="1" si="136"/>
        <v>3.8461708226978204</v>
      </c>
      <c r="S259" s="185">
        <f t="shared" ca="1" si="136"/>
        <v>3.9470128411758245</v>
      </c>
      <c r="T259" s="185">
        <f t="shared" ca="1" si="136"/>
        <v>4.0495480770373158</v>
      </c>
      <c r="U259" s="185">
        <f t="shared" ca="1" si="136"/>
        <v>4.1591226810651856</v>
      </c>
      <c r="V259" s="185">
        <f t="shared" ca="1" si="136"/>
        <v>4.2758003307050494</v>
      </c>
      <c r="W259" s="185">
        <f t="shared" ca="1" si="136"/>
        <v>4.3919195911525186</v>
      </c>
      <c r="X259" s="185">
        <f t="shared" ca="1" si="136"/>
        <v>4.5200816908470873</v>
      </c>
      <c r="Y259" s="185">
        <f t="shared" ca="1" si="136"/>
        <v>4.650463045246414</v>
      </c>
      <c r="Z259" s="185">
        <f t="shared" ca="1" si="136"/>
        <v>4.7883471516778178</v>
      </c>
      <c r="AA259" s="185">
        <f t="shared" ca="1" si="136"/>
        <v>4.9267678101108627</v>
      </c>
      <c r="AB259" s="185">
        <f t="shared" ca="1" si="136"/>
        <v>5.043045977973005</v>
      </c>
      <c r="AC259" s="185">
        <f t="shared" ca="1" si="136"/>
        <v>5.1886260966075524</v>
      </c>
      <c r="AD259" s="185">
        <f t="shared" ca="1" si="136"/>
        <v>5.3381960338132295</v>
      </c>
      <c r="AE259" s="185">
        <f t="shared" ca="1" si="136"/>
        <v>5.4894263890731061</v>
      </c>
      <c r="AF259" s="185">
        <f t="shared" ca="1" si="136"/>
        <v>5.6365042193309804</v>
      </c>
      <c r="AG259" s="185">
        <f t="shared" ca="1" si="136"/>
        <v>5.7944478492328058</v>
      </c>
      <c r="AH259" s="185">
        <f t="shared" ca="1" si="136"/>
        <v>5.9552122496777811</v>
      </c>
      <c r="AI259" s="185">
        <f t="shared" ca="1" si="136"/>
        <v>6.1216410249848217</v>
      </c>
      <c r="AJ259" s="185">
        <f t="shared" ca="1" si="136"/>
        <v>6.2855735102926262</v>
      </c>
      <c r="AK259" s="185">
        <f t="shared" ca="1" si="136"/>
        <v>6.4551438392789997</v>
      </c>
      <c r="AL259" s="185">
        <f t="shared" ca="1" si="136"/>
        <v>6.6347940673943171</v>
      </c>
      <c r="AM259" s="185">
        <f t="shared" ca="1" si="136"/>
        <v>7.6540146016194539</v>
      </c>
      <c r="AN259" s="185">
        <f t="shared" ca="1" si="136"/>
        <v>8.8058399538148713</v>
      </c>
      <c r="AO259" s="185">
        <f t="shared" ca="1" si="136"/>
        <v>10.954785037240379</v>
      </c>
      <c r="AP259" s="185">
        <f t="shared" ca="1" si="136"/>
        <v>13.125830923660944</v>
      </c>
    </row>
    <row r="260" spans="1:42">
      <c r="A260" s="57" t="str">
        <f>'[4]TS BYDem'!A189</f>
        <v>*</v>
      </c>
      <c r="B260" s="185" t="s">
        <v>288</v>
      </c>
      <c r="C260" s="185" t="s">
        <v>137</v>
      </c>
      <c r="D260" s="186">
        <f>'[4]TS BYDem'!D189</f>
        <v>0</v>
      </c>
      <c r="E260" s="185" t="s">
        <v>137</v>
      </c>
      <c r="F260" s="185" t="s">
        <v>137</v>
      </c>
      <c r="G260" s="185" t="s">
        <v>137</v>
      </c>
      <c r="H260" s="185" t="s">
        <v>137</v>
      </c>
      <c r="I260" s="185">
        <v>0</v>
      </c>
      <c r="J260" s="185" t="str">
        <f>INDEX('[4]TS BYDem'!$J$10:$J$203,MATCH(D260,'[4]TS BYDem'!$D$10:$D$203,0))</f>
        <v/>
      </c>
    </row>
  </sheetData>
  <mergeCells count="1">
    <mergeCell ref="B2:C2"/>
  </mergeCells>
  <conditionalFormatting sqref="B76:O95">
    <cfRule type="expression" dxfId="22" priority="23">
      <formula>INDIRECT(ADDRESS(ROW(),1))="*"</formula>
    </cfRule>
  </conditionalFormatting>
  <conditionalFormatting sqref="P76:AP95">
    <cfRule type="expression" dxfId="21" priority="22">
      <formula>INDIRECT(ADDRESS(ROW(),1))="*"</formula>
    </cfRule>
  </conditionalFormatting>
  <conditionalFormatting sqref="B97:AP116">
    <cfRule type="expression" dxfId="20" priority="21">
      <formula>INDIRECT(ADDRESS(ROW(),1))="*"</formula>
    </cfRule>
  </conditionalFormatting>
  <conditionalFormatting sqref="B118:AP137">
    <cfRule type="expression" dxfId="19" priority="20">
      <formula>INDIRECT(ADDRESS(ROW(),1))="*"</formula>
    </cfRule>
  </conditionalFormatting>
  <conditionalFormatting sqref="B139:AP139 B149:AP149 B140:L148 P140:AP148 B151:AP156 B150:L150 P150:AP150 B158:AP158 B157:L157 P157:AP157">
    <cfRule type="expression" dxfId="18" priority="19">
      <formula>INDIRECT(ADDRESS(ROW(),1))="*"</formula>
    </cfRule>
  </conditionalFormatting>
  <conditionalFormatting sqref="B160:AP160 B170:AP170 B161:L169 P161:AP169 B172:AP177 B171:L171 P171:AP171">
    <cfRule type="expression" dxfId="17" priority="18">
      <formula>INDIRECT(ADDRESS(ROW(),1))="*"</formula>
    </cfRule>
  </conditionalFormatting>
  <conditionalFormatting sqref="B179:AQ196">
    <cfRule type="expression" dxfId="16" priority="17">
      <formula>INDIRECT(ADDRESS(ROW(),1))="*"</formula>
    </cfRule>
  </conditionalFormatting>
  <conditionalFormatting sqref="B198:AP198 B208:AP208 B199:L207 P199:AP207 B210:AP215 B209:L209 P209:AP209">
    <cfRule type="expression" dxfId="15" priority="16">
      <formula>INDIRECT(ADDRESS(ROW(),1))="*"</formula>
    </cfRule>
  </conditionalFormatting>
  <conditionalFormatting sqref="B217:AP234">
    <cfRule type="expression" dxfId="14" priority="15">
      <formula>INDIRECT(ADDRESS(ROW(),1))="*"</formula>
    </cfRule>
  </conditionalFormatting>
  <conditionalFormatting sqref="B236:AP238 B248:AP248 B244:E244 G244:L244 B245:L247 B239:L243 P239:AP247 B250:AP258 B249:L249 P249:AP249 B259:L259 P259:AP259">
    <cfRule type="expression" dxfId="13" priority="14">
      <formula>INDIRECT(ADDRESS(ROW(),1))="*"</formula>
    </cfRule>
  </conditionalFormatting>
  <conditionalFormatting sqref="F244">
    <cfRule type="expression" dxfId="12" priority="13">
      <formula>INDIRECT(ADDRESS(ROW(),1))="*"</formula>
    </cfRule>
  </conditionalFormatting>
  <conditionalFormatting sqref="O140:O148">
    <cfRule type="expression" dxfId="11" priority="12">
      <formula>INDIRECT(ADDRESS(ROW(),1))="*"</formula>
    </cfRule>
  </conditionalFormatting>
  <conditionalFormatting sqref="O150">
    <cfRule type="expression" dxfId="10" priority="11">
      <formula>INDIRECT(ADDRESS(ROW(),1))="*"</formula>
    </cfRule>
  </conditionalFormatting>
  <conditionalFormatting sqref="O157">
    <cfRule type="expression" dxfId="9" priority="10">
      <formula>INDIRECT(ADDRESS(ROW(),1))="*"</formula>
    </cfRule>
  </conditionalFormatting>
  <conditionalFormatting sqref="O161:O169">
    <cfRule type="expression" dxfId="8" priority="9">
      <formula>INDIRECT(ADDRESS(ROW(),1))="*"</formula>
    </cfRule>
  </conditionalFormatting>
  <conditionalFormatting sqref="O171">
    <cfRule type="expression" dxfId="7" priority="8">
      <formula>INDIRECT(ADDRESS(ROW(),1))="*"</formula>
    </cfRule>
  </conditionalFormatting>
  <conditionalFormatting sqref="O199:O207">
    <cfRule type="expression" dxfId="6" priority="7">
      <formula>INDIRECT(ADDRESS(ROW(),1))="*"</formula>
    </cfRule>
  </conditionalFormatting>
  <conditionalFormatting sqref="O209">
    <cfRule type="expression" dxfId="5" priority="6">
      <formula>INDIRECT(ADDRESS(ROW(),1))="*"</formula>
    </cfRule>
  </conditionalFormatting>
  <conditionalFormatting sqref="O239:O247">
    <cfRule type="expression" dxfId="4" priority="5">
      <formula>INDIRECT(ADDRESS(ROW(),1))="*"</formula>
    </cfRule>
  </conditionalFormatting>
  <conditionalFormatting sqref="O249">
    <cfRule type="expression" dxfId="3" priority="4">
      <formula>INDIRECT(ADDRESS(ROW(),1))="*"</formula>
    </cfRule>
  </conditionalFormatting>
  <conditionalFormatting sqref="O259">
    <cfRule type="expression" dxfId="2" priority="3">
      <formula>INDIRECT(ADDRESS(ROW(),1))="*"</formula>
    </cfRule>
  </conditionalFormatting>
  <conditionalFormatting sqref="M140:N148">
    <cfRule type="expression" dxfId="1" priority="2">
      <formula>INDIRECT(ADDRESS(ROW(),1))="*"</formula>
    </cfRule>
  </conditionalFormatting>
  <conditionalFormatting sqref="M259:N259 M249:N249 M239:N247 M209:N209 M199:N207 M171:N171 M161:N169 M157:N157 M150:N150">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[11]ITEMS_Comm!A27</f>
        <v/>
      </c>
      <c r="B9" s="314" t="str">
        <f>[11]ITEMS_Comm!B27</f>
        <v>E</v>
      </c>
      <c r="C9" s="55" t="str">
        <f>[11]ITEMS_Comm!C27</f>
        <v>RLEL</v>
      </c>
      <c r="D9" s="55" t="str">
        <f>[11]ITEMS_Comm!D27</f>
        <v>Residential - Lighting - Low Income Electrified</v>
      </c>
      <c r="E9" s="314" t="str">
        <f>[11]ITEMS_Comm!E27</f>
        <v>PJ</v>
      </c>
      <c r="F9" s="314" t="str">
        <f>[11]ITEMS_Comm!F27</f>
        <v>COM,DEM,DAYNITE,RES</v>
      </c>
    </row>
    <row r="10" spans="1:8">
      <c r="A10" s="55" t="str">
        <f>[11]ITEMS_Comm!A28</f>
        <v/>
      </c>
      <c r="B10" s="314" t="str">
        <f>[11]ITEMS_Comm!B28</f>
        <v>E</v>
      </c>
      <c r="C10" s="55" t="str">
        <f>[11]ITEMS_Comm!C28</f>
        <v>RLNL</v>
      </c>
      <c r="D10" s="55" t="str">
        <f>[11]ITEMS_Comm!D28</f>
        <v>Residential - Lighting - Low Income Electrified paraffin</v>
      </c>
      <c r="E10" s="314" t="str">
        <f>[11]ITEMS_Comm!E28</f>
        <v>PJ</v>
      </c>
      <c r="F10" s="314" t="str">
        <f>[11]ITEMS_Comm!F28</f>
        <v>COM,DEM,DAYNITE,RES</v>
      </c>
    </row>
    <row r="11" spans="1:8">
      <c r="A11" s="55" t="str">
        <f>[11]ITEMS_Comm!A29</f>
        <v/>
      </c>
      <c r="B11" s="314" t="str">
        <f>[11]ITEMS_Comm!B29</f>
        <v>E</v>
      </c>
      <c r="C11" s="55" t="str">
        <f>[11]ITEMS_Comm!C29</f>
        <v>RLEK</v>
      </c>
      <c r="D11" s="55" t="str">
        <f>[11]ITEMS_Comm!D29</f>
        <v>Residential - Cooking - Low Income Electrified</v>
      </c>
      <c r="E11" s="314" t="str">
        <f>[11]ITEMS_Comm!E29</f>
        <v>PJ</v>
      </c>
      <c r="F11" s="314" t="str">
        <f>[11]ITEMS_Comm!F29</f>
        <v>COM,DEM,DAYNITE,RES</v>
      </c>
    </row>
    <row r="12" spans="1:8">
      <c r="A12" s="55" t="str">
        <f>[11]ITEMS_Comm!A30</f>
        <v/>
      </c>
      <c r="B12" s="314" t="str">
        <f>[11]ITEMS_Comm!B30</f>
        <v>E</v>
      </c>
      <c r="C12" s="55" t="str">
        <f>[11]ITEMS_Comm!C30</f>
        <v>RLEH</v>
      </c>
      <c r="D12" s="55" t="str">
        <f>[11]ITEMS_Comm!D30</f>
        <v>Residential - Space Heating - Low Income Electrified</v>
      </c>
      <c r="E12" s="314" t="str">
        <f>[11]ITEMS_Comm!E30</f>
        <v>PJ</v>
      </c>
      <c r="F12" s="314" t="str">
        <f>[11]ITEMS_Comm!F30</f>
        <v>COM,DEM,DAYNITE,RES</v>
      </c>
    </row>
    <row r="13" spans="1:8">
      <c r="A13" s="55" t="str">
        <f>[11]ITEMS_Comm!A31</f>
        <v/>
      </c>
      <c r="B13" s="314" t="str">
        <f>[11]ITEMS_Comm!B31</f>
        <v>E</v>
      </c>
      <c r="C13" s="55" t="str">
        <f>[11]ITEMS_Comm!C31</f>
        <v>RLEWG</v>
      </c>
      <c r="D13" s="55" t="str">
        <f>[11]ITEMS_Comm!D31</f>
        <v>Residential - Water Heating Geyser - Low Income Electrified</v>
      </c>
      <c r="E13" s="314" t="str">
        <f>[11]ITEMS_Comm!E31</f>
        <v>PJ</v>
      </c>
      <c r="F13" s="314" t="str">
        <f>[11]ITEMS_Comm!F31</f>
        <v>COM,DEM,DAYNITE,RES</v>
      </c>
    </row>
    <row r="14" spans="1:8">
      <c r="A14" s="55" t="str">
        <f>[11]ITEMS_Comm!A32</f>
        <v/>
      </c>
      <c r="B14" s="314" t="str">
        <f>[11]ITEMS_Comm!B32</f>
        <v>E</v>
      </c>
      <c r="C14" s="55" t="str">
        <f>[11]ITEMS_Comm!C32</f>
        <v>RLEW</v>
      </c>
      <c r="D14" s="55" t="str">
        <f>[11]ITEMS_Comm!D32</f>
        <v>Residential - Water Heating - Low Income Electrified</v>
      </c>
      <c r="E14" s="314" t="str">
        <f>[11]ITEMS_Comm!E32</f>
        <v>PJ</v>
      </c>
      <c r="F14" s="314" t="str">
        <f>[11]ITEMS_Comm!F32</f>
        <v>COM,DEM,DAYNITE,RES</v>
      </c>
    </row>
    <row r="15" spans="1:8">
      <c r="A15" s="55" t="str">
        <f>[11]ITEMS_Comm!A33</f>
        <v/>
      </c>
      <c r="B15" s="314" t="str">
        <f>[11]ITEMS_Comm!B33</f>
        <v>E</v>
      </c>
      <c r="C15" s="55" t="str">
        <f>[11]ITEMS_Comm!C33</f>
        <v>RLER</v>
      </c>
      <c r="D15" s="55" t="str">
        <f>[11]ITEMS_Comm!D33</f>
        <v>Residential - Refrigeration - Low Income Electrified</v>
      </c>
      <c r="E15" s="314" t="str">
        <f>[11]ITEMS_Comm!E33</f>
        <v>PJ</v>
      </c>
      <c r="F15" s="314" t="str">
        <f>[11]ITEMS_Comm!F33</f>
        <v>COM,DEM,DAYNITE,RES</v>
      </c>
    </row>
    <row r="16" spans="1:8">
      <c r="A16" s="55" t="str">
        <f>[11]ITEMS_Comm!A34</f>
        <v/>
      </c>
      <c r="B16" s="314" t="str">
        <f>[11]ITEMS_Comm!B34</f>
        <v>E</v>
      </c>
      <c r="C16" s="55" t="str">
        <f>[11]ITEMS_Comm!C34</f>
        <v>RLEO</v>
      </c>
      <c r="D16" s="55" t="str">
        <f>[11]ITEMS_Comm!D34</f>
        <v>Residential - Other - Low Income Electrified</v>
      </c>
      <c r="E16" s="314" t="str">
        <f>[11]ITEMS_Comm!E34</f>
        <v>PJ</v>
      </c>
      <c r="F16" s="314" t="str">
        <f>[11]ITEMS_Comm!F34</f>
        <v>COM,DEM,DAYNITE,RES</v>
      </c>
    </row>
    <row r="17" spans="1:6">
      <c r="A17" s="55" t="str">
        <f>[11]ITEMS_Comm!A35</f>
        <v>*</v>
      </c>
      <c r="B17" s="314" t="str">
        <f>[11]ITEMS_Comm!B35</f>
        <v>E</v>
      </c>
      <c r="C17" s="55">
        <f>[11]ITEMS_Comm!C35</f>
        <v>0</v>
      </c>
      <c r="D17" s="55" t="str">
        <f>[11]ITEMS_Comm!D35</f>
        <v/>
      </c>
      <c r="E17" s="314" t="str">
        <f>[11]ITEMS_Comm!E35</f>
        <v/>
      </c>
      <c r="F17" s="314" t="str">
        <f>[11]ITEMS_Comm!F35</f>
        <v/>
      </c>
    </row>
    <row r="18" spans="1:6">
      <c r="A18" s="55" t="str">
        <f>[11]ITEMS_Comm!A36</f>
        <v>*</v>
      </c>
      <c r="B18" s="314" t="str">
        <f>[11]ITEMS_Comm!B36</f>
        <v>E</v>
      </c>
      <c r="C18" s="55">
        <f>[11]ITEMS_Comm!C36</f>
        <v>0</v>
      </c>
      <c r="D18" s="55" t="str">
        <f>[11]ITEMS_Comm!D36</f>
        <v/>
      </c>
      <c r="E18" s="314" t="str">
        <f>[11]ITEMS_Comm!E36</f>
        <v/>
      </c>
      <c r="F18" s="314" t="str">
        <f>[11]ITEMS_Comm!F36</f>
        <v/>
      </c>
    </row>
    <row r="19" spans="1:6">
      <c r="A19" s="55" t="str">
        <f>[11]ITEMS_Comm!A37</f>
        <v>*</v>
      </c>
      <c r="B19" s="314" t="str">
        <f>[11]ITEMS_Comm!B37</f>
        <v>E</v>
      </c>
      <c r="C19" s="55">
        <f>[11]ITEMS_Comm!C37</f>
        <v>0</v>
      </c>
      <c r="D19" s="55" t="str">
        <f>[11]ITEMS_Comm!D37</f>
        <v/>
      </c>
      <c r="E19" s="314" t="str">
        <f>[11]ITEMS_Comm!E37</f>
        <v/>
      </c>
      <c r="F19" s="314" t="str">
        <f>[11]ITEMS_Comm!F37</f>
        <v/>
      </c>
    </row>
    <row r="20" spans="1:6">
      <c r="A20" s="55" t="str">
        <f>[11]ITEMS_Comm!A38</f>
        <v/>
      </c>
      <c r="B20" s="314" t="str">
        <f>[11]ITEMS_Comm!B38</f>
        <v>E</v>
      </c>
      <c r="C20" s="55" t="str">
        <f>[11]ITEMS_Comm!C38</f>
        <v>RMEL</v>
      </c>
      <c r="D20" s="55" t="str">
        <f>[11]ITEMS_Comm!D38</f>
        <v>Residential - Lighting - Middle Income Electrified</v>
      </c>
      <c r="E20" s="314" t="str">
        <f>[11]ITEMS_Comm!E38</f>
        <v>PJ</v>
      </c>
      <c r="F20" s="314" t="str">
        <f>[11]ITEMS_Comm!F38</f>
        <v>COM,DEM,DAYNITE,RES</v>
      </c>
    </row>
    <row r="21" spans="1:6">
      <c r="A21" s="55" t="str">
        <f>[11]ITEMS_Comm!A39</f>
        <v/>
      </c>
      <c r="B21" s="314" t="str">
        <f>[11]ITEMS_Comm!B39</f>
        <v>E</v>
      </c>
      <c r="C21" s="55" t="str">
        <f>[11]ITEMS_Comm!C39</f>
        <v>RMNL</v>
      </c>
      <c r="D21" s="55" t="str">
        <f>[11]ITEMS_Comm!D39</f>
        <v>Residential - Lighting - Middle Income Electrified paraffin</v>
      </c>
      <c r="E21" s="314" t="str">
        <f>[11]ITEMS_Comm!E39</f>
        <v>PJ</v>
      </c>
      <c r="F21" s="314" t="str">
        <f>[11]ITEMS_Comm!F39</f>
        <v>COM,DEM,DAYNITE,RES</v>
      </c>
    </row>
    <row r="22" spans="1:6">
      <c r="A22" s="55" t="str">
        <f>[11]ITEMS_Comm!A40</f>
        <v/>
      </c>
      <c r="B22" s="314" t="str">
        <f>[11]ITEMS_Comm!B40</f>
        <v>E</v>
      </c>
      <c r="C22" s="55" t="str">
        <f>[11]ITEMS_Comm!C40</f>
        <v>RMEK</v>
      </c>
      <c r="D22" s="55" t="str">
        <f>[11]ITEMS_Comm!D40</f>
        <v>Residential - Cooking - Middle Income Electrified</v>
      </c>
      <c r="E22" s="314" t="str">
        <f>[11]ITEMS_Comm!E40</f>
        <v>PJ</v>
      </c>
      <c r="F22" s="314" t="str">
        <f>[11]ITEMS_Comm!F40</f>
        <v>COM,DEM,DAYNITE,RES</v>
      </c>
    </row>
    <row r="23" spans="1:6">
      <c r="A23" s="55" t="str">
        <f>[11]ITEMS_Comm!A41</f>
        <v/>
      </c>
      <c r="B23" s="314" t="str">
        <f>[11]ITEMS_Comm!B41</f>
        <v>E</v>
      </c>
      <c r="C23" s="55" t="str">
        <f>[11]ITEMS_Comm!C41</f>
        <v>RMEH</v>
      </c>
      <c r="D23" s="55" t="str">
        <f>[11]ITEMS_Comm!D41</f>
        <v>Residential - Space Heating - Middle Income Electrified</v>
      </c>
      <c r="E23" s="314" t="str">
        <f>[11]ITEMS_Comm!E41</f>
        <v>PJ</v>
      </c>
      <c r="F23" s="314" t="str">
        <f>[11]ITEMS_Comm!F41</f>
        <v>COM,DEM,DAYNITE,RES</v>
      </c>
    </row>
    <row r="24" spans="1:6">
      <c r="A24" s="55" t="str">
        <f>[11]ITEMS_Comm!A42</f>
        <v/>
      </c>
      <c r="B24" s="314" t="str">
        <f>[11]ITEMS_Comm!B42</f>
        <v>E</v>
      </c>
      <c r="C24" s="55" t="str">
        <f>[11]ITEMS_Comm!C42</f>
        <v>RMEWG</v>
      </c>
      <c r="D24" s="55" t="str">
        <f>[11]ITEMS_Comm!D42</f>
        <v>Residential - Water Heating Geyser - Middle Income Electrified</v>
      </c>
      <c r="E24" s="314" t="str">
        <f>[11]ITEMS_Comm!E42</f>
        <v>PJ</v>
      </c>
      <c r="F24" s="314" t="str">
        <f>[11]ITEMS_Comm!F42</f>
        <v>COM,DEM,DAYNITE,RES</v>
      </c>
    </row>
    <row r="25" spans="1:6">
      <c r="A25" s="55" t="str">
        <f>[11]ITEMS_Comm!A43</f>
        <v/>
      </c>
      <c r="B25" s="314" t="str">
        <f>[11]ITEMS_Comm!B43</f>
        <v>E</v>
      </c>
      <c r="C25" s="55" t="str">
        <f>[11]ITEMS_Comm!C43</f>
        <v>RMEW</v>
      </c>
      <c r="D25" s="55">
        <f>[11]ITEMS_Comm!D43</f>
        <v>0</v>
      </c>
      <c r="E25" s="314" t="str">
        <f>[11]ITEMS_Comm!E43</f>
        <v>PJ</v>
      </c>
      <c r="F25" s="314" t="str">
        <f>[11]ITEMS_Comm!F43</f>
        <v>COM,DEM,DAYNITE,RES</v>
      </c>
    </row>
    <row r="26" spans="1:6">
      <c r="A26" s="55" t="str">
        <f>[11]ITEMS_Comm!A44</f>
        <v/>
      </c>
      <c r="B26" s="314" t="str">
        <f>[11]ITEMS_Comm!B44</f>
        <v>E</v>
      </c>
      <c r="C26" s="55" t="str">
        <f>[11]ITEMS_Comm!C44</f>
        <v>RMER</v>
      </c>
      <c r="D26" s="55" t="str">
        <f>[11]ITEMS_Comm!D44</f>
        <v>Residential - Refrigeration - Middle Income Electrified</v>
      </c>
      <c r="E26" s="314" t="str">
        <f>[11]ITEMS_Comm!E44</f>
        <v>PJ</v>
      </c>
      <c r="F26" s="314" t="str">
        <f>[11]ITEMS_Comm!F44</f>
        <v>COM,DEM,DAYNITE,RES</v>
      </c>
    </row>
    <row r="27" spans="1:6">
      <c r="A27" s="55" t="str">
        <f>[11]ITEMS_Comm!A45</f>
        <v/>
      </c>
      <c r="B27" s="314" t="str">
        <f>[11]ITEMS_Comm!B45</f>
        <v>E</v>
      </c>
      <c r="C27" s="55" t="str">
        <f>[11]ITEMS_Comm!C45</f>
        <v>RMEO</v>
      </c>
      <c r="D27" s="55" t="str">
        <f>[11]ITEMS_Comm!D45</f>
        <v>Residential - Other - Middle Income Electrified</v>
      </c>
      <c r="E27" s="314" t="str">
        <f>[11]ITEMS_Comm!E45</f>
        <v>PJ</v>
      </c>
      <c r="F27" s="314" t="str">
        <f>[11]ITEMS_Comm!F45</f>
        <v>COM,DEM,DAYNITE,RES</v>
      </c>
    </row>
    <row r="28" spans="1:6">
      <c r="A28" s="55" t="str">
        <f>[11]ITEMS_Comm!A46</f>
        <v>*</v>
      </c>
      <c r="B28" s="314" t="str">
        <f>[11]ITEMS_Comm!B46</f>
        <v>E</v>
      </c>
      <c r="C28" s="55">
        <f>[11]ITEMS_Comm!C46</f>
        <v>0</v>
      </c>
      <c r="D28" s="55" t="str">
        <f>[11]ITEMS_Comm!D46</f>
        <v/>
      </c>
      <c r="E28" s="314" t="str">
        <f>[11]ITEMS_Comm!E46</f>
        <v/>
      </c>
      <c r="F28" s="314" t="str">
        <f>[11]ITEMS_Comm!F46</f>
        <v/>
      </c>
    </row>
    <row r="29" spans="1:6">
      <c r="A29" s="55" t="str">
        <f>[11]ITEMS_Comm!A47</f>
        <v>*</v>
      </c>
      <c r="B29" s="314" t="str">
        <f>[11]ITEMS_Comm!B47</f>
        <v>E</v>
      </c>
      <c r="C29" s="55">
        <f>[11]ITEMS_Comm!C47</f>
        <v>0</v>
      </c>
      <c r="D29" s="55" t="str">
        <f>[11]ITEMS_Comm!D47</f>
        <v/>
      </c>
      <c r="E29" s="314" t="str">
        <f>[11]ITEMS_Comm!E47</f>
        <v/>
      </c>
      <c r="F29" s="314" t="str">
        <f>[11]ITEMS_Comm!F47</f>
        <v/>
      </c>
    </row>
    <row r="30" spans="1:6">
      <c r="A30" s="55" t="str">
        <f>[11]ITEMS_Comm!A48</f>
        <v>*</v>
      </c>
      <c r="B30" s="314" t="str">
        <f>[11]ITEMS_Comm!B48</f>
        <v>E</v>
      </c>
      <c r="C30" s="55">
        <f>[11]ITEMS_Comm!C48</f>
        <v>0</v>
      </c>
      <c r="D30" s="55" t="str">
        <f>[11]ITEMS_Comm!D48</f>
        <v/>
      </c>
      <c r="E30" s="314" t="str">
        <f>[11]ITEMS_Comm!E48</f>
        <v/>
      </c>
      <c r="F30" s="314" t="str">
        <f>[11]ITEMS_Comm!F48</f>
        <v/>
      </c>
    </row>
    <row r="31" spans="1:6">
      <c r="A31" s="55" t="str">
        <f>[11]ITEMS_Comm!A49</f>
        <v/>
      </c>
      <c r="B31" s="314" t="str">
        <f>[11]ITEMS_Comm!B49</f>
        <v>E</v>
      </c>
      <c r="C31" s="55" t="str">
        <f>[11]ITEMS_Comm!C49</f>
        <v>RHEL</v>
      </c>
      <c r="D31" s="55" t="str">
        <f>[11]ITEMS_Comm!D49</f>
        <v>Residential - Lighting - High Income Electrified</v>
      </c>
      <c r="E31" s="314" t="str">
        <f>[11]ITEMS_Comm!E49</f>
        <v>PJ</v>
      </c>
      <c r="F31" s="314" t="str">
        <f>[11]ITEMS_Comm!F49</f>
        <v>COM,DEM,DAYNITE,RES</v>
      </c>
    </row>
    <row r="32" spans="1:6">
      <c r="A32" s="55" t="str">
        <f>[11]ITEMS_Comm!A50</f>
        <v/>
      </c>
      <c r="B32" s="314" t="str">
        <f>[11]ITEMS_Comm!B50</f>
        <v>E</v>
      </c>
      <c r="C32" s="55" t="str">
        <f>[11]ITEMS_Comm!C50</f>
        <v>RHEK</v>
      </c>
      <c r="D32" s="55" t="str">
        <f>[11]ITEMS_Comm!D50</f>
        <v>Residential - Cooking - High Income Electrified</v>
      </c>
      <c r="E32" s="314" t="str">
        <f>[11]ITEMS_Comm!E50</f>
        <v>PJ</v>
      </c>
      <c r="F32" s="314" t="str">
        <f>[11]ITEMS_Comm!F50</f>
        <v>COM,DEM,DAYNITE,RES</v>
      </c>
    </row>
    <row r="33" spans="1:6">
      <c r="A33" s="55" t="str">
        <f>[11]ITEMS_Comm!A51</f>
        <v/>
      </c>
      <c r="B33" s="314" t="str">
        <f>[11]ITEMS_Comm!B51</f>
        <v>E</v>
      </c>
      <c r="C33" s="55" t="str">
        <f>[11]ITEMS_Comm!C51</f>
        <v>RHEH</v>
      </c>
      <c r="D33" s="55" t="str">
        <f>[11]ITEMS_Comm!D51</f>
        <v>Residential - Space Heating - High Income Electrified</v>
      </c>
      <c r="E33" s="314" t="str">
        <f>[11]ITEMS_Comm!E51</f>
        <v>PJ</v>
      </c>
      <c r="F33" s="314" t="str">
        <f>[11]ITEMS_Comm!F51</f>
        <v>COM,DEM,DAYNITE,RES</v>
      </c>
    </row>
    <row r="34" spans="1:6">
      <c r="A34" s="55" t="str">
        <f>[11]ITEMS_Comm!A52</f>
        <v/>
      </c>
      <c r="B34" s="314" t="str">
        <f>[11]ITEMS_Comm!B52</f>
        <v>E</v>
      </c>
      <c r="C34" s="55" t="str">
        <f>[11]ITEMS_Comm!C52</f>
        <v>RHEWG</v>
      </c>
      <c r="D34" s="55" t="str">
        <f>[11]ITEMS_Comm!D52</f>
        <v>Residential - Water Heating Geyser - High Income Electrified</v>
      </c>
      <c r="E34" s="314" t="str">
        <f>[11]ITEMS_Comm!E52</f>
        <v>PJ</v>
      </c>
      <c r="F34" s="314" t="str">
        <f>[11]ITEMS_Comm!F52</f>
        <v>COM,DEM,DAYNITE,RES</v>
      </c>
    </row>
    <row r="35" spans="1:6">
      <c r="A35" s="55" t="str">
        <f>[11]ITEMS_Comm!A53</f>
        <v/>
      </c>
      <c r="B35" s="314" t="str">
        <f>[11]ITEMS_Comm!B53</f>
        <v>E</v>
      </c>
      <c r="C35" s="55" t="str">
        <f>[11]ITEMS_Comm!C53</f>
        <v>RHEW</v>
      </c>
      <c r="D35" s="55" t="str">
        <f>[11]ITEMS_Comm!D53</f>
        <v xml:space="preserve">Residential -water heating non geyser high income </v>
      </c>
      <c r="E35" s="314" t="str">
        <f>[11]ITEMS_Comm!E53</f>
        <v>PJ</v>
      </c>
      <c r="F35" s="314" t="str">
        <f>[11]ITEMS_Comm!F53</f>
        <v>COM,DEM,DAYNITE,RES</v>
      </c>
    </row>
    <row r="36" spans="1:6">
      <c r="A36" s="55" t="str">
        <f>[11]ITEMS_Comm!A54</f>
        <v/>
      </c>
      <c r="B36" s="314" t="str">
        <f>[11]ITEMS_Comm!B54</f>
        <v>E</v>
      </c>
      <c r="C36" s="55" t="str">
        <f>[11]ITEMS_Comm!C54</f>
        <v>RHER</v>
      </c>
      <c r="D36" s="55" t="str">
        <f>[11]ITEMS_Comm!D54</f>
        <v>Residential - Refrigeration - High Income Electrified</v>
      </c>
      <c r="E36" s="314" t="str">
        <f>[11]ITEMS_Comm!E54</f>
        <v>PJ</v>
      </c>
      <c r="F36" s="314" t="str">
        <f>[11]ITEMS_Comm!F54</f>
        <v>COM,DEM,DAYNITE,RES</v>
      </c>
    </row>
    <row r="37" spans="1:6">
      <c r="A37" s="55" t="str">
        <f>[11]ITEMS_Comm!A55</f>
        <v/>
      </c>
      <c r="B37" s="314" t="str">
        <f>[11]ITEMS_Comm!B55</f>
        <v>E</v>
      </c>
      <c r="C37" s="55" t="str">
        <f>[11]ITEMS_Comm!C55</f>
        <v>RHEO</v>
      </c>
      <c r="D37" s="55" t="str">
        <f>[11]ITEMS_Comm!D55</f>
        <v>Residential - Other - High Income Electrified</v>
      </c>
      <c r="E37" s="314" t="str">
        <f>[11]ITEMS_Comm!E55</f>
        <v>PJ</v>
      </c>
      <c r="F37" s="314" t="str">
        <f>[11]ITEMS_Comm!F55</f>
        <v>COM,DEM,DAYNITE,RES</v>
      </c>
    </row>
    <row r="38" spans="1:6">
      <c r="A38" s="55" t="str">
        <f>[11]ITEMS_Comm!A56</f>
        <v>*</v>
      </c>
      <c r="B38" s="314" t="str">
        <f>[11]ITEMS_Comm!B56</f>
        <v>E</v>
      </c>
      <c r="C38" s="55">
        <f>[11]ITEMS_Comm!C56</f>
        <v>0</v>
      </c>
      <c r="D38" s="55" t="str">
        <f>[11]ITEMS_Comm!D56</f>
        <v/>
      </c>
      <c r="E38" s="314" t="str">
        <f>[11]ITEMS_Comm!E56</f>
        <v/>
      </c>
      <c r="F38" s="314" t="str">
        <f>[11]ITEMS_Comm!F56</f>
        <v/>
      </c>
    </row>
    <row r="39" spans="1:6">
      <c r="A39" s="55" t="str">
        <f>[11]ITEMS_Comm!A57</f>
        <v>*</v>
      </c>
      <c r="B39" s="314" t="str">
        <f>[11]ITEMS_Comm!B57</f>
        <v>E</v>
      </c>
      <c r="C39" s="55">
        <f>[11]ITEMS_Comm!C57</f>
        <v>0</v>
      </c>
      <c r="D39" s="55">
        <f>[11]ITEMS_Comm!D57</f>
        <v>0</v>
      </c>
      <c r="E39" s="314">
        <f>[11]ITEMS_Comm!E57</f>
        <v>0</v>
      </c>
      <c r="F39" s="314">
        <f>[11]ITEMS_Comm!F57</f>
        <v>0</v>
      </c>
    </row>
    <row r="40" spans="1:6">
      <c r="A40" s="55" t="str">
        <f>[11]ITEMS_Comm!A58</f>
        <v>*</v>
      </c>
      <c r="B40" s="314" t="str">
        <f>[11]ITEMS_Comm!B58</f>
        <v>E</v>
      </c>
      <c r="C40" s="55">
        <f>[11]ITEMS_Comm!C58</f>
        <v>0</v>
      </c>
      <c r="D40" s="55">
        <f>[11]ITEMS_Comm!D58</f>
        <v>0</v>
      </c>
      <c r="E40" s="314">
        <f>[11]ITEMS_Comm!E58</f>
        <v>0</v>
      </c>
      <c r="F40" s="314">
        <f>[11]ITEMS_Comm!F58</f>
        <v>0</v>
      </c>
    </row>
    <row r="41" spans="1:6">
      <c r="A41" s="55" t="str">
        <f>[11]ITEMS_Comm!A59</f>
        <v>*</v>
      </c>
      <c r="B41" s="314" t="str">
        <f>[11]ITEMS_Comm!B59</f>
        <v>E</v>
      </c>
      <c r="C41" s="55">
        <f>[11]ITEMS_Comm!C59</f>
        <v>0</v>
      </c>
      <c r="D41" s="55">
        <f>[11]ITEMS_Comm!D59</f>
        <v>0</v>
      </c>
      <c r="E41" s="314">
        <f>[11]ITEMS_Comm!E59</f>
        <v>0</v>
      </c>
      <c r="F41" s="314">
        <f>[11]ITEMS_Comm!F59</f>
        <v>0</v>
      </c>
    </row>
    <row r="42" spans="1:6">
      <c r="A42" s="55" t="str">
        <f>[11]ITEMS_Comm!A60</f>
        <v>*</v>
      </c>
      <c r="B42" s="314" t="str">
        <f>[11]ITEMS_Comm!B60</f>
        <v>E</v>
      </c>
      <c r="C42" s="55">
        <f>[11]ITEMS_Comm!C60</f>
        <v>0</v>
      </c>
      <c r="D42" s="55">
        <f>[11]ITEMS_Comm!D60</f>
        <v>0</v>
      </c>
      <c r="E42" s="314">
        <f>[11]ITEMS_Comm!E60</f>
        <v>0</v>
      </c>
      <c r="F42" s="314">
        <f>[11]ITEMS_Comm!F60</f>
        <v>0</v>
      </c>
    </row>
    <row r="43" spans="1:6">
      <c r="A43" s="55" t="str">
        <f>[11]ITEMS_Comm!A61</f>
        <v>*</v>
      </c>
      <c r="B43" s="314" t="str">
        <f>[11]ITEMS_Comm!B61</f>
        <v>E</v>
      </c>
      <c r="C43" s="55">
        <f>[11]ITEMS_Comm!C61</f>
        <v>0</v>
      </c>
      <c r="D43" s="55">
        <f>[11]ITEMS_Comm!D61</f>
        <v>0</v>
      </c>
      <c r="E43" s="314">
        <f>[11]ITEMS_Comm!E61</f>
        <v>0</v>
      </c>
      <c r="F43" s="314">
        <f>[11]ITEMS_Comm!F61</f>
        <v>0</v>
      </c>
    </row>
    <row r="44" spans="1:6">
      <c r="A44" s="55" t="str">
        <f>[11]ITEMS_Comm!A62</f>
        <v>*</v>
      </c>
      <c r="B44" s="314" t="str">
        <f>[11]ITEMS_Comm!B62</f>
        <v>E</v>
      </c>
      <c r="C44" s="55">
        <f>[11]ITEMS_Comm!C62</f>
        <v>0</v>
      </c>
      <c r="D44" s="55">
        <f>[11]ITEMS_Comm!D62</f>
        <v>0</v>
      </c>
      <c r="E44" s="314">
        <f>[11]ITEMS_Comm!E62</f>
        <v>0</v>
      </c>
      <c r="F44" s="314">
        <f>[11]ITEMS_Comm!F62</f>
        <v>0</v>
      </c>
    </row>
    <row r="45" spans="1:6">
      <c r="A45" s="55" t="str">
        <f>[11]ITEMS_Comm!A63</f>
        <v>*</v>
      </c>
      <c r="B45" s="314" t="str">
        <f>[11]ITEMS_Comm!B63</f>
        <v>E</v>
      </c>
      <c r="C45" s="55">
        <f>[11]ITEMS_Comm!C63</f>
        <v>0</v>
      </c>
      <c r="D45" s="55">
        <f>[11]ITEMS_Comm!D63</f>
        <v>0</v>
      </c>
      <c r="E45" s="314">
        <f>[11]ITEMS_Comm!E63</f>
        <v>0</v>
      </c>
      <c r="F45" s="314">
        <f>[11]ITEMS_Comm!F63</f>
        <v>0</v>
      </c>
    </row>
    <row r="46" spans="1:6">
      <c r="A46" s="55" t="str">
        <f>[11]ITEMS_Comm!A64</f>
        <v>*</v>
      </c>
      <c r="B46" s="314" t="str">
        <f>[11]ITEMS_Comm!B64</f>
        <v>E</v>
      </c>
      <c r="C46" s="55">
        <f>[11]ITEMS_Comm!C64</f>
        <v>0</v>
      </c>
      <c r="D46" s="55">
        <f>[11]ITEMS_Comm!D64</f>
        <v>0</v>
      </c>
      <c r="E46" s="314">
        <f>[11]ITEMS_Comm!E64</f>
        <v>0</v>
      </c>
      <c r="F46" s="314">
        <f>[11]ITEMS_Comm!F64</f>
        <v>0</v>
      </c>
    </row>
    <row r="47" spans="1:6">
      <c r="A47" s="55" t="str">
        <f>[11]ITEMS_Comm!A65</f>
        <v>*</v>
      </c>
      <c r="B47" s="314" t="str">
        <f>[11]ITEMS_Comm!B65</f>
        <v>E</v>
      </c>
      <c r="C47" s="55">
        <f>[11]ITEMS_Comm!C65</f>
        <v>0</v>
      </c>
      <c r="D47" s="55">
        <f>[11]ITEMS_Comm!D65</f>
        <v>0</v>
      </c>
      <c r="E47" s="314">
        <f>[11]ITEMS_Comm!E65</f>
        <v>0</v>
      </c>
      <c r="F47" s="314">
        <f>[11]ITEMS_Comm!F65</f>
        <v>0</v>
      </c>
    </row>
    <row r="48" spans="1:6">
      <c r="A48" s="55" t="str">
        <f>[11]ITEMS_Comm!A66</f>
        <v>*</v>
      </c>
      <c r="B48" s="314" t="str">
        <f>[11]ITEMS_Comm!B66</f>
        <v>E</v>
      </c>
      <c r="C48" s="55">
        <f>[11]ITEMS_Comm!C66</f>
        <v>0</v>
      </c>
      <c r="D48" s="55">
        <f>[11]ITEMS_Comm!D66</f>
        <v>0</v>
      </c>
      <c r="E48" s="314">
        <f>[11]ITEMS_Comm!E66</f>
        <v>0</v>
      </c>
      <c r="F48" s="314">
        <f>[11]ITEMS_Comm!F66</f>
        <v>0</v>
      </c>
    </row>
    <row r="49" spans="1:6">
      <c r="A49" s="55" t="str">
        <f>[11]ITEMS_Comm!A67</f>
        <v>*</v>
      </c>
      <c r="B49" s="314" t="str">
        <f>[11]ITEMS_Comm!B67</f>
        <v>E</v>
      </c>
      <c r="C49" s="55">
        <f>[11]ITEMS_Comm!C67</f>
        <v>0</v>
      </c>
      <c r="D49" s="55">
        <f>[11]ITEMS_Comm!D67</f>
        <v>0</v>
      </c>
      <c r="E49" s="314">
        <f>[11]ITEMS_Comm!E67</f>
        <v>0</v>
      </c>
      <c r="F49" s="314">
        <f>[11]ITEMS_Comm!F67</f>
        <v>0</v>
      </c>
    </row>
    <row r="50" spans="1:6">
      <c r="A50" s="18" t="str">
        <f>[11]ITEMS_Comm!A68</f>
        <v>*</v>
      </c>
      <c r="B50" s="18" t="str">
        <f>[11]ITEMS_Comm!B68</f>
        <v>E</v>
      </c>
      <c r="C50" s="18">
        <f>[11]ITEMS_Comm!C68</f>
        <v>0</v>
      </c>
      <c r="D50" s="18">
        <f>[11]ITEMS_Comm!D68</f>
        <v>0</v>
      </c>
      <c r="E50" s="18">
        <f>[11]ITEMS_Comm!E68</f>
        <v>0</v>
      </c>
      <c r="F50" s="18">
        <f>[11]ITEMS_Comm!F68</f>
        <v>0</v>
      </c>
    </row>
    <row r="51" spans="1:6">
      <c r="A51" s="18" t="str">
        <f>[11]ITEMS_Comm!A69</f>
        <v>*</v>
      </c>
      <c r="B51" s="18" t="str">
        <f>[11]ITEMS_Comm!B69</f>
        <v>E</v>
      </c>
      <c r="C51" s="18">
        <f>[11]ITEMS_Comm!C69</f>
        <v>0</v>
      </c>
      <c r="D51" s="18">
        <f>[11]ITEMS_Comm!D69</f>
        <v>0</v>
      </c>
      <c r="E51" s="18">
        <f>[11]ITEMS_Comm!E69</f>
        <v>0</v>
      </c>
      <c r="F51" s="18">
        <f>[11]ITEMS_Comm!F69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8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6" t="s">
        <v>197</v>
      </c>
      <c r="C2" s="366"/>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0.46268748890252531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0.46268748890252531</v>
      </c>
      <c r="S17" s="190">
        <f t="shared" si="5"/>
        <v>0.48644788521206528</v>
      </c>
      <c r="T17" s="190">
        <f t="shared" si="5"/>
        <v>0.47915975833781321</v>
      </c>
      <c r="U17" s="190">
        <f t="shared" si="5"/>
        <v>0.4717879877067227</v>
      </c>
      <c r="V17" s="190">
        <f t="shared" si="5"/>
        <v>0.46337508891328083</v>
      </c>
      <c r="W17" s="190">
        <f t="shared" si="5"/>
        <v>0.45415369064967109</v>
      </c>
      <c r="X17" s="190">
        <f t="shared" si="5"/>
        <v>0.4444541332894551</v>
      </c>
      <c r="Y17" s="190">
        <f t="shared" si="5"/>
        <v>0.43440954385402719</v>
      </c>
      <c r="Z17" s="190">
        <f t="shared" si="5"/>
        <v>0.42416631835503804</v>
      </c>
      <c r="AA17" s="190">
        <f t="shared" si="5"/>
        <v>0.41418115367817704</v>
      </c>
      <c r="AB17" s="190">
        <f t="shared" si="5"/>
        <v>0.40456768135942744</v>
      </c>
      <c r="AC17" s="190">
        <f t="shared" si="5"/>
        <v>0.39449776454626206</v>
      </c>
      <c r="AD17" s="190">
        <f t="shared" si="5"/>
        <v>0.38382597838949323</v>
      </c>
      <c r="AE17" s="190">
        <f t="shared" si="5"/>
        <v>0.37324914362643663</v>
      </c>
      <c r="AF17" s="190">
        <f t="shared" si="5"/>
        <v>0.36298162119214267</v>
      </c>
      <c r="AG17" s="190">
        <f t="shared" si="5"/>
        <v>0.35406731847679096</v>
      </c>
      <c r="AH17" s="190">
        <f t="shared" si="5"/>
        <v>0.34563257296042404</v>
      </c>
      <c r="AI17" s="190">
        <f t="shared" si="5"/>
        <v>0.33667849209448003</v>
      </c>
      <c r="AJ17" s="190">
        <f t="shared" si="5"/>
        <v>0.32758391665787795</v>
      </c>
      <c r="AK17" s="190">
        <f t="shared" si="5"/>
        <v>0.31877983900670559</v>
      </c>
      <c r="AL17" s="190">
        <f t="shared" si="5"/>
        <v>0.31033492653407208</v>
      </c>
      <c r="AM17" s="190">
        <f t="shared" si="5"/>
        <v>0.26841085615773819</v>
      </c>
      <c r="AN17" s="190">
        <f t="shared" si="5"/>
        <v>0.23049718356692481</v>
      </c>
      <c r="AO17" s="190">
        <f t="shared" si="5"/>
        <v>0.23049718356692481</v>
      </c>
      <c r="AP17" s="190">
        <f t="shared" si="5"/>
        <v>0.23049718356692481</v>
      </c>
      <c r="AQ17" s="190"/>
      <c r="AR17" s="190"/>
      <c r="AS17" s="190"/>
      <c r="AT17" s="190"/>
      <c r="AU17" s="190"/>
      <c r="AV17" s="190"/>
    </row>
    <row r="18" spans="1:48">
      <c r="A18" s="313" t="s">
        <v>16</v>
      </c>
      <c r="C18" s="313" t="s">
        <v>51</v>
      </c>
      <c r="D18" s="313" t="s">
        <v>48</v>
      </c>
      <c r="E18" s="313">
        <f>E23/$E$25</f>
        <v>0.3</v>
      </c>
      <c r="F18" s="313">
        <f>F23/$F$25</f>
        <v>0.33095007886777855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0.33095007886777855</v>
      </c>
      <c r="S18" s="190">
        <f t="shared" si="6"/>
        <v>0.30716265744299676</v>
      </c>
      <c r="T18" s="190">
        <f t="shared" si="6"/>
        <v>0.30948461385091602</v>
      </c>
      <c r="U18" s="190">
        <f t="shared" si="6"/>
        <v>0.31132483755360874</v>
      </c>
      <c r="V18" s="190">
        <f t="shared" si="6"/>
        <v>0.31327317037747909</v>
      </c>
      <c r="W18" s="190">
        <f t="shared" si="6"/>
        <v>0.31539763673735532</v>
      </c>
      <c r="X18" s="190">
        <f t="shared" si="6"/>
        <v>0.31781645299477357</v>
      </c>
      <c r="Y18" s="190">
        <f t="shared" si="6"/>
        <v>0.32018206498323892</v>
      </c>
      <c r="Z18" s="190">
        <f t="shared" si="6"/>
        <v>0.32270370091321404</v>
      </c>
      <c r="AA18" s="190">
        <f t="shared" si="6"/>
        <v>0.32515656355548433</v>
      </c>
      <c r="AB18" s="190">
        <f t="shared" si="6"/>
        <v>0.3276852490184744</v>
      </c>
      <c r="AC18" s="190">
        <f t="shared" si="6"/>
        <v>0.32965735832752385</v>
      </c>
      <c r="AD18" s="190">
        <f t="shared" si="6"/>
        <v>0.33219460317048549</v>
      </c>
      <c r="AE18" s="190">
        <f t="shared" si="6"/>
        <v>0.33466932317648357</v>
      </c>
      <c r="AF18" s="190">
        <f t="shared" si="6"/>
        <v>0.33724348909627583</v>
      </c>
      <c r="AG18" s="190">
        <f t="shared" si="6"/>
        <v>0.34008514913191629</v>
      </c>
      <c r="AH18" s="190">
        <f t="shared" si="6"/>
        <v>0.34182473186059237</v>
      </c>
      <c r="AI18" s="190">
        <f t="shared" si="6"/>
        <v>0.34378631068517501</v>
      </c>
      <c r="AJ18" s="190">
        <f t="shared" si="6"/>
        <v>0.34581938880201413</v>
      </c>
      <c r="AK18" s="190">
        <f t="shared" si="6"/>
        <v>0.34806118391946178</v>
      </c>
      <c r="AL18" s="190">
        <f t="shared" si="6"/>
        <v>0.35007566809606061</v>
      </c>
      <c r="AM18" s="190">
        <f t="shared" si="6"/>
        <v>0.35898097022994979</v>
      </c>
      <c r="AN18" s="190">
        <f t="shared" si="6"/>
        <v>0.36693798019256535</v>
      </c>
      <c r="AO18" s="190">
        <f t="shared" si="6"/>
        <v>0.36693798019256535</v>
      </c>
      <c r="AP18" s="190">
        <f t="shared" si="6"/>
        <v>0.36693798019256535</v>
      </c>
      <c r="AQ18" s="190"/>
      <c r="AR18" s="190"/>
      <c r="AS18" s="190"/>
      <c r="AT18" s="190"/>
      <c r="AU18" s="190"/>
      <c r="AV18" s="190"/>
    </row>
    <row r="19" spans="1:48">
      <c r="A19" s="313" t="s">
        <v>16</v>
      </c>
      <c r="C19" s="313" t="s">
        <v>50</v>
      </c>
      <c r="D19" s="313" t="s">
        <v>48</v>
      </c>
      <c r="E19" s="313">
        <f>E24/$E$25</f>
        <v>0.19999999999999996</v>
      </c>
      <c r="F19" s="313">
        <f>F24/$F$25</f>
        <v>0.20636243222969608</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0.20636243222969608</v>
      </c>
      <c r="S19" s="190">
        <f t="shared" si="7"/>
        <v>0.20638945734493802</v>
      </c>
      <c r="T19" s="190">
        <f t="shared" si="7"/>
        <v>0.21135562781127074</v>
      </c>
      <c r="U19" s="190">
        <f t="shared" si="7"/>
        <v>0.21688717473966843</v>
      </c>
      <c r="V19" s="190">
        <f t="shared" si="7"/>
        <v>0.22335174070924005</v>
      </c>
      <c r="W19" s="190">
        <f t="shared" si="7"/>
        <v>0.23044867261297355</v>
      </c>
      <c r="X19" s="190">
        <f t="shared" si="7"/>
        <v>0.23772941371577133</v>
      </c>
      <c r="Y19" s="190">
        <f t="shared" si="7"/>
        <v>0.24540839116273386</v>
      </c>
      <c r="Z19" s="190">
        <f t="shared" si="7"/>
        <v>0.25312998073174803</v>
      </c>
      <c r="AA19" s="190">
        <f t="shared" si="7"/>
        <v>0.26066228276633863</v>
      </c>
      <c r="AB19" s="190">
        <f t="shared" si="7"/>
        <v>0.26774706962209815</v>
      </c>
      <c r="AC19" s="190">
        <f t="shared" si="7"/>
        <v>0.27584487712621425</v>
      </c>
      <c r="AD19" s="190">
        <f t="shared" si="7"/>
        <v>0.28397941844002128</v>
      </c>
      <c r="AE19" s="190">
        <f t="shared" si="7"/>
        <v>0.29208153319707986</v>
      </c>
      <c r="AF19" s="190">
        <f t="shared" si="7"/>
        <v>0.2997748897115815</v>
      </c>
      <c r="AG19" s="190">
        <f t="shared" si="7"/>
        <v>0.30584753239129286</v>
      </c>
      <c r="AH19" s="190">
        <f t="shared" si="7"/>
        <v>0.31254269517898364</v>
      </c>
      <c r="AI19" s="190">
        <f t="shared" si="7"/>
        <v>0.31953519722034501</v>
      </c>
      <c r="AJ19" s="190">
        <f t="shared" si="7"/>
        <v>0.32659669454010787</v>
      </c>
      <c r="AK19" s="190">
        <f t="shared" si="7"/>
        <v>0.33315897707383257</v>
      </c>
      <c r="AL19" s="190">
        <f t="shared" si="7"/>
        <v>0.33958940536986731</v>
      </c>
      <c r="AM19" s="190">
        <f t="shared" si="7"/>
        <v>0.37260817361231191</v>
      </c>
      <c r="AN19" s="190">
        <f t="shared" si="7"/>
        <v>0.40256483624050987</v>
      </c>
      <c r="AO19" s="190">
        <f t="shared" si="7"/>
        <v>0.40256483624050987</v>
      </c>
      <c r="AP19" s="190">
        <f t="shared" si="7"/>
        <v>0.40256483624050987</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26.717969633653862</v>
      </c>
      <c r="H22" s="10">
        <f t="shared" si="8"/>
        <v>22.165861740238782</v>
      </c>
      <c r="I22" s="24">
        <f t="shared" si="8"/>
        <v>17.40666532285039</v>
      </c>
      <c r="J22" s="10" cm="1">
        <f t="array" ref="J22">INDEX(Drivers!$C$32:$AG$34,$B22,J$21)</f>
        <v>26.162716441035041</v>
      </c>
      <c r="K22" s="10" cm="1">
        <f t="array" ref="K22">INDEX(Drivers!$C$32:$AG$34,$B22,K$21)</f>
        <v>26.124793740612695</v>
      </c>
      <c r="L22" s="10" cm="1">
        <f t="array" ref="L22">INDEX(Drivers!$C$32:$AG$34,$B22,L$21)</f>
        <v>25.810272238913001</v>
      </c>
      <c r="M22" s="10" cm="1">
        <f t="array" ref="M22">INDEX(Drivers!$C$32:$AG$34,$B22,M$21)</f>
        <v>25.676476665132281</v>
      </c>
      <c r="N22" s="10" cm="1">
        <f t="array" ref="N22">INDEX(Drivers!$C$32:$AG$34,$B22,N$21)</f>
        <v>25.758415053648385</v>
      </c>
      <c r="O22" s="10" cm="1">
        <f t="array" ref="O22">INDEX(Drivers!$C$32:$AG$34,$B22,O$21)</f>
        <v>25.755361891142741</v>
      </c>
      <c r="P22" s="10" cm="1">
        <f t="array" ref="P22">INDEX(Drivers!$C$32:$AG$34,$B22,P$21)</f>
        <v>25.706039736299225</v>
      </c>
      <c r="Q22" s="10" cm="1">
        <f t="array" ref="Q22">INDEX(Drivers!$C$32:$AG$34,$B22,Q$21)</f>
        <v>25.946710085536886</v>
      </c>
      <c r="R22" s="10" cm="1">
        <f t="array" ref="R22">INDEX(Drivers!$C$32:$AG$34,$B22,R$21)</f>
        <v>26.998265626975765</v>
      </c>
      <c r="S22" s="10" cm="1">
        <f t="array" ref="S22">INDEX(Drivers!$C$32:$AG$34,$B22,S$21)</f>
        <v>29.234483707440663</v>
      </c>
      <c r="T22" s="10" cm="1">
        <f t="array" ref="T22">INDEX(Drivers!$C$32:$AG$34,$B22,T$21)</f>
        <v>29.152837865437753</v>
      </c>
      <c r="U22" s="10" cm="1">
        <f t="array" ref="U22">INDEX(Drivers!$C$32:$AG$34,$B22,U$21)</f>
        <v>29.03280632073389</v>
      </c>
      <c r="V22" s="10" cm="1">
        <f t="array" ref="V22">INDEX(Drivers!$C$32:$AG$34,$B22,V$21)</f>
        <v>28.83189759019848</v>
      </c>
      <c r="W22" s="10" cm="1">
        <f t="array" ref="W22">INDEX(Drivers!$C$32:$AG$34,$B22,W$21)</f>
        <v>28.562651434735738</v>
      </c>
      <c r="X22" s="10" cm="1">
        <f t="array" ref="X22">INDEX(Drivers!$C$32:$AG$34,$B22,X$21)</f>
        <v>28.244534629950653</v>
      </c>
      <c r="Y22" s="10" cm="1">
        <f t="array" ref="Y22">INDEX(Drivers!$C$32:$AG$34,$B22,Y$21)</f>
        <v>27.885296130997869</v>
      </c>
      <c r="Z22" s="10" cm="1">
        <f t="array" ref="Z22">INDEX(Drivers!$C$32:$AG$34,$B22,Z$21)</f>
        <v>27.493946973897938</v>
      </c>
      <c r="AA22" s="10" cm="1">
        <f t="array" ref="AA22">INDEX(Drivers!$C$32:$AG$34,$B22,AA$21)</f>
        <v>27.102126946364713</v>
      </c>
      <c r="AB22" s="10" cm="1">
        <f t="array" ref="AB22">INDEX(Drivers!$C$32:$AG$34,$B22,AB$21)</f>
        <v>26.717969633653862</v>
      </c>
      <c r="AC22" s="10" cm="1">
        <f t="array" ref="AC22">INDEX(Drivers!$C$32:$AG$34,$B22,AC$21)</f>
        <v>26.287125557538758</v>
      </c>
      <c r="AD22" s="10" cm="1">
        <f t="array" ref="AD22">INDEX(Drivers!$C$32:$AG$34,$B22,AD$21)</f>
        <v>25.799200066722527</v>
      </c>
      <c r="AE22" s="10" cm="1">
        <f t="array" ref="AE22">INDEX(Drivers!$C$32:$AG$34,$B22,AE$21)</f>
        <v>25.300611709210365</v>
      </c>
      <c r="AF22" s="10" cm="1">
        <f t="array" ref="AF22">INDEX(Drivers!$C$32:$AG$34,$B22,AF$21)</f>
        <v>24.80691014699855</v>
      </c>
      <c r="AG22" s="10" cm="1">
        <f t="array" ref="AG22">INDEX(Drivers!$C$32:$AG$34,$B22,AG$21)</f>
        <v>24.390752514128121</v>
      </c>
      <c r="AH22" s="10" cm="1">
        <f t="array" ref="AH22">INDEX(Drivers!$C$32:$AG$34,$B22,AH$21)</f>
        <v>23.993897600102439</v>
      </c>
      <c r="AI22" s="10" cm="1">
        <f t="array" ref="AI22">INDEX(Drivers!$C$32:$AG$34,$B22,AI$21)</f>
        <v>23.547441298210305</v>
      </c>
      <c r="AJ22" s="10" cm="1">
        <f t="array" ref="AJ22">INDEX(Drivers!$C$32:$AG$34,$B22,AJ$21)</f>
        <v>23.077488433628474</v>
      </c>
      <c r="AK22" s="10" cm="1">
        <f t="array" ref="AK22">INDEX(Drivers!$C$32:$AG$34,$B22,AK$21)</f>
        <v>22.615109578274332</v>
      </c>
      <c r="AL22" s="10" cm="1">
        <f t="array" ref="AL22">INDEX(Drivers!$C$32:$AG$34,$B22,AL$21)</f>
        <v>22.165861740238782</v>
      </c>
      <c r="AM22" s="10" cm="1">
        <f t="array" ref="AM22">INDEX(Drivers!$C$32:$AG$34,$B22,AM$21)</f>
        <v>19.76735169097093</v>
      </c>
      <c r="AN22" s="10" cm="1">
        <f t="array" ref="AN22">INDEX(Drivers!$C$32:$AG$34,$B22,AN$21)</f>
        <v>17.40666532285039</v>
      </c>
      <c r="AO22" s="10">
        <f t="shared" ref="AO22:AP24" si="9">AN22</f>
        <v>17.40666532285039</v>
      </c>
      <c r="AP22" s="10">
        <f t="shared" si="9"/>
        <v>17.40666532285039</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21.64059299856352</v>
      </c>
      <c r="H23" s="10">
        <f t="shared" si="8"/>
        <v>25.004368487628316</v>
      </c>
      <c r="I23" s="24">
        <f t="shared" si="8"/>
        <v>27.710388980089981</v>
      </c>
      <c r="J23" s="10" cm="1">
        <f t="array" ref="J23">INDEX(Drivers!$C$32:$AG$34,$B23,J$21)</f>
        <v>15.697629864621025</v>
      </c>
      <c r="K23" s="10" cm="1">
        <f t="array" ref="K23">INDEX(Drivers!$C$32:$AG$34,$B23,K$21)</f>
        <v>15.706931206012538</v>
      </c>
      <c r="L23" s="10" cm="1">
        <f t="array" ref="L23">INDEX(Drivers!$C$32:$AG$34,$B23,L$21)</f>
        <v>16.206450010480257</v>
      </c>
      <c r="M23" s="10" cm="1">
        <f t="array" ref="M23">INDEX(Drivers!$C$32:$AG$34,$B23,M$21)</f>
        <v>16.65350655721161</v>
      </c>
      <c r="N23" s="10" cm="1">
        <f t="array" ref="N23">INDEX(Drivers!$C$32:$AG$34,$B23,N$21)</f>
        <v>17.096293177200256</v>
      </c>
      <c r="O23" s="10" cm="1">
        <f t="array" ref="O23">INDEX(Drivers!$C$32:$AG$34,$B23,O$21)</f>
        <v>17.422744808714206</v>
      </c>
      <c r="P23" s="10" cm="1">
        <f t="array" ref="P23">INDEX(Drivers!$C$32:$AG$34,$B23,P$21)</f>
        <v>17.892835083270921</v>
      </c>
      <c r="Q23" s="10" cm="1">
        <f t="array" ref="Q23">INDEX(Drivers!$C$32:$AG$34,$B23,Q$21)</f>
        <v>18.376375848815535</v>
      </c>
      <c r="R23" s="10" cm="1">
        <f t="array" ref="R23">INDEX(Drivers!$C$32:$AG$34,$B23,R$21)</f>
        <v>19.311259441517389</v>
      </c>
      <c r="S23" s="10" cm="1">
        <f t="array" ref="S23">INDEX(Drivers!$C$32:$AG$34,$B23,S$21)</f>
        <v>18.459822680978004</v>
      </c>
      <c r="T23" s="10" cm="1">
        <f t="array" ref="T23">INDEX(Drivers!$C$32:$AG$34,$B23,T$21)</f>
        <v>18.82953360011193</v>
      </c>
      <c r="U23" s="10" cm="1">
        <f t="array" ref="U23">INDEX(Drivers!$C$32:$AG$34,$B23,U$21)</f>
        <v>19.158253171012365</v>
      </c>
      <c r="V23" s="10" cm="1">
        <f t="array" ref="V23">INDEX(Drivers!$C$32:$AG$34,$B23,V$21)</f>
        <v>19.492329609826385</v>
      </c>
      <c r="W23" s="10" cm="1">
        <f t="array" ref="W23">INDEX(Drivers!$C$32:$AG$34,$B23,W$21)</f>
        <v>19.836000338523302</v>
      </c>
      <c r="X23" s="10" cm="1">
        <f t="array" ref="X23">INDEX(Drivers!$C$32:$AG$34,$B23,X$21)</f>
        <v>20.196859788753233</v>
      </c>
      <c r="Y23" s="10" cm="1">
        <f t="array" ref="Y23">INDEX(Drivers!$C$32:$AG$34,$B23,Y$21)</f>
        <v>20.552890294906099</v>
      </c>
      <c r="Z23" s="10" cm="1">
        <f t="array" ref="Z23">INDEX(Drivers!$C$32:$AG$34,$B23,Z$21)</f>
        <v>20.9172630104074</v>
      </c>
      <c r="AA23" s="10" cm="1">
        <f t="array" ref="AA23">INDEX(Drivers!$C$32:$AG$34,$B23,AA$21)</f>
        <v>21.276763524039517</v>
      </c>
      <c r="AB23" s="10" cm="1">
        <f t="array" ref="AB23">INDEX(Drivers!$C$32:$AG$34,$B23,AB$21)</f>
        <v>21.64059299856352</v>
      </c>
      <c r="AC23" s="10" cm="1">
        <f t="array" ref="AC23">INDEX(Drivers!$C$32:$AG$34,$B23,AC$21)</f>
        <v>21.966523382684333</v>
      </c>
      <c r="AD23" s="10" cm="1">
        <f t="array" ref="AD23">INDEX(Drivers!$C$32:$AG$34,$B23,AD$21)</f>
        <v>22.328751858437144</v>
      </c>
      <c r="AE23" s="10" cm="1">
        <f t="array" ref="AE23">INDEX(Drivers!$C$32:$AG$34,$B23,AE$21)</f>
        <v>22.685487003144782</v>
      </c>
      <c r="AF23" s="10" cm="1">
        <f t="array" ref="AF23">INDEX(Drivers!$C$32:$AG$34,$B23,AF$21)</f>
        <v>23.047913291574375</v>
      </c>
      <c r="AG23" s="10" cm="1">
        <f t="array" ref="AG23">INDEX(Drivers!$C$32:$AG$34,$B23,AG$21)</f>
        <v>23.427558188346758</v>
      </c>
      <c r="AH23" s="10" cm="1">
        <f t="array" ref="AH23">INDEX(Drivers!$C$32:$AG$34,$B23,AH$21)</f>
        <v>23.729556341278769</v>
      </c>
      <c r="AI23" s="10" cm="1">
        <f t="array" ref="AI23">INDEX(Drivers!$C$32:$AG$34,$B23,AI$21)</f>
        <v>24.044565245693562</v>
      </c>
      <c r="AJ23" s="10" cm="1">
        <f t="array" ref="AJ23">INDEX(Drivers!$C$32:$AG$34,$B23,AJ$21)</f>
        <v>24.362132996711715</v>
      </c>
      <c r="AK23" s="10" cm="1">
        <f t="array" ref="AK23">INDEX(Drivers!$C$32:$AG$34,$B23,AK$21)</f>
        <v>24.692407897592755</v>
      </c>
      <c r="AL23" s="10" cm="1">
        <f t="array" ref="AL23">INDEX(Drivers!$C$32:$AG$34,$B23,AL$21)</f>
        <v>25.004368487628316</v>
      </c>
      <c r="AM23" s="10" cm="1">
        <f t="array" ref="AM23">INDEX(Drivers!$C$32:$AG$34,$B23,AM$21)</f>
        <v>26.437466764500705</v>
      </c>
      <c r="AN23" s="10" cm="1">
        <f t="array" ref="AN23">INDEX(Drivers!$C$32:$AG$34,$B23,AN$21)</f>
        <v>27.710388980089981</v>
      </c>
      <c r="AO23" s="10">
        <f t="shared" si="9"/>
        <v>27.710388980089981</v>
      </c>
      <c r="AP23" s="10">
        <f t="shared" si="9"/>
        <v>27.710388980089981</v>
      </c>
      <c r="AQ23" s="10"/>
      <c r="AR23" s="10"/>
      <c r="AS23" s="10"/>
      <c r="AT23" s="10"/>
      <c r="AU23" s="10"/>
      <c r="AV23" s="10"/>
    </row>
    <row r="24" spans="1:48">
      <c r="A24" s="313" t="s">
        <v>16</v>
      </c>
      <c r="B24" s="313">
        <v>3</v>
      </c>
      <c r="C24" s="313" t="s">
        <v>406</v>
      </c>
      <c r="D24" s="313" t="s">
        <v>47</v>
      </c>
      <c r="E24" s="10">
        <f t="shared" si="8"/>
        <v>10.465086576414015</v>
      </c>
      <c r="F24" s="10">
        <f t="shared" si="8"/>
        <v>12.041448913998744</v>
      </c>
      <c r="G24" s="10">
        <f t="shared" si="8"/>
        <v>17.682228228476674</v>
      </c>
      <c r="H24" s="10">
        <f t="shared" si="8"/>
        <v>24.255380765374309</v>
      </c>
      <c r="I24" s="24">
        <f t="shared" si="8"/>
        <v>30.400854651449823</v>
      </c>
      <c r="J24" s="10" cm="1">
        <f t="array" ref="J24">INDEX(Drivers!$C$32:$AG$34,$B24,J$21)</f>
        <v>10.465086576414015</v>
      </c>
      <c r="K24" s="10" cm="1">
        <f t="array" ref="K24">INDEX(Drivers!$C$32:$AG$34,$B24,K$21)</f>
        <v>11.272661511798107</v>
      </c>
      <c r="L24" s="10" cm="1">
        <f t="array" ref="L24">INDEX(Drivers!$C$32:$AG$34,$B24,L$21)</f>
        <v>11.895643442036015</v>
      </c>
      <c r="M24" s="10" cm="1">
        <f t="array" ref="M24">INDEX(Drivers!$C$32:$AG$34,$B24,M$21)</f>
        <v>12.420508234977223</v>
      </c>
      <c r="N24" s="10" cm="1">
        <f t="array" ref="N24">INDEX(Drivers!$C$32:$AG$34,$B24,N$21)</f>
        <v>12.765232238976191</v>
      </c>
      <c r="O24" s="10" cm="1">
        <f t="array" ref="O24">INDEX(Drivers!$C$32:$AG$34,$B24,O$21)</f>
        <v>13.343841341791148</v>
      </c>
      <c r="P24" s="10" cm="1">
        <f t="array" ref="P24">INDEX(Drivers!$C$32:$AG$34,$B24,P$21)</f>
        <v>13.837125797729508</v>
      </c>
      <c r="Q24" s="10" cm="1">
        <f t="array" ref="Q24">INDEX(Drivers!$C$32:$AG$34,$B24,Q$21)</f>
        <v>14.041748987467024</v>
      </c>
      <c r="R24" s="10" cm="1">
        <f t="array" ref="R24">INDEX(Drivers!$C$32:$AG$34,$B24,R$21)</f>
        <v>12.041448913998744</v>
      </c>
      <c r="S24" s="10" cm="1">
        <f t="array" ref="S24">INDEX(Drivers!$C$32:$AG$34,$B24,S$21)</f>
        <v>12.403567600068287</v>
      </c>
      <c r="T24" s="10" cm="1">
        <f t="array" ref="T24">INDEX(Drivers!$C$32:$AG$34,$B24,T$21)</f>
        <v>12.859210821259683</v>
      </c>
      <c r="U24" s="10" cm="1">
        <f t="array" ref="U24">INDEX(Drivers!$C$32:$AG$34,$B24,U$21)</f>
        <v>13.34676486418358</v>
      </c>
      <c r="V24" s="10" cm="1">
        <f t="array" ref="V24">INDEX(Drivers!$C$32:$AG$34,$B24,V$21)</f>
        <v>13.897282501361515</v>
      </c>
      <c r="W24" s="10" cm="1">
        <f t="array" ref="W24">INDEX(Drivers!$C$32:$AG$34,$B24,W$21)</f>
        <v>14.493386809267058</v>
      </c>
      <c r="X24" s="10" cm="1">
        <f t="array" ref="X24">INDEX(Drivers!$C$32:$AG$34,$B24,X$21)</f>
        <v>15.107423140736209</v>
      </c>
      <c r="Y24" s="10" cm="1">
        <f t="array" ref="Y24">INDEX(Drivers!$C$32:$AG$34,$B24,Y$21)</f>
        <v>15.753073930862151</v>
      </c>
      <c r="Z24" s="10" cm="1">
        <f t="array" ref="Z24">INDEX(Drivers!$C$32:$AG$34,$B24,Z$21)</f>
        <v>16.40757874112289</v>
      </c>
      <c r="AA24" s="10" cm="1">
        <f t="array" ref="AA24">INDEX(Drivers!$C$32:$AG$34,$B24,AA$21)</f>
        <v>17.056551740525872</v>
      </c>
      <c r="AB24" s="10" cm="1">
        <f t="array" ref="AB24">INDEX(Drivers!$C$32:$AG$34,$B24,AB$21)</f>
        <v>17.682228228476674</v>
      </c>
      <c r="AC24" s="10" cm="1">
        <f t="array" ref="AC24">INDEX(Drivers!$C$32:$AG$34,$B24,AC$21)</f>
        <v>18.380760478480006</v>
      </c>
      <c r="AD24" s="10" cm="1">
        <f t="array" ref="AD24">INDEX(Drivers!$C$32:$AG$34,$B24,AD$21)</f>
        <v>19.087925892632008</v>
      </c>
      <c r="AE24" s="10" cm="1">
        <f t="array" ref="AE24">INDEX(Drivers!$C$32:$AG$34,$B24,AE$21)</f>
        <v>19.798682957585612</v>
      </c>
      <c r="AF24" s="10" cm="1">
        <f t="array" ref="AF24">INDEX(Drivers!$C$32:$AG$34,$B24,AF$21)</f>
        <v>20.487232188169468</v>
      </c>
      <c r="AG24" s="10" cm="1">
        <f t="array" ref="AG24">INDEX(Drivers!$C$32:$AG$34,$B24,AG$21)</f>
        <v>21.069020156125479</v>
      </c>
      <c r="AH24" s="10" cm="1">
        <f t="array" ref="AH24">INDEX(Drivers!$C$32:$AG$34,$B24,AH$21)</f>
        <v>21.6967902057172</v>
      </c>
      <c r="AI24" s="10" cm="1">
        <f t="array" ref="AI24">INDEX(Drivers!$C$32:$AG$34,$B24,AI$21)</f>
        <v>22.348431741064843</v>
      </c>
      <c r="AJ24" s="10" cm="1">
        <f t="array" ref="AJ24">INDEX(Drivers!$C$32:$AG$34,$B24,AJ$21)</f>
        <v>23.007941041812973</v>
      </c>
      <c r="AK24" s="10" cm="1">
        <f t="array" ref="AK24">INDEX(Drivers!$C$32:$AG$34,$B24,AK$21)</f>
        <v>23.635204776397487</v>
      </c>
      <c r="AL24" s="10" cm="1">
        <f t="array" ref="AL24">INDEX(Drivers!$C$32:$AG$34,$B24,AL$21)</f>
        <v>24.255380765374309</v>
      </c>
      <c r="AM24" s="10" cm="1">
        <f t="array" ref="AM24">INDEX(Drivers!$C$32:$AG$34,$B24,AM$21)</f>
        <v>27.441054047368418</v>
      </c>
      <c r="AN24" s="10" cm="1">
        <f t="array" ref="AN24">INDEX(Drivers!$C$32:$AG$34,$B24,AN$21)</f>
        <v>30.400854651449823</v>
      </c>
      <c r="AO24" s="10">
        <f t="shared" si="9"/>
        <v>30.400854651449823</v>
      </c>
      <c r="AP24" s="10">
        <f t="shared" si="9"/>
        <v>30.400854651449823</v>
      </c>
      <c r="AQ24" s="10"/>
      <c r="AR24" s="10"/>
      <c r="AS24" s="10"/>
      <c r="AT24" s="10"/>
      <c r="AU24" s="10"/>
      <c r="AV24" s="10"/>
    </row>
    <row r="25" spans="1:48">
      <c r="A25" s="313" t="s">
        <v>16</v>
      </c>
      <c r="E25" s="47">
        <f t="shared" ref="E25:AP25" si="10">SUM(E22:E24)</f>
        <v>52.325432882070082</v>
      </c>
      <c r="F25" s="47">
        <f t="shared" si="10"/>
        <v>58.350973982491901</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58.350973982491901</v>
      </c>
      <c r="S25" s="47">
        <f t="shared" si="10"/>
        <v>60.097873988486953</v>
      </c>
      <c r="T25" s="47">
        <f t="shared" si="10"/>
        <v>60.84158228680937</v>
      </c>
      <c r="U25" s="47">
        <f t="shared" si="10"/>
        <v>61.537824355929843</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66.634409418703086</v>
      </c>
      <c r="AD25" s="47">
        <f t="shared" si="10"/>
        <v>67.215877817791679</v>
      </c>
      <c r="AE25" s="47">
        <f t="shared" si="10"/>
        <v>67.784781669940756</v>
      </c>
      <c r="AF25" s="47">
        <f t="shared" si="10"/>
        <v>68.342055626742393</v>
      </c>
      <c r="AG25" s="47">
        <f t="shared" si="10"/>
        <v>68.88733085860035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0.8743674943327171</v>
      </c>
      <c r="G31" s="80">
        <f>(G29*G22+G30*G23+G24)/G25</f>
        <v>0.92293058534516215</v>
      </c>
      <c r="H31" s="80">
        <f>(H29*H22+H30*H23+H24)/H25</f>
        <v>0.95146272394178988</v>
      </c>
      <c r="I31" s="80">
        <f>(I29*I22+I30*I23+I24)/I25</f>
        <v>0.98847514082165366</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[11]RES!B26</f>
        <v>LE</v>
      </c>
      <c r="C34" s="313" t="str">
        <f>[11]RES!A26</f>
        <v>Low Income Electrified</v>
      </c>
      <c r="D34" s="313" t="s">
        <v>47</v>
      </c>
      <c r="E34" s="10">
        <f t="shared" ref="E34:AP34" si="11">E22</f>
        <v>26.162716441035041</v>
      </c>
      <c r="F34" s="10">
        <f t="shared" si="11"/>
        <v>26.998265626975765</v>
      </c>
      <c r="G34" s="10">
        <f t="shared" si="11"/>
        <v>26.717969633653862</v>
      </c>
      <c r="H34" s="10">
        <f t="shared" si="11"/>
        <v>22.165861740238782</v>
      </c>
      <c r="I34" s="10">
        <f t="shared" si="11"/>
        <v>17.40666532285039</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29.234483707440663</v>
      </c>
      <c r="T34" s="10">
        <f t="shared" si="11"/>
        <v>29.152837865437753</v>
      </c>
      <c r="U34" s="10">
        <f t="shared" si="11"/>
        <v>29.03280632073389</v>
      </c>
      <c r="V34" s="10">
        <f t="shared" si="11"/>
        <v>28.83189759019848</v>
      </c>
      <c r="W34" s="10">
        <f t="shared" si="11"/>
        <v>28.562651434735738</v>
      </c>
      <c r="X34" s="10">
        <f t="shared" si="11"/>
        <v>28.244534629950653</v>
      </c>
      <c r="Y34" s="10">
        <f t="shared" si="11"/>
        <v>27.885296130997869</v>
      </c>
      <c r="Z34" s="10">
        <f t="shared" si="11"/>
        <v>27.493946973897938</v>
      </c>
      <c r="AA34" s="10">
        <f t="shared" si="11"/>
        <v>27.102126946364713</v>
      </c>
      <c r="AB34" s="10">
        <f t="shared" si="11"/>
        <v>26.717969633653862</v>
      </c>
      <c r="AC34" s="10">
        <f t="shared" si="11"/>
        <v>26.287125557538758</v>
      </c>
      <c r="AD34" s="10">
        <f t="shared" si="11"/>
        <v>25.799200066722527</v>
      </c>
      <c r="AE34" s="10">
        <f t="shared" si="11"/>
        <v>25.300611709210365</v>
      </c>
      <c r="AF34" s="10">
        <f t="shared" si="11"/>
        <v>24.80691014699855</v>
      </c>
      <c r="AG34" s="10">
        <f t="shared" si="11"/>
        <v>24.390752514128121</v>
      </c>
      <c r="AH34" s="10">
        <f t="shared" si="11"/>
        <v>23.993897600102439</v>
      </c>
      <c r="AI34" s="10">
        <f t="shared" si="11"/>
        <v>23.547441298210305</v>
      </c>
      <c r="AJ34" s="10">
        <f t="shared" si="11"/>
        <v>23.077488433628474</v>
      </c>
      <c r="AK34" s="10">
        <f t="shared" si="11"/>
        <v>22.615109578274332</v>
      </c>
      <c r="AL34" s="10">
        <f t="shared" si="11"/>
        <v>22.165861740238782</v>
      </c>
      <c r="AM34" s="10">
        <f t="shared" si="11"/>
        <v>19.76735169097093</v>
      </c>
      <c r="AN34" s="10">
        <f t="shared" si="11"/>
        <v>17.40666532285039</v>
      </c>
      <c r="AO34" s="10">
        <f t="shared" si="11"/>
        <v>17.40666532285039</v>
      </c>
      <c r="AP34" s="10">
        <f t="shared" si="11"/>
        <v>17.40666532285039</v>
      </c>
      <c r="AQ34" s="10"/>
      <c r="AR34" s="10"/>
      <c r="AS34" s="10"/>
      <c r="AT34" s="10"/>
      <c r="AU34" s="10"/>
      <c r="AV34" s="10"/>
    </row>
    <row r="35" spans="1:48">
      <c r="A35" s="313" t="s">
        <v>16</v>
      </c>
      <c r="B35" s="313" t="str">
        <f>[11]RES!B27</f>
        <v>ME</v>
      </c>
      <c r="C35" s="313" t="str">
        <f>[11]RES!A27</f>
        <v>Middle Income Electrified</v>
      </c>
      <c r="D35" s="313" t="s">
        <v>47</v>
      </c>
      <c r="E35" s="10">
        <f t="shared" ref="E35:AP35" si="12">E23</f>
        <v>15.697629864621025</v>
      </c>
      <c r="F35" s="10">
        <f t="shared" si="12"/>
        <v>19.311259441517389</v>
      </c>
      <c r="G35" s="10">
        <f t="shared" si="12"/>
        <v>21.64059299856352</v>
      </c>
      <c r="H35" s="10">
        <f t="shared" si="12"/>
        <v>25.004368487628316</v>
      </c>
      <c r="I35" s="10">
        <f t="shared" si="12"/>
        <v>27.710388980089981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18.459822680978004</v>
      </c>
      <c r="T35" s="10">
        <f t="shared" si="12"/>
        <v>18.82953360011193</v>
      </c>
      <c r="U35" s="10">
        <f t="shared" si="12"/>
        <v>19.158253171012365</v>
      </c>
      <c r="V35" s="10">
        <f t="shared" si="12"/>
        <v>19.492329609826385</v>
      </c>
      <c r="W35" s="10">
        <f t="shared" si="12"/>
        <v>19.836000338523302</v>
      </c>
      <c r="X35" s="10">
        <f t="shared" si="12"/>
        <v>20.196859788753233</v>
      </c>
      <c r="Y35" s="10">
        <f t="shared" si="12"/>
        <v>20.552890294906099</v>
      </c>
      <c r="Z35" s="10">
        <f t="shared" si="12"/>
        <v>20.9172630104074</v>
      </c>
      <c r="AA35" s="10">
        <f t="shared" si="12"/>
        <v>21.276763524039517</v>
      </c>
      <c r="AB35" s="10">
        <f t="shared" si="12"/>
        <v>21.64059299856352</v>
      </c>
      <c r="AC35" s="10">
        <f t="shared" si="12"/>
        <v>21.966523382684333</v>
      </c>
      <c r="AD35" s="10">
        <f t="shared" si="12"/>
        <v>22.328751858437144</v>
      </c>
      <c r="AE35" s="10">
        <f t="shared" si="12"/>
        <v>22.685487003144782</v>
      </c>
      <c r="AF35" s="10">
        <f t="shared" si="12"/>
        <v>23.047913291574375</v>
      </c>
      <c r="AG35" s="10">
        <f t="shared" si="12"/>
        <v>23.427558188346758</v>
      </c>
      <c r="AH35" s="10">
        <f t="shared" si="12"/>
        <v>23.729556341278769</v>
      </c>
      <c r="AI35" s="10">
        <f t="shared" si="12"/>
        <v>24.044565245693562</v>
      </c>
      <c r="AJ35" s="10">
        <f t="shared" si="12"/>
        <v>24.362132996711715</v>
      </c>
      <c r="AK35" s="10">
        <f t="shared" si="12"/>
        <v>24.692407897592755</v>
      </c>
      <c r="AL35" s="10">
        <f t="shared" si="12"/>
        <v>25.004368487628316</v>
      </c>
      <c r="AM35" s="10">
        <f t="shared" si="12"/>
        <v>26.437466764500705</v>
      </c>
      <c r="AN35" s="10">
        <f t="shared" si="12"/>
        <v>27.710388980089981</v>
      </c>
      <c r="AO35" s="10">
        <f t="shared" si="12"/>
        <v>27.710388980089981</v>
      </c>
      <c r="AP35" s="10">
        <f t="shared" si="12"/>
        <v>27.710388980089981</v>
      </c>
      <c r="AQ35" s="10"/>
      <c r="AR35" s="10"/>
      <c r="AS35" s="10"/>
      <c r="AT35" s="10"/>
      <c r="AU35" s="10"/>
      <c r="AV35" s="10"/>
    </row>
    <row r="36" spans="1:48">
      <c r="A36" s="313" t="s">
        <v>16</v>
      </c>
      <c r="B36" s="313" t="str">
        <f>[11]RES!B28</f>
        <v>HE</v>
      </c>
      <c r="C36" s="313" t="str">
        <f>[11]RES!A28</f>
        <v>High Income Electrified</v>
      </c>
      <c r="D36" s="313" t="s">
        <v>47</v>
      </c>
      <c r="E36" s="10">
        <f t="shared" ref="E36:AP36" si="13">E24</f>
        <v>10.465086576414015</v>
      </c>
      <c r="F36" s="10">
        <f t="shared" si="13"/>
        <v>12.041448913998744</v>
      </c>
      <c r="G36" s="10">
        <f t="shared" si="13"/>
        <v>17.682228228476674</v>
      </c>
      <c r="H36" s="10">
        <f t="shared" si="13"/>
        <v>24.255380765374309</v>
      </c>
      <c r="I36" s="10">
        <f t="shared" si="13"/>
        <v>30.400854651449823</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12.041448913998744</v>
      </c>
      <c r="S36" s="10">
        <f t="shared" si="13"/>
        <v>12.403567600068287</v>
      </c>
      <c r="T36" s="10">
        <f t="shared" si="13"/>
        <v>12.859210821259683</v>
      </c>
      <c r="U36" s="10">
        <f t="shared" si="13"/>
        <v>13.34676486418358</v>
      </c>
      <c r="V36" s="10">
        <f t="shared" si="13"/>
        <v>13.897282501361515</v>
      </c>
      <c r="W36" s="10">
        <f t="shared" si="13"/>
        <v>14.493386809267058</v>
      </c>
      <c r="X36" s="10">
        <f t="shared" si="13"/>
        <v>15.107423140736209</v>
      </c>
      <c r="Y36" s="10">
        <f t="shared" si="13"/>
        <v>15.753073930862151</v>
      </c>
      <c r="Z36" s="10">
        <f t="shared" si="13"/>
        <v>16.40757874112289</v>
      </c>
      <c r="AA36" s="10">
        <f t="shared" si="13"/>
        <v>17.056551740525872</v>
      </c>
      <c r="AB36" s="10">
        <f t="shared" si="13"/>
        <v>17.682228228476674</v>
      </c>
      <c r="AC36" s="10">
        <f t="shared" si="13"/>
        <v>18.380760478480006</v>
      </c>
      <c r="AD36" s="10">
        <f t="shared" si="13"/>
        <v>19.087925892632008</v>
      </c>
      <c r="AE36" s="10">
        <f t="shared" si="13"/>
        <v>19.798682957585612</v>
      </c>
      <c r="AF36" s="10">
        <f t="shared" si="13"/>
        <v>20.487232188169468</v>
      </c>
      <c r="AG36" s="10">
        <f t="shared" si="13"/>
        <v>21.069020156125479</v>
      </c>
      <c r="AH36" s="10">
        <f t="shared" si="13"/>
        <v>21.6967902057172</v>
      </c>
      <c r="AI36" s="10">
        <f t="shared" si="13"/>
        <v>22.348431741064843</v>
      </c>
      <c r="AJ36" s="10">
        <f t="shared" si="13"/>
        <v>23.007941041812973</v>
      </c>
      <c r="AK36" s="10">
        <f t="shared" si="13"/>
        <v>23.635204776397487</v>
      </c>
      <c r="AL36" s="10">
        <f t="shared" si="13"/>
        <v>24.255380765374309</v>
      </c>
      <c r="AM36" s="10">
        <f t="shared" si="13"/>
        <v>27.441054047368418</v>
      </c>
      <c r="AN36" s="10">
        <f t="shared" si="13"/>
        <v>30.400854651449823</v>
      </c>
      <c r="AO36" s="10">
        <f t="shared" si="13"/>
        <v>30.400854651449823</v>
      </c>
      <c r="AP36" s="10">
        <f t="shared" si="13"/>
        <v>30.400854651449823</v>
      </c>
      <c r="AQ36" s="10"/>
      <c r="AR36" s="10"/>
      <c r="AS36" s="10"/>
      <c r="AT36" s="10"/>
      <c r="AU36" s="10"/>
      <c r="AV36" s="10"/>
    </row>
    <row r="37" spans="1:48">
      <c r="A37" s="313" t="s">
        <v>16</v>
      </c>
      <c r="B37" s="313" t="str">
        <f>[11]RES!B29</f>
        <v>LN</v>
      </c>
      <c r="C37" s="313" t="str">
        <f>[11]RES!A29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[11]RES!B30</f>
        <v>MN</v>
      </c>
      <c r="C38" s="313" t="str">
        <f>[11]RES!A30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INDEX(Drivers!$C$35:$AG$35,1,J21)/Drivers!$C$35</f>
        <v>1</v>
      </c>
      <c r="K45" s="51" cm="1">
        <f t="array" ref="K45">INDEX(Drivers!$C$35:$AG$35,1,K21)/Drivers!$C$35</f>
        <v>1.0290422887134598</v>
      </c>
      <c r="L45" s="51" cm="1">
        <f t="array" ref="L45">INDEX(Drivers!$C$35:$AG$35,1,L21)/Drivers!$C$35</f>
        <v>1.0452868351525575</v>
      </c>
      <c r="M45" s="51" cm="1">
        <f t="array" ref="M45">INDEX(Drivers!$C$35:$AG$35,1,M21)/Drivers!$C$35</f>
        <v>1.0565585612531558</v>
      </c>
      <c r="N45" s="51" cm="1">
        <f t="array" ref="N45">INDEX(Drivers!$C$35:$AG$35,1,N21)/Drivers!$C$35</f>
        <v>1.0602052961680555</v>
      </c>
      <c r="O45" s="51" cm="1">
        <f t="array" ref="O45">INDEX(Drivers!$C$35:$AG$35,1,O21)/Drivers!$C$35</f>
        <v>1.0761183212512533</v>
      </c>
      <c r="P45" s="51" cm="1">
        <f t="array" ref="P45">INDEX(Drivers!$C$35:$AG$35,1,P21)/Drivers!$C$35</f>
        <v>1.0860639619282519</v>
      </c>
      <c r="Q45" s="51" cm="1">
        <f t="array" ref="Q45">INDEX(Drivers!$C$35:$AG$35,1,Q21)/Drivers!$C$35</f>
        <v>1.0814226629456525</v>
      </c>
      <c r="R45" s="51" cm="1">
        <f t="array" ref="R45">INDEX(Drivers!$C$35:$AG$35,1,R21)/Drivers!$C$35</f>
        <v>0.99257493956446474</v>
      </c>
      <c r="S45" s="51" cm="1">
        <f t="array" ref="S45">INDEX(Drivers!$C$35:$AG$35,1,S21)/Drivers!$C$35</f>
        <v>1.0158385186277432</v>
      </c>
      <c r="T45" s="51" cm="1">
        <f t="array" ref="T45">INDEX(Drivers!$C$35:$AG$35,1,T21)/Drivers!$C$35</f>
        <v>1.0290692132397465</v>
      </c>
      <c r="U45" s="51" cm="1">
        <f t="array" ref="U45">INDEX(Drivers!$C$35:$AG$35,1,U21)/Drivers!$C$35</f>
        <v>1.0452920438620577</v>
      </c>
      <c r="V45" s="51" cm="1">
        <f t="array" ref="V45">INDEX(Drivers!$C$35:$AG$35,1,V21)/Drivers!$C$35</f>
        <v>1.0633688792381526</v>
      </c>
      <c r="W45" s="51" cm="1">
        <f t="array" ref="W45">INDEX(Drivers!$C$35:$AG$35,1,W21)/Drivers!$C$35</f>
        <v>1.0799625902527705</v>
      </c>
      <c r="X45" s="51" cm="1">
        <f t="array" ref="X45">INDEX(Drivers!$C$35:$AG$35,1,X21)/Drivers!$C$35</f>
        <v>1.1024920873316268</v>
      </c>
      <c r="Y45" s="51" cm="1">
        <f t="array" ref="Y45">INDEX(Drivers!$C$35:$AG$35,1,Y21)/Drivers!$C$35</f>
        <v>1.1246129028407814</v>
      </c>
      <c r="Z45" s="51" cm="1">
        <f t="array" ref="Z45">INDEX(Drivers!$C$35:$AG$35,1,Z21)/Drivers!$C$35</f>
        <v>1.1470335936586391</v>
      </c>
      <c r="AA45" s="51" cm="1">
        <f t="array" ref="AA45">INDEX(Drivers!$C$35:$AG$35,1,AA21)/Drivers!$C$35</f>
        <v>1.1671525923975328</v>
      </c>
      <c r="AB45" s="51" cm="1">
        <f t="array" ref="AB45">INDEX(Drivers!$C$35:$AG$35,1,AB21)/Drivers!$C$35</f>
        <v>1.1784573667280642</v>
      </c>
      <c r="AC45" s="51" cm="1">
        <f t="array" ref="AC45">INDEX(Drivers!$C$35:$AG$35,1,AC21)/Drivers!$C$35</f>
        <v>1.2011152739125497</v>
      </c>
      <c r="AD45" s="51" cm="1">
        <f t="array" ref="AD45">INDEX(Drivers!$C$35:$AG$35,1,AD21)/Drivers!$C$35</f>
        <v>1.2218315771486241</v>
      </c>
      <c r="AE45" s="51" cm="1">
        <f t="array" ref="AE45">INDEX(Drivers!$C$35:$AG$35,1,AE21)/Drivers!$C$35</f>
        <v>1.2434282625784245</v>
      </c>
      <c r="AF45" s="51" cm="1">
        <f t="array" ref="AF45">INDEX(Drivers!$C$35:$AG$35,1,AF21)/Drivers!$C$35</f>
        <v>1.2617759835061668</v>
      </c>
      <c r="AG45" s="51" cm="1">
        <f t="array" ref="AG45">INDEX(Drivers!$C$35:$AG$35,1,AG21)/Drivers!$C$35</f>
        <v>1.2801452934550561</v>
      </c>
      <c r="AH45" s="51" cm="1">
        <f t="array" ref="AH45">INDEX(Drivers!$C$35:$AG$35,1,AH21)/Drivers!$C$35</f>
        <v>1.3033198082175377</v>
      </c>
      <c r="AI45" s="51" cm="1">
        <f t="array" ref="AI45">INDEX(Drivers!$C$35:$AG$35,1,AI21)/Drivers!$C$35</f>
        <v>1.3265771008748448</v>
      </c>
      <c r="AJ45" s="51" cm="1">
        <f t="array" ref="AJ45">INDEX(Drivers!$C$35:$AG$35,1,AJ21)/Drivers!$C$35</f>
        <v>1.4704140349692265</v>
      </c>
      <c r="AK45" s="51" cm="1">
        <f t="array" ref="AK45">INDEX(Drivers!$C$35:$AG$35,1,AK21)/Drivers!$C$35</f>
        <v>1.4951438734077307</v>
      </c>
      <c r="AL45" s="51" cm="1">
        <f t="array" ref="AL45">INDEX(Drivers!$C$35:$AG$35,1,AL21)/Drivers!$C$35</f>
        <v>1.5217555621271739</v>
      </c>
      <c r="AM45" s="51" cm="1">
        <f t="array" ref="AM45">INDEX(Drivers!$C$35:$AG$35,1,AM21)/Drivers!$C$35</f>
        <v>1.6844470443536825</v>
      </c>
      <c r="AN45" s="51" cm="1">
        <f t="array" ref="AN45">INDEX(Drivers!$C$35:$AG$35,1,AN21)/Drivers!$C$35</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[11]RES!$B32</f>
        <v>0</v>
      </c>
      <c r="C54" s="313" t="str">
        <f>[11]RES!A32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[11]RES!$B33</f>
        <v>Demand</v>
      </c>
      <c r="C55" s="313" t="str">
        <f>[11]RES!A33</f>
        <v>End use demands</v>
      </c>
      <c r="E55" s="313">
        <v>0.1</v>
      </c>
      <c r="F55" s="12">
        <v>0.1</v>
      </c>
      <c r="G55" s="12">
        <v>0.1</v>
      </c>
      <c r="H55" s="40"/>
      <c r="J55" s="313"/>
    </row>
    <row r="56" spans="1:47">
      <c r="A56" s="313" t="s">
        <v>16</v>
      </c>
      <c r="B56" s="313" t="str">
        <f>[11]RES!$B34</f>
        <v>L</v>
      </c>
      <c r="C56" s="313" t="str">
        <f>[11]RES!A34</f>
        <v>Lighting</v>
      </c>
      <c r="E56" s="313">
        <v>0.5</v>
      </c>
      <c r="F56" s="12">
        <v>0.4</v>
      </c>
      <c r="G56" s="12">
        <v>0.3</v>
      </c>
      <c r="H56" s="40"/>
      <c r="J56" s="313"/>
    </row>
    <row r="57" spans="1:47">
      <c r="A57" s="313" t="s">
        <v>16</v>
      </c>
      <c r="B57" s="313" t="str">
        <f>[11]RES!$B35</f>
        <v>K</v>
      </c>
      <c r="C57" s="313" t="str">
        <f>[11]RES!A35</f>
        <v>Cooking</v>
      </c>
      <c r="E57" s="313">
        <v>0.3</v>
      </c>
      <c r="F57" s="12">
        <v>0.25</v>
      </c>
      <c r="G57" s="12">
        <v>0.2</v>
      </c>
      <c r="H57" s="40"/>
      <c r="J57" s="313"/>
    </row>
    <row r="58" spans="1:47">
      <c r="A58" s="313" t="s">
        <v>16</v>
      </c>
      <c r="B58" s="313" t="str">
        <f>[11]RES!$B36</f>
        <v>H</v>
      </c>
      <c r="C58" s="313" t="str">
        <f>[11]RES!A36</f>
        <v>Space Heating</v>
      </c>
      <c r="E58" s="313">
        <v>0.2</v>
      </c>
      <c r="F58" s="12">
        <v>0.15</v>
      </c>
      <c r="G58" s="12">
        <v>0.1</v>
      </c>
      <c r="H58" s="40"/>
      <c r="J58" s="313"/>
    </row>
    <row r="59" spans="1:47">
      <c r="A59" s="313" t="s">
        <v>16</v>
      </c>
      <c r="B59" s="313" t="str">
        <f>[11]RES!$B37</f>
        <v>WG</v>
      </c>
      <c r="C59" s="313" t="str">
        <f>[11]RES!A37</f>
        <v>Water Heating Geyser</v>
      </c>
      <c r="E59" s="313">
        <v>0.5</v>
      </c>
      <c r="F59" s="12">
        <v>0.4</v>
      </c>
      <c r="G59" s="12">
        <v>0.3</v>
      </c>
      <c r="H59" s="40"/>
      <c r="J59" s="313"/>
    </row>
    <row r="60" spans="1:47">
      <c r="A60" s="313" t="s">
        <v>16</v>
      </c>
      <c r="B60" s="313" t="str">
        <f>[11]RES!$B38</f>
        <v>W</v>
      </c>
      <c r="C60" s="313" t="str">
        <f>[11]RES!A38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25.489280709704371</v>
      </c>
      <c r="S74" s="186">
        <f t="shared" ca="1" si="21"/>
        <v>25.947834107985479</v>
      </c>
      <c r="T74" s="186">
        <f t="shared" ca="1" si="21"/>
        <v>26.285464264649843</v>
      </c>
      <c r="U74" s="186">
        <f t="shared" ca="1" si="21"/>
        <v>26.595103517286717</v>
      </c>
      <c r="V74" s="186">
        <f t="shared" ca="1" si="21"/>
        <v>26.898341461236551</v>
      </c>
      <c r="W74" s="186">
        <f t="shared" ca="1" si="21"/>
        <v>27.196635194272133</v>
      </c>
      <c r="X74" s="186">
        <f t="shared" ca="1" si="21"/>
        <v>27.492620418776859</v>
      </c>
      <c r="Y74" s="186">
        <f t="shared" ca="1" si="21"/>
        <v>27.780773586416863</v>
      </c>
      <c r="Z74" s="186">
        <f t="shared" ca="1" si="21"/>
        <v>28.064704165558119</v>
      </c>
      <c r="AA74" s="186">
        <f t="shared" ca="1" si="21"/>
        <v>28.343760699805546</v>
      </c>
      <c r="AB74" s="186">
        <f t="shared" ca="1" si="21"/>
        <v>28.620538628114321</v>
      </c>
      <c r="AC74" s="186">
        <f t="shared" ca="1" si="21"/>
        <v>28.881569226734545</v>
      </c>
      <c r="AD74" s="186">
        <f t="shared" ca="1" si="21"/>
        <v>29.145379389461141</v>
      </c>
      <c r="AE74" s="186">
        <f t="shared" ca="1" si="21"/>
        <v>29.403139109788842</v>
      </c>
      <c r="AF74" s="186">
        <f t="shared" ca="1" si="21"/>
        <v>29.658739384129106</v>
      </c>
      <c r="AG74" s="186">
        <f t="shared" ca="1" si="21"/>
        <v>29.91829158077644</v>
      </c>
      <c r="AH74" s="186">
        <f t="shared" ca="1" si="21"/>
        <v>30.154599879574441</v>
      </c>
      <c r="AI74" s="186">
        <f t="shared" ca="1" si="21"/>
        <v>30.387830444808358</v>
      </c>
      <c r="AJ74" s="186">
        <f t="shared" ca="1" si="21"/>
        <v>30.616343752863337</v>
      </c>
      <c r="AK74" s="186">
        <f t="shared" ca="1" si="21"/>
        <v>30.844516721527022</v>
      </c>
      <c r="AL74" s="186">
        <f t="shared" ca="1" si="21"/>
        <v>31.064498210186063</v>
      </c>
      <c r="AM74" s="186">
        <f t="shared" ca="1" si="21"/>
        <v>32.060679274858167</v>
      </c>
      <c r="AN74" s="186">
        <f t="shared" ca="1" si="21"/>
        <v>32.902089121536292</v>
      </c>
      <c r="AO74" s="186">
        <f t="shared" ca="1" si="21"/>
        <v>32.902089121536292</v>
      </c>
      <c r="AP74" s="186">
        <f t="shared" ca="1" si="21"/>
        <v>32.902089121536292</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25.489280709704371</v>
      </c>
      <c r="S77" s="186">
        <f t="shared" ca="1" si="26"/>
        <v>25.428877425825767</v>
      </c>
      <c r="T77" s="186">
        <f t="shared" ca="1" si="26"/>
        <v>25.234045694063848</v>
      </c>
      <c r="U77" s="186">
        <f t="shared" ca="1" si="26"/>
        <v>24.999397306249513</v>
      </c>
      <c r="V77" s="186">
        <f t="shared" ca="1" si="26"/>
        <v>24.746474144337629</v>
      </c>
      <c r="W77" s="186">
        <f t="shared" ca="1" si="26"/>
        <v>24.476971674844922</v>
      </c>
      <c r="X77" s="186">
        <f t="shared" ca="1" si="26"/>
        <v>24.193505968523635</v>
      </c>
      <c r="Y77" s="186">
        <f t="shared" ca="1" si="26"/>
        <v>23.891465284318503</v>
      </c>
      <c r="Z77" s="186">
        <f t="shared" ca="1" si="26"/>
        <v>23.574351499068818</v>
      </c>
      <c r="AA77" s="186">
        <f t="shared" ca="1" si="26"/>
        <v>23.241883773840549</v>
      </c>
      <c r="AB77" s="186">
        <f t="shared" ca="1" si="26"/>
        <v>22.89643090249146</v>
      </c>
      <c r="AC77" s="186">
        <f t="shared" ca="1" si="26"/>
        <v>23.105255381387639</v>
      </c>
      <c r="AD77" s="186">
        <f t="shared" ca="1" si="26"/>
        <v>23.316303511568915</v>
      </c>
      <c r="AE77" s="186">
        <f t="shared" ca="1" si="26"/>
        <v>23.522511287831076</v>
      </c>
      <c r="AF77" s="186">
        <f t="shared" ca="1" si="26"/>
        <v>23.726991507303289</v>
      </c>
      <c r="AG77" s="186">
        <f t="shared" ca="1" si="26"/>
        <v>23.934633264621155</v>
      </c>
      <c r="AH77" s="186">
        <f t="shared" ca="1" si="26"/>
        <v>24.123679903659557</v>
      </c>
      <c r="AI77" s="186">
        <f t="shared" ca="1" si="26"/>
        <v>24.310264355846691</v>
      </c>
      <c r="AJ77" s="186">
        <f t="shared" ca="1" si="26"/>
        <v>24.493075002290674</v>
      </c>
      <c r="AK77" s="186">
        <f t="shared" ca="1" si="26"/>
        <v>24.67561337722162</v>
      </c>
      <c r="AL77" s="186">
        <f t="shared" ca="1" si="26"/>
        <v>24.851598568148852</v>
      </c>
      <c r="AM77" s="186">
        <f t="shared" ca="1" si="26"/>
        <v>25.648543419886536</v>
      </c>
      <c r="AN77" s="186">
        <f t="shared" ca="1" si="26"/>
        <v>26.321671297229038</v>
      </c>
      <c r="AO77" s="186">
        <f t="shared" ca="1" si="26"/>
        <v>26.321671297229038</v>
      </c>
      <c r="AP77" s="186">
        <f t="shared" ca="1" si="26"/>
        <v>26.321671297229038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10.980583184651657</v>
      </c>
      <c r="T81" s="24">
        <f t="shared" ca="1" si="29"/>
        <v>10.949916696104582</v>
      </c>
      <c r="U81" s="24">
        <f t="shared" ca="1" si="29"/>
        <v>10.904832391740159</v>
      </c>
      <c r="V81" s="24">
        <f t="shared" ca="1" si="29"/>
        <v>10.829370309007864</v>
      </c>
      <c r="W81" s="24">
        <f t="shared" ca="1" si="29"/>
        <v>10.728240429760028</v>
      </c>
      <c r="X81" s="24">
        <f t="shared" ca="1" si="29"/>
        <v>10.608754548896355</v>
      </c>
      <c r="Y81" s="24">
        <f t="shared" ca="1" si="29"/>
        <v>10.473823203422432</v>
      </c>
      <c r="Z81" s="24">
        <f t="shared" ca="1" si="29"/>
        <v>10.326830972713552</v>
      </c>
      <c r="AA81" s="24">
        <f t="shared" ca="1" si="29"/>
        <v>10.179661881280408</v>
      </c>
      <c r="AB81" s="24">
        <f t="shared" ca="1" si="29"/>
        <v>10.035370934656298</v>
      </c>
      <c r="AC81" s="24">
        <f t="shared" ca="1" si="29"/>
        <v>9.8735442622669307</v>
      </c>
      <c r="AD81" s="24">
        <f t="shared" ca="1" si="29"/>
        <v>9.690277593580868</v>
      </c>
      <c r="AE81" s="24">
        <f t="shared" ca="1" si="29"/>
        <v>9.5030059116401429</v>
      </c>
      <c r="AF81" s="24">
        <f t="shared" ca="1" si="29"/>
        <v>9.3175697285862391</v>
      </c>
      <c r="AG81" s="24">
        <f t="shared" ca="1" si="29"/>
        <v>9.1612593400946363</v>
      </c>
      <c r="AH81" s="24">
        <f t="shared" ca="1" si="29"/>
        <v>9.0121991261601018</v>
      </c>
      <c r="AI81" s="24">
        <f t="shared" ca="1" si="29"/>
        <v>8.8445084424354299</v>
      </c>
      <c r="AJ81" s="24">
        <f t="shared" ca="1" si="29"/>
        <v>8.667992360467041</v>
      </c>
      <c r="AK81" s="24">
        <f t="shared" ca="1" si="29"/>
        <v>8.4943211051492007</v>
      </c>
      <c r="AL81" s="24">
        <f t="shared" ca="1" si="29"/>
        <v>8.3255819098399719</v>
      </c>
      <c r="AM81" s="24">
        <f t="shared" ca="1" si="29"/>
        <v>7.4246924199220992</v>
      </c>
      <c r="AN81" s="24">
        <f t="shared" ca="1" si="29"/>
        <v>6.5380096483900925</v>
      </c>
      <c r="AO81" s="24">
        <f t="shared" ca="1" si="29"/>
        <v>6.5380096483900925</v>
      </c>
      <c r="AP81" s="24">
        <f t="shared" ca="1" si="29"/>
        <v>6.5380096483900925</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10.865103999220814</v>
      </c>
      <c r="T82" s="24">
        <f t="shared" ca="1" si="31"/>
        <v>11.082708883918698</v>
      </c>
      <c r="U82" s="24">
        <f t="shared" ca="1" si="31"/>
        <v>11.276187032985254</v>
      </c>
      <c r="V82" s="24">
        <f t="shared" ca="1" si="31"/>
        <v>11.472818133626538</v>
      </c>
      <c r="W82" s="24">
        <f t="shared" ca="1" si="31"/>
        <v>11.675096252615608</v>
      </c>
      <c r="X82" s="24">
        <f t="shared" ca="1" si="31"/>
        <v>11.88749132940527</v>
      </c>
      <c r="Y82" s="24">
        <f t="shared" ca="1" si="31"/>
        <v>12.097044180648647</v>
      </c>
      <c r="Z82" s="24">
        <f t="shared" ca="1" si="31"/>
        <v>12.311507099216094</v>
      </c>
      <c r="AA82" s="24">
        <f t="shared" ca="1" si="31"/>
        <v>12.523102331515437</v>
      </c>
      <c r="AB82" s="24">
        <f t="shared" ca="1" si="31"/>
        <v>12.737245508673828</v>
      </c>
      <c r="AC82" s="24">
        <f t="shared" ca="1" si="31"/>
        <v>12.929081994927174</v>
      </c>
      <c r="AD82" s="24">
        <f t="shared" ca="1" si="31"/>
        <v>13.142282854358452</v>
      </c>
      <c r="AE82" s="24">
        <f t="shared" ca="1" si="31"/>
        <v>13.352250442585591</v>
      </c>
      <c r="AF82" s="24">
        <f t="shared" ca="1" si="31"/>
        <v>13.565567730833264</v>
      </c>
      <c r="AG82" s="24">
        <f t="shared" ca="1" si="31"/>
        <v>13.789019567694941</v>
      </c>
      <c r="AH82" s="24">
        <f t="shared" ca="1" si="31"/>
        <v>13.966769993356401</v>
      </c>
      <c r="AI82" s="24">
        <f t="shared" ca="1" si="31"/>
        <v>14.152178302325378</v>
      </c>
      <c r="AJ82" s="24">
        <f t="shared" ca="1" si="31"/>
        <v>14.339092700217529</v>
      </c>
      <c r="AK82" s="24">
        <f t="shared" ca="1" si="31"/>
        <v>14.533486287221082</v>
      </c>
      <c r="AL82" s="24">
        <f t="shared" ca="1" si="31"/>
        <v>14.717100415751545</v>
      </c>
      <c r="AM82" s="24">
        <f t="shared" ca="1" si="31"/>
        <v>15.560595073767281</v>
      </c>
      <c r="AN82" s="24">
        <f t="shared" ca="1" si="31"/>
        <v>16.309813118507641</v>
      </c>
      <c r="AO82" s="24">
        <f t="shared" ca="1" si="31"/>
        <v>16.309813118507641</v>
      </c>
      <c r="AP82" s="24">
        <f t="shared" ca="1" si="31"/>
        <v>16.309813118507641</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3.9823858922776294</v>
      </c>
      <c r="S83" s="24">
        <f t="shared" ca="1" si="33"/>
        <v>4.102146924113006</v>
      </c>
      <c r="T83" s="24">
        <f t="shared" ca="1" si="33"/>
        <v>4.2528386846265649</v>
      </c>
      <c r="U83" s="24">
        <f t="shared" ca="1" si="33"/>
        <v>4.4140840925613043</v>
      </c>
      <c r="V83" s="24">
        <f t="shared" ca="1" si="33"/>
        <v>4.5961530186021475</v>
      </c>
      <c r="W83" s="24">
        <f t="shared" ca="1" si="33"/>
        <v>4.7932985118964941</v>
      </c>
      <c r="X83" s="24">
        <f t="shared" ca="1" si="33"/>
        <v>4.9963745404752355</v>
      </c>
      <c r="Y83" s="24">
        <f t="shared" ca="1" si="33"/>
        <v>5.2099062023457829</v>
      </c>
      <c r="Z83" s="24">
        <f t="shared" ca="1" si="33"/>
        <v>5.4263660936284719</v>
      </c>
      <c r="AA83" s="24">
        <f t="shared" ca="1" si="33"/>
        <v>5.6409964870097022</v>
      </c>
      <c r="AB83" s="24">
        <f t="shared" ca="1" si="33"/>
        <v>5.8479221847841947</v>
      </c>
      <c r="AC83" s="24">
        <f t="shared" ca="1" si="33"/>
        <v>6.0789429695404396</v>
      </c>
      <c r="AD83" s="24">
        <f t="shared" ca="1" si="33"/>
        <v>6.3128189415218197</v>
      </c>
      <c r="AE83" s="24">
        <f t="shared" ca="1" si="33"/>
        <v>6.5478827555631094</v>
      </c>
      <c r="AF83" s="24">
        <f t="shared" ca="1" si="33"/>
        <v>6.7756019247096058</v>
      </c>
      <c r="AG83" s="24">
        <f t="shared" ca="1" si="33"/>
        <v>6.9680126729868643</v>
      </c>
      <c r="AH83" s="24">
        <f t="shared" ca="1" si="33"/>
        <v>7.1756307600579401</v>
      </c>
      <c r="AI83" s="24">
        <f t="shared" ca="1" si="33"/>
        <v>7.3911437000475519</v>
      </c>
      <c r="AJ83" s="24">
        <f t="shared" ca="1" si="33"/>
        <v>7.6092586921787646</v>
      </c>
      <c r="AK83" s="24">
        <f t="shared" ca="1" si="33"/>
        <v>7.816709329156736</v>
      </c>
      <c r="AL83" s="24">
        <f t="shared" ca="1" si="33"/>
        <v>8.0218158845945453</v>
      </c>
      <c r="AM83" s="24">
        <f t="shared" ca="1" si="33"/>
        <v>9.0753917811687845</v>
      </c>
      <c r="AN83" s="24">
        <f t="shared" ca="1" si="33"/>
        <v>10.054266354638559</v>
      </c>
      <c r="AO83" s="24">
        <f t="shared" ca="1" si="33"/>
        <v>10.054266354638559</v>
      </c>
      <c r="AP83" s="24">
        <f t="shared" ca="1" si="33"/>
        <v>10.054266354638559</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11.183683621968234</v>
      </c>
      <c r="T84" s="24">
        <f t="shared" ca="1" si="35"/>
        <v>11.407668977766996</v>
      </c>
      <c r="U84" s="24">
        <f t="shared" ca="1" si="35"/>
        <v>11.606820169240132</v>
      </c>
      <c r="V84" s="24">
        <f t="shared" ca="1" si="35"/>
        <v>11.809216761115298</v>
      </c>
      <c r="W84" s="24">
        <f t="shared" ca="1" si="35"/>
        <v>12.017425949594566</v>
      </c>
      <c r="X84" s="24">
        <f t="shared" ca="1" si="35"/>
        <v>12.236048738833359</v>
      </c>
      <c r="Y84" s="24">
        <f t="shared" ca="1" si="35"/>
        <v>12.451745964608222</v>
      </c>
      <c r="Z84" s="24">
        <f t="shared" ca="1" si="35"/>
        <v>12.672497227557409</v>
      </c>
      <c r="AA84" s="24">
        <f t="shared" ca="1" si="35"/>
        <v>12.890296719777865</v>
      </c>
      <c r="AB84" s="24">
        <f t="shared" ca="1" si="35"/>
        <v>13.110718866065124</v>
      </c>
      <c r="AC84" s="24">
        <f t="shared" ca="1" si="35"/>
        <v>13.308180258939165</v>
      </c>
      <c r="AD84" s="24">
        <f t="shared" ca="1" si="35"/>
        <v>13.527632457462266</v>
      </c>
      <c r="AE84" s="24">
        <f t="shared" ca="1" si="35"/>
        <v>13.74375658087318</v>
      </c>
      <c r="AF84" s="24">
        <f t="shared" ca="1" si="35"/>
        <v>13.963328622063882</v>
      </c>
      <c r="AG84" s="24">
        <f t="shared" ca="1" si="35"/>
        <v>14.193332370614092</v>
      </c>
      <c r="AH84" s="24">
        <f t="shared" ca="1" si="35"/>
        <v>14.376294680446609</v>
      </c>
      <c r="AI84" s="24">
        <f t="shared" ca="1" si="35"/>
        <v>14.567139413137792</v>
      </c>
      <c r="AJ84" s="24">
        <f t="shared" ca="1" si="35"/>
        <v>14.759534395327233</v>
      </c>
      <c r="AK84" s="24">
        <f t="shared" ca="1" si="35"/>
        <v>14.959627866622419</v>
      </c>
      <c r="AL84" s="24">
        <f t="shared" ca="1" si="35"/>
        <v>15.148625811065047</v>
      </c>
      <c r="AM84" s="24">
        <f t="shared" ca="1" si="35"/>
        <v>16.016852879369665</v>
      </c>
      <c r="AN84" s="24">
        <f t="shared" ca="1" si="35"/>
        <v>16.788039015907955</v>
      </c>
      <c r="AO84" s="24">
        <f t="shared" ca="1" si="35"/>
        <v>16.788039015907955</v>
      </c>
      <c r="AP84" s="24">
        <f t="shared" ca="1" si="35"/>
        <v>16.788039015907955</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11.348341799798744</v>
      </c>
      <c r="S85" s="24">
        <f t="shared" ca="1" si="37"/>
        <v>11.68961689476126</v>
      </c>
      <c r="T85" s="24">
        <f t="shared" ca="1" si="37"/>
        <v>12.119033242392812</v>
      </c>
      <c r="U85" s="24">
        <f t="shared" ca="1" si="37"/>
        <v>12.578523621373854</v>
      </c>
      <c r="V85" s="24">
        <f t="shared" ca="1" si="37"/>
        <v>13.097353403249176</v>
      </c>
      <c r="W85" s="24">
        <f t="shared" ca="1" si="37"/>
        <v>13.659145882107779</v>
      </c>
      <c r="X85" s="24">
        <f t="shared" ca="1" si="37"/>
        <v>14.237838215295813</v>
      </c>
      <c r="Y85" s="24">
        <f t="shared" ca="1" si="37"/>
        <v>14.846325275448619</v>
      </c>
      <c r="Z85" s="24">
        <f t="shared" ca="1" si="37"/>
        <v>15.463156717370566</v>
      </c>
      <c r="AA85" s="24">
        <f t="shared" ca="1" si="37"/>
        <v>16.074774760071705</v>
      </c>
      <c r="AB85" s="24">
        <f t="shared" ca="1" si="37"/>
        <v>16.664437241063411</v>
      </c>
      <c r="AC85" s="24">
        <f t="shared" ca="1" si="37"/>
        <v>17.322761898489361</v>
      </c>
      <c r="AD85" s="24">
        <f t="shared" ca="1" si="37"/>
        <v>17.989222794192994</v>
      </c>
      <c r="AE85" s="24">
        <f t="shared" ca="1" si="37"/>
        <v>18.659068604885945</v>
      </c>
      <c r="AF85" s="24">
        <f t="shared" ca="1" si="37"/>
        <v>19.307984866580171</v>
      </c>
      <c r="AG85" s="24">
        <f t="shared" ca="1" si="37"/>
        <v>19.856285055579821</v>
      </c>
      <c r="AH85" s="24">
        <f t="shared" ca="1" si="37"/>
        <v>20.447920592575816</v>
      </c>
      <c r="AI85" s="24">
        <f t="shared" ca="1" si="37"/>
        <v>21.062053570001279</v>
      </c>
      <c r="AJ85" s="24">
        <f t="shared" ca="1" si="37"/>
        <v>21.683601443391758</v>
      </c>
      <c r="AK85" s="24">
        <f t="shared" ca="1" si="37"/>
        <v>22.274759808927637</v>
      </c>
      <c r="AL85" s="24">
        <f t="shared" ca="1" si="37"/>
        <v>22.859238400266861</v>
      </c>
      <c r="AM85" s="24">
        <f t="shared" ca="1" si="37"/>
        <v>25.861543980331007</v>
      </c>
      <c r="AN85" s="24">
        <f t="shared" ca="1" si="37"/>
        <v>28.650978138484348</v>
      </c>
      <c r="AO85" s="24">
        <f t="shared" ca="1" si="37"/>
        <v>28.650978138484348</v>
      </c>
      <c r="AP85" s="24">
        <f t="shared" ca="1" si="37"/>
        <v>28.650978138484348</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10.760971520958623</v>
      </c>
      <c r="T89" s="186">
        <f t="shared" ca="1" si="39"/>
        <v>10.511920028260398</v>
      </c>
      <c r="U89" s="186">
        <f t="shared" ca="1" si="39"/>
        <v>10.250542448235748</v>
      </c>
      <c r="V89" s="186">
        <f t="shared" ca="1" si="39"/>
        <v>9.9630206842872351</v>
      </c>
      <c r="W89" s="186">
        <f t="shared" ca="1" si="39"/>
        <v>9.6554163867840259</v>
      </c>
      <c r="X89" s="186">
        <f t="shared" ca="1" si="39"/>
        <v>9.335704003028793</v>
      </c>
      <c r="Y89" s="186">
        <f t="shared" ca="1" si="39"/>
        <v>9.00748795494329</v>
      </c>
      <c r="Z89" s="186">
        <f t="shared" ca="1" si="39"/>
        <v>8.6745380170793815</v>
      </c>
      <c r="AA89" s="186">
        <f t="shared" ca="1" si="39"/>
        <v>8.3473227426499346</v>
      </c>
      <c r="AB89" s="186">
        <f t="shared" ca="1" si="39"/>
        <v>8.0282967477250384</v>
      </c>
      <c r="AC89" s="186">
        <f t="shared" ca="1" si="39"/>
        <v>7.8988354098135449</v>
      </c>
      <c r="AD89" s="186">
        <f t="shared" ca="1" si="39"/>
        <v>7.7522220748646946</v>
      </c>
      <c r="AE89" s="186">
        <f t="shared" ca="1" si="39"/>
        <v>7.6024047293121146</v>
      </c>
      <c r="AF89" s="186">
        <f t="shared" ca="1" si="39"/>
        <v>7.4540557828689913</v>
      </c>
      <c r="AG89" s="186">
        <f t="shared" ca="1" si="39"/>
        <v>7.329007472075709</v>
      </c>
      <c r="AH89" s="186">
        <f t="shared" ca="1" si="39"/>
        <v>7.2097593009280807</v>
      </c>
      <c r="AI89" s="186">
        <f t="shared" ca="1" si="39"/>
        <v>7.0756067539483443</v>
      </c>
      <c r="AJ89" s="186">
        <f t="shared" ca="1" si="39"/>
        <v>6.9343938883736325</v>
      </c>
      <c r="AK89" s="186">
        <f t="shared" ca="1" si="39"/>
        <v>6.7954568841193606</v>
      </c>
      <c r="AL89" s="186">
        <f t="shared" ca="1" si="39"/>
        <v>6.6604655278719775</v>
      </c>
      <c r="AM89" s="186">
        <f t="shared" ca="1" si="39"/>
        <v>5.939753935937679</v>
      </c>
      <c r="AN89" s="186">
        <f ca="1">(($M$81*(1-AN$75))+((AN81-$M$81)*(1-AN$76)))</f>
        <v>5.2304077187120734</v>
      </c>
      <c r="AO89" s="186">
        <f t="shared" ca="1" si="39"/>
        <v>5.2304077187120734</v>
      </c>
      <c r="AP89" s="186">
        <f t="shared" ca="1" si="39"/>
        <v>5.2304077187120734</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10.647801919236398</v>
      </c>
      <c r="T90" s="186">
        <f t="shared" ca="1" si="40"/>
        <v>10.63940052856195</v>
      </c>
      <c r="U90" s="186">
        <f t="shared" ca="1" si="40"/>
        <v>10.599615811006139</v>
      </c>
      <c r="V90" s="186">
        <f t="shared" ca="1" si="40"/>
        <v>10.554992682936415</v>
      </c>
      <c r="W90" s="186">
        <f t="shared" ca="1" si="40"/>
        <v>10.507586627354048</v>
      </c>
      <c r="X90" s="186">
        <f t="shared" ca="1" si="40"/>
        <v>10.460992369876639</v>
      </c>
      <c r="Y90" s="186">
        <f t="shared" ca="1" si="40"/>
        <v>10.403457995357837</v>
      </c>
      <c r="Z90" s="186">
        <f t="shared" ca="1" si="40"/>
        <v>10.341665963341518</v>
      </c>
      <c r="AA90" s="186">
        <f t="shared" ca="1" si="40"/>
        <v>10.268943911842658</v>
      </c>
      <c r="AB90" s="186">
        <f t="shared" ca="1" si="40"/>
        <v>10.189796406939063</v>
      </c>
      <c r="AC90" s="186">
        <f t="shared" ca="1" si="40"/>
        <v>10.343265595941739</v>
      </c>
      <c r="AD90" s="186">
        <f t="shared" ca="1" si="40"/>
        <v>10.513826283486763</v>
      </c>
      <c r="AE90" s="186">
        <f t="shared" ca="1" si="40"/>
        <v>10.681800354068473</v>
      </c>
      <c r="AF90" s="186">
        <f t="shared" ca="1" si="40"/>
        <v>10.852454184666612</v>
      </c>
      <c r="AG90" s="186">
        <f t="shared" ca="1" si="40"/>
        <v>11.031215654155954</v>
      </c>
      <c r="AH90" s="186">
        <f t="shared" ca="1" si="40"/>
        <v>11.173415994685122</v>
      </c>
      <c r="AI90" s="186">
        <f t="shared" ca="1" si="40"/>
        <v>11.321742641860304</v>
      </c>
      <c r="AJ90" s="186">
        <f t="shared" ca="1" si="40"/>
        <v>11.471274160174024</v>
      </c>
      <c r="AK90" s="186">
        <f t="shared" ca="1" si="40"/>
        <v>11.626789029776866</v>
      </c>
      <c r="AL90" s="186">
        <f t="shared" ca="1" si="40"/>
        <v>11.773680332601238</v>
      </c>
      <c r="AM90" s="186">
        <f t="shared" ca="1" si="40"/>
        <v>12.448476059013826</v>
      </c>
      <c r="AN90" s="186">
        <f t="shared" ca="1" si="40"/>
        <v>13.047850494806113</v>
      </c>
      <c r="AO90" s="186">
        <f t="shared" ca="1" si="40"/>
        <v>13.047850494806113</v>
      </c>
      <c r="AP90" s="186">
        <f t="shared" ca="1" si="40"/>
        <v>13.047850494806113</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3.9823858922776294</v>
      </c>
      <c r="S91" s="186">
        <f t="shared" ca="1" si="41"/>
        <v>4.0201039856307457</v>
      </c>
      <c r="T91" s="186">
        <f t="shared" ca="1" si="41"/>
        <v>4.0827251372415025</v>
      </c>
      <c r="U91" s="186">
        <f t="shared" ca="1" si="41"/>
        <v>4.1492390470076259</v>
      </c>
      <c r="V91" s="186">
        <f t="shared" ca="1" si="41"/>
        <v>4.2284607771139759</v>
      </c>
      <c r="W91" s="186">
        <f t="shared" ca="1" si="41"/>
        <v>4.3139686607068448</v>
      </c>
      <c r="X91" s="186">
        <f t="shared" ca="1" si="41"/>
        <v>4.3968095956182074</v>
      </c>
      <c r="Y91" s="186">
        <f t="shared" ca="1" si="41"/>
        <v>4.480519334017373</v>
      </c>
      <c r="Z91" s="186">
        <f t="shared" ca="1" si="41"/>
        <v>4.5581475186479157</v>
      </c>
      <c r="AA91" s="186">
        <f t="shared" ca="1" si="41"/>
        <v>4.6256171193479565</v>
      </c>
      <c r="AB91" s="186">
        <f t="shared" ca="1" si="41"/>
        <v>4.6783377478273556</v>
      </c>
      <c r="AC91" s="186">
        <f t="shared" ca="1" si="41"/>
        <v>4.8631543756323516</v>
      </c>
      <c r="AD91" s="186">
        <f t="shared" ca="1" si="41"/>
        <v>5.0502551532174556</v>
      </c>
      <c r="AE91" s="186">
        <f t="shared" ca="1" si="41"/>
        <v>5.2383062044504873</v>
      </c>
      <c r="AF91" s="186">
        <f t="shared" ca="1" si="41"/>
        <v>5.4204815397676844</v>
      </c>
      <c r="AG91" s="186">
        <f t="shared" ca="1" si="41"/>
        <v>5.5744101383894913</v>
      </c>
      <c r="AH91" s="186">
        <f t="shared" ca="1" si="41"/>
        <v>5.7405046080463524</v>
      </c>
      <c r="AI91" s="186">
        <f t="shared" ca="1" si="41"/>
        <v>5.9129149600380417</v>
      </c>
      <c r="AJ91" s="186">
        <f t="shared" ca="1" si="41"/>
        <v>6.0874069537430113</v>
      </c>
      <c r="AK91" s="186">
        <f t="shared" ca="1" si="41"/>
        <v>6.2533674633253886</v>
      </c>
      <c r="AL91" s="186">
        <f t="shared" ca="1" si="41"/>
        <v>6.4174527076756362</v>
      </c>
      <c r="AM91" s="186">
        <f t="shared" ca="1" si="41"/>
        <v>7.2603134249350276</v>
      </c>
      <c r="AN91" s="186">
        <f t="shared" ca="1" si="41"/>
        <v>8.0434130837108473</v>
      </c>
      <c r="AO91" s="186">
        <f t="shared" ca="1" si="41"/>
        <v>8.0434130837108473</v>
      </c>
      <c r="AP91" s="186">
        <f t="shared" ca="1" si="41"/>
        <v>8.0434130837108473</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11.161316254724298</v>
      </c>
      <c r="T92" s="186">
        <f t="shared" ca="1" si="42"/>
        <v>11.362038301855927</v>
      </c>
      <c r="U92" s="186">
        <f t="shared" ca="1" si="42"/>
        <v>11.537179248224691</v>
      </c>
      <c r="V92" s="186">
        <f t="shared" ca="1" si="42"/>
        <v>11.714743027026376</v>
      </c>
      <c r="W92" s="186">
        <f t="shared" ca="1" si="42"/>
        <v>11.897251690098619</v>
      </c>
      <c r="X92" s="186">
        <f t="shared" ca="1" si="42"/>
        <v>12.089216153967358</v>
      </c>
      <c r="Y92" s="186">
        <f t="shared" ca="1" si="42"/>
        <v>12.277421521103706</v>
      </c>
      <c r="Z92" s="186">
        <f t="shared" ca="1" si="42"/>
        <v>12.46973727191649</v>
      </c>
      <c r="AA92" s="186">
        <f t="shared" ca="1" si="42"/>
        <v>12.658271378821862</v>
      </c>
      <c r="AB92" s="186">
        <f t="shared" ca="1" si="42"/>
        <v>12.848504488743821</v>
      </c>
      <c r="AC92" s="186">
        <f t="shared" ca="1" si="42"/>
        <v>13.042016653760381</v>
      </c>
      <c r="AD92" s="186">
        <f t="shared" ca="1" si="42"/>
        <v>13.257079808313021</v>
      </c>
      <c r="AE92" s="186">
        <f t="shared" ca="1" si="42"/>
        <v>13.468881449255717</v>
      </c>
      <c r="AF92" s="186">
        <f t="shared" ca="1" si="42"/>
        <v>13.684062049622604</v>
      </c>
      <c r="AG92" s="186">
        <f t="shared" ca="1" si="42"/>
        <v>13.90946572320181</v>
      </c>
      <c r="AH92" s="186">
        <f t="shared" ca="1" si="42"/>
        <v>14.088768786837676</v>
      </c>
      <c r="AI92" s="186">
        <f t="shared" ca="1" si="42"/>
        <v>14.275796624875035</v>
      </c>
      <c r="AJ92" s="186">
        <f t="shared" ca="1" si="42"/>
        <v>14.464343707420689</v>
      </c>
      <c r="AK92" s="186">
        <f t="shared" ca="1" si="42"/>
        <v>14.660435309289971</v>
      </c>
      <c r="AL92" s="186">
        <f t="shared" ca="1" si="42"/>
        <v>14.845653294843746</v>
      </c>
      <c r="AM92" s="186">
        <f t="shared" ca="1" si="42"/>
        <v>15.696515821782272</v>
      </c>
      <c r="AN92" s="186">
        <f t="shared" ca="1" si="42"/>
        <v>16.452278235589795</v>
      </c>
      <c r="AO92" s="186">
        <f t="shared" ca="1" si="42"/>
        <v>16.452278235589795</v>
      </c>
      <c r="AP92" s="186">
        <f t="shared" ca="1" si="42"/>
        <v>16.452278235589795</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11.348341799798744</v>
      </c>
      <c r="S93" s="186">
        <f t="shared" ca="1" si="43"/>
        <v>11.666237660971737</v>
      </c>
      <c r="T93" s="186">
        <f t="shared" ca="1" si="43"/>
        <v>12.070557109423241</v>
      </c>
      <c r="U93" s="186">
        <f t="shared" ca="1" si="43"/>
        <v>12.503052479645611</v>
      </c>
      <c r="V93" s="186">
        <f t="shared" ca="1" si="43"/>
        <v>12.992574576023182</v>
      </c>
      <c r="W93" s="186">
        <f t="shared" ca="1" si="43"/>
        <v>13.522554423286701</v>
      </c>
      <c r="X93" s="186">
        <f t="shared" ca="1" si="43"/>
        <v>14.066984156712262</v>
      </c>
      <c r="Y93" s="186">
        <f t="shared" ca="1" si="43"/>
        <v>14.638476721592339</v>
      </c>
      <c r="Z93" s="186">
        <f t="shared" ca="1" si="43"/>
        <v>15.215746209892636</v>
      </c>
      <c r="AA93" s="186">
        <f t="shared" ca="1" si="43"/>
        <v>15.785428814390414</v>
      </c>
      <c r="AB93" s="186">
        <f t="shared" ca="1" si="43"/>
        <v>16.331148496242143</v>
      </c>
      <c r="AC93" s="186">
        <f t="shared" ca="1" si="43"/>
        <v>16.976306660519576</v>
      </c>
      <c r="AD93" s="186">
        <f t="shared" ca="1" si="43"/>
        <v>17.629438338309136</v>
      </c>
      <c r="AE93" s="186">
        <f t="shared" ca="1" si="43"/>
        <v>18.285887232788227</v>
      </c>
      <c r="AF93" s="186">
        <f t="shared" ca="1" si="43"/>
        <v>18.921825169248567</v>
      </c>
      <c r="AG93" s="186">
        <f t="shared" ca="1" si="43"/>
        <v>19.459159354468227</v>
      </c>
      <c r="AH93" s="186">
        <f t="shared" ca="1" si="43"/>
        <v>20.038962180724297</v>
      </c>
      <c r="AI93" s="186">
        <f t="shared" ca="1" si="43"/>
        <v>20.640812498601253</v>
      </c>
      <c r="AJ93" s="186">
        <f t="shared" ca="1" si="43"/>
        <v>21.249929414523923</v>
      </c>
      <c r="AK93" s="186">
        <f t="shared" ca="1" si="43"/>
        <v>21.829264612749085</v>
      </c>
      <c r="AL93" s="186">
        <f t="shared" ca="1" si="43"/>
        <v>22.402053632261524</v>
      </c>
      <c r="AM93" s="186">
        <f t="shared" ca="1" si="43"/>
        <v>25.344313100724385</v>
      </c>
      <c r="AN93" s="186">
        <f t="shared" ca="1" si="43"/>
        <v>28.077958575714661</v>
      </c>
      <c r="AO93" s="186">
        <f t="shared" ca="1" si="43"/>
        <v>28.077958575714661</v>
      </c>
      <c r="AP93" s="186">
        <f t="shared" ca="1" si="43"/>
        <v>28.077958575714661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'[11]TS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'[11]TS BYDem'!A10</f>
        <v/>
      </c>
      <c r="B99" s="22" t="str">
        <f>'[11]TS BYDem'!B10</f>
        <v>COM_PROJ</v>
      </c>
      <c r="C99" s="22" t="str">
        <f>'[11]TS BYDem'!C10</f>
        <v>-</v>
      </c>
      <c r="D99" s="22" t="str">
        <f>'[11]TS BYDem'!D10</f>
        <v>RLEL</v>
      </c>
      <c r="E99" s="111" t="str">
        <f>'[11]TS BYDem'!E10</f>
        <v>-</v>
      </c>
      <c r="F99" s="111" t="str">
        <f>'[11]TS BYDem'!F10</f>
        <v>-</v>
      </c>
      <c r="G99" s="111" t="str">
        <f>'[11]TS BYDem'!G10</f>
        <v>-</v>
      </c>
      <c r="H99" s="111" t="str">
        <f>'[11]TS BYDem'!H10</f>
        <v>-</v>
      </c>
      <c r="I99" s="111">
        <f>'[11]TS BYDem'!I10</f>
        <v>0</v>
      </c>
      <c r="J99" s="24">
        <f>'[11]TS BYDem'!J10</f>
        <v>18.169455852795164</v>
      </c>
      <c r="K99" s="24">
        <f t="shared" ref="K99:N128" si="45">($O99-$J99)*(K$97-$J$97)/($O$97-$J$97)+$J99</f>
        <v>18.169455852795164</v>
      </c>
      <c r="L99" s="24">
        <f t="shared" si="45"/>
        <v>18.169455852795164</v>
      </c>
      <c r="M99" s="24">
        <f t="shared" si="45"/>
        <v>18.169455852795164</v>
      </c>
      <c r="N99" s="24">
        <f t="shared" si="45"/>
        <v>18.169455852795164</v>
      </c>
      <c r="O99" s="24">
        <f>'[11]TS BYDem'!O10</f>
        <v>18.169455852795164</v>
      </c>
      <c r="P99" s="24">
        <f t="shared" ref="P99:AP99" ca="1" si="46">OFFSET(P$21,$BB99,$J$96)/OFFSET(O$21,$BB99,$J$96)*O99</f>
        <v>18.134660895582694</v>
      </c>
      <c r="Q99" s="24">
        <f t="shared" ca="1" si="46"/>
        <v>18.304444931389789</v>
      </c>
      <c r="R99" s="24">
        <f t="shared" ca="1" si="46"/>
        <v>19.046278498617063</v>
      </c>
      <c r="S99" s="24">
        <f t="shared" ca="1" si="46"/>
        <v>20.623847700011289</v>
      </c>
      <c r="T99" s="24">
        <f t="shared" ca="1" si="46"/>
        <v>20.5662495762456</v>
      </c>
      <c r="U99" s="24">
        <f t="shared" ca="1" si="46"/>
        <v>20.481571758024391</v>
      </c>
      <c r="V99" s="24">
        <f t="shared" ca="1" si="46"/>
        <v>20.339838074555566</v>
      </c>
      <c r="W99" s="24">
        <f t="shared" ca="1" si="46"/>
        <v>20.149894863666439</v>
      </c>
      <c r="X99" s="24">
        <f t="shared" ca="1" si="46"/>
        <v>19.925475216021628</v>
      </c>
      <c r="Y99" s="24">
        <f t="shared" ca="1" si="46"/>
        <v>19.672045733068344</v>
      </c>
      <c r="Z99" s="24">
        <f t="shared" ca="1" si="46"/>
        <v>19.395963367656073</v>
      </c>
      <c r="AA99" s="24">
        <f t="shared" ca="1" si="46"/>
        <v>19.119548820557274</v>
      </c>
      <c r="AB99" s="24">
        <f t="shared" ca="1" si="46"/>
        <v>18.848540035538857</v>
      </c>
      <c r="AC99" s="24">
        <f t="shared" ca="1" si="46"/>
        <v>18.54459546455988</v>
      </c>
      <c r="AD99" s="24">
        <f t="shared" ca="1" si="46"/>
        <v>18.200382065334153</v>
      </c>
      <c r="AE99" s="24">
        <f t="shared" ca="1" si="46"/>
        <v>17.848646407771902</v>
      </c>
      <c r="AF99" s="24">
        <f t="shared" ca="1" si="46"/>
        <v>17.500358203669887</v>
      </c>
      <c r="AG99" s="24">
        <f t="shared" ca="1" si="46"/>
        <v>17.206774375564432</v>
      </c>
      <c r="AH99" s="24">
        <f t="shared" ca="1" si="46"/>
        <v>16.926807902143061</v>
      </c>
      <c r="AI99" s="24">
        <f t="shared" ca="1" si="46"/>
        <v>16.61184948293246</v>
      </c>
      <c r="AJ99" s="24">
        <f t="shared" ca="1" si="46"/>
        <v>16.280315107216673</v>
      </c>
      <c r="AK99" s="24">
        <f t="shared" ca="1" si="46"/>
        <v>15.954123915062926</v>
      </c>
      <c r="AL99" s="24">
        <f t="shared" ca="1" si="46"/>
        <v>15.637196170283003</v>
      </c>
      <c r="AM99" s="24">
        <f t="shared" ca="1" si="46"/>
        <v>13.945135983481869</v>
      </c>
      <c r="AN99" s="24">
        <f t="shared" ca="1" si="46"/>
        <v>12.27975900570342</v>
      </c>
      <c r="AO99" s="24">
        <f t="shared" ca="1" si="46"/>
        <v>12.27975900570342</v>
      </c>
      <c r="AP99" s="24">
        <f t="shared" ca="1" si="46"/>
        <v>12.27975900570342</v>
      </c>
      <c r="AQ99" s="186"/>
      <c r="AR99" s="186"/>
      <c r="AS99" s="186"/>
      <c r="AT99" s="186"/>
      <c r="AU99" s="186"/>
      <c r="AV99" s="186"/>
      <c r="BB99" s="313">
        <f>MATCH(MID(D99,2,2),$B$34:$B$38,0)</f>
        <v>1</v>
      </c>
    </row>
    <row r="100" spans="1:54">
      <c r="A100" s="22" t="str">
        <f>'[11]TS BYDem'!A11</f>
        <v/>
      </c>
      <c r="B100" s="22" t="str">
        <f>'[11]TS BYDem'!B11</f>
        <v>COM_PROJ</v>
      </c>
      <c r="C100" s="22" t="str">
        <f>'[11]TS BYDem'!C11</f>
        <v>-</v>
      </c>
      <c r="D100" s="22" t="str">
        <f>'[11]TS BYDem'!D11</f>
        <v>RLNL</v>
      </c>
      <c r="E100" s="111" t="s">
        <v>137</v>
      </c>
      <c r="F100" s="111" t="s">
        <v>137</v>
      </c>
      <c r="G100" s="111" t="s">
        <v>137</v>
      </c>
      <c r="H100" s="111" t="s">
        <v>137</v>
      </c>
      <c r="I100" s="111">
        <v>0</v>
      </c>
      <c r="J100" s="186">
        <f>'[11]TS BYDem'!J11</f>
        <v>4.742986727829742E-2</v>
      </c>
      <c r="K100" s="24">
        <f t="shared" si="45"/>
        <v>4.5708102885957093E-2</v>
      </c>
      <c r="L100" s="24">
        <f t="shared" si="45"/>
        <v>4.3986338493616758E-2</v>
      </c>
      <c r="M100" s="24">
        <f t="shared" si="45"/>
        <v>4.2264574101276431E-2</v>
      </c>
      <c r="N100" s="24">
        <f t="shared" si="45"/>
        <v>4.0542809708936096E-2</v>
      </c>
      <c r="O100" s="24">
        <f>'[11]TS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4.4065124054969346E-2</v>
      </c>
      <c r="T100" s="24">
        <f t="shared" ca="1" si="47"/>
        <v>4.3942059314287268E-2</v>
      </c>
      <c r="U100" s="24">
        <f t="shared" ca="1" si="47"/>
        <v>4.3761135821304933E-2</v>
      </c>
      <c r="V100" s="24">
        <f t="shared" ca="1" si="47"/>
        <v>4.3458306182739569E-2</v>
      </c>
      <c r="W100" s="24">
        <f t="shared" ca="1" si="47"/>
        <v>4.3052471574524145E-2</v>
      </c>
      <c r="X100" s="24">
        <f t="shared" ca="1" si="47"/>
        <v>4.2572974258713592E-2</v>
      </c>
      <c r="Y100" s="24">
        <f t="shared" ca="1" si="47"/>
        <v>4.2031494231903797E-2</v>
      </c>
      <c r="Z100" s="24">
        <f t="shared" ca="1" si="47"/>
        <v>4.1441613824608384E-2</v>
      </c>
      <c r="AA100" s="24">
        <f t="shared" ca="1" si="47"/>
        <v>4.0851023674522077E-2</v>
      </c>
      <c r="AB100" s="24">
        <f t="shared" ca="1" si="47"/>
        <v>4.0271983531017887E-2</v>
      </c>
      <c r="AC100" s="24">
        <f t="shared" ca="1" si="47"/>
        <v>3.9622572450174046E-2</v>
      </c>
      <c r="AD100" s="24">
        <f t="shared" ca="1" si="47"/>
        <v>3.888712257879743E-2</v>
      </c>
      <c r="AE100" s="24">
        <f t="shared" ca="1" si="47"/>
        <v>3.8135600573278139E-2</v>
      </c>
      <c r="AF100" s="24">
        <f t="shared" ca="1" si="47"/>
        <v>3.7391444432102343E-2</v>
      </c>
      <c r="AG100" s="24">
        <f t="shared" ca="1" si="47"/>
        <v>3.6764170220511233E-2</v>
      </c>
      <c r="AH100" s="24">
        <f t="shared" ca="1" si="47"/>
        <v>3.6165990988294629E-2</v>
      </c>
      <c r="AI100" s="24">
        <f t="shared" ca="1" si="47"/>
        <v>3.5493047606606223E-2</v>
      </c>
      <c r="AJ100" s="24">
        <f t="shared" ca="1" si="47"/>
        <v>3.4784687866614782E-2</v>
      </c>
      <c r="AK100" s="24">
        <f t="shared" ca="1" si="47"/>
        <v>3.4087744427302759E-2</v>
      </c>
      <c r="AL100" s="24">
        <f t="shared" ca="1" si="47"/>
        <v>3.3410593364449376E-2</v>
      </c>
      <c r="AM100" s="24">
        <f t="shared" ca="1" si="47"/>
        <v>2.9795320253223592E-2</v>
      </c>
      <c r="AN100" s="24">
        <f t="shared" ca="1" si="47"/>
        <v>2.6237058759464742E-2</v>
      </c>
      <c r="AO100" s="24">
        <f t="shared" ca="1" si="47"/>
        <v>2.6237058759464742E-2</v>
      </c>
      <c r="AP100" s="24">
        <f t="shared" ca="1" si="47"/>
        <v>2.6237058759464742E-2</v>
      </c>
      <c r="AQ100" s="186"/>
      <c r="AR100" s="186"/>
      <c r="AS100" s="186"/>
      <c r="AT100" s="186"/>
      <c r="AU100" s="186"/>
      <c r="AV100" s="186"/>
      <c r="BB100" s="214">
        <v>1</v>
      </c>
    </row>
    <row r="101" spans="1:54">
      <c r="A101" s="22" t="str">
        <f>'[11]TS BYDem'!A12</f>
        <v/>
      </c>
      <c r="B101" s="22" t="str">
        <f>'[11]TS BYDem'!B12</f>
        <v>COM_PROJ</v>
      </c>
      <c r="C101" s="22" t="str">
        <f>'[11]TS BYDem'!C12</f>
        <v>-</v>
      </c>
      <c r="D101" s="22" t="str">
        <f>'[11]TS BYDem'!D12</f>
        <v>RLEK</v>
      </c>
      <c r="E101" s="111" t="s">
        <v>137</v>
      </c>
      <c r="F101" s="111" t="s">
        <v>137</v>
      </c>
      <c r="G101" s="111" t="s">
        <v>137</v>
      </c>
      <c r="H101" s="111" t="s">
        <v>137</v>
      </c>
      <c r="I101" s="111">
        <v>0</v>
      </c>
      <c r="J101" s="186">
        <f>'[11]TS BYDem'!J12</f>
        <v>10.466936775855853</v>
      </c>
      <c r="K101" s="24">
        <f t="shared" si="45"/>
        <v>10.903761154858502</v>
      </c>
      <c r="L101" s="24">
        <f t="shared" si="45"/>
        <v>11.340585533861153</v>
      </c>
      <c r="M101" s="24">
        <f t="shared" si="45"/>
        <v>11.777409912863803</v>
      </c>
      <c r="N101" s="24">
        <f t="shared" si="45"/>
        <v>12.214234291866454</v>
      </c>
      <c r="O101" s="24">
        <f>'[11]TS BYDem'!O12</f>
        <v>12.651058670869103</v>
      </c>
      <c r="P101" s="24">
        <f t="shared" ref="P101:AP101" ca="1" si="48">OFFSET(P$21,$BB101,$J$96)/OFFSET(O$21,$BB101,$J$96)*O101</f>
        <v>12.626831580706817</v>
      </c>
      <c r="Q101" s="24">
        <f t="shared" ca="1" si="48"/>
        <v>12.745049089022679</v>
      </c>
      <c r="R101" s="24">
        <f t="shared" ca="1" si="48"/>
        <v>13.261574188015592</v>
      </c>
      <c r="S101" s="24">
        <f t="shared" ca="1" si="48"/>
        <v>14.360006671953968</v>
      </c>
      <c r="T101" s="24">
        <f t="shared" ca="1" si="48"/>
        <v>14.319902155396329</v>
      </c>
      <c r="U101" s="24">
        <f t="shared" ca="1" si="48"/>
        <v>14.260942544546294</v>
      </c>
      <c r="V101" s="24">
        <f t="shared" ca="1" si="48"/>
        <v>14.162255981793418</v>
      </c>
      <c r="W101" s="24">
        <f t="shared" ca="1" si="48"/>
        <v>14.030002009821994</v>
      </c>
      <c r="X101" s="24">
        <f t="shared" ca="1" si="48"/>
        <v>13.873742727636968</v>
      </c>
      <c r="Y101" s="24">
        <f t="shared" ca="1" si="48"/>
        <v>13.697284429504897</v>
      </c>
      <c r="Z101" s="24">
        <f t="shared" ca="1" si="48"/>
        <v>13.505053345034325</v>
      </c>
      <c r="AA101" s="24">
        <f t="shared" ca="1" si="48"/>
        <v>13.312590968551506</v>
      </c>
      <c r="AB101" s="24">
        <f t="shared" ca="1" si="48"/>
        <v>13.12389252500062</v>
      </c>
      <c r="AC101" s="24">
        <f t="shared" ca="1" si="48"/>
        <v>12.912261498111301</v>
      </c>
      <c r="AD101" s="24">
        <f t="shared" ca="1" si="48"/>
        <v>12.672592025113076</v>
      </c>
      <c r="AE101" s="24">
        <f t="shared" ca="1" si="48"/>
        <v>12.427684941680953</v>
      </c>
      <c r="AF101" s="24">
        <f t="shared" ca="1" si="48"/>
        <v>12.185178256826745</v>
      </c>
      <c r="AG101" s="24">
        <f t="shared" ca="1" si="48"/>
        <v>11.980761225063569</v>
      </c>
      <c r="AH101" s="24">
        <f t="shared" ca="1" si="48"/>
        <v>11.78582570746604</v>
      </c>
      <c r="AI101" s="24">
        <f t="shared" ca="1" si="48"/>
        <v>11.566525940175291</v>
      </c>
      <c r="AJ101" s="24">
        <f t="shared" ca="1" si="48"/>
        <v>11.335684638566077</v>
      </c>
      <c r="AK101" s="24">
        <f t="shared" ca="1" si="48"/>
        <v>11.108563697614896</v>
      </c>
      <c r="AL101" s="24">
        <f t="shared" ca="1" si="48"/>
        <v>10.887892725070596</v>
      </c>
      <c r="AM101" s="24">
        <f t="shared" ca="1" si="48"/>
        <v>9.709742269091489</v>
      </c>
      <c r="AN101" s="24">
        <f t="shared" ca="1" si="48"/>
        <v>8.5501708418740563</v>
      </c>
      <c r="AO101" s="24">
        <f t="shared" ca="1" si="48"/>
        <v>8.5501708418740563</v>
      </c>
      <c r="AP101" s="24">
        <f t="shared" ca="1" si="48"/>
        <v>8.5501708418740563</v>
      </c>
      <c r="AQ101" s="186"/>
      <c r="AR101" s="186"/>
      <c r="AS101" s="186"/>
      <c r="AT101" s="186"/>
      <c r="AU101" s="186"/>
      <c r="AV101" s="186"/>
      <c r="BB101" s="313">
        <f t="shared" ref="BB101:BB110" si="49">MATCH(MID(D101,2,2),$B$34:$B$38,0)</f>
        <v>1</v>
      </c>
    </row>
    <row r="102" spans="1:54">
      <c r="A102" s="22" t="str">
        <f>'[11]TS BYDem'!A13</f>
        <v/>
      </c>
      <c r="B102" s="22" t="str">
        <f>'[11]TS BYDem'!B13</f>
        <v>COM_PROJ</v>
      </c>
      <c r="C102" s="22" t="str">
        <f>'[11]TS BYDem'!C13</f>
        <v>-</v>
      </c>
      <c r="D102" s="22" t="str">
        <f>'[11]TS BYDem'!D13</f>
        <v>RLEH</v>
      </c>
      <c r="E102" s="111" t="s">
        <v>137</v>
      </c>
      <c r="F102" s="111" t="s">
        <v>137</v>
      </c>
      <c r="G102" s="111" t="s">
        <v>137</v>
      </c>
      <c r="H102" s="111" t="s">
        <v>137</v>
      </c>
      <c r="I102" s="111">
        <v>0</v>
      </c>
      <c r="J102" s="186">
        <f>'[11]TS BYDem'!J13</f>
        <v>14.790068346157758</v>
      </c>
      <c r="K102" s="24">
        <f t="shared" si="45"/>
        <v>13.766817038571885</v>
      </c>
      <c r="L102" s="24">
        <f t="shared" si="45"/>
        <v>12.743565730986013</v>
      </c>
      <c r="M102" s="24">
        <f t="shared" si="45"/>
        <v>11.72031442340014</v>
      </c>
      <c r="N102" s="24">
        <f t="shared" si="45"/>
        <v>10.697063115814267</v>
      </c>
      <c r="O102" s="24">
        <f>'[11]TS BYDem'!O13</f>
        <v>9.673811808228395</v>
      </c>
      <c r="P102" s="24">
        <f ca="1">IF(OR($E$78=1,$E$78=2,$E$78=3), P89,P81)</f>
        <v>9.6552862194228819</v>
      </c>
      <c r="Q102" s="24">
        <f t="shared" ref="Q102:AN102" ca="1" si="50">IF(OR($E$78=1,$E$78=2,$E$78=3), Q89,Q81)</f>
        <v>9.7456829172517097</v>
      </c>
      <c r="R102" s="24">
        <f t="shared" ca="1" si="50"/>
        <v>10.140651174998371</v>
      </c>
      <c r="S102" s="24">
        <f t="shared" ca="1" si="50"/>
        <v>10.980583184651657</v>
      </c>
      <c r="T102" s="24">
        <f t="shared" ca="1" si="50"/>
        <v>10.949916696104582</v>
      </c>
      <c r="U102" s="24">
        <f t="shared" ca="1" si="50"/>
        <v>10.904832391740159</v>
      </c>
      <c r="V102" s="24">
        <f t="shared" ca="1" si="50"/>
        <v>10.829370309007864</v>
      </c>
      <c r="W102" s="24">
        <f t="shared" ca="1" si="50"/>
        <v>10.728240429760028</v>
      </c>
      <c r="X102" s="24">
        <f t="shared" ca="1" si="50"/>
        <v>10.608754548896355</v>
      </c>
      <c r="Y102" s="24">
        <f t="shared" ca="1" si="50"/>
        <v>10.473823203422432</v>
      </c>
      <c r="Z102" s="24">
        <f t="shared" ca="1" si="50"/>
        <v>10.326830972713552</v>
      </c>
      <c r="AA102" s="24">
        <f t="shared" ca="1" si="50"/>
        <v>10.179661881280408</v>
      </c>
      <c r="AB102" s="24">
        <f t="shared" ca="1" si="50"/>
        <v>10.035370934656298</v>
      </c>
      <c r="AC102" s="24">
        <f t="shared" ca="1" si="50"/>
        <v>9.8735442622669307</v>
      </c>
      <c r="AD102" s="24">
        <f t="shared" ca="1" si="50"/>
        <v>9.690277593580868</v>
      </c>
      <c r="AE102" s="24">
        <f t="shared" ca="1" si="50"/>
        <v>9.5030059116401429</v>
      </c>
      <c r="AF102" s="24">
        <f t="shared" ca="1" si="50"/>
        <v>9.3175697285862391</v>
      </c>
      <c r="AG102" s="24">
        <f t="shared" ca="1" si="50"/>
        <v>9.1612593400946363</v>
      </c>
      <c r="AH102" s="24">
        <f t="shared" ca="1" si="50"/>
        <v>9.0121991261601018</v>
      </c>
      <c r="AI102" s="24">
        <f t="shared" ca="1" si="50"/>
        <v>8.8445084424354299</v>
      </c>
      <c r="AJ102" s="24">
        <f t="shared" ca="1" si="50"/>
        <v>8.667992360467041</v>
      </c>
      <c r="AK102" s="24">
        <f t="shared" ca="1" si="50"/>
        <v>8.4943211051492007</v>
      </c>
      <c r="AL102" s="24">
        <f t="shared" ca="1" si="50"/>
        <v>8.3255819098399719</v>
      </c>
      <c r="AM102" s="24">
        <f t="shared" ca="1" si="50"/>
        <v>7.4246924199220992</v>
      </c>
      <c r="AN102" s="24">
        <f t="shared" ca="1" si="50"/>
        <v>6.5380096483900925</v>
      </c>
      <c r="AO102" s="24">
        <f t="shared" ref="AO102:AP102" ca="1" si="51">IF($E$78=1, AO89,AO81)</f>
        <v>6.5380096483900925</v>
      </c>
      <c r="AP102" s="24">
        <f t="shared" ca="1" si="51"/>
        <v>6.5380096483900925</v>
      </c>
      <c r="AQ102" s="186"/>
      <c r="AR102" s="186"/>
      <c r="AS102" s="186"/>
      <c r="AT102" s="186"/>
      <c r="AU102" s="186"/>
      <c r="AV102" s="186"/>
      <c r="BB102" s="313">
        <f t="shared" si="49"/>
        <v>1</v>
      </c>
    </row>
    <row r="103" spans="1:54">
      <c r="A103" s="22" t="str">
        <f>'[11]TS BYDem'!A14</f>
        <v/>
      </c>
      <c r="B103" s="22" t="str">
        <f>'[11]TS BYDem'!B14</f>
        <v>COM_PROJ</v>
      </c>
      <c r="C103" s="22" t="str">
        <f>'[11]TS BYDem'!C14</f>
        <v>-</v>
      </c>
      <c r="D103" s="22" t="str">
        <f>'[11]TS BYDem'!D14</f>
        <v>RLEWG</v>
      </c>
      <c r="E103" s="111" t="s">
        <v>137</v>
      </c>
      <c r="F103" s="111" t="s">
        <v>137</v>
      </c>
      <c r="G103" s="111" t="s">
        <v>137</v>
      </c>
      <c r="H103" s="111" t="s">
        <v>137</v>
      </c>
      <c r="I103" s="111">
        <v>0</v>
      </c>
      <c r="J103" s="186">
        <f>'[11]TS BYDem'!J14</f>
        <v>0</v>
      </c>
      <c r="K103" s="24">
        <f t="shared" si="45"/>
        <v>0</v>
      </c>
      <c r="L103" s="24">
        <f t="shared" si="45"/>
        <v>0</v>
      </c>
      <c r="M103" s="24">
        <f t="shared" si="45"/>
        <v>0</v>
      </c>
      <c r="N103" s="24">
        <f t="shared" si="45"/>
        <v>0</v>
      </c>
      <c r="O103" s="24">
        <f>'[11]TS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'[11]TS BYDem'!A15</f>
        <v/>
      </c>
      <c r="B104" s="22" t="str">
        <f>'[11]TS BYDem'!B15</f>
        <v>COM_PROJ</v>
      </c>
      <c r="C104" s="22" t="str">
        <f>'[11]TS BYDem'!C15</f>
        <v>-</v>
      </c>
      <c r="D104" s="22" t="str">
        <f>'[11]TS BYDem'!D15</f>
        <v>RLEW</v>
      </c>
      <c r="E104" s="111" t="s">
        <v>137</v>
      </c>
      <c r="F104" s="111" t="s">
        <v>137</v>
      </c>
      <c r="G104" s="111" t="s">
        <v>137</v>
      </c>
      <c r="H104" s="111" t="s">
        <v>137</v>
      </c>
      <c r="I104" s="111">
        <v>0</v>
      </c>
      <c r="J104" s="186">
        <f>'[11]TS BYDem'!J15</f>
        <v>5.8283293691780411</v>
      </c>
      <c r="K104" s="24">
        <f t="shared" si="45"/>
        <v>5.6872514332332225</v>
      </c>
      <c r="L104" s="24">
        <f t="shared" si="45"/>
        <v>5.5461734972884047</v>
      </c>
      <c r="M104" s="24">
        <f t="shared" si="45"/>
        <v>5.405095561343586</v>
      </c>
      <c r="N104" s="24">
        <f t="shared" si="45"/>
        <v>5.2640176253987683</v>
      </c>
      <c r="O104" s="24">
        <f>'[11]TS BYDem'!O15</f>
        <v>5.1229396894539496</v>
      </c>
      <c r="P104" s="24">
        <f t="shared" ref="P104:AP104" ca="1" si="53">OFFSET(P$21,$BB104,$J$96)/OFFSET(O$21,$BB104,$J$96)*O104</f>
        <v>5.1131291332798527</v>
      </c>
      <c r="Q104" s="24">
        <f t="shared" ca="1" si="53"/>
        <v>5.1610003179052324</v>
      </c>
      <c r="R104" s="24">
        <f t="shared" ca="1" si="53"/>
        <v>5.3701628077072137</v>
      </c>
      <c r="S104" s="24">
        <f t="shared" ca="1" si="53"/>
        <v>5.8149637935022485</v>
      </c>
      <c r="T104" s="24">
        <f t="shared" ca="1" si="53"/>
        <v>5.7987238071940208</v>
      </c>
      <c r="U104" s="24">
        <f t="shared" ca="1" si="53"/>
        <v>5.7748486092081075</v>
      </c>
      <c r="V104" s="24">
        <f t="shared" ca="1" si="53"/>
        <v>5.7348863165419104</v>
      </c>
      <c r="W104" s="24">
        <f t="shared" ca="1" si="53"/>
        <v>5.6813311841433505</v>
      </c>
      <c r="X104" s="24">
        <f t="shared" ca="1" si="53"/>
        <v>5.6180553034935725</v>
      </c>
      <c r="Y104" s="24">
        <f t="shared" ca="1" si="53"/>
        <v>5.5466000014076027</v>
      </c>
      <c r="Z104" s="24">
        <f t="shared" ca="1" si="53"/>
        <v>5.4687576422974766</v>
      </c>
      <c r="AA104" s="24">
        <f t="shared" ca="1" si="53"/>
        <v>5.3908216234344222</v>
      </c>
      <c r="AB104" s="24">
        <f t="shared" ca="1" si="53"/>
        <v>5.3144097775206127</v>
      </c>
      <c r="AC104" s="24">
        <f t="shared" ca="1" si="53"/>
        <v>5.2287115750715438</v>
      </c>
      <c r="AD104" s="24">
        <f t="shared" ca="1" si="53"/>
        <v>5.1316594399486286</v>
      </c>
      <c r="AE104" s="24">
        <f t="shared" ca="1" si="53"/>
        <v>5.0324863785801099</v>
      </c>
      <c r="AF104" s="24">
        <f t="shared" ca="1" si="53"/>
        <v>4.9342853384048553</v>
      </c>
      <c r="AG104" s="24">
        <f t="shared" ca="1" si="53"/>
        <v>4.8515083825417618</v>
      </c>
      <c r="AH104" s="24">
        <f t="shared" ca="1" si="53"/>
        <v>4.7725708860076459</v>
      </c>
      <c r="AI104" s="24">
        <f t="shared" ca="1" si="53"/>
        <v>4.6837672917022362</v>
      </c>
      <c r="AJ104" s="24">
        <f t="shared" ca="1" si="53"/>
        <v>4.5902900502519115</v>
      </c>
      <c r="AK104" s="24">
        <f t="shared" ca="1" si="53"/>
        <v>4.4983193375253849</v>
      </c>
      <c r="AL104" s="24">
        <f t="shared" ca="1" si="53"/>
        <v>4.4089604851978166</v>
      </c>
      <c r="AM104" s="24">
        <f t="shared" ca="1" si="53"/>
        <v>3.9318783778338324</v>
      </c>
      <c r="AN104" s="24">
        <f t="shared" ca="1" si="53"/>
        <v>3.4623196917352841</v>
      </c>
      <c r="AO104" s="24">
        <f t="shared" ca="1" si="53"/>
        <v>3.4623196917352841</v>
      </c>
      <c r="AP104" s="24">
        <f t="shared" ca="1" si="53"/>
        <v>3.4623196917352841</v>
      </c>
      <c r="AQ104" s="186"/>
      <c r="AR104" s="186"/>
      <c r="AS104" s="186"/>
      <c r="AT104" s="186"/>
      <c r="AU104" s="186"/>
      <c r="AV104" s="186"/>
      <c r="BB104" s="313">
        <f t="shared" si="49"/>
        <v>1</v>
      </c>
    </row>
    <row r="105" spans="1:54">
      <c r="A105" s="22" t="str">
        <f>'[11]TS BYDem'!A16</f>
        <v/>
      </c>
      <c r="B105" s="22" t="str">
        <f>'[11]TS BYDem'!B16</f>
        <v>COM_PROJ</v>
      </c>
      <c r="C105" s="22" t="str">
        <f>'[11]TS BYDem'!C16</f>
        <v>-</v>
      </c>
      <c r="D105" s="22" t="str">
        <f>'[11]TS BYDem'!D16</f>
        <v>RLER</v>
      </c>
      <c r="E105" s="111" t="s">
        <v>137</v>
      </c>
      <c r="F105" s="111" t="s">
        <v>137</v>
      </c>
      <c r="G105" s="111" t="s">
        <v>137</v>
      </c>
      <c r="H105" s="111" t="s">
        <v>137</v>
      </c>
      <c r="I105" s="111">
        <v>0</v>
      </c>
      <c r="J105" s="186">
        <f>'[11]TS BYDem'!J16</f>
        <v>1.5428416184807789</v>
      </c>
      <c r="K105" s="24">
        <f t="shared" si="45"/>
        <v>2.1642644802503535</v>
      </c>
      <c r="L105" s="24">
        <f t="shared" si="45"/>
        <v>2.7856873420199277</v>
      </c>
      <c r="M105" s="24">
        <f t="shared" si="45"/>
        <v>3.407110203789502</v>
      </c>
      <c r="N105" s="24">
        <f t="shared" si="45"/>
        <v>4.0285330655590768</v>
      </c>
      <c r="O105" s="24">
        <f>'[11]TS BYDem'!O16</f>
        <v>4.6499559273286506</v>
      </c>
      <c r="P105" s="24">
        <f t="shared" ref="P105:AP105" ca="1" si="54">OFFSET(P$21,$BB105,$J$96)/OFFSET(O$21,$BB105,$J$96)*O105</f>
        <v>4.6410511467539273</v>
      </c>
      <c r="Q105" s="24">
        <f t="shared" ca="1" si="54"/>
        <v>4.6845025461829053</v>
      </c>
      <c r="R105" s="24">
        <f t="shared" ca="1" si="54"/>
        <v>4.8743537679788052</v>
      </c>
      <c r="S105" s="24">
        <f t="shared" ca="1" si="54"/>
        <v>5.2780877773088477</v>
      </c>
      <c r="T105" s="24">
        <f t="shared" ca="1" si="54"/>
        <v>5.263347174223254</v>
      </c>
      <c r="U105" s="24">
        <f t="shared" ca="1" si="54"/>
        <v>5.2416762928308209</v>
      </c>
      <c r="V105" s="24">
        <f t="shared" ca="1" si="54"/>
        <v>5.2054035840118278</v>
      </c>
      <c r="W105" s="24">
        <f t="shared" ca="1" si="54"/>
        <v>5.1567930165581055</v>
      </c>
      <c r="X105" s="24">
        <f t="shared" ca="1" si="54"/>
        <v>5.0993591847895852</v>
      </c>
      <c r="Y105" s="24">
        <f t="shared" ca="1" si="54"/>
        <v>5.0345011100092565</v>
      </c>
      <c r="Z105" s="24">
        <f t="shared" ca="1" si="54"/>
        <v>4.9638456736615453</v>
      </c>
      <c r="AA105" s="24">
        <f t="shared" ca="1" si="54"/>
        <v>4.8931052248503502</v>
      </c>
      <c r="AB105" s="24">
        <f t="shared" ca="1" si="54"/>
        <v>4.8237482272349999</v>
      </c>
      <c r="AC105" s="24">
        <f t="shared" ca="1" si="54"/>
        <v>4.7459622510971595</v>
      </c>
      <c r="AD105" s="24">
        <f t="shared" ca="1" si="54"/>
        <v>4.6578706126373666</v>
      </c>
      <c r="AE105" s="24">
        <f t="shared" ca="1" si="54"/>
        <v>4.567853865906736</v>
      </c>
      <c r="AF105" s="24">
        <f t="shared" ca="1" si="54"/>
        <v>4.4787193969273762</v>
      </c>
      <c r="AG105" s="24">
        <f t="shared" ca="1" si="54"/>
        <v>4.4035849585200326</v>
      </c>
      <c r="AH105" s="24">
        <f t="shared" ca="1" si="54"/>
        <v>4.3319354950971238</v>
      </c>
      <c r="AI105" s="24">
        <f t="shared" ca="1" si="54"/>
        <v>4.2513308374708414</v>
      </c>
      <c r="AJ105" s="24">
        <f t="shared" ca="1" si="54"/>
        <v>4.1664840347948173</v>
      </c>
      <c r="AK105" s="24">
        <f t="shared" ca="1" si="54"/>
        <v>4.0830046681210828</v>
      </c>
      <c r="AL105" s="24">
        <f t="shared" ca="1" si="54"/>
        <v>4.0018960175751399</v>
      </c>
      <c r="AM105" s="24">
        <f t="shared" ca="1" si="54"/>
        <v>3.5688612938741353</v>
      </c>
      <c r="AN105" s="24">
        <f t="shared" ca="1" si="54"/>
        <v>3.1426553792998555</v>
      </c>
      <c r="AO105" s="24">
        <f t="shared" ca="1" si="54"/>
        <v>3.1426553792998555</v>
      </c>
      <c r="AP105" s="24">
        <f t="shared" ca="1" si="54"/>
        <v>3.1426553792998555</v>
      </c>
      <c r="AQ105" s="186"/>
      <c r="AR105" s="186"/>
      <c r="AS105" s="186"/>
      <c r="AT105" s="186"/>
      <c r="AU105" s="186"/>
      <c r="AV105" s="186"/>
      <c r="BB105" s="313">
        <f t="shared" si="49"/>
        <v>1</v>
      </c>
    </row>
    <row r="106" spans="1:54">
      <c r="A106" s="22" t="str">
        <f>'[11]TS BYDem'!A17</f>
        <v/>
      </c>
      <c r="B106" s="22" t="str">
        <f>'[11]TS BYDem'!B17</f>
        <v>COM_PROJ</v>
      </c>
      <c r="C106" s="22" t="str">
        <f>'[11]TS BYDem'!C17</f>
        <v>-</v>
      </c>
      <c r="D106" s="22" t="str">
        <f>'[11]TS BYDem'!D17</f>
        <v>RLEO</v>
      </c>
      <c r="E106" s="111" t="s">
        <v>137</v>
      </c>
      <c r="F106" s="111" t="s">
        <v>137</v>
      </c>
      <c r="G106" s="111" t="s">
        <v>137</v>
      </c>
      <c r="H106" s="111" t="s">
        <v>137</v>
      </c>
      <c r="I106" s="111">
        <v>0</v>
      </c>
      <c r="J106" s="186">
        <f>'[11]TS BYDem'!J17</f>
        <v>2.1367353578815207</v>
      </c>
      <c r="K106" s="24">
        <f t="shared" si="45"/>
        <v>2.9741097576269331</v>
      </c>
      <c r="L106" s="24">
        <f t="shared" si="45"/>
        <v>3.8114841573723459</v>
      </c>
      <c r="M106" s="360">
        <f>($O106-$J106)*(M$97-$J$97)/($O$97-$J$97)+$J106-0.52</f>
        <v>4.1288585571177592</v>
      </c>
      <c r="N106" s="24">
        <f t="shared" si="45"/>
        <v>5.4862329568631711</v>
      </c>
      <c r="O106" s="24">
        <f>'[11]TS BYDem'!O17</f>
        <v>6.3236073566085835</v>
      </c>
      <c r="P106" s="24">
        <f t="shared" ref="P106:AP106" ca="1" si="55">OFFSET(P$21,$BB106,$J$96)/OFFSET(O$21,$BB106,$J$96)*O106</f>
        <v>6.3114974921644151</v>
      </c>
      <c r="Q106" s="24">
        <f t="shared" ca="1" si="55"/>
        <v>6.3705882864382168</v>
      </c>
      <c r="R106" s="24">
        <f t="shared" ca="1" si="55"/>
        <v>6.6287723642170748</v>
      </c>
      <c r="S106" s="24">
        <f t="shared" ca="1" si="55"/>
        <v>7.1778217297191773</v>
      </c>
      <c r="T106" s="24">
        <f t="shared" ca="1" si="55"/>
        <v>7.1577755642135914</v>
      </c>
      <c r="U106" s="24">
        <f t="shared" ca="1" si="55"/>
        <v>7.1283047160724333</v>
      </c>
      <c r="V106" s="24">
        <f t="shared" ca="1" si="55"/>
        <v>7.078976427392571</v>
      </c>
      <c r="W106" s="24">
        <f t="shared" ca="1" si="55"/>
        <v>7.0128695337438236</v>
      </c>
      <c r="X106" s="24">
        <f t="shared" ca="1" si="55"/>
        <v>6.934763631931915</v>
      </c>
      <c r="Y106" s="24">
        <f t="shared" ca="1" si="55"/>
        <v>6.8465612908288733</v>
      </c>
      <c r="Z106" s="24">
        <f t="shared" ca="1" si="55"/>
        <v>6.7504749527956749</v>
      </c>
      <c r="AA106" s="24">
        <f t="shared" ca="1" si="55"/>
        <v>6.6542730038947839</v>
      </c>
      <c r="AB106" s="24">
        <f t="shared" ca="1" si="55"/>
        <v>6.5599524496342454</v>
      </c>
      <c r="AC106" s="24">
        <f t="shared" ca="1" si="55"/>
        <v>6.4541690876769184</v>
      </c>
      <c r="AD106" s="24">
        <f t="shared" ca="1" si="55"/>
        <v>6.3343707623323438</v>
      </c>
      <c r="AE106" s="24">
        <f t="shared" ca="1" si="55"/>
        <v>6.2119544274810146</v>
      </c>
      <c r="AF106" s="24">
        <f t="shared" ca="1" si="55"/>
        <v>6.0907379272444002</v>
      </c>
      <c r="AG106" s="24">
        <f t="shared" ca="1" si="55"/>
        <v>5.9885604668829027</v>
      </c>
      <c r="AH106" s="24">
        <f t="shared" ca="1" si="55"/>
        <v>5.8911223231501175</v>
      </c>
      <c r="AI106" s="24">
        <f t="shared" ca="1" si="55"/>
        <v>5.7815057560452985</v>
      </c>
      <c r="AJ106" s="24">
        <f t="shared" ca="1" si="55"/>
        <v>5.6661201751985022</v>
      </c>
      <c r="AK106" s="24">
        <f t="shared" ca="1" si="55"/>
        <v>5.5525942094747114</v>
      </c>
      <c r="AL106" s="24">
        <f t="shared" ca="1" si="55"/>
        <v>5.4422922480598697</v>
      </c>
      <c r="AM106" s="24">
        <f t="shared" ca="1" si="55"/>
        <v>4.8533960074807068</v>
      </c>
      <c r="AN106" s="24">
        <f t="shared" ca="1" si="55"/>
        <v>4.2737864587122854</v>
      </c>
      <c r="AO106" s="24">
        <f t="shared" ca="1" si="55"/>
        <v>4.2737864587122854</v>
      </c>
      <c r="AP106" s="24">
        <f t="shared" ca="1" si="55"/>
        <v>4.2737864587122854</v>
      </c>
      <c r="AQ106" s="186"/>
      <c r="AR106" s="186"/>
      <c r="AS106" s="186"/>
      <c r="AT106" s="186"/>
      <c r="AU106" s="186"/>
      <c r="AV106" s="186"/>
      <c r="BB106" s="313">
        <f t="shared" si="49"/>
        <v>1</v>
      </c>
    </row>
    <row r="107" spans="1:54">
      <c r="A107" s="22" t="str">
        <f>'[11]TS BYDem'!A18</f>
        <v>*</v>
      </c>
      <c r="B107" s="22" t="str">
        <f>'[11]TS BYDem'!B18</f>
        <v>COM_PROJ</v>
      </c>
      <c r="C107" s="22" t="str">
        <f>'[11]TS BYDem'!C18</f>
        <v>-</v>
      </c>
      <c r="D107" s="22">
        <f>'[11]TS BYDem'!D18</f>
        <v>0</v>
      </c>
      <c r="E107" s="111" t="s">
        <v>137</v>
      </c>
      <c r="F107" s="111" t="s">
        <v>137</v>
      </c>
      <c r="G107" s="111" t="s">
        <v>137</v>
      </c>
      <c r="H107" s="111" t="s">
        <v>137</v>
      </c>
      <c r="I107" s="111">
        <v>0</v>
      </c>
      <c r="J107" s="186">
        <f>'[11]TS BYDem'!J18</f>
        <v>0</v>
      </c>
      <c r="K107" s="24">
        <f t="shared" si="45"/>
        <v>0</v>
      </c>
      <c r="L107" s="24">
        <f t="shared" si="45"/>
        <v>0</v>
      </c>
      <c r="M107" s="24">
        <f t="shared" si="45"/>
        <v>0</v>
      </c>
      <c r="N107" s="24">
        <f t="shared" si="45"/>
        <v>0</v>
      </c>
      <c r="O107" s="24">
        <f>'[11]TS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'[11]TS BYDem'!A19</f>
        <v>*</v>
      </c>
      <c r="B108" s="22" t="str">
        <f>'[11]TS BYDem'!B19</f>
        <v>COM_PROJ</v>
      </c>
      <c r="C108" s="22" t="str">
        <f>'[11]TS BYDem'!C19</f>
        <v>-</v>
      </c>
      <c r="D108" s="22">
        <f>'[11]TS BYDem'!D19</f>
        <v>0</v>
      </c>
      <c r="E108" s="111" t="s">
        <v>137</v>
      </c>
      <c r="F108" s="111" t="s">
        <v>137</v>
      </c>
      <c r="G108" s="111" t="s">
        <v>137</v>
      </c>
      <c r="H108" s="111" t="s">
        <v>137</v>
      </c>
      <c r="I108" s="111">
        <v>0</v>
      </c>
      <c r="J108" s="186">
        <f>'[11]TS BYDem'!J19</f>
        <v>0</v>
      </c>
      <c r="K108" s="24">
        <f t="shared" si="45"/>
        <v>0</v>
      </c>
      <c r="L108" s="24">
        <f t="shared" si="45"/>
        <v>0</v>
      </c>
      <c r="M108" s="24">
        <f t="shared" si="45"/>
        <v>0</v>
      </c>
      <c r="N108" s="24">
        <f t="shared" si="45"/>
        <v>0</v>
      </c>
      <c r="O108" s="24">
        <f>'[11]TS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'[11]TS BYDem'!A20</f>
        <v>*</v>
      </c>
      <c r="B109" s="22" t="str">
        <f>'[11]TS BYDem'!B20</f>
        <v>COM_PROJ</v>
      </c>
      <c r="C109" s="22" t="str">
        <f>'[11]TS BYDem'!C20</f>
        <v>-</v>
      </c>
      <c r="D109" s="22">
        <f>'[11]TS BYDem'!D20</f>
        <v>0</v>
      </c>
      <c r="E109" s="111" t="s">
        <v>137</v>
      </c>
      <c r="F109" s="111" t="s">
        <v>137</v>
      </c>
      <c r="G109" s="111" t="s">
        <v>137</v>
      </c>
      <c r="H109" s="111" t="s">
        <v>137</v>
      </c>
      <c r="I109" s="111">
        <v>0</v>
      </c>
      <c r="J109" s="186">
        <f>'[11]TS BYDem'!J20</f>
        <v>0</v>
      </c>
      <c r="K109" s="24">
        <f t="shared" si="45"/>
        <v>0</v>
      </c>
      <c r="L109" s="24">
        <f t="shared" si="45"/>
        <v>0</v>
      </c>
      <c r="M109" s="24">
        <f t="shared" si="45"/>
        <v>0</v>
      </c>
      <c r="N109" s="24">
        <f t="shared" si="45"/>
        <v>0</v>
      </c>
      <c r="O109" s="24">
        <f>'[11]TS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'[11]TS BYDem'!A21</f>
        <v/>
      </c>
      <c r="B110" s="22" t="str">
        <f>'[11]TS BYDem'!B21</f>
        <v>COM_PROJ</v>
      </c>
      <c r="C110" s="22" t="str">
        <f>'[11]TS BYDem'!C21</f>
        <v>-</v>
      </c>
      <c r="D110" s="22" t="str">
        <f>'[11]TS BYDem'!D21</f>
        <v>RMEL</v>
      </c>
      <c r="E110" s="111" t="s">
        <v>137</v>
      </c>
      <c r="F110" s="111" t="s">
        <v>137</v>
      </c>
      <c r="G110" s="111" t="s">
        <v>137</v>
      </c>
      <c r="H110" s="111" t="s">
        <v>137</v>
      </c>
      <c r="I110" s="111">
        <v>0</v>
      </c>
      <c r="J110" s="186">
        <f>'[11]TS BYDem'!J21</f>
        <v>17.255151562670893</v>
      </c>
      <c r="K110" s="24">
        <f t="shared" si="45"/>
        <v>17.315139453434956</v>
      </c>
      <c r="L110" s="24">
        <f t="shared" si="45"/>
        <v>17.375127344199019</v>
      </c>
      <c r="M110" s="24">
        <f t="shared" si="45"/>
        <v>17.435115234963078</v>
      </c>
      <c r="N110" s="24">
        <f t="shared" si="45"/>
        <v>17.495103125727141</v>
      </c>
      <c r="O110" s="24">
        <f>'[11]TS BYDem'!O21</f>
        <v>17.555091016491204</v>
      </c>
      <c r="P110" s="24">
        <f t="shared" ref="P110:AP110" ca="1" si="59">OFFSET(P$33,$BB110,$J$96)/OFFSET(O$33,$BB110,$J$96)*O110</f>
        <v>18.02875217874865</v>
      </c>
      <c r="Q110" s="24">
        <f t="shared" ca="1" si="59"/>
        <v>18.51596600426906</v>
      </c>
      <c r="R110" s="24">
        <f t="shared" ca="1" si="59"/>
        <v>19.457951135767782</v>
      </c>
      <c r="S110" s="24">
        <f t="shared" ca="1" si="59"/>
        <v>18.600046713120246</v>
      </c>
      <c r="T110" s="24">
        <f t="shared" ca="1" si="59"/>
        <v>18.972566020866775</v>
      </c>
      <c r="U110" s="24">
        <f t="shared" ca="1" si="59"/>
        <v>19.303782602950488</v>
      </c>
      <c r="V110" s="24">
        <f t="shared" ca="1" si="59"/>
        <v>19.640396744650598</v>
      </c>
      <c r="W110" s="24">
        <f t="shared" ca="1" si="59"/>
        <v>19.986678056132629</v>
      </c>
      <c r="X110" s="24">
        <f t="shared" ca="1" si="59"/>
        <v>20.350278657673837</v>
      </c>
      <c r="Y110" s="24">
        <f t="shared" ca="1" si="59"/>
        <v>20.709013633636687</v>
      </c>
      <c r="Z110" s="24">
        <f t="shared" ca="1" si="59"/>
        <v>21.076154187824912</v>
      </c>
      <c r="AA110" s="24">
        <f t="shared" ca="1" si="59"/>
        <v>21.438385530048933</v>
      </c>
      <c r="AB110" s="24">
        <f t="shared" ca="1" si="59"/>
        <v>21.804978716706668</v>
      </c>
      <c r="AC110" s="24">
        <f t="shared" ca="1" si="59"/>
        <v>22.133384924861598</v>
      </c>
      <c r="AD110" s="24">
        <f t="shared" ca="1" si="59"/>
        <v>22.498364951282291</v>
      </c>
      <c r="AE110" s="24">
        <f t="shared" ca="1" si="59"/>
        <v>22.857809918357255</v>
      </c>
      <c r="AF110" s="24">
        <f t="shared" ca="1" si="59"/>
        <v>23.222989260074314</v>
      </c>
      <c r="AG110" s="24">
        <f t="shared" ca="1" si="59"/>
        <v>23.605518005685752</v>
      </c>
      <c r="AH110" s="24">
        <f t="shared" ca="1" si="59"/>
        <v>23.909810189250425</v>
      </c>
      <c r="AI110" s="24">
        <f t="shared" ca="1" si="59"/>
        <v>24.227211956234978</v>
      </c>
      <c r="AJ110" s="24">
        <f t="shared" ca="1" si="59"/>
        <v>24.547192007267906</v>
      </c>
      <c r="AK110" s="24">
        <f t="shared" ca="1" si="59"/>
        <v>24.879975733889982</v>
      </c>
      <c r="AL110" s="24">
        <f t="shared" ca="1" si="59"/>
        <v>25.194306030967709</v>
      </c>
      <c r="AM110" s="24">
        <f t="shared" ca="1" si="59"/>
        <v>26.638290372257512</v>
      </c>
      <c r="AN110" s="24">
        <f t="shared" ca="1" si="59"/>
        <v>27.9208819269709</v>
      </c>
      <c r="AO110" s="24">
        <f t="shared" ca="1" si="59"/>
        <v>27.9208819269709</v>
      </c>
      <c r="AP110" s="24">
        <f t="shared" ca="1" si="59"/>
        <v>27.9208819269709</v>
      </c>
      <c r="AQ110" s="186"/>
      <c r="AR110" s="186"/>
      <c r="AS110" s="186"/>
      <c r="AT110" s="186"/>
      <c r="AU110" s="186"/>
      <c r="AV110" s="186"/>
      <c r="BB110" s="313">
        <f t="shared" si="49"/>
        <v>2</v>
      </c>
    </row>
    <row r="111" spans="1:54" s="315" customFormat="1">
      <c r="A111" s="319" t="str">
        <f>'[11]TS BYDem'!A22</f>
        <v/>
      </c>
      <c r="B111" s="319" t="str">
        <f>'[11]TS BYDem'!B22</f>
        <v>COM_PROJ</v>
      </c>
      <c r="C111" s="319" t="str">
        <f>'[11]TS BYDem'!C22</f>
        <v>-</v>
      </c>
      <c r="D111" s="319" t="str">
        <f>'[11]TS BYDem'!D22</f>
        <v>RMNL</v>
      </c>
      <c r="E111" s="318" t="s">
        <v>137</v>
      </c>
      <c r="F111" s="318" t="s">
        <v>137</v>
      </c>
      <c r="G111" s="318" t="s">
        <v>137</v>
      </c>
      <c r="H111" s="318" t="s">
        <v>137</v>
      </c>
      <c r="I111" s="318">
        <v>0</v>
      </c>
      <c r="J111" s="316">
        <f>'[11]TS BYDem'!J22</f>
        <v>3.3422499241462768E-2</v>
      </c>
      <c r="K111" s="317">
        <f t="shared" si="45"/>
        <v>4.0888581808950081E-2</v>
      </c>
      <c r="L111" s="317">
        <f t="shared" si="45"/>
        <v>4.8354664376437387E-2</v>
      </c>
      <c r="M111" s="317">
        <f t="shared" si="45"/>
        <v>5.58207469439247E-2</v>
      </c>
      <c r="N111" s="317">
        <f t="shared" si="45"/>
        <v>6.3286829511412013E-2</v>
      </c>
      <c r="O111" s="317">
        <f>'[11]TS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7.4964434449275322E-2</v>
      </c>
      <c r="T111" s="24">
        <f t="shared" ca="1" si="60"/>
        <v>7.6465812357480026E-2</v>
      </c>
      <c r="U111" s="24">
        <f t="shared" ca="1" si="60"/>
        <v>7.7800726411142759E-2</v>
      </c>
      <c r="V111" s="24">
        <f t="shared" ca="1" si="60"/>
        <v>7.9157394442647064E-2</v>
      </c>
      <c r="W111" s="24">
        <f t="shared" ca="1" si="60"/>
        <v>8.0553024414763891E-2</v>
      </c>
      <c r="X111" s="24">
        <f t="shared" ca="1" si="60"/>
        <v>8.2018456941915882E-2</v>
      </c>
      <c r="Y111" s="24">
        <f t="shared" ca="1" si="60"/>
        <v>8.3464279364031627E-2</v>
      </c>
      <c r="Z111" s="24">
        <f t="shared" ca="1" si="60"/>
        <v>8.4943979089124239E-2</v>
      </c>
      <c r="AA111" s="24">
        <f t="shared" ca="1" si="60"/>
        <v>8.6403893041408622E-2</v>
      </c>
      <c r="AB111" s="24">
        <f t="shared" ca="1" si="60"/>
        <v>8.7881386691538513E-2</v>
      </c>
      <c r="AC111" s="24">
        <f t="shared" ca="1" si="60"/>
        <v>8.9204973994499392E-2</v>
      </c>
      <c r="AD111" s="24">
        <f t="shared" ca="1" si="60"/>
        <v>9.0675966067148811E-2</v>
      </c>
      <c r="AE111" s="24">
        <f t="shared" ca="1" si="60"/>
        <v>9.2124649991872823E-2</v>
      </c>
      <c r="AF111" s="24">
        <f t="shared" ca="1" si="60"/>
        <v>9.3596445372099893E-2</v>
      </c>
      <c r="AG111" s="24">
        <f t="shared" ca="1" si="60"/>
        <v>9.5138164676230694E-2</v>
      </c>
      <c r="AH111" s="24">
        <f t="shared" ca="1" si="60"/>
        <v>9.6364564362214827E-2</v>
      </c>
      <c r="AI111" s="24">
        <f t="shared" ca="1" si="60"/>
        <v>9.7643800071790424E-2</v>
      </c>
      <c r="AJ111" s="24">
        <f t="shared" ca="1" si="60"/>
        <v>9.8933427131910306E-2</v>
      </c>
      <c r="AK111" s="24">
        <f t="shared" ca="1" si="60"/>
        <v>0.10027465730433502</v>
      </c>
      <c r="AL111" s="24">
        <f t="shared" ca="1" si="60"/>
        <v>0.10154151395873702</v>
      </c>
      <c r="AM111" s="24">
        <f t="shared" ca="1" si="60"/>
        <v>0.10736125576734458</v>
      </c>
      <c r="AN111" s="24">
        <f t="shared" ca="1" si="60"/>
        <v>0.11253053044775083</v>
      </c>
      <c r="AO111" s="24">
        <f t="shared" ca="1" si="60"/>
        <v>0.11253053044775083</v>
      </c>
      <c r="AP111" s="24">
        <f t="shared" ca="1" si="60"/>
        <v>0.11253053044775083</v>
      </c>
      <c r="AQ111" s="316"/>
      <c r="AR111" s="316"/>
      <c r="AS111" s="316"/>
      <c r="AT111" s="316"/>
      <c r="AU111" s="316"/>
      <c r="AV111" s="316"/>
      <c r="BB111" s="320">
        <v>2</v>
      </c>
    </row>
    <row r="112" spans="1:54">
      <c r="A112" s="22" t="str">
        <f>'[11]TS BYDem'!A23</f>
        <v/>
      </c>
      <c r="B112" s="22" t="str">
        <f>'[11]TS BYDem'!B23</f>
        <v>COM_PROJ</v>
      </c>
      <c r="C112" s="22" t="str">
        <f>'[11]TS BYDem'!C23</f>
        <v>-</v>
      </c>
      <c r="D112" s="22" t="str">
        <f>'[11]TS BYDem'!D23</f>
        <v>RMEK</v>
      </c>
      <c r="E112" s="111" t="s">
        <v>137</v>
      </c>
      <c r="F112" s="111" t="s">
        <v>137</v>
      </c>
      <c r="G112" s="111" t="s">
        <v>137</v>
      </c>
      <c r="H112" s="111" t="s">
        <v>137</v>
      </c>
      <c r="I112" s="111">
        <v>0</v>
      </c>
      <c r="J112" s="186">
        <f>'[11]TS BYDem'!J23</f>
        <v>9.253140976110279</v>
      </c>
      <c r="K112" s="24">
        <f t="shared" si="45"/>
        <v>9.4719495219741479</v>
      </c>
      <c r="L112" s="24">
        <f t="shared" si="45"/>
        <v>9.690758067838015</v>
      </c>
      <c r="M112" s="24">
        <f t="shared" si="45"/>
        <v>9.9095666137018839</v>
      </c>
      <c r="N112" s="24">
        <f t="shared" si="45"/>
        <v>10.128375159565751</v>
      </c>
      <c r="O112" s="24">
        <f>'[11]TS BYDem'!O23</f>
        <v>10.34718370542962</v>
      </c>
      <c r="P112" s="24">
        <f t="shared" ref="P112:AP112" ca="1" si="61">OFFSET(P$33,$BB112,$J$96)/OFFSET(O$33,$BB112,$J$96)*O112</f>
        <v>10.626365343132385</v>
      </c>
      <c r="Q112" s="24">
        <f t="shared" ca="1" si="61"/>
        <v>10.913535085046513</v>
      </c>
      <c r="R112" s="24">
        <f t="shared" ca="1" si="61"/>
        <v>11.468752554112573</v>
      </c>
      <c r="S112" s="24">
        <f t="shared" ca="1" si="61"/>
        <v>10.963093275303043</v>
      </c>
      <c r="T112" s="24">
        <f t="shared" ca="1" si="61"/>
        <v>11.182660676431974</v>
      </c>
      <c r="U112" s="24">
        <f t="shared" ca="1" si="61"/>
        <v>11.377883749777775</v>
      </c>
      <c r="V112" s="24">
        <f t="shared" ca="1" si="61"/>
        <v>11.576288210269869</v>
      </c>
      <c r="W112" s="24">
        <f t="shared" ca="1" si="61"/>
        <v>11.780390617958655</v>
      </c>
      <c r="X112" s="24">
        <f t="shared" ca="1" si="61"/>
        <v>11.994701225406793</v>
      </c>
      <c r="Y112" s="24">
        <f t="shared" ca="1" si="61"/>
        <v>12.206143974086565</v>
      </c>
      <c r="Z112" s="24">
        <f t="shared" ca="1" si="61"/>
        <v>12.422541072588086</v>
      </c>
      <c r="AA112" s="24">
        <f t="shared" ca="1" si="61"/>
        <v>12.636044621976428</v>
      </c>
      <c r="AB112" s="24">
        <f t="shared" ca="1" si="61"/>
        <v>12.852119095412258</v>
      </c>
      <c r="AC112" s="24">
        <f t="shared" ca="1" si="61"/>
        <v>13.045685700255859</v>
      </c>
      <c r="AD112" s="24">
        <f t="shared" ca="1" si="61"/>
        <v>13.260809357469586</v>
      </c>
      <c r="AE112" s="24">
        <f t="shared" ca="1" si="61"/>
        <v>13.472670583527766</v>
      </c>
      <c r="AF112" s="24">
        <f t="shared" ca="1" si="61"/>
        <v>13.687911719596196</v>
      </c>
      <c r="AG112" s="24">
        <f t="shared" ca="1" si="61"/>
        <v>13.913378804883926</v>
      </c>
      <c r="AH112" s="24">
        <f t="shared" ca="1" si="61"/>
        <v>14.092732310970122</v>
      </c>
      <c r="AI112" s="24">
        <f t="shared" ca="1" si="61"/>
        <v>14.279812764630657</v>
      </c>
      <c r="AJ112" s="24">
        <f t="shared" ca="1" si="61"/>
        <v>14.468412890201082</v>
      </c>
      <c r="AK112" s="24">
        <f t="shared" ca="1" si="61"/>
        <v>14.664559657557707</v>
      </c>
      <c r="AL112" s="24">
        <f t="shared" ca="1" si="61"/>
        <v>14.849829749577747</v>
      </c>
      <c r="AM112" s="24">
        <f t="shared" ca="1" si="61"/>
        <v>15.700931645492366</v>
      </c>
      <c r="AN112" s="24">
        <f t="shared" ca="1" si="61"/>
        <v>16.456906674228193</v>
      </c>
      <c r="AO112" s="24">
        <f t="shared" ca="1" si="61"/>
        <v>16.456906674228193</v>
      </c>
      <c r="AP112" s="24">
        <f t="shared" ca="1" si="61"/>
        <v>16.456906674228193</v>
      </c>
      <c r="AQ112" s="186"/>
      <c r="AR112" s="186"/>
      <c r="AS112" s="186"/>
      <c r="AT112" s="186"/>
      <c r="AU112" s="186"/>
      <c r="AV112" s="186"/>
      <c r="BB112" s="313">
        <f t="shared" ref="BB112:BB128" si="62">MATCH(MID(D112,2,2),$B$34:$B$38,0)</f>
        <v>2</v>
      </c>
    </row>
    <row r="113" spans="1:54">
      <c r="A113" s="22" t="str">
        <f>'[11]TS BYDem'!A24</f>
        <v/>
      </c>
      <c r="B113" s="22" t="str">
        <f>'[11]TS BYDem'!B24</f>
        <v>COM_PROJ</v>
      </c>
      <c r="C113" s="22" t="str">
        <f>'[11]TS BYDem'!C24</f>
        <v>-</v>
      </c>
      <c r="D113" s="22" t="str">
        <f>'[11]TS BYDem'!D24</f>
        <v>RMEH</v>
      </c>
      <c r="E113" s="111" t="s">
        <v>137</v>
      </c>
      <c r="F113" s="111" t="s">
        <v>137</v>
      </c>
      <c r="G113" s="111" t="s">
        <v>137</v>
      </c>
      <c r="H113" s="111" t="s">
        <v>137</v>
      </c>
      <c r="I113" s="111">
        <v>0</v>
      </c>
      <c r="J113" s="186">
        <f>'[11]TS BYDem'!J24</f>
        <v>13.489057936190237</v>
      </c>
      <c r="K113" s="24">
        <f t="shared" si="45"/>
        <v>12.842186247672119</v>
      </c>
      <c r="L113" s="24">
        <f t="shared" si="45"/>
        <v>12.195314559154001</v>
      </c>
      <c r="M113" s="24">
        <f t="shared" si="45"/>
        <v>11.548442870635881</v>
      </c>
      <c r="N113" s="24">
        <f t="shared" si="45"/>
        <v>10.901571182117763</v>
      </c>
      <c r="O113" s="24">
        <f>'[11]TS BYDem'!O24</f>
        <v>10.254699493599645</v>
      </c>
      <c r="P113" s="24">
        <f ca="1">IF(OR($E$78=1,$E$78=2,$E$78=3), P90,P82)</f>
        <v>10.531385776580256</v>
      </c>
      <c r="Q113" s="24">
        <f t="shared" ref="Q113:AN113" ca="1" si="63">IF(OR($E$78=1,$E$78=2,$E$78=3), Q90,Q82)</f>
        <v>10.815988765260034</v>
      </c>
      <c r="R113" s="24">
        <f t="shared" ca="1" si="63"/>
        <v>11.366243642428371</v>
      </c>
      <c r="S113" s="24">
        <f t="shared" ca="1" si="63"/>
        <v>10.865103999220814</v>
      </c>
      <c r="T113" s="24">
        <f t="shared" ca="1" si="63"/>
        <v>11.082708883918698</v>
      </c>
      <c r="U113" s="24">
        <f t="shared" ca="1" si="63"/>
        <v>11.276187032985254</v>
      </c>
      <c r="V113" s="24">
        <f t="shared" ca="1" si="63"/>
        <v>11.472818133626538</v>
      </c>
      <c r="W113" s="24">
        <f t="shared" ca="1" si="63"/>
        <v>11.675096252615608</v>
      </c>
      <c r="X113" s="24">
        <f t="shared" ca="1" si="63"/>
        <v>11.88749132940527</v>
      </c>
      <c r="Y113" s="24">
        <f t="shared" ca="1" si="63"/>
        <v>12.097044180648647</v>
      </c>
      <c r="Z113" s="24">
        <f t="shared" ca="1" si="63"/>
        <v>12.311507099216094</v>
      </c>
      <c r="AA113" s="24">
        <f t="shared" ca="1" si="63"/>
        <v>12.523102331515437</v>
      </c>
      <c r="AB113" s="24">
        <f t="shared" ca="1" si="63"/>
        <v>12.737245508673828</v>
      </c>
      <c r="AC113" s="24">
        <f t="shared" ca="1" si="63"/>
        <v>12.929081994927174</v>
      </c>
      <c r="AD113" s="24">
        <f t="shared" ca="1" si="63"/>
        <v>13.142282854358452</v>
      </c>
      <c r="AE113" s="24">
        <f t="shared" ca="1" si="63"/>
        <v>13.352250442585591</v>
      </c>
      <c r="AF113" s="24">
        <f t="shared" ca="1" si="63"/>
        <v>13.565567730833264</v>
      </c>
      <c r="AG113" s="24">
        <f t="shared" ca="1" si="63"/>
        <v>13.789019567694941</v>
      </c>
      <c r="AH113" s="24">
        <f t="shared" ca="1" si="63"/>
        <v>13.966769993356401</v>
      </c>
      <c r="AI113" s="24">
        <f t="shared" ca="1" si="63"/>
        <v>14.152178302325378</v>
      </c>
      <c r="AJ113" s="24">
        <f t="shared" ca="1" si="63"/>
        <v>14.339092700217529</v>
      </c>
      <c r="AK113" s="24">
        <f t="shared" ca="1" si="63"/>
        <v>14.533486287221082</v>
      </c>
      <c r="AL113" s="24">
        <f t="shared" ca="1" si="63"/>
        <v>14.717100415751545</v>
      </c>
      <c r="AM113" s="24">
        <f t="shared" ca="1" si="63"/>
        <v>15.560595073767281</v>
      </c>
      <c r="AN113" s="24">
        <f t="shared" ca="1" si="63"/>
        <v>16.309813118507641</v>
      </c>
      <c r="AO113" s="24">
        <f t="shared" ref="AO113:AP113" ca="1" si="64">IF($E$78=1, AO90,AO82)</f>
        <v>16.309813118507641</v>
      </c>
      <c r="AP113" s="24">
        <f t="shared" ca="1" si="64"/>
        <v>16.309813118507641</v>
      </c>
      <c r="AQ113" s="186"/>
      <c r="AR113" s="186"/>
      <c r="AS113" s="186"/>
      <c r="AT113" s="186"/>
      <c r="AU113" s="186"/>
      <c r="AV113" s="186"/>
      <c r="BB113" s="313">
        <f t="shared" si="62"/>
        <v>2</v>
      </c>
    </row>
    <row r="114" spans="1:54">
      <c r="A114" s="22" t="str">
        <f>'[11]TS BYDem'!A25</f>
        <v/>
      </c>
      <c r="B114" s="22" t="str">
        <f>'[11]TS BYDem'!B25</f>
        <v>COM_PROJ</v>
      </c>
      <c r="C114" s="22" t="str">
        <f>'[11]TS BYDem'!C25</f>
        <v>-</v>
      </c>
      <c r="D114" s="22" t="str">
        <f>'[11]TS BYDem'!D25</f>
        <v>RMEWG</v>
      </c>
      <c r="E114" s="111" t="s">
        <v>137</v>
      </c>
      <c r="F114" s="111" t="s">
        <v>137</v>
      </c>
      <c r="G114" s="111" t="s">
        <v>137</v>
      </c>
      <c r="H114" s="111" t="s">
        <v>137</v>
      </c>
      <c r="I114" s="111">
        <v>0</v>
      </c>
      <c r="J114" s="186">
        <f>'[11]TS BYDem'!J25</f>
        <v>9.3726694794443084</v>
      </c>
      <c r="K114" s="24">
        <f t="shared" si="45"/>
        <v>8.3655450914408522</v>
      </c>
      <c r="L114" s="24">
        <f t="shared" si="45"/>
        <v>7.358420703437397</v>
      </c>
      <c r="M114" s="24">
        <f t="shared" si="45"/>
        <v>6.3512963154339417</v>
      </c>
      <c r="N114" s="24">
        <f t="shared" si="45"/>
        <v>5.3441719274304855</v>
      </c>
      <c r="O114" s="24">
        <f>'[11]TS BYDem'!O25</f>
        <v>4.3370475394270303</v>
      </c>
      <c r="P114" s="24">
        <f t="shared" ref="P114:AP114" ca="1" si="65">OFFSET(P$33,$BB114,$J$96)/OFFSET(O$33,$BB114,$J$96)*O114</f>
        <v>4.4540672106073735</v>
      </c>
      <c r="Q114" s="24">
        <f t="shared" ca="1" si="65"/>
        <v>4.5744351153458398</v>
      </c>
      <c r="R114" s="24">
        <f t="shared" ca="1" si="65"/>
        <v>4.8071558852299452</v>
      </c>
      <c r="S114" s="24">
        <f t="shared" ca="1" si="65"/>
        <v>4.5952075528737195</v>
      </c>
      <c r="T114" s="24">
        <f t="shared" ca="1" si="65"/>
        <v>4.6872397699401782</v>
      </c>
      <c r="U114" s="24">
        <f t="shared" ca="1" si="65"/>
        <v>4.7690680020464171</v>
      </c>
      <c r="V114" s="24">
        <f t="shared" ca="1" si="65"/>
        <v>4.8522297204120672</v>
      </c>
      <c r="W114" s="24">
        <f t="shared" ca="1" si="65"/>
        <v>4.9377797473815583</v>
      </c>
      <c r="X114" s="24">
        <f t="shared" ca="1" si="65"/>
        <v>5.0276085664271042</v>
      </c>
      <c r="Y114" s="24">
        <f t="shared" ca="1" si="65"/>
        <v>5.1162353154051941</v>
      </c>
      <c r="Z114" s="24">
        <f t="shared" ca="1" si="65"/>
        <v>5.206938692315636</v>
      </c>
      <c r="AA114" s="24">
        <f t="shared" ca="1" si="65"/>
        <v>5.2964292309873082</v>
      </c>
      <c r="AB114" s="24">
        <f t="shared" ca="1" si="65"/>
        <v>5.3869973788067105</v>
      </c>
      <c r="AC114" s="24">
        <f t="shared" ca="1" si="65"/>
        <v>5.468131298059701</v>
      </c>
      <c r="AD114" s="24">
        <f t="shared" ca="1" si="65"/>
        <v>5.5583009089173645</v>
      </c>
      <c r="AE114" s="24">
        <f t="shared" ca="1" si="65"/>
        <v>5.6471030637194923</v>
      </c>
      <c r="AF114" s="24">
        <f t="shared" ca="1" si="65"/>
        <v>5.7373219161285025</v>
      </c>
      <c r="AG114" s="24">
        <f t="shared" ca="1" si="65"/>
        <v>5.831827000343428</v>
      </c>
      <c r="AH114" s="24">
        <f t="shared" ca="1" si="65"/>
        <v>5.9070034642396445</v>
      </c>
      <c r="AI114" s="24">
        <f t="shared" ca="1" si="65"/>
        <v>5.9854186972462404</v>
      </c>
      <c r="AJ114" s="24">
        <f t="shared" ca="1" si="65"/>
        <v>6.0644709044774325</v>
      </c>
      <c r="AK114" s="24">
        <f t="shared" ca="1" si="65"/>
        <v>6.1466863052037404</v>
      </c>
      <c r="AL114" s="24">
        <f t="shared" ca="1" si="65"/>
        <v>6.2243427206690702</v>
      </c>
      <c r="AM114" s="24">
        <f t="shared" ca="1" si="65"/>
        <v>6.5810841769497017</v>
      </c>
      <c r="AN114" s="24">
        <f t="shared" ca="1" si="65"/>
        <v>6.897952972516415</v>
      </c>
      <c r="AO114" s="24">
        <f t="shared" ca="1" si="65"/>
        <v>6.897952972516415</v>
      </c>
      <c r="AP114" s="24">
        <f t="shared" ca="1" si="65"/>
        <v>6.897952972516415</v>
      </c>
      <c r="AQ114" s="186"/>
      <c r="AR114" s="186"/>
      <c r="AS114" s="186"/>
      <c r="AT114" s="186"/>
      <c r="AU114" s="186"/>
      <c r="AV114" s="186"/>
      <c r="BB114" s="313">
        <f t="shared" si="62"/>
        <v>2</v>
      </c>
    </row>
    <row r="115" spans="1:54">
      <c r="A115" s="22" t="str">
        <f>'[11]TS BYDem'!A26</f>
        <v/>
      </c>
      <c r="B115" s="22" t="str">
        <f>'[11]TS BYDem'!B26</f>
        <v>COM_PROJ</v>
      </c>
      <c r="C115" s="22" t="str">
        <f>'[11]TS BYDem'!C26</f>
        <v>-</v>
      </c>
      <c r="D115" s="22" t="str">
        <f>'[11]TS BYDem'!D26</f>
        <v>RMEW</v>
      </c>
      <c r="E115" s="111" t="s">
        <v>137</v>
      </c>
      <c r="F115" s="111" t="s">
        <v>137</v>
      </c>
      <c r="G115" s="111" t="s">
        <v>137</v>
      </c>
      <c r="H115" s="111" t="s">
        <v>137</v>
      </c>
      <c r="I115" s="111">
        <v>0</v>
      </c>
      <c r="J115" s="186">
        <f>'[11]TS BYDem'!J26</f>
        <v>6.1812621863565074</v>
      </c>
      <c r="K115" s="24">
        <f t="shared" si="45"/>
        <v>6.0657182368398672</v>
      </c>
      <c r="L115" s="24">
        <f t="shared" si="45"/>
        <v>5.9501742873232271</v>
      </c>
      <c r="M115" s="24">
        <f t="shared" si="45"/>
        <v>5.834630337806586</v>
      </c>
      <c r="N115" s="24">
        <f t="shared" si="45"/>
        <v>5.7190863882899459</v>
      </c>
      <c r="O115" s="24">
        <f>'[11]TS BYDem'!O26</f>
        <v>5.6035424387733057</v>
      </c>
      <c r="P115" s="24">
        <f t="shared" ref="P115:AP115" ca="1" si="66">OFFSET(P$33,$BB115,$J$96)/OFFSET(O$33,$BB115,$J$96)*O115</f>
        <v>5.7547339319882918</v>
      </c>
      <c r="Q115" s="24">
        <f t="shared" ca="1" si="66"/>
        <v>5.9102514024187238</v>
      </c>
      <c r="R115" s="24">
        <f t="shared" ca="1" si="66"/>
        <v>6.2109307697935767</v>
      </c>
      <c r="S115" s="24">
        <f t="shared" ca="1" si="66"/>
        <v>5.9370897605842927</v>
      </c>
      <c r="T115" s="24">
        <f t="shared" ca="1" si="66"/>
        <v>6.0559970193537982</v>
      </c>
      <c r="U115" s="24">
        <f t="shared" ca="1" si="66"/>
        <v>6.1617205483510569</v>
      </c>
      <c r="V115" s="24">
        <f t="shared" ca="1" si="66"/>
        <v>6.2691669652756907</v>
      </c>
      <c r="W115" s="24">
        <f t="shared" ca="1" si="66"/>
        <v>6.3796991193283707</v>
      </c>
      <c r="X115" s="24">
        <f t="shared" ca="1" si="66"/>
        <v>6.4957595487266389</v>
      </c>
      <c r="Y115" s="24">
        <f t="shared" ca="1" si="66"/>
        <v>6.6102668822512438</v>
      </c>
      <c r="Z115" s="24">
        <f t="shared" ca="1" si="66"/>
        <v>6.7274572559414665</v>
      </c>
      <c r="AA115" s="24">
        <f t="shared" ca="1" si="66"/>
        <v>6.8430806210894648</v>
      </c>
      <c r="AB115" s="24">
        <f t="shared" ca="1" si="66"/>
        <v>6.9600962763926484</v>
      </c>
      <c r="AC115" s="24">
        <f t="shared" ca="1" si="66"/>
        <v>7.0649227408538158</v>
      </c>
      <c r="AD115" s="24">
        <f t="shared" ca="1" si="66"/>
        <v>7.1814234793251632</v>
      </c>
      <c r="AE115" s="24">
        <f t="shared" ca="1" si="66"/>
        <v>7.2961574402893037</v>
      </c>
      <c r="AF115" s="24">
        <f t="shared" ca="1" si="66"/>
        <v>7.4127217997194288</v>
      </c>
      <c r="AG115" s="24">
        <f t="shared" ca="1" si="66"/>
        <v>7.5348240467582386</v>
      </c>
      <c r="AH115" s="24">
        <f t="shared" ca="1" si="66"/>
        <v>7.6319533731052145</v>
      </c>
      <c r="AI115" s="24">
        <f t="shared" ca="1" si="66"/>
        <v>7.7332672466572685</v>
      </c>
      <c r="AJ115" s="24">
        <f t="shared" ca="1" si="66"/>
        <v>7.8354041022189689</v>
      </c>
      <c r="AK115" s="24">
        <f t="shared" ca="1" si="66"/>
        <v>7.9416278599487446</v>
      </c>
      <c r="AL115" s="24">
        <f t="shared" ca="1" si="66"/>
        <v>8.0419613277623068</v>
      </c>
      <c r="AM115" s="24">
        <f t="shared" ca="1" si="66"/>
        <v>8.5028776243363584</v>
      </c>
      <c r="AN115" s="24">
        <f t="shared" ca="1" si="66"/>
        <v>8.9122777352043236</v>
      </c>
      <c r="AO115" s="24">
        <f t="shared" ca="1" si="66"/>
        <v>8.9122777352043236</v>
      </c>
      <c r="AP115" s="24">
        <f t="shared" ca="1" si="66"/>
        <v>8.9122777352043236</v>
      </c>
      <c r="AQ115" s="186"/>
      <c r="AR115" s="186"/>
      <c r="AS115" s="186"/>
      <c r="AT115" s="186"/>
      <c r="AU115" s="186"/>
      <c r="AV115" s="186"/>
      <c r="BB115" s="313">
        <f t="shared" si="62"/>
        <v>2</v>
      </c>
    </row>
    <row r="116" spans="1:54">
      <c r="A116" s="22" t="str">
        <f>'[11]TS BYDem'!A27</f>
        <v/>
      </c>
      <c r="B116" s="22" t="str">
        <f>'[11]TS BYDem'!B27</f>
        <v>COM_PROJ</v>
      </c>
      <c r="C116" s="22" t="str">
        <f>'[11]TS BYDem'!C27</f>
        <v>-</v>
      </c>
      <c r="D116" s="22" t="str">
        <f>'[11]TS BYDem'!D27</f>
        <v>RMER</v>
      </c>
      <c r="E116" s="111" t="s">
        <v>137</v>
      </c>
      <c r="F116" s="111" t="s">
        <v>137</v>
      </c>
      <c r="G116" s="111" t="s">
        <v>137</v>
      </c>
      <c r="H116" s="111" t="s">
        <v>137</v>
      </c>
      <c r="I116" s="111">
        <v>0</v>
      </c>
      <c r="J116" s="186">
        <f>'[11]TS BYDem'!J27</f>
        <v>3.4996903643039099</v>
      </c>
      <c r="K116" s="24">
        <f t="shared" si="45"/>
        <v>4.2219545382302819</v>
      </c>
      <c r="L116" s="24">
        <f t="shared" si="45"/>
        <v>4.944218712156653</v>
      </c>
      <c r="M116" s="24">
        <f t="shared" si="45"/>
        <v>5.6664828860830259</v>
      </c>
      <c r="N116" s="24">
        <f t="shared" si="45"/>
        <v>6.388747060009397</v>
      </c>
      <c r="O116" s="24">
        <f>'[11]TS BYDem'!O27</f>
        <v>7.1110112339357689</v>
      </c>
      <c r="P116" s="24">
        <f t="shared" ref="P116:AP116" ca="1" si="67">OFFSET(P$33,$BB116,$J$96)/OFFSET(O$33,$BB116,$J$96)*O116</f>
        <v>7.3028763654083253</v>
      </c>
      <c r="Q116" s="24">
        <f t="shared" ca="1" si="67"/>
        <v>7.5002312514268503</v>
      </c>
      <c r="R116" s="24">
        <f t="shared" ca="1" si="67"/>
        <v>7.8817995865608212</v>
      </c>
      <c r="S116" s="24">
        <f t="shared" ca="1" si="67"/>
        <v>7.5342896829460262</v>
      </c>
      <c r="T116" s="24">
        <f t="shared" ca="1" si="67"/>
        <v>7.6851854532815436</v>
      </c>
      <c r="U116" s="24">
        <f t="shared" ca="1" si="67"/>
        <v>7.8193507979015475</v>
      </c>
      <c r="V116" s="24">
        <f t="shared" ca="1" si="67"/>
        <v>7.9557025229300606</v>
      </c>
      <c r="W116" s="24">
        <f t="shared" ca="1" si="67"/>
        <v>8.0959701121859382</v>
      </c>
      <c r="X116" s="24">
        <f t="shared" ca="1" si="67"/>
        <v>8.2432531971780048</v>
      </c>
      <c r="Y116" s="24">
        <f t="shared" ca="1" si="67"/>
        <v>8.3885653713889567</v>
      </c>
      <c r="Z116" s="24">
        <f t="shared" ca="1" si="67"/>
        <v>8.5372823790543322</v>
      </c>
      <c r="AA116" s="24">
        <f t="shared" ca="1" si="67"/>
        <v>8.6840108204744819</v>
      </c>
      <c r="AB116" s="24">
        <f t="shared" ca="1" si="67"/>
        <v>8.8325061068935948</v>
      </c>
      <c r="AC116" s="24">
        <f t="shared" ca="1" si="67"/>
        <v>8.9655330580663453</v>
      </c>
      <c r="AD116" s="24">
        <f t="shared" ca="1" si="67"/>
        <v>9.113374904377574</v>
      </c>
      <c r="AE116" s="24">
        <f t="shared" ca="1" si="67"/>
        <v>9.2589746734958673</v>
      </c>
      <c r="AF116" s="24">
        <f t="shared" ca="1" si="67"/>
        <v>9.4068972561194411</v>
      </c>
      <c r="AG116" s="24">
        <f t="shared" ca="1" si="67"/>
        <v>9.5618475326398507</v>
      </c>
      <c r="AH116" s="24">
        <f t="shared" ca="1" si="67"/>
        <v>9.6851066563717954</v>
      </c>
      <c r="AI116" s="24">
        <f t="shared" ca="1" si="67"/>
        <v>9.8136760570418318</v>
      </c>
      <c r="AJ116" s="24">
        <f t="shared" ca="1" si="67"/>
        <v>9.943289838901066</v>
      </c>
      <c r="AK116" s="24">
        <f t="shared" ca="1" si="67"/>
        <v>10.078089984127175</v>
      </c>
      <c r="AL116" s="24">
        <f t="shared" ca="1" si="67"/>
        <v>10.205415229640646</v>
      </c>
      <c r="AM116" s="24">
        <f t="shared" ca="1" si="67"/>
        <v>10.790327541567324</v>
      </c>
      <c r="AN116" s="24">
        <f t="shared" ca="1" si="67"/>
        <v>11.309864748497796</v>
      </c>
      <c r="AO116" s="24">
        <f t="shared" ca="1" si="67"/>
        <v>11.309864748497796</v>
      </c>
      <c r="AP116" s="24">
        <f t="shared" ca="1" si="67"/>
        <v>11.309864748497796</v>
      </c>
      <c r="AQ116" s="186"/>
      <c r="AR116" s="186"/>
      <c r="AS116" s="186"/>
      <c r="AT116" s="186"/>
      <c r="AU116" s="186"/>
      <c r="AV116" s="186"/>
      <c r="BB116" s="313">
        <f t="shared" si="62"/>
        <v>2</v>
      </c>
    </row>
    <row r="117" spans="1:54">
      <c r="A117" s="22" t="str">
        <f>'[11]TS BYDem'!A28</f>
        <v/>
      </c>
      <c r="B117" s="22" t="str">
        <f>'[11]TS BYDem'!B28</f>
        <v>COM_PROJ</v>
      </c>
      <c r="C117" s="22" t="str">
        <f>'[11]TS BYDem'!C28</f>
        <v>-</v>
      </c>
      <c r="D117" s="22" t="str">
        <f>'[11]TS BYDem'!D28</f>
        <v>RMEO</v>
      </c>
      <c r="E117" s="111" t="s">
        <v>137</v>
      </c>
      <c r="F117" s="111" t="s">
        <v>137</v>
      </c>
      <c r="G117" s="111" t="s">
        <v>137</v>
      </c>
      <c r="H117" s="111" t="s">
        <v>137</v>
      </c>
      <c r="I117" s="111">
        <v>0</v>
      </c>
      <c r="J117" s="186">
        <f>'[11]TS BYDem'!J28</f>
        <v>6.2540671774629208</v>
      </c>
      <c r="K117" s="24">
        <f t="shared" si="45"/>
        <v>7.1143299872230452</v>
      </c>
      <c r="L117" s="24">
        <f t="shared" si="45"/>
        <v>7.9745927969831687</v>
      </c>
      <c r="M117" s="24">
        <f t="shared" si="45"/>
        <v>8.8348556067432931</v>
      </c>
      <c r="N117" s="24">
        <f t="shared" si="45"/>
        <v>9.6951184165034174</v>
      </c>
      <c r="O117" s="24">
        <f>'[11]TS BYDem'!O28</f>
        <v>10.555381226263542</v>
      </c>
      <c r="P117" s="24">
        <f ca="1">IF(OR($E$78=1,$E$78=2,$E$78=3), P92,P84)</f>
        <v>10.840180327276789</v>
      </c>
      <c r="Q117" s="24">
        <f t="shared" ref="Q117:AN117" ca="1" si="68">IF(OR($E$78=1,$E$78=2,$E$78=3), Q92,Q84)</f>
        <v>11.133128262564798</v>
      </c>
      <c r="R117" s="24">
        <f t="shared" ca="1" si="68"/>
        <v>11.699517360923819</v>
      </c>
      <c r="S117" s="24">
        <f t="shared" ca="1" si="68"/>
        <v>11.183683621968234</v>
      </c>
      <c r="T117" s="24">
        <f t="shared" ca="1" si="68"/>
        <v>11.407668977766996</v>
      </c>
      <c r="U117" s="24">
        <f t="shared" ca="1" si="68"/>
        <v>11.606820169240132</v>
      </c>
      <c r="V117" s="24">
        <f t="shared" ca="1" si="68"/>
        <v>11.809216761115298</v>
      </c>
      <c r="W117" s="24">
        <f t="shared" ca="1" si="68"/>
        <v>12.017425949594566</v>
      </c>
      <c r="X117" s="24">
        <f t="shared" ca="1" si="68"/>
        <v>12.236048738833359</v>
      </c>
      <c r="Y117" s="24">
        <f t="shared" ca="1" si="68"/>
        <v>12.451745964608222</v>
      </c>
      <c r="Z117" s="24">
        <f t="shared" ca="1" si="68"/>
        <v>12.672497227557409</v>
      </c>
      <c r="AA117" s="24">
        <f t="shared" ca="1" si="68"/>
        <v>12.890296719777865</v>
      </c>
      <c r="AB117" s="24">
        <f t="shared" ca="1" si="68"/>
        <v>13.110718866065124</v>
      </c>
      <c r="AC117" s="24">
        <f t="shared" ca="1" si="68"/>
        <v>13.308180258939165</v>
      </c>
      <c r="AD117" s="24">
        <f t="shared" ca="1" si="68"/>
        <v>13.527632457462266</v>
      </c>
      <c r="AE117" s="24">
        <f t="shared" ca="1" si="68"/>
        <v>13.74375658087318</v>
      </c>
      <c r="AF117" s="24">
        <f t="shared" ca="1" si="68"/>
        <v>13.963328622063882</v>
      </c>
      <c r="AG117" s="24">
        <f t="shared" ca="1" si="68"/>
        <v>14.193332370614092</v>
      </c>
      <c r="AH117" s="24">
        <f t="shared" ca="1" si="68"/>
        <v>14.376294680446609</v>
      </c>
      <c r="AI117" s="24">
        <f t="shared" ca="1" si="68"/>
        <v>14.567139413137792</v>
      </c>
      <c r="AJ117" s="24">
        <f t="shared" ca="1" si="68"/>
        <v>14.759534395327233</v>
      </c>
      <c r="AK117" s="24">
        <f t="shared" ca="1" si="68"/>
        <v>14.959627866622419</v>
      </c>
      <c r="AL117" s="24">
        <f t="shared" ca="1" si="68"/>
        <v>15.148625811065047</v>
      </c>
      <c r="AM117" s="24">
        <f t="shared" ca="1" si="68"/>
        <v>16.016852879369665</v>
      </c>
      <c r="AN117" s="24">
        <f t="shared" ca="1" si="68"/>
        <v>16.788039015907955</v>
      </c>
      <c r="AO117" s="24">
        <f t="shared" ref="AO117:AP117" ca="1" si="69">IF($E$78=1, AO92,AO84)</f>
        <v>16.788039015907955</v>
      </c>
      <c r="AP117" s="24">
        <f t="shared" ca="1" si="69"/>
        <v>16.788039015907955</v>
      </c>
      <c r="AQ117" s="186"/>
      <c r="AR117" s="186"/>
      <c r="AS117" s="186"/>
      <c r="AT117" s="186"/>
      <c r="AU117" s="186"/>
      <c r="AV117" s="186"/>
      <c r="BB117" s="313">
        <f t="shared" si="62"/>
        <v>2</v>
      </c>
    </row>
    <row r="118" spans="1:54">
      <c r="A118" s="22" t="str">
        <f>'[11]TS BYDem'!A29</f>
        <v>*</v>
      </c>
      <c r="B118" s="22" t="str">
        <f>'[11]TS BYDem'!B29</f>
        <v>COM_PROJ</v>
      </c>
      <c r="C118" s="22" t="str">
        <f>'[11]TS BYDem'!C29</f>
        <v>-</v>
      </c>
      <c r="D118" s="22">
        <f>'[11]TS BYDem'!D29</f>
        <v>0</v>
      </c>
      <c r="E118" s="111" t="s">
        <v>137</v>
      </c>
      <c r="F118" s="111" t="s">
        <v>137</v>
      </c>
      <c r="G118" s="111" t="s">
        <v>137</v>
      </c>
      <c r="H118" s="111" t="s">
        <v>137</v>
      </c>
      <c r="I118" s="111">
        <v>0</v>
      </c>
      <c r="J118" s="186">
        <f>'[11]TS BYDem'!J29</f>
        <v>0</v>
      </c>
      <c r="K118" s="24">
        <f t="shared" si="45"/>
        <v>0</v>
      </c>
      <c r="L118" s="24">
        <f t="shared" si="45"/>
        <v>0</v>
      </c>
      <c r="M118" s="24">
        <f t="shared" si="45"/>
        <v>0</v>
      </c>
      <c r="N118" s="24">
        <f t="shared" si="45"/>
        <v>0</v>
      </c>
      <c r="O118" s="24">
        <f>'[11]TS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'[11]TS BYDem'!A30</f>
        <v>*</v>
      </c>
      <c r="B119" s="22" t="str">
        <f>'[11]TS BYDem'!B30</f>
        <v>COM_PROJ</v>
      </c>
      <c r="C119" s="22" t="str">
        <f>'[11]TS BYDem'!C30</f>
        <v>-</v>
      </c>
      <c r="D119" s="22">
        <f>'[11]TS BYDem'!D30</f>
        <v>0</v>
      </c>
      <c r="E119" s="111" t="s">
        <v>137</v>
      </c>
      <c r="F119" s="111" t="s">
        <v>137</v>
      </c>
      <c r="G119" s="111" t="s">
        <v>137</v>
      </c>
      <c r="H119" s="111" t="s">
        <v>137</v>
      </c>
      <c r="I119" s="111">
        <v>0</v>
      </c>
      <c r="J119" s="186">
        <f>'[11]TS BYDem'!J30</f>
        <v>0</v>
      </c>
      <c r="K119" s="24">
        <f t="shared" si="45"/>
        <v>0</v>
      </c>
      <c r="L119" s="24">
        <f t="shared" si="45"/>
        <v>0</v>
      </c>
      <c r="M119" s="24">
        <f t="shared" si="45"/>
        <v>0</v>
      </c>
      <c r="N119" s="24">
        <f t="shared" si="45"/>
        <v>0</v>
      </c>
      <c r="O119" s="24">
        <f>'[11]TS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'[11]TS BYDem'!A31</f>
        <v>*</v>
      </c>
      <c r="B120" s="22" t="str">
        <f>'[11]TS BYDem'!B31</f>
        <v>COM_PROJ</v>
      </c>
      <c r="C120" s="22" t="str">
        <f>'[11]TS BYDem'!C31</f>
        <v>-</v>
      </c>
      <c r="D120" s="22">
        <f>'[11]TS BYDem'!D31</f>
        <v>0</v>
      </c>
      <c r="E120" s="111" t="s">
        <v>137</v>
      </c>
      <c r="F120" s="111" t="s">
        <v>137</v>
      </c>
      <c r="G120" s="111" t="s">
        <v>137</v>
      </c>
      <c r="H120" s="111" t="s">
        <v>137</v>
      </c>
      <c r="I120" s="111">
        <v>0</v>
      </c>
      <c r="J120" s="186">
        <f>'[11]TS BYDem'!J31</f>
        <v>0</v>
      </c>
      <c r="K120" s="24">
        <f t="shared" si="45"/>
        <v>0</v>
      </c>
      <c r="L120" s="24">
        <f t="shared" si="45"/>
        <v>0</v>
      </c>
      <c r="M120" s="24">
        <f t="shared" si="45"/>
        <v>0</v>
      </c>
      <c r="N120" s="24">
        <f t="shared" si="45"/>
        <v>0</v>
      </c>
      <c r="O120" s="24">
        <f>'[11]TS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'[11]TS BYDem'!A32</f>
        <v/>
      </c>
      <c r="B121" s="319" t="str">
        <f>'[11]TS BYDem'!B32</f>
        <v>COM_PROJ</v>
      </c>
      <c r="C121" s="319" t="str">
        <f>'[11]TS BYDem'!C32</f>
        <v>-</v>
      </c>
      <c r="D121" s="319" t="str">
        <f>'[11]TS BYDem'!D32</f>
        <v>RHEL</v>
      </c>
      <c r="E121" s="318" t="s">
        <v>137</v>
      </c>
      <c r="F121" s="318" t="s">
        <v>137</v>
      </c>
      <c r="G121" s="318" t="s">
        <v>137</v>
      </c>
      <c r="H121" s="318" t="s">
        <v>137</v>
      </c>
      <c r="I121" s="318">
        <v>0</v>
      </c>
      <c r="J121" s="316">
        <f>'[11]TS BYDem'!J32</f>
        <v>19.26548276515534</v>
      </c>
      <c r="K121" s="317">
        <f t="shared" si="45"/>
        <v>19.332459613862554</v>
      </c>
      <c r="L121" s="317">
        <f t="shared" si="45"/>
        <v>19.399436462569771</v>
      </c>
      <c r="M121" s="317">
        <f t="shared" si="45"/>
        <v>19.466413311276984</v>
      </c>
      <c r="N121" s="317">
        <f t="shared" si="45"/>
        <v>19.533390159984201</v>
      </c>
      <c r="O121" s="317">
        <f>'[11]TS BYDem'!O32</f>
        <v>19.600367008691414</v>
      </c>
      <c r="P121" s="24">
        <f t="shared" ref="P121:AP121" ca="1" si="73">OFFSET(P$33,$BB121,$J$96)/OFFSET(O$33,$BB121,$J$96)*O121</f>
        <v>20.324937702273772</v>
      </c>
      <c r="Q121" s="24">
        <f t="shared" ca="1" si="73"/>
        <v>20.625502548228848</v>
      </c>
      <c r="R121" s="24">
        <f t="shared" ca="1" si="73"/>
        <v>17.687321962650337</v>
      </c>
      <c r="S121" s="24">
        <f t="shared" ca="1" si="73"/>
        <v>18.21922720386744</v>
      </c>
      <c r="T121" s="24">
        <f t="shared" ca="1" si="73"/>
        <v>18.888507820417018</v>
      </c>
      <c r="U121" s="24">
        <f t="shared" ca="1" si="73"/>
        <v>19.604661282760041</v>
      </c>
      <c r="V121" s="24">
        <f t="shared" ca="1" si="73"/>
        <v>20.413300074024086</v>
      </c>
      <c r="W121" s="24">
        <f t="shared" ca="1" si="73"/>
        <v>21.288899754141561</v>
      </c>
      <c r="X121" s="24">
        <f t="shared" ca="1" si="73"/>
        <v>22.190839244067359</v>
      </c>
      <c r="Y121" s="24">
        <f t="shared" ca="1" si="73"/>
        <v>23.139216260982742</v>
      </c>
      <c r="Z121" s="24">
        <f t="shared" ca="1" si="73"/>
        <v>24.100598681642015</v>
      </c>
      <c r="AA121" s="24">
        <f t="shared" ca="1" si="73"/>
        <v>25.05385559179367</v>
      </c>
      <c r="AB121" s="24">
        <f t="shared" ca="1" si="73"/>
        <v>25.972892957303795</v>
      </c>
      <c r="AC121" s="24">
        <f t="shared" ca="1" si="73"/>
        <v>26.99894595934245</v>
      </c>
      <c r="AD121" s="24">
        <f t="shared" ca="1" si="73"/>
        <v>28.037679956412887</v>
      </c>
      <c r="AE121" s="24">
        <f t="shared" ca="1" si="73"/>
        <v>29.081689621267085</v>
      </c>
      <c r="AF121" s="24">
        <f t="shared" ca="1" si="73"/>
        <v>30.093078866486046</v>
      </c>
      <c r="AG121" s="24">
        <f t="shared" ca="1" si="73"/>
        <v>30.947649705654008</v>
      </c>
      <c r="AH121" s="24">
        <f t="shared" ca="1" si="73"/>
        <v>31.869762240859746</v>
      </c>
      <c r="AI121" s="24">
        <f t="shared" ca="1" si="73"/>
        <v>32.826938883159848</v>
      </c>
      <c r="AJ121" s="24">
        <f t="shared" ca="1" si="73"/>
        <v>33.795672249302648</v>
      </c>
      <c r="AK121" s="24">
        <f t="shared" ca="1" si="73"/>
        <v>34.717041073630149</v>
      </c>
      <c r="AL121" s="24">
        <f t="shared" ca="1" si="73"/>
        <v>35.627998921716511</v>
      </c>
      <c r="AM121" s="24">
        <f t="shared" ca="1" si="73"/>
        <v>40.307338543457369</v>
      </c>
      <c r="AN121" s="24">
        <f t="shared" ca="1" si="73"/>
        <v>44.654900585494879</v>
      </c>
      <c r="AO121" s="24">
        <f t="shared" ca="1" si="73"/>
        <v>44.654900585494879</v>
      </c>
      <c r="AP121" s="24">
        <f t="shared" ca="1" si="73"/>
        <v>44.654900585494879</v>
      </c>
      <c r="AQ121" s="316"/>
      <c r="AR121" s="316"/>
      <c r="AS121" s="316"/>
      <c r="AU121" s="316"/>
      <c r="AV121" s="316"/>
      <c r="BB121" s="315">
        <f t="shared" si="62"/>
        <v>3</v>
      </c>
    </row>
    <row r="122" spans="1:54">
      <c r="A122" s="22" t="str">
        <f>'[11]TS BYDem'!A33</f>
        <v/>
      </c>
      <c r="B122" s="22" t="str">
        <f>'[11]TS BYDem'!B33</f>
        <v>COM_PROJ</v>
      </c>
      <c r="C122" s="22" t="str">
        <f>'[11]TS BYDem'!C33</f>
        <v>-</v>
      </c>
      <c r="D122" s="22" t="str">
        <f>'[11]TS BYDem'!D33</f>
        <v>RHEK</v>
      </c>
      <c r="E122" s="111" t="s">
        <v>137</v>
      </c>
      <c r="F122" s="111" t="s">
        <v>137</v>
      </c>
      <c r="G122" s="111" t="s">
        <v>137</v>
      </c>
      <c r="H122" s="111" t="s">
        <v>137</v>
      </c>
      <c r="I122" s="111">
        <v>0</v>
      </c>
      <c r="J122" s="186">
        <f>'[11]TS BYDem'!J33</f>
        <v>4.1434823331544619</v>
      </c>
      <c r="K122" s="24">
        <f t="shared" si="45"/>
        <v>4.7072467193450924</v>
      </c>
      <c r="L122" s="24">
        <f t="shared" si="45"/>
        <v>5.2710111055357238</v>
      </c>
      <c r="M122" s="24">
        <f t="shared" si="45"/>
        <v>5.8347754917263543</v>
      </c>
      <c r="N122" s="24">
        <f t="shared" si="45"/>
        <v>6.3985398779169849</v>
      </c>
      <c r="O122" s="24">
        <f>'[11]TS BYDem'!O33</f>
        <v>6.9623042641076154</v>
      </c>
      <c r="P122" s="24">
        <f t="shared" ref="P122:AP122" ca="1" si="74">OFFSET(P$33,$BB122,$J$96)/OFFSET(O$33,$BB122,$J$96)*O122</f>
        <v>7.2196811605370996</v>
      </c>
      <c r="Q122" s="24">
        <f t="shared" ca="1" si="74"/>
        <v>7.326445687329171</v>
      </c>
      <c r="R122" s="24">
        <f t="shared" ca="1" si="74"/>
        <v>6.2827658822203976</v>
      </c>
      <c r="S122" s="24">
        <f t="shared" ca="1" si="74"/>
        <v>6.4717055141867208</v>
      </c>
      <c r="T122" s="24">
        <f t="shared" ca="1" si="74"/>
        <v>6.7094426590280101</v>
      </c>
      <c r="U122" s="24">
        <f t="shared" ca="1" si="74"/>
        <v>6.9638296458846982</v>
      </c>
      <c r="V122" s="24">
        <f t="shared" ca="1" si="74"/>
        <v>7.2510686196265652</v>
      </c>
      <c r="W122" s="24">
        <f t="shared" ca="1" si="74"/>
        <v>7.5620929684987015</v>
      </c>
      <c r="X122" s="24">
        <f t="shared" ca="1" si="74"/>
        <v>7.8824735590199326</v>
      </c>
      <c r="Y122" s="24">
        <f t="shared" ca="1" si="74"/>
        <v>8.2193493606783239</v>
      </c>
      <c r="Z122" s="24">
        <f t="shared" ca="1" si="74"/>
        <v>8.5608448502181922</v>
      </c>
      <c r="AA122" s="24">
        <f t="shared" ca="1" si="74"/>
        <v>8.8994540531681121</v>
      </c>
      <c r="AB122" s="24">
        <f t="shared" ca="1" si="74"/>
        <v>9.2259080305823122</v>
      </c>
      <c r="AC122" s="24">
        <f t="shared" ca="1" si="74"/>
        <v>9.5903753483690863</v>
      </c>
      <c r="AD122" s="24">
        <f t="shared" ca="1" si="74"/>
        <v>9.9593471198604142</v>
      </c>
      <c r="AE122" s="24">
        <f t="shared" ca="1" si="74"/>
        <v>10.330192876889392</v>
      </c>
      <c r="AF122" s="24">
        <f t="shared" ca="1" si="74"/>
        <v>10.689451438299903</v>
      </c>
      <c r="AG122" s="24">
        <f t="shared" ca="1" si="74"/>
        <v>10.993006070459739</v>
      </c>
      <c r="AH122" s="24">
        <f t="shared" ca="1" si="74"/>
        <v>11.320552387985485</v>
      </c>
      <c r="AI122" s="24">
        <f t="shared" ca="1" si="74"/>
        <v>11.660553930570638</v>
      </c>
      <c r="AJ122" s="24">
        <f t="shared" ca="1" si="74"/>
        <v>12.004660571170202</v>
      </c>
      <c r="AK122" s="24">
        <f t="shared" ca="1" si="74"/>
        <v>12.331942712957989</v>
      </c>
      <c r="AL122" s="24">
        <f t="shared" ca="1" si="74"/>
        <v>12.65552674112142</v>
      </c>
      <c r="AM122" s="24">
        <f t="shared" ca="1" si="74"/>
        <v>14.317688790801794</v>
      </c>
      <c r="AN122" s="24">
        <f t="shared" ca="1" si="74"/>
        <v>15.861999146333806</v>
      </c>
      <c r="AO122" s="24">
        <f t="shared" ca="1" si="74"/>
        <v>15.861999146333806</v>
      </c>
      <c r="AP122" s="24">
        <f t="shared" ca="1" si="74"/>
        <v>15.861999146333806</v>
      </c>
      <c r="AQ122" s="186"/>
      <c r="AR122" s="186"/>
      <c r="AS122" s="186"/>
      <c r="AU122" s="186"/>
      <c r="AV122" s="186"/>
      <c r="BB122" s="313">
        <f t="shared" si="62"/>
        <v>3</v>
      </c>
    </row>
    <row r="123" spans="1:54">
      <c r="A123" s="22" t="str">
        <f>'[11]TS BYDem'!A34</f>
        <v/>
      </c>
      <c r="B123" s="22" t="str">
        <f>'[11]TS BYDem'!B34</f>
        <v>COM_PROJ</v>
      </c>
      <c r="C123" s="22" t="str">
        <f>'[11]TS BYDem'!C34</f>
        <v>-</v>
      </c>
      <c r="D123" s="22" t="str">
        <f>'[11]TS BYDem'!D34</f>
        <v>RHEH</v>
      </c>
      <c r="E123" s="111" t="s">
        <v>137</v>
      </c>
      <c r="F123" s="111" t="s">
        <v>137</v>
      </c>
      <c r="G123" s="111" t="s">
        <v>137</v>
      </c>
      <c r="H123" s="111" t="s">
        <v>137</v>
      </c>
      <c r="I123" s="111">
        <v>0</v>
      </c>
      <c r="J123" s="186">
        <f>'[11]TS BYDem'!J34</f>
        <v>7.5410126179469659</v>
      </c>
      <c r="K123" s="24">
        <f t="shared" si="45"/>
        <v>6.9154335375640121</v>
      </c>
      <c r="L123" s="24">
        <f t="shared" si="45"/>
        <v>6.2898544571810575</v>
      </c>
      <c r="M123" s="24">
        <f t="shared" si="45"/>
        <v>5.6642753767981038</v>
      </c>
      <c r="N123" s="24">
        <f t="shared" si="45"/>
        <v>5.03869629641515</v>
      </c>
      <c r="O123" s="24">
        <f>'[11]TS BYDem'!O34</f>
        <v>4.4131172160321963</v>
      </c>
      <c r="P123" s="24">
        <f ca="1">IF(OR($E$78=1,$E$78=2,$E$78=3), P91,P83)</f>
        <v>4.5762578041988755</v>
      </c>
      <c r="Q123" s="24">
        <f t="shared" ref="Q123:AP123" ca="1" si="75">IF(OR($E$78=1,$E$78=2,$E$78=3), Q91,Q83)</f>
        <v>4.6439314296789611</v>
      </c>
      <c r="R123" s="24">
        <f t="shared" ca="1" si="75"/>
        <v>3.9823858922776294</v>
      </c>
      <c r="S123" s="24">
        <f t="shared" ca="1" si="75"/>
        <v>4.102146924113006</v>
      </c>
      <c r="T123" s="24">
        <f t="shared" ca="1" si="75"/>
        <v>4.2528386846265649</v>
      </c>
      <c r="U123" s="24">
        <f t="shared" ca="1" si="75"/>
        <v>4.4140840925613043</v>
      </c>
      <c r="V123" s="24">
        <f t="shared" ca="1" si="75"/>
        <v>4.5961530186021475</v>
      </c>
      <c r="W123" s="24">
        <f t="shared" ca="1" si="75"/>
        <v>4.7932985118964941</v>
      </c>
      <c r="X123" s="24">
        <f t="shared" ca="1" si="75"/>
        <v>4.9963745404752355</v>
      </c>
      <c r="Y123" s="24">
        <f t="shared" ca="1" si="75"/>
        <v>5.2099062023457829</v>
      </c>
      <c r="Z123" s="24">
        <f t="shared" ca="1" si="75"/>
        <v>5.4263660936284719</v>
      </c>
      <c r="AA123" s="24">
        <f t="shared" ca="1" si="75"/>
        <v>5.6409964870097022</v>
      </c>
      <c r="AB123" s="24">
        <f t="shared" ca="1" si="75"/>
        <v>5.8479221847841947</v>
      </c>
      <c r="AC123" s="24">
        <f t="shared" ca="1" si="75"/>
        <v>6.0789429695404396</v>
      </c>
      <c r="AD123" s="24">
        <f t="shared" ca="1" si="75"/>
        <v>6.3128189415218197</v>
      </c>
      <c r="AE123" s="24">
        <f t="shared" ca="1" si="75"/>
        <v>6.5478827555631094</v>
      </c>
      <c r="AF123" s="24">
        <f t="shared" ca="1" si="75"/>
        <v>6.7756019247096058</v>
      </c>
      <c r="AG123" s="24">
        <f t="shared" ca="1" si="75"/>
        <v>6.9680126729868643</v>
      </c>
      <c r="AH123" s="24">
        <f t="shared" ca="1" si="75"/>
        <v>7.1756307600579401</v>
      </c>
      <c r="AI123" s="24">
        <f t="shared" ca="1" si="75"/>
        <v>7.3911437000475519</v>
      </c>
      <c r="AJ123" s="24">
        <f t="shared" ca="1" si="75"/>
        <v>7.6092586921787646</v>
      </c>
      <c r="AK123" s="24">
        <f t="shared" ca="1" si="75"/>
        <v>7.816709329156736</v>
      </c>
      <c r="AL123" s="24">
        <f t="shared" ca="1" si="75"/>
        <v>8.0218158845945453</v>
      </c>
      <c r="AM123" s="24">
        <f t="shared" ca="1" si="75"/>
        <v>9.0753917811687845</v>
      </c>
      <c r="AN123" s="24">
        <f t="shared" ca="1" si="75"/>
        <v>10.054266354638559</v>
      </c>
      <c r="AO123" s="24">
        <f t="shared" ca="1" si="75"/>
        <v>10.054266354638559</v>
      </c>
      <c r="AP123" s="24">
        <f t="shared" ca="1" si="75"/>
        <v>10.054266354638559</v>
      </c>
      <c r="AQ123" s="186"/>
      <c r="AR123" s="186"/>
      <c r="AS123" s="186"/>
      <c r="AU123" s="186"/>
      <c r="AV123" s="186"/>
      <c r="BB123" s="313">
        <f t="shared" si="62"/>
        <v>3</v>
      </c>
    </row>
    <row r="124" spans="1:54">
      <c r="A124" s="22" t="str">
        <f>'[11]TS BYDem'!A35</f>
        <v/>
      </c>
      <c r="B124" s="22" t="str">
        <f>'[11]TS BYDem'!B35</f>
        <v>COM_PROJ</v>
      </c>
      <c r="C124" s="22" t="str">
        <f>'[11]TS BYDem'!C35</f>
        <v>-</v>
      </c>
      <c r="D124" s="22" t="str">
        <f>'[11]TS BYDem'!D35</f>
        <v>RHEWG</v>
      </c>
      <c r="E124" s="111" t="s">
        <v>137</v>
      </c>
      <c r="F124" s="111" t="s">
        <v>137</v>
      </c>
      <c r="G124" s="111" t="s">
        <v>137</v>
      </c>
      <c r="H124" s="111" t="s">
        <v>137</v>
      </c>
      <c r="I124" s="111">
        <v>0</v>
      </c>
      <c r="J124" s="186">
        <f>'[11]TS BYDem'!J35</f>
        <v>31.73694672752956</v>
      </c>
      <c r="K124" s="24">
        <f t="shared" si="45"/>
        <v>31.370682009456175</v>
      </c>
      <c r="L124" s="24">
        <f t="shared" si="45"/>
        <v>31.004417291382794</v>
      </c>
      <c r="M124" s="24">
        <f t="shared" si="45"/>
        <v>30.638152573309409</v>
      </c>
      <c r="N124" s="24">
        <f t="shared" si="45"/>
        <v>30.271887855236027</v>
      </c>
      <c r="O124" s="24">
        <f>'[11]TS BYDem'!O35</f>
        <v>29.905623137162642</v>
      </c>
      <c r="P124" s="24">
        <f t="shared" ref="P124:AP124" ca="1" si="76">OFFSET(P$33,$BB124,$J$96)/OFFSET(O$33,$BB124,$J$96)*O124</f>
        <v>31.011150298409056</v>
      </c>
      <c r="Q124" s="24">
        <f t="shared" ca="1" si="76"/>
        <v>31.469742681267295</v>
      </c>
      <c r="R124" s="24">
        <f t="shared" ca="1" si="76"/>
        <v>26.98675921150495</v>
      </c>
      <c r="S124" s="24">
        <f t="shared" ca="1" si="76"/>
        <v>27.798323488922133</v>
      </c>
      <c r="T124" s="24">
        <f t="shared" ca="1" si="76"/>
        <v>28.819490790670319</v>
      </c>
      <c r="U124" s="24">
        <f t="shared" ca="1" si="76"/>
        <v>29.912175205391105</v>
      </c>
      <c r="V124" s="24">
        <f t="shared" ca="1" si="76"/>
        <v>31.145970824366493</v>
      </c>
      <c r="W124" s="24">
        <f t="shared" ca="1" si="76"/>
        <v>32.481933260223023</v>
      </c>
      <c r="X124" s="24">
        <f t="shared" ca="1" si="76"/>
        <v>33.858084148942858</v>
      </c>
      <c r="Y124" s="24">
        <f t="shared" ca="1" si="76"/>
        <v>35.305087954904316</v>
      </c>
      <c r="Z124" s="24">
        <f t="shared" ca="1" si="76"/>
        <v>36.771934996604116</v>
      </c>
      <c r="AA124" s="24">
        <f t="shared" ca="1" si="76"/>
        <v>38.226384390089976</v>
      </c>
      <c r="AB124" s="24">
        <f t="shared" ca="1" si="76"/>
        <v>39.62862267928778</v>
      </c>
      <c r="AC124" s="24">
        <f t="shared" ca="1" si="76"/>
        <v>41.194142058803266</v>
      </c>
      <c r="AD124" s="24">
        <f t="shared" ca="1" si="76"/>
        <v>42.779009701453646</v>
      </c>
      <c r="AE124" s="24">
        <f t="shared" ca="1" si="76"/>
        <v>44.371926791977536</v>
      </c>
      <c r="AF124" s="24">
        <f t="shared" ca="1" si="76"/>
        <v>45.915072672821779</v>
      </c>
      <c r="AG124" s="24">
        <f t="shared" ca="1" si="76"/>
        <v>47.218949964957858</v>
      </c>
      <c r="AH124" s="24">
        <f t="shared" ca="1" si="76"/>
        <v>48.625880251298319</v>
      </c>
      <c r="AI124" s="24">
        <f t="shared" ca="1" si="76"/>
        <v>50.08631024873808</v>
      </c>
      <c r="AJ124" s="24">
        <f t="shared" ca="1" si="76"/>
        <v>51.564373131714461</v>
      </c>
      <c r="AK124" s="24">
        <f t="shared" ca="1" si="76"/>
        <v>52.9701686874023</v>
      </c>
      <c r="AL124" s="24">
        <f t="shared" ca="1" si="76"/>
        <v>54.360079503186064</v>
      </c>
      <c r="AM124" s="24">
        <f t="shared" ca="1" si="76"/>
        <v>61.499668634171329</v>
      </c>
      <c r="AN124" s="24">
        <f t="shared" ca="1" si="76"/>
        <v>68.133041975443646</v>
      </c>
      <c r="AO124" s="24">
        <f t="shared" ca="1" si="76"/>
        <v>68.133041975443646</v>
      </c>
      <c r="AP124" s="24">
        <f t="shared" ca="1" si="76"/>
        <v>68.133041975443646</v>
      </c>
      <c r="AQ124" s="186"/>
      <c r="AR124" s="186"/>
      <c r="AS124" s="186"/>
      <c r="AU124" s="186"/>
      <c r="AV124" s="186"/>
      <c r="BB124" s="313">
        <f t="shared" si="62"/>
        <v>3</v>
      </c>
    </row>
    <row r="125" spans="1:54">
      <c r="A125" s="22"/>
      <c r="B125" s="22" t="str">
        <f>'[11]TS BYDem'!B36</f>
        <v>COM_PROJ</v>
      </c>
      <c r="C125" s="22" t="str">
        <f>'[11]TS BYDem'!C36</f>
        <v>-</v>
      </c>
      <c r="D125" s="22" t="str">
        <f>'[11]TS BYDem'!D36</f>
        <v>RHEW</v>
      </c>
      <c r="E125" s="111" t="s">
        <v>137</v>
      </c>
      <c r="F125" s="111" t="s">
        <v>137</v>
      </c>
      <c r="G125" s="111" t="s">
        <v>137</v>
      </c>
      <c r="H125" s="111" t="s">
        <v>137</v>
      </c>
      <c r="I125" s="111">
        <v>0</v>
      </c>
      <c r="J125" s="186">
        <f>'[11]TS BYDem'!J36</f>
        <v>0.56043977372187515</v>
      </c>
      <c r="K125" s="24">
        <f t="shared" si="45"/>
        <v>1.5265636940029812</v>
      </c>
      <c r="L125" s="24">
        <f t="shared" si="45"/>
        <v>2.4926876142840872</v>
      </c>
      <c r="M125" s="24">
        <f t="shared" si="45"/>
        <v>3.4588115345651933</v>
      </c>
      <c r="N125" s="24">
        <f t="shared" si="45"/>
        <v>4.4249354548462989</v>
      </c>
      <c r="O125" s="24">
        <f>'[11]TS BYDem'!O36</f>
        <v>5.391059375127405</v>
      </c>
      <c r="P125" s="24">
        <f t="shared" ref="P125:AP125" ca="1" si="77">OFFSET(P$33,$BB125,$J$96)/OFFSET(O$33,$BB125,$J$96)*O125</f>
        <v>5.5903517469920541</v>
      </c>
      <c r="Q125" s="24">
        <f t="shared" ca="1" si="77"/>
        <v>5.6730217770941085</v>
      </c>
      <c r="R125" s="24">
        <f t="shared" ca="1" si="77"/>
        <v>4.8648784405598251</v>
      </c>
      <c r="S125" s="24">
        <f t="shared" ca="1" si="77"/>
        <v>5.0111783917837647</v>
      </c>
      <c r="T125" s="24">
        <f t="shared" ca="1" si="77"/>
        <v>5.195263288808432</v>
      </c>
      <c r="U125" s="24">
        <f t="shared" ca="1" si="77"/>
        <v>5.392240510484041</v>
      </c>
      <c r="V125" s="24">
        <f t="shared" ca="1" si="77"/>
        <v>5.6146557200973408</v>
      </c>
      <c r="W125" s="24">
        <f t="shared" ca="1" si="77"/>
        <v>5.8554884484979208</v>
      </c>
      <c r="X125" s="24">
        <f t="shared" ca="1" si="77"/>
        <v>6.1035659125987687</v>
      </c>
      <c r="Y125" s="24">
        <f t="shared" ca="1" si="77"/>
        <v>6.3644159673926346</v>
      </c>
      <c r="Z125" s="24">
        <f t="shared" ca="1" si="77"/>
        <v>6.6288431441735396</v>
      </c>
      <c r="AA125" s="24">
        <f t="shared" ca="1" si="77"/>
        <v>6.8910354082316179</v>
      </c>
      <c r="AB125" s="24">
        <f t="shared" ca="1" si="77"/>
        <v>7.1438156241953665</v>
      </c>
      <c r="AC125" s="24">
        <f t="shared" ca="1" si="77"/>
        <v>7.4260303732133446</v>
      </c>
      <c r="AD125" s="24">
        <f t="shared" ca="1" si="77"/>
        <v>7.7117330159591146</v>
      </c>
      <c r="AE125" s="24">
        <f t="shared" ca="1" si="77"/>
        <v>7.9988867253228255</v>
      </c>
      <c r="AF125" s="24">
        <f t="shared" ca="1" si="77"/>
        <v>8.2770682241653173</v>
      </c>
      <c r="AG125" s="24">
        <f t="shared" ca="1" si="77"/>
        <v>8.5121169930054119</v>
      </c>
      <c r="AH125" s="24">
        <f t="shared" ca="1" si="77"/>
        <v>8.7657430310096505</v>
      </c>
      <c r="AI125" s="24">
        <f t="shared" ca="1" si="77"/>
        <v>9.0290134130814117</v>
      </c>
      <c r="AJ125" s="24">
        <f t="shared" ca="1" si="77"/>
        <v>9.2954624593276911</v>
      </c>
      <c r="AK125" s="24">
        <f t="shared" ca="1" si="77"/>
        <v>9.5488839404733401</v>
      </c>
      <c r="AL125" s="24">
        <f t="shared" ca="1" si="77"/>
        <v>9.7994418940613599</v>
      </c>
      <c r="AM125" s="24">
        <f t="shared" ca="1" si="77"/>
        <v>11.08648910731022</v>
      </c>
      <c r="AN125" s="24">
        <f t="shared" ca="1" si="77"/>
        <v>12.282281262389828</v>
      </c>
      <c r="AO125" s="24">
        <f t="shared" ca="1" si="77"/>
        <v>12.282281262389828</v>
      </c>
      <c r="AP125" s="24">
        <f t="shared" ca="1" si="77"/>
        <v>12.282281262389828</v>
      </c>
      <c r="AQ125" s="186"/>
      <c r="AR125" s="186"/>
      <c r="AS125" s="186"/>
      <c r="AU125" s="186"/>
      <c r="AV125" s="186"/>
      <c r="BB125" s="313">
        <f t="shared" si="62"/>
        <v>3</v>
      </c>
    </row>
    <row r="126" spans="1:54">
      <c r="A126" s="22" t="str">
        <f>'[11]TS BYDem'!A37</f>
        <v/>
      </c>
      <c r="B126" s="22" t="str">
        <f>'[11]TS BYDem'!B37</f>
        <v>COM_PROJ</v>
      </c>
      <c r="C126" s="22" t="str">
        <f>'[11]TS BYDem'!C37</f>
        <v>-</v>
      </c>
      <c r="D126" s="22" t="str">
        <f>'[11]TS BYDem'!D37</f>
        <v>RHER</v>
      </c>
      <c r="E126" s="111" t="s">
        <v>137</v>
      </c>
      <c r="F126" s="111" t="s">
        <v>137</v>
      </c>
      <c r="G126" s="111" t="s">
        <v>137</v>
      </c>
      <c r="H126" s="111" t="s">
        <v>137</v>
      </c>
      <c r="I126" s="111">
        <v>0</v>
      </c>
      <c r="J126" s="186">
        <f>'[11]TS BYDem'!J37</f>
        <v>5.6147013164057418</v>
      </c>
      <c r="K126" s="24">
        <f t="shared" si="45"/>
        <v>6.0452058663220871</v>
      </c>
      <c r="L126" s="24">
        <f t="shared" si="45"/>
        <v>6.4757104162384325</v>
      </c>
      <c r="M126" s="24">
        <f t="shared" si="45"/>
        <v>6.9062149661547778</v>
      </c>
      <c r="N126" s="24">
        <f t="shared" si="45"/>
        <v>7.3367195160711223</v>
      </c>
      <c r="O126" s="24">
        <f>'[11]TS BYDem'!O37</f>
        <v>7.7672240659874676</v>
      </c>
      <c r="P126" s="24">
        <f t="shared" ref="P126:AP126" ca="1" si="78">OFFSET(P$33,$BB126,$J$96)/OFFSET(O$33,$BB126,$J$96)*O126</f>
        <v>8.0543565939756689</v>
      </c>
      <c r="Q126" s="24">
        <f t="shared" ca="1" si="78"/>
        <v>8.1734642874110452</v>
      </c>
      <c r="R126" s="24">
        <f t="shared" ca="1" si="78"/>
        <v>7.0091234898942032</v>
      </c>
      <c r="S126" s="24">
        <f t="shared" ca="1" si="78"/>
        <v>7.2199066445450493</v>
      </c>
      <c r="T126" s="24">
        <f t="shared" ca="1" si="78"/>
        <v>7.4851288472445017</v>
      </c>
      <c r="U126" s="24">
        <f t="shared" ca="1" si="78"/>
        <v>7.768925798862008</v>
      </c>
      <c r="V126" s="24">
        <f t="shared" ca="1" si="78"/>
        <v>8.0893727924010559</v>
      </c>
      <c r="W126" s="24">
        <f t="shared" ca="1" si="78"/>
        <v>8.4363550149565629</v>
      </c>
      <c r="X126" s="24">
        <f t="shared" ca="1" si="78"/>
        <v>8.7937751647481264</v>
      </c>
      <c r="Y126" s="24">
        <f t="shared" ca="1" si="78"/>
        <v>9.1695975555303058</v>
      </c>
      <c r="Z126" s="24">
        <f t="shared" ca="1" si="78"/>
        <v>9.5505737214893802</v>
      </c>
      <c r="AA126" s="24">
        <f t="shared" ca="1" si="78"/>
        <v>9.9283299140298347</v>
      </c>
      <c r="AB126" s="24">
        <f t="shared" ca="1" si="78"/>
        <v>10.292525601782344</v>
      </c>
      <c r="AC126" s="24">
        <f t="shared" ca="1" si="78"/>
        <v>10.699129394807208</v>
      </c>
      <c r="AD126" s="24">
        <f t="shared" ca="1" si="78"/>
        <v>11.110758406479654</v>
      </c>
      <c r="AE126" s="24">
        <f t="shared" ca="1" si="78"/>
        <v>11.524478057258808</v>
      </c>
      <c r="AF126" s="24">
        <f t="shared" ca="1" si="78"/>
        <v>11.925270903742863</v>
      </c>
      <c r="AG126" s="24">
        <f t="shared" ca="1" si="78"/>
        <v>12.263919827262161</v>
      </c>
      <c r="AH126" s="24">
        <f t="shared" ca="1" si="78"/>
        <v>12.629334141791208</v>
      </c>
      <c r="AI126" s="24">
        <f t="shared" ca="1" si="78"/>
        <v>13.008643643913169</v>
      </c>
      <c r="AJ126" s="24">
        <f t="shared" ca="1" si="78"/>
        <v>13.392532839033487</v>
      </c>
      <c r="AK126" s="24">
        <f t="shared" ca="1" si="78"/>
        <v>13.757652436171325</v>
      </c>
      <c r="AL126" s="24">
        <f t="shared" ca="1" si="78"/>
        <v>14.118646376622491</v>
      </c>
      <c r="AM126" s="24">
        <f t="shared" ca="1" si="78"/>
        <v>15.972972844427794</v>
      </c>
      <c r="AN126" s="24">
        <f t="shared" ca="1" si="78"/>
        <v>17.695822651592803</v>
      </c>
      <c r="AO126" s="24">
        <f t="shared" ca="1" si="78"/>
        <v>17.695822651592803</v>
      </c>
      <c r="AP126" s="24">
        <f t="shared" ca="1" si="78"/>
        <v>17.695822651592803</v>
      </c>
      <c r="AQ126" s="186"/>
      <c r="AR126" s="186"/>
      <c r="AS126" s="186"/>
      <c r="AU126" s="186"/>
      <c r="AV126" s="186"/>
      <c r="BB126" s="313">
        <f t="shared" si="62"/>
        <v>3</v>
      </c>
    </row>
    <row r="127" spans="1:54">
      <c r="A127" s="22" t="str">
        <f>'[11]TS BYDem'!A38</f>
        <v/>
      </c>
      <c r="B127" s="22" t="str">
        <f>'[11]TS BYDem'!B38</f>
        <v>COM_PROJ</v>
      </c>
      <c r="C127" s="22" t="str">
        <f>'[11]TS BYDem'!C38</f>
        <v>-</v>
      </c>
      <c r="D127" s="22" t="str">
        <f>'[11]TS BYDem'!D38</f>
        <v>RHEO</v>
      </c>
      <c r="E127" s="111" t="s">
        <v>137</v>
      </c>
      <c r="F127" s="111" t="s">
        <v>137</v>
      </c>
      <c r="G127" s="111" t="s">
        <v>137</v>
      </c>
      <c r="H127" s="111" t="s">
        <v>137</v>
      </c>
      <c r="I127" s="111">
        <v>0</v>
      </c>
      <c r="J127" s="186">
        <f>'[11]TS BYDem'!J38</f>
        <v>12.567032680070476</v>
      </c>
      <c r="K127" s="24">
        <f t="shared" si="45"/>
        <v>12.568779819506284</v>
      </c>
      <c r="L127" s="24">
        <f t="shared" si="45"/>
        <v>12.570526958942095</v>
      </c>
      <c r="M127" s="24">
        <f t="shared" si="45"/>
        <v>12.572274098377903</v>
      </c>
      <c r="N127" s="24">
        <f t="shared" si="45"/>
        <v>12.574021237813714</v>
      </c>
      <c r="O127" s="24">
        <f>'[11]TS BYDem'!O38</f>
        <v>12.575768377249522</v>
      </c>
      <c r="P127" s="24">
        <f ca="1">IF(OR($E$78=1,$E$78=2,$E$78=3), P93,P85)</f>
        <v>13.040659326046256</v>
      </c>
      <c r="Q127" s="24">
        <f t="shared" ref="Q127:AP127" ca="1" si="79">IF(OR($E$78=1,$E$78=2,$E$78=3), Q93,Q85)</f>
        <v>13.2335043826413</v>
      </c>
      <c r="R127" s="24">
        <f t="shared" ca="1" si="79"/>
        <v>11.348341799798744</v>
      </c>
      <c r="S127" s="24">
        <f t="shared" ca="1" si="79"/>
        <v>11.68961689476126</v>
      </c>
      <c r="T127" s="24">
        <f t="shared" ca="1" si="79"/>
        <v>12.119033242392812</v>
      </c>
      <c r="U127" s="24">
        <f t="shared" ca="1" si="79"/>
        <v>12.578523621373854</v>
      </c>
      <c r="V127" s="24">
        <f t="shared" ca="1" si="79"/>
        <v>13.097353403249176</v>
      </c>
      <c r="W127" s="24">
        <f t="shared" ca="1" si="79"/>
        <v>13.659145882107779</v>
      </c>
      <c r="X127" s="24">
        <f t="shared" ca="1" si="79"/>
        <v>14.237838215295813</v>
      </c>
      <c r="Y127" s="24">
        <f t="shared" ca="1" si="79"/>
        <v>14.846325275448619</v>
      </c>
      <c r="Z127" s="24">
        <f t="shared" ca="1" si="79"/>
        <v>15.463156717370566</v>
      </c>
      <c r="AA127" s="24">
        <f t="shared" ca="1" si="79"/>
        <v>16.074774760071705</v>
      </c>
      <c r="AB127" s="24">
        <f t="shared" ca="1" si="79"/>
        <v>16.664437241063411</v>
      </c>
      <c r="AC127" s="24">
        <f t="shared" ca="1" si="79"/>
        <v>17.322761898489361</v>
      </c>
      <c r="AD127" s="24">
        <f t="shared" ca="1" si="79"/>
        <v>17.989222794192994</v>
      </c>
      <c r="AE127" s="24">
        <f t="shared" ca="1" si="79"/>
        <v>18.659068604885945</v>
      </c>
      <c r="AF127" s="24">
        <f t="shared" ca="1" si="79"/>
        <v>19.307984866580171</v>
      </c>
      <c r="AG127" s="24">
        <f t="shared" ca="1" si="79"/>
        <v>19.856285055579821</v>
      </c>
      <c r="AH127" s="24">
        <f t="shared" ca="1" si="79"/>
        <v>20.447920592575816</v>
      </c>
      <c r="AI127" s="24">
        <f t="shared" ca="1" si="79"/>
        <v>21.062053570001279</v>
      </c>
      <c r="AJ127" s="24">
        <f t="shared" ca="1" si="79"/>
        <v>21.683601443391758</v>
      </c>
      <c r="AK127" s="24">
        <f t="shared" ca="1" si="79"/>
        <v>22.274759808927637</v>
      </c>
      <c r="AL127" s="24">
        <f t="shared" ca="1" si="79"/>
        <v>22.859238400266861</v>
      </c>
      <c r="AM127" s="24">
        <f t="shared" ca="1" si="79"/>
        <v>25.861543980331007</v>
      </c>
      <c r="AN127" s="24">
        <f t="shared" ca="1" si="79"/>
        <v>28.650978138484348</v>
      </c>
      <c r="AO127" s="24">
        <f t="shared" ca="1" si="79"/>
        <v>28.650978138484348</v>
      </c>
      <c r="AP127" s="24">
        <f t="shared" ca="1" si="79"/>
        <v>28.650978138484348</v>
      </c>
      <c r="AQ127" s="186"/>
      <c r="AR127" s="186"/>
      <c r="AS127" s="186"/>
      <c r="AU127" s="186"/>
      <c r="AV127" s="186"/>
      <c r="BB127" s="313">
        <f t="shared" si="62"/>
        <v>3</v>
      </c>
    </row>
    <row r="128" spans="1:54">
      <c r="A128" s="22" t="str">
        <f>'[11]TS BYDem'!A39</f>
        <v>*</v>
      </c>
      <c r="B128" s="22" t="str">
        <f>'[11]TS BYDem'!B39</f>
        <v>COM_PROJ</v>
      </c>
      <c r="C128" s="22" t="str">
        <f>'[11]TS BYDem'!C39</f>
        <v>-</v>
      </c>
      <c r="D128" s="22">
        <f>'[11]TS BYDem'!D39</f>
        <v>0</v>
      </c>
      <c r="E128" s="111" t="s">
        <v>137</v>
      </c>
      <c r="F128" s="111" t="s">
        <v>137</v>
      </c>
      <c r="G128" s="111" t="s">
        <v>137</v>
      </c>
      <c r="H128" s="111" t="s">
        <v>137</v>
      </c>
      <c r="I128" s="111">
        <v>0</v>
      </c>
      <c r="J128" s="186">
        <f>'[11]TS BYDem'!J39</f>
        <v>0</v>
      </c>
      <c r="K128" s="24">
        <f t="shared" si="45"/>
        <v>0</v>
      </c>
      <c r="L128" s="24">
        <f t="shared" si="45"/>
        <v>0</v>
      </c>
      <c r="M128" s="24">
        <f t="shared" si="45"/>
        <v>0</v>
      </c>
      <c r="N128" s="24">
        <f t="shared" si="45"/>
        <v>0</v>
      </c>
      <c r="O128" s="24">
        <f>'[11]TS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6" t="s">
        <v>296</v>
      </c>
      <c r="C2" s="366"/>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MATCH(B10,Drivers!A7:A23,0)</f>
        <v>2</v>
      </c>
      <c r="J10" s="186" cm="1">
        <f t="array" ref="J10">INDEX(Drivers!$C$7:$AG$23,$E$10,J3)</f>
        <v>1833.8485148656705</v>
      </c>
      <c r="K10" s="186" cm="1">
        <f t="array" ref="K10">INDEX(Drivers!$C$7:$AG$23,$E$10,K3)</f>
        <v>1885.8209999999999</v>
      </c>
      <c r="L10" s="186" cm="1">
        <f t="array" ref="L10">INDEX(Drivers!$C$7:$AG$23,$E$10,L3)</f>
        <v>1933.1679999999999</v>
      </c>
      <c r="M10" s="186" cm="1">
        <f t="array" ref="M10">INDEX(Drivers!$C$7:$AG$23,$E$10,M3)</f>
        <v>1966.174</v>
      </c>
      <c r="N10" s="186" cm="1">
        <f t="array" ref="N10">INDEX(Drivers!$C$7:$AG$23,$E$10,N3)</f>
        <v>1991.546</v>
      </c>
      <c r="O10" s="186" cm="1">
        <f t="array" ref="O10">INDEX(Drivers!$C$7:$AG$23,$E$10,O3)</f>
        <v>2020.6990000000001</v>
      </c>
      <c r="P10" s="186" cm="1">
        <f t="array" ref="P10">INDEX(Drivers!$C$7:$AG$23,$E$10,P3)</f>
        <v>2053.4989999999998</v>
      </c>
      <c r="Q10" s="186" cm="1">
        <f t="array" ref="Q10">INDEX(Drivers!$C$7:$AG$23,$E$10,Q3)</f>
        <v>2080.7860000000001</v>
      </c>
      <c r="R10" s="186" cm="1">
        <f t="array" ref="R10">INDEX(Drivers!$C$7:$AG$23,$E$10,R3)</f>
        <v>1927.731</v>
      </c>
      <c r="S10" s="186" cm="1">
        <f t="array" ref="S10">INDEX(Drivers!$C$7:$AG$23,$E$10,S3)</f>
        <v>1970.7408635447755</v>
      </c>
      <c r="T10" s="186" cm="1">
        <f t="array" ref="T10">INDEX(Drivers!$C$7:$AG$23,$E$10,T3)</f>
        <v>2016.0771684341241</v>
      </c>
      <c r="U10" s="186" cm="1">
        <f t="array" ref="U10">INDEX(Drivers!$C$7:$AG$23,$E$10,U3)</f>
        <v>2065.4042130665671</v>
      </c>
      <c r="V10" s="186" cm="1">
        <f t="array" ref="V10">INDEX(Drivers!$C$7:$AG$23,$E$10,V3)</f>
        <v>2118.5150626172972</v>
      </c>
      <c r="W10" s="186" cm="1">
        <f t="array" ref="W10">INDEX(Drivers!$C$7:$AG$23,$E$10,W3)</f>
        <v>2172.0568782717742</v>
      </c>
      <c r="X10" s="186" cm="1">
        <f t="array" ref="X10">INDEX(Drivers!$C$7:$AG$23,$E$10,X3)</f>
        <v>2231.5020739293468</v>
      </c>
      <c r="Y10" s="186" cm="1">
        <f t="array" ref="Y10">INDEX(Drivers!$C$7:$AG$23,$E$10,Y3)</f>
        <v>2292.7690980654993</v>
      </c>
      <c r="Z10" s="186" cm="1">
        <f t="array" ref="Z10">INDEX(Drivers!$C$7:$AG$23,$E$10,Z3)</f>
        <v>2358.2377885147248</v>
      </c>
      <c r="AA10" s="186" cm="1">
        <f t="array" ref="AA10">INDEX(Drivers!$C$7:$AG$23,$E$10,AA3)</f>
        <v>2425.5863981499592</v>
      </c>
      <c r="AB10" s="186" cm="1">
        <f t="array" ref="AB10">INDEX(Drivers!$C$7:$AG$23,$E$10,AB3)</f>
        <v>2485.4888082606526</v>
      </c>
      <c r="AC10" s="186" cm="1">
        <f t="array" ref="AC10">INDEX(Drivers!$C$7:$AG$23,$E$10,AC3)</f>
        <v>2556.5297526178038</v>
      </c>
      <c r="AD10" s="186" cm="1">
        <f t="array" ref="AD10">INDEX(Drivers!$C$7:$AG$23,$E$10,AD3)</f>
        <v>2629.6045354150306</v>
      </c>
      <c r="AE10" s="186" cm="1">
        <f t="array" ref="AE10">INDEX(Drivers!$C$7:$AG$23,$E$10,AE3)</f>
        <v>2704.8656031316436</v>
      </c>
      <c r="AF10" s="186" cm="1">
        <f t="array" ref="AF10">INDEX(Drivers!$C$7:$AG$23,$E$10,AF3)</f>
        <v>2778.0912171382747</v>
      </c>
      <c r="AG10" s="186" cm="1">
        <f t="array" ref="AG10">INDEX(Drivers!$C$7:$AG$23,$E$10,AG3)</f>
        <v>2855.4804064105374</v>
      </c>
      <c r="AH10" s="186" cm="1">
        <f t="array" ref="AH10">INDEX(Drivers!$C$7:$AG$23,$E$10,AH3)</f>
        <v>2935.4002728689229</v>
      </c>
      <c r="AI10" s="186" cm="1">
        <f t="array" ref="AI10">INDEX(Drivers!$C$7:$AG$23,$E$10,AI3)</f>
        <v>3018.4445874573839</v>
      </c>
      <c r="AJ10" s="186" cm="1">
        <f t="array" ref="AJ10">INDEX(Drivers!$C$7:$AG$23,$E$10,AJ3)</f>
        <v>3101.0921063944338</v>
      </c>
      <c r="AK10" s="186" cm="1">
        <f t="array" ref="AK10">INDEX(Drivers!$C$7:$AG$23,$E$10,AK3)</f>
        <v>3186.5950536675605</v>
      </c>
      <c r="AL10" s="186" cm="1">
        <f t="array" ref="AL10">INDEX(Drivers!$C$7:$AG$23,$E$10,AL3)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INDEX(Drivers!$C$7:$AG$23,$E$10,AQ3)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INDEX(Drivers!$C$7:$AG$23,$E$10,AV3)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67" t="s">
        <v>228</v>
      </c>
      <c r="C13" s="368"/>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'[12]SA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[12]Forecast!I$8</f>
        <v>132.81548999999998</v>
      </c>
      <c r="K23" s="218">
        <f>[12]Forecast!J$8</f>
        <v>134.00787499999998</v>
      </c>
      <c r="L23" s="218">
        <f>[12]Forecast!K$8</f>
        <v>135.598851</v>
      </c>
      <c r="M23" s="218">
        <f>[12]Forecast!L$8</f>
        <v>136.99421599999999</v>
      </c>
      <c r="N23" s="218">
        <f>[12]Forecast!M$8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'[12]TS BYDem'!$J10</f>
        <v>139.66439435388435</v>
      </c>
      <c r="G56" s="87">
        <f>'[12]TS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'[12]TS BYDem'!$J11</f>
        <v>7.8517549075018991</v>
      </c>
      <c r="G57" s="87">
        <f>'[12]TS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'[12]TS BYDem'!$J12</f>
        <v>9.894499756529763</v>
      </c>
      <c r="G58" s="87">
        <f>'[12]TS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'[12]TS BYDem'!$J13</f>
        <v>121.5402719056889</v>
      </c>
      <c r="G59" s="87">
        <f>'[12]TS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'[12]TS BYDem'!$J14</f>
        <v>29.566390373747051</v>
      </c>
      <c r="G60" s="87">
        <f>'[12]TS BYDem'!$O14</f>
        <v>25.463499211305457</v>
      </c>
      <c r="J60" s="86"/>
      <c r="K60" s="91">
        <v>1</v>
      </c>
      <c r="L60" s="91" t="s">
        <v>631</v>
      </c>
      <c r="M60" s="178">
        <v>-0.37</v>
      </c>
      <c r="N60" s="178">
        <v>-0.5</v>
      </c>
      <c r="O60" s="178">
        <v>-0.2</v>
      </c>
      <c r="Q60" s="87" t="s">
        <v>632</v>
      </c>
      <c r="AA60" s="89" t="s">
        <v>633</v>
      </c>
      <c r="AB60" s="89">
        <f>AB30/(AB30+AB31)</f>
        <v>0.76664744264660456</v>
      </c>
      <c r="AC60" s="89" t="s">
        <v>634</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'[12]TS BYDem'!$J15</f>
        <v>9.6831090230750316</v>
      </c>
      <c r="G61" s="87">
        <f>'[12]TS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'[12]TS BYDem'!$J16</f>
        <v>10.30055287377321</v>
      </c>
      <c r="G62" s="87">
        <f>'[12]TS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'[12]TS BYDem'!$J17</f>
        <v>3.5593512487513528</v>
      </c>
      <c r="G63" s="87">
        <f>'[12]TS BYDem'!$O17</f>
        <v>3.0654245097100388</v>
      </c>
      <c r="J63" s="86"/>
      <c r="K63" s="87"/>
    </row>
    <row r="64" spans="1:48">
      <c r="A64" s="185" t="s">
        <v>16</v>
      </c>
      <c r="B64" s="89" t="s">
        <v>0</v>
      </c>
      <c r="C64" s="89" t="s">
        <v>119</v>
      </c>
      <c r="D64" s="102">
        <f t="shared" si="21"/>
        <v>18760.184357078931</v>
      </c>
      <c r="E64" s="102">
        <f t="shared" si="21"/>
        <v>16999.241745794043</v>
      </c>
      <c r="F64" s="24">
        <f>'[12]TS BYDem'!$J18</f>
        <v>18.760184357078931</v>
      </c>
      <c r="G64" s="87">
        <f>'[12]TS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6" t="s">
        <v>296</v>
      </c>
      <c r="C2" s="366"/>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MATCH(B7,Drivers!$A$7:$A$23,0)</f>
        <v>15</v>
      </c>
      <c r="E7" s="186"/>
      <c r="F7" s="24" cm="1">
        <f t="array" ref="F7">INDEX(Drivers!$C$7:$AG$23,$D7,F$3)</f>
        <v>135.95535691221758</v>
      </c>
      <c r="G7" s="24" cm="1">
        <f t="array" ref="G7">INDEX(Drivers!$C$7:$AG$23,$D7,G$3)</f>
        <v>145.137</v>
      </c>
      <c r="H7" s="24" cm="1">
        <f t="array" ref="H7">INDEX(Drivers!$C$7:$AG$23,$D7,H$3)</f>
        <v>148.477</v>
      </c>
      <c r="I7" s="24" cm="1">
        <f t="array" ref="I7">INDEX(Drivers!$C$7:$AG$23,$D7,I$3)</f>
        <v>150.78899999999999</v>
      </c>
      <c r="J7" s="24" cm="1">
        <f t="array" ref="J7">INDEX(Drivers!$C$7:$AG$23,$D7,J$3)</f>
        <v>140.006</v>
      </c>
      <c r="K7" s="24" cm="1">
        <f t="array" ref="K7">INDEX(Drivers!$C$7:$AG$23,$D7,K$3)</f>
        <v>142.92774302092894</v>
      </c>
      <c r="L7" s="24" cm="1">
        <f t="array" ref="L7">INDEX(Drivers!$C$7:$AG$23,$D7,L$3)</f>
        <v>177.61047399301378</v>
      </c>
      <c r="M7" s="24" cm="1">
        <f t="array" ref="M7">INDEX(Drivers!$C$7:$AG$23,$D7,M$3)</f>
        <v>226.46955752177888</v>
      </c>
      <c r="N7" s="24" cm="1">
        <f t="array" ref="N7">INDEX(Drivers!$C$7:$AG$23,$D7,N$3)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624</v>
      </c>
      <c r="BC7" s="192">
        <v>1</v>
      </c>
      <c r="BD7" s="257">
        <v>0.8</v>
      </c>
      <c r="BE7" s="257">
        <v>0.65</v>
      </c>
      <c r="BF7" s="201">
        <v>1</v>
      </c>
    </row>
    <row r="8" spans="1:58">
      <c r="A8" s="185" t="s">
        <v>16</v>
      </c>
      <c r="B8" s="186" t="s">
        <v>387</v>
      </c>
      <c r="C8" s="186" t="s">
        <v>68</v>
      </c>
      <c r="D8" s="185">
        <f>MATCH(B8,Drivers!$A$7:$A$23,0)</f>
        <v>7</v>
      </c>
      <c r="E8" s="186"/>
      <c r="F8" s="24" cm="1">
        <f t="array" ref="F8">INDEX(Drivers!$C$7:$AG$23,$D8,F$3)</f>
        <v>123.26923682676239</v>
      </c>
      <c r="G8" s="24" cm="1">
        <f t="array" ref="G8">INDEX(Drivers!$C$7:$AG$23,$D8,G$3)</f>
        <v>131.09700000000001</v>
      </c>
      <c r="H8" s="24" cm="1">
        <f t="array" ref="H8">INDEX(Drivers!$C$7:$AG$23,$D8,H$3)</f>
        <v>133.3638</v>
      </c>
      <c r="I8" s="24" cm="1">
        <f t="array" ref="I8">INDEX(Drivers!$C$7:$AG$23,$D8,I$3)</f>
        <v>130.89420000000001</v>
      </c>
      <c r="J8" s="24" cm="1">
        <f t="array" ref="J8">INDEX(Drivers!$C$7:$AG$23,$D8,J$3)</f>
        <v>120.23159999999999</v>
      </c>
      <c r="K8" s="24" cm="1">
        <f t="array" ref="K8">INDEX(Drivers!$C$7:$AG$23,$D8,K$3)</f>
        <v>121.97662684762673</v>
      </c>
      <c r="L8" s="24" cm="1">
        <f t="array" ref="L8">INDEX(Drivers!$C$7:$AG$23,$D8,L$3)</f>
        <v>142.9505517669626</v>
      </c>
      <c r="M8" s="24" cm="1">
        <f t="array" ref="M8">INDEX(Drivers!$C$7:$AG$23,$D8,M$3)</f>
        <v>185.74405476254881</v>
      </c>
      <c r="N8" s="24" cm="1">
        <f t="array" ref="N8">INDEX(Drivers!$C$7:$AG$23,$D8,N$3)</f>
        <v>236.61150424674827</v>
      </c>
      <c r="O8" s="186"/>
      <c r="P8" s="186">
        <f>G8</f>
        <v>131.09700000000001</v>
      </c>
      <c r="Q8" s="186">
        <f t="shared" ref="Q8:Q9" si="2">I8</f>
        <v>130.89420000000001</v>
      </c>
      <c r="R8" s="186">
        <f>J8</f>
        <v>120.23159999999999</v>
      </c>
      <c r="S8" s="24">
        <f t="shared" ref="S8:S9" si="3">K8</f>
        <v>121.97662684762673</v>
      </c>
      <c r="T8" s="186">
        <f t="shared" ref="T8:V9" si="4">L8</f>
        <v>142.9505517669626</v>
      </c>
      <c r="U8" s="186">
        <f t="shared" si="4"/>
        <v>185.74405476254881</v>
      </c>
      <c r="V8" s="186">
        <f t="shared" si="4"/>
        <v>236.61150424674827</v>
      </c>
      <c r="X8" s="186">
        <f>P8</f>
        <v>131.09700000000001</v>
      </c>
      <c r="Y8" s="186">
        <f>Q8</f>
        <v>130.89420000000001</v>
      </c>
      <c r="Z8" s="186">
        <f t="shared" ref="Z8:Z9" si="5">R8</f>
        <v>120.23159999999999</v>
      </c>
      <c r="AA8" s="186">
        <f t="shared" ref="AA8:AA9" si="6">S8</f>
        <v>121.97662684762673</v>
      </c>
      <c r="AB8" s="186">
        <f t="shared" ref="AB8:AD9" si="7">T8</f>
        <v>142.9505517669626</v>
      </c>
      <c r="AC8" s="186">
        <f t="shared" si="7"/>
        <v>185.74405476254881</v>
      </c>
      <c r="AD8" s="186">
        <f t="shared" si="7"/>
        <v>236.61150424674827</v>
      </c>
    </row>
    <row r="9" spans="1:58">
      <c r="A9" s="185" t="s">
        <v>16</v>
      </c>
      <c r="B9" s="186" t="s">
        <v>388</v>
      </c>
      <c r="C9" s="186" t="s">
        <v>69</v>
      </c>
      <c r="D9" s="185">
        <f>MATCH(B9,Drivers!$A$7:$A$23,0)</f>
        <v>6</v>
      </c>
      <c r="E9" s="186"/>
      <c r="F9" s="24" cm="1">
        <f t="array" ref="F9">INDEX(Drivers!$C$7:$AG$23,$D9,F$3)</f>
        <v>13.345629432701433</v>
      </c>
      <c r="G9" s="24" cm="1">
        <f t="array" ref="G9">INDEX(Drivers!$C$7:$AG$23,$D9,G$3)</f>
        <v>14.365</v>
      </c>
      <c r="H9" s="24" cm="1">
        <f t="array" ref="H9">INDEX(Drivers!$C$7:$AG$23,$D9,H$3)</f>
        <v>14.513</v>
      </c>
      <c r="I9" s="24" cm="1">
        <f t="array" ref="I9">INDEX(Drivers!$C$7:$AG$23,$D9,I$3)</f>
        <v>14.384</v>
      </c>
      <c r="J9" s="24" cm="1">
        <f t="array" ref="J9">INDEX(Drivers!$C$7:$AG$23,$D9,J$3)</f>
        <v>12.598000000000001</v>
      </c>
      <c r="K9" s="24" cm="1">
        <f t="array" ref="K9">INDEX(Drivers!$C$7:$AG$23,$D9,K$3)</f>
        <v>12.934494714926089</v>
      </c>
      <c r="L9" s="24" cm="1">
        <f t="array" ref="L9">INDEX(Drivers!$C$7:$AG$23,$D9,L$3)</f>
        <v>15.914985935307293</v>
      </c>
      <c r="M9" s="24" cm="1">
        <f t="array" ref="M9">INDEX(Drivers!$C$7:$AG$23,$D9,M$3)</f>
        <v>20.549589211641038</v>
      </c>
      <c r="N9" s="24" cm="1">
        <f t="array" ref="N9">INDEX(Drivers!$C$7:$AG$23,$D9,N$3)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626</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87.911204464677738</v>
      </c>
      <c r="M88" s="234">
        <f t="shared" si="169"/>
        <v>108.45872893067066</v>
      </c>
      <c r="N88" s="234">
        <f t="shared" si="169"/>
        <v>131.69334513658725</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87.911204464677738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87.911204464677738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404.51294040327696</v>
      </c>
      <c r="M89" s="79">
        <f t="shared" si="173"/>
        <v>493.1838001614924</v>
      </c>
      <c r="N89" s="79">
        <f t="shared" si="173"/>
        <v>606.63262572791223</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522.51726655599055</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522.51726655599055</v>
      </c>
    </row>
    <row r="90" spans="1:46">
      <c r="A90" s="185" t="s">
        <v>16</v>
      </c>
      <c r="N90" s="185">
        <f>N89/F89</f>
        <v>1.9201943401971611</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87.911204464677738</v>
      </c>
      <c r="M104" s="10">
        <f>L104*(1+(L25+M25)/2*((M8/L8)^(1/(M$4-L$4))-1))^(M$4-L$4)</f>
        <v>108.45872893067066</v>
      </c>
      <c r="N104" s="10">
        <f>M104*(1+(M25+N25)/2*((N8/M8)^(1/(N$4-M$4))-1))^(N$4-M$4)</f>
        <v>131.69334513658725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82.062170075963849</v>
      </c>
      <c r="X123" s="186" cm="1">
        <f t="array" ref="X123">IF(X$110=-1,Y123,IF(X$110=99,W123,IF(X$110=0,INDEX($F104:$N104,0,X$108),(INDEX($F104:$N104,0,X$110+1)-INDEX($F104:$N104,0,X$110))/(INDEX($F$4:$N$4,0,X$110+1)-INDEX($F$4:$N$4,0,X$110))+W123)))</f>
        <v>82.793299374553087</v>
      </c>
      <c r="Y123" s="186" cm="1">
        <f t="array" ref="Y123">IF(Y$110=-1,Z123,IF(Y$110=99,X123,IF(Y$110=0,INDEX($F104:$N104,0,Y$108),(INDEX($F104:$N104,0,Y$110+1)-INDEX($F104:$N104,0,Y$110))/(INDEX($F$4:$N$4,0,Y$110+1)-INDEX($F$4:$N$4,0,Y$110))+X123)))</f>
        <v>83.524428673142324</v>
      </c>
      <c r="Z123" s="186" cm="1">
        <f t="array" ref="Z123">IF(Z$110=-1,AA123,IF(Z$110=99,Y123,IF(Z$110=0,INDEX($F104:$N104,0,Z$108),(INDEX($F104:$N104,0,Z$110+1)-INDEX($F104:$N104,0,Z$110))/(INDEX($F$4:$N$4,0,Z$110+1)-INDEX($F$4:$N$4,0,Z$110))+Y123)))</f>
        <v>84.255557971731562</v>
      </c>
      <c r="AA123" s="186" cm="1">
        <f t="array" ref="AA123">IF(AA$110=-1,AB123,IF(AA$110=99,Z123,IF(AA$110=0,INDEX($F104:$N104,0,AA$108),(INDEX($F104:$N104,0,AA$110+1)-INDEX($F104:$N104,0,AA$110))/(INDEX($F$4:$N$4,0,AA$110+1)-INDEX($F$4:$N$4,0,AA$110))+Z123)))</f>
        <v>84.9866872703208</v>
      </c>
      <c r="AB123" s="186" cm="1">
        <f t="array" ref="AB123">IF(AB$110=-1,AC123,IF(AB$110=99,AA123,IF(AB$110=0,INDEX($F104:$N104,0,AB$108),(INDEX($F104:$N104,0,AB$110+1)-INDEX($F104:$N104,0,AB$110))/(INDEX($F$4:$N$4,0,AB$110+1)-INDEX($F$4:$N$4,0,AB$110))+AA123)))</f>
        <v>85.717816568910038</v>
      </c>
      <c r="AC123" s="186" cm="1">
        <f t="array" ref="AC123">IF(AC$110=-1,AD123,IF(AC$110=99,AB123,IF(AC$110=0,INDEX($F104:$N104,0,AC$108),(INDEX($F104:$N104,0,AC$110+1)-INDEX($F104:$N104,0,AC$110))/(INDEX($F$4:$N$4,0,AC$110+1)-INDEX($F$4:$N$4,0,AC$110))+AB123)))</f>
        <v>86.448945867499276</v>
      </c>
      <c r="AD123" s="186" cm="1">
        <f t="array" ref="AD123">IF(AD$110=-1,AE123,IF(AD$110=99,AC123,IF(AD$110=0,INDEX($F104:$N104,0,AD$108),(INDEX($F104:$N104,0,AD$110+1)-INDEX($F104:$N104,0,AD$110))/(INDEX($F$4:$N$4,0,AD$110+1)-INDEX($F$4:$N$4,0,AD$110))+AC123)))</f>
        <v>87.180075166088514</v>
      </c>
      <c r="AE123" s="186" cm="1">
        <f t="array" ref="AE123">IF(AE$110=-1,AF123,IF(AE$110=99,AD123,IF(AE$110=0,INDEX($F104:$N104,0,AE$108),(INDEX($F104:$N104,0,AE$110+1)-INDEX($F104:$N104,0,AE$110))/(INDEX($F$4:$N$4,0,AE$110+1)-INDEX($F$4:$N$4,0,AE$110))+AD123)))</f>
        <v>87.911204464677738</v>
      </c>
      <c r="AF123" s="186" cm="1">
        <f t="array" ref="AF123">IF(AF$110=-1,AG123,IF(AF$110=99,AE123,IF(AF$110=0,INDEX($F104:$N104,0,AF$108),(INDEX($F104:$N104,0,AF$110+1)-INDEX($F104:$N104,0,AF$110))/(INDEX($F$4:$N$4,0,AF$110+1)-INDEX($F$4:$N$4,0,AF$110))+AE123)))</f>
        <v>89.965956911277033</v>
      </c>
      <c r="AG123" s="186" cm="1">
        <f t="array" ref="AG123">IF(AG$110=-1,AH123,IF(AG$110=99,AF123,IF(AG$110=0,INDEX($F104:$N104,0,AG$108),(INDEX($F104:$N104,0,AG$110+1)-INDEX($F104:$N104,0,AG$110))/(INDEX($F$4:$N$4,0,AG$110+1)-INDEX($F$4:$N$4,0,AG$110))+AF123)))</f>
        <v>92.020709357876328</v>
      </c>
      <c r="AH123" s="186" cm="1">
        <f t="array" ref="AH123">IF(AH$110=-1,AI123,IF(AH$110=99,AG123,IF(AH$110=0,INDEX($F104:$N104,0,AH$108),(INDEX($F104:$N104,0,AH$110+1)-INDEX($F104:$N104,0,AH$110))/(INDEX($F$4:$N$4,0,AH$110+1)-INDEX($F$4:$N$4,0,AH$110))+AG123)))</f>
        <v>94.075461804475623</v>
      </c>
      <c r="AI123" s="186" cm="1">
        <f t="array" ref="AI123">IF(AI$110=-1,AJ123,IF(AI$110=99,AH123,IF(AI$110=0,INDEX($F104:$N104,0,AI$108),(INDEX($F104:$N104,0,AI$110+1)-INDEX($F104:$N104,0,AI$110))/(INDEX($F$4:$N$4,0,AI$110+1)-INDEX($F$4:$N$4,0,AI$110))+AH123)))</f>
        <v>96.130214251074918</v>
      </c>
      <c r="AJ123" s="186" cm="1">
        <f t="array" ref="AJ123">IF(AJ$110=-1,AK123,IF(AJ$110=99,AI123,IF(AJ$110=0,INDEX($F104:$N104,0,AJ$108),(INDEX($F104:$N104,0,AJ$110+1)-INDEX($F104:$N104,0,AJ$110))/(INDEX($F$4:$N$4,0,AJ$110+1)-INDEX($F$4:$N$4,0,AJ$110))+AI123)))</f>
        <v>98.184966697674213</v>
      </c>
      <c r="AK123" s="186" cm="1">
        <f t="array" ref="AK123">IF(AK$110=-1,AL123,IF(AK$110=99,AJ123,IF(AK$110=0,INDEX($F104:$N104,0,AK$108),(INDEX($F104:$N104,0,AK$110+1)-INDEX($F104:$N104,0,AK$110))/(INDEX($F$4:$N$4,0,AK$110+1)-INDEX($F$4:$N$4,0,AK$110))+AJ123)))</f>
        <v>100.23971914427351</v>
      </c>
      <c r="AL123" s="186" cm="1">
        <f t="array" ref="AL123">IF(AL$110=-1,AM123,IF(AL$110=99,AK123,IF(AL$110=0,INDEX($F104:$N104,0,AL$108),(INDEX($F104:$N104,0,AL$110+1)-INDEX($F104:$N104,0,AL$110))/(INDEX($F$4:$N$4,0,AL$110+1)-INDEX($F$4:$N$4,0,AL$110))+AK123)))</f>
        <v>102.2944715908728</v>
      </c>
      <c r="AM123" s="186" cm="1">
        <f t="array" ref="AM123">IF(AM$110=-1,AN123,IF(AM$110=99,AL123,IF(AM$110=0,INDEX($F104:$N104,0,AM$108),(INDEX($F104:$N104,0,AM$110+1)-INDEX($F104:$N104,0,AM$110))/(INDEX($F$4:$N$4,0,AM$110+1)-INDEX($F$4:$N$4,0,AM$110))+AL123)))</f>
        <v>104.3492240374721</v>
      </c>
      <c r="AN123" s="186" cm="1">
        <f t="array" ref="AN123">IF(AN$110=-1,AO123,IF(AN$110=99,AM123,IF(AN$110=0,INDEX($F104:$N104,0,AN$108),(INDEX($F104:$N104,0,AN$110+1)-INDEX($F104:$N104,0,AN$110))/(INDEX($F$4:$N$4,0,AN$110+1)-INDEX($F$4:$N$4,0,AN$110))+AM123)))</f>
        <v>106.40397648407139</v>
      </c>
      <c r="AO123" s="186" cm="1">
        <f t="array" ref="AO123">IF(AO$110=-1,AP123,IF(AO$110=99,AN123,IF(AO$110=0,INDEX($F104:$N104,0,AO$108),(INDEX($F104:$N104,0,AO$110+1)-INDEX($F104:$N104,0,AO$110))/(INDEX($F$4:$N$4,0,AO$110+1)-INDEX($F$4:$N$4,0,AO$110))+AN123)))</f>
        <v>108.45872893067066</v>
      </c>
      <c r="AP123" s="186" cm="1">
        <f t="array" ref="AP123">IF(AP$110=-1,AQ123,IF(AP$110=99,AO123,IF(AP$110=0,INDEX($F104:$N104,0,AP$108),(INDEX($F104:$N104,0,AP$110+1)-INDEX($F104:$N104,0,AP$110))/(INDEX($F$4:$N$4,0,AP$110+1)-INDEX($F$4:$N$4,0,AP$110))+AO123)))</f>
        <v>110.78219055126232</v>
      </c>
      <c r="AQ123" s="186" cm="1">
        <f t="array" ref="AQ123">IF(AQ$110=-1,AR123,IF(AQ$110=99,AP123,IF(AQ$110=0,INDEX($F104:$N104,0,AQ$108),(INDEX($F104:$N104,0,AQ$110+1)-INDEX($F104:$N104,0,AQ$110))/(INDEX($F$4:$N$4,0,AQ$110+1)-INDEX($F$4:$N$4,0,AQ$110))+AP123)))</f>
        <v>113.10565217185398</v>
      </c>
      <c r="AR123" s="186" cm="1">
        <f t="array" ref="AR123">IF(AR$110=-1,AS123,IF(AR$110=99,AQ123,IF(AR$110=0,INDEX($F104:$N104,0,AR$108),(INDEX($F104:$N104,0,AR$110+1)-INDEX($F104:$N104,0,AR$110))/(INDEX($F$4:$N$4,0,AR$110+1)-INDEX($F$4:$N$4,0,AR$110))+AQ123)))</f>
        <v>115.42911379244563</v>
      </c>
      <c r="AS123" s="186" cm="1">
        <f t="array" ref="AS123">IF(AS$110=-1,AT123,IF(AS$110=99,AR123,IF(AS$110=0,INDEX($F104:$N104,0,AS$108),(INDEX($F104:$N104,0,AS$110+1)-INDEX($F104:$N104,0,AS$110))/(INDEX($F$4:$N$4,0,AS$110+1)-INDEX($F$4:$N$4,0,AS$110))+AR123)))</f>
        <v>117.75257541303729</v>
      </c>
      <c r="AT123" s="186" cm="1">
        <f t="array" ref="AT123">IF(AT$110=-1,AU123,IF(AT$110=99,AS123,IF(AT$110=0,INDEX($F104:$N104,0,AT$108),(INDEX($F104:$N104,0,AT$110+1)-INDEX($F104:$N104,0,AT$110))/(INDEX($F$4:$N$4,0,AT$110+1)-INDEX($F$4:$N$4,0,AT$110))+AS123)))</f>
        <v>120.07603703362895</v>
      </c>
      <c r="AU123" s="186" cm="1">
        <f t="array" ref="AU123">IF(AU$110=-1,AV123,IF(AU$110=99,AT123,IF(AU$110=0,INDEX($F104:$N104,0,AU$108),(INDEX($F104:$N104,0,AU$110+1)-INDEX($F104:$N104,0,AU$110))/(INDEX($F$4:$N$4,0,AU$110+1)-INDEX($F$4:$N$4,0,AU$110))+AT123)))</f>
        <v>122.39949865422061</v>
      </c>
      <c r="AV123" s="186" cm="1">
        <f t="array" ref="AV123">IF(AV$110=-1,AW123,IF(AV$110=99,AU123,IF(AV$110=0,INDEX($F104:$N104,0,AV$108),(INDEX($F104:$N104,0,AV$110+1)-INDEX($F104:$N104,0,AV$110))/(INDEX($F$4:$N$4,0,AV$110+1)-INDEX($F$4:$N$4,0,AV$110))+AU123)))</f>
        <v>124.72296027481227</v>
      </c>
      <c r="AW123" s="186" cm="1">
        <f t="array" ref="AW123">IF(AW$110=-1,AX123,IF(AW$110=99,AV123,IF(AW$110=0,INDEX($F104:$N104,0,AW$108),(INDEX($F104:$N104,0,AW$110+1)-INDEX($F104:$N104,0,AW$110))/(INDEX($F$4:$N$4,0,AW$110+1)-INDEX($F$4:$N$4,0,AW$110))+AV123)))</f>
        <v>127.04642189540392</v>
      </c>
      <c r="AX123" s="186" cm="1">
        <f t="array" ref="AX123">IF(AX$110=-1,AY123,IF(AX$110=99,AW123,IF(AX$110=0,INDEX($F104:$N104,0,AX$108),(INDEX($F104:$N104,0,AX$110+1)-INDEX($F104:$N104,0,AX$110))/(INDEX($F$4:$N$4,0,AX$110+1)-INDEX($F$4:$N$4,0,AX$110))+AW123)))</f>
        <v>129.36988351599558</v>
      </c>
      <c r="AY123" s="186" cm="1">
        <f t="array" ref="AY123">IF(AY$110=-1,AZ123,IF(AY$110=99,AX123,IF(AY$110=0,INDEX($F104:$N104,0,AY$108),(INDEX($F104:$N104,0,AY$110+1)-INDEX($F104:$N104,0,AY$110))/(INDEX($F$4:$N$4,0,AY$110+1)-INDEX($F$4:$N$4,0,AY$110))+AX123)))</f>
        <v>131.69334513658725</v>
      </c>
      <c r="AZ123" s="186" cm="1">
        <f t="array" ref="AZ123">IF(AZ$110=-1,BA123,IF(AZ$110=99,AY123,IF(AZ$110=0,INDEX($F104:$N104,0,AZ$108),(INDEX($F104:$N104,0,AZ$110+1)-INDEX($F104:$N104,0,AZ$110))/(INDEX($F$4:$N$4,0,AZ$110+1)-INDEX($F$4:$N$4,0,AZ$110))+AY123)))</f>
        <v>131.69334513658725</v>
      </c>
      <c r="BA123" s="186" cm="1">
        <f t="array" ref="BA123">IF(BA$110=-1,BB123,IF(BA$110=99,AZ123,IF(BA$110=0,INDEX($F104:$N104,0,BA$108),(INDEX($F104:$N104,0,BA$110+1)-INDEX($F104:$N104,0,BA$110))/(INDEX($F$4:$N$4,0,BA$110+1)-INDEX($F$4:$N$4,0,BA$110))+AZ123)))</f>
        <v>131.69334513658725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82.062170075963849</v>
      </c>
      <c r="U149" s="186">
        <f t="shared" si="240"/>
        <v>82.793299374553087</v>
      </c>
      <c r="V149" s="186">
        <f t="shared" si="240"/>
        <v>83.524428673142324</v>
      </c>
      <c r="W149" s="186">
        <f t="shared" si="240"/>
        <v>84.255557971731562</v>
      </c>
      <c r="X149" s="186">
        <f t="shared" si="240"/>
        <v>84.9866872703208</v>
      </c>
      <c r="Y149" s="186">
        <f t="shared" si="240"/>
        <v>85.717816568910038</v>
      </c>
      <c r="Z149" s="186">
        <f t="shared" si="240"/>
        <v>86.448945867499276</v>
      </c>
      <c r="AA149" s="186">
        <f t="shared" si="240"/>
        <v>87.180075166088514</v>
      </c>
      <c r="AB149" s="186">
        <f t="shared" si="240"/>
        <v>87.911204464677738</v>
      </c>
      <c r="AC149" s="186">
        <f t="shared" si="240"/>
        <v>89.965956911277033</v>
      </c>
      <c r="AD149" s="186">
        <f t="shared" si="240"/>
        <v>92.020709357876328</v>
      </c>
      <c r="AE149" s="186">
        <f t="shared" si="240"/>
        <v>94.075461804475623</v>
      </c>
      <c r="AF149" s="186">
        <f t="shared" si="240"/>
        <v>96.130214251074918</v>
      </c>
      <c r="AG149" s="186">
        <f t="shared" si="240"/>
        <v>98.184966697674213</v>
      </c>
      <c r="AH149" s="186">
        <f t="shared" si="240"/>
        <v>100.23971914427351</v>
      </c>
      <c r="AI149" s="186">
        <f t="shared" si="240"/>
        <v>102.2944715908728</v>
      </c>
      <c r="AJ149" s="186">
        <f t="shared" si="240"/>
        <v>104.3492240374721</v>
      </c>
      <c r="AK149" s="186">
        <f t="shared" si="240"/>
        <v>106.40397648407139</v>
      </c>
      <c r="AL149" s="186">
        <f t="shared" si="240"/>
        <v>108.45872893067066</v>
      </c>
      <c r="AM149" s="186">
        <f t="shared" si="240"/>
        <v>120.07603703362895</v>
      </c>
      <c r="AN149" s="186">
        <f t="shared" si="240"/>
        <v>131.69334513658725</v>
      </c>
      <c r="AO149" s="186">
        <f t="shared" si="240"/>
        <v>131.69334513658725</v>
      </c>
      <c r="AP149" s="186">
        <f t="shared" si="240"/>
        <v>131.69334513658725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82.062170075963849</v>
      </c>
      <c r="V188" s="186">
        <f t="shared" si="253"/>
        <v>82.793299374553087</v>
      </c>
      <c r="W188" s="186">
        <f t="shared" si="253"/>
        <v>83.524428673142324</v>
      </c>
      <c r="X188" s="186">
        <f t="shared" si="253"/>
        <v>84.255557971731562</v>
      </c>
      <c r="Y188" s="186">
        <f t="shared" si="253"/>
        <v>84.9866872703208</v>
      </c>
      <c r="Z188" s="186">
        <f t="shared" si="253"/>
        <v>85.717816568910038</v>
      </c>
      <c r="AA188" s="186">
        <f t="shared" si="253"/>
        <v>86.448945867499276</v>
      </c>
      <c r="AB188" s="186">
        <f t="shared" si="253"/>
        <v>87.180075166088514</v>
      </c>
      <c r="AC188" s="186">
        <f t="shared" si="253"/>
        <v>87.911204464677738</v>
      </c>
      <c r="AD188" s="186">
        <f t="shared" si="253"/>
        <v>89.965956911277033</v>
      </c>
      <c r="AE188" s="186">
        <f t="shared" si="253"/>
        <v>92.020709357876328</v>
      </c>
      <c r="AF188" s="186">
        <f t="shared" si="253"/>
        <v>94.075461804475623</v>
      </c>
      <c r="AG188" s="186">
        <f t="shared" si="253"/>
        <v>96.130214251074918</v>
      </c>
      <c r="AH188" s="186">
        <f t="shared" si="253"/>
        <v>98.184966697674213</v>
      </c>
      <c r="AI188" s="186">
        <f t="shared" si="253"/>
        <v>100.23971914427351</v>
      </c>
      <c r="AJ188" s="186">
        <f t="shared" si="253"/>
        <v>102.2944715908728</v>
      </c>
      <c r="AK188" s="186">
        <f t="shared" si="253"/>
        <v>104.3492240374721</v>
      </c>
      <c r="AL188" s="186">
        <f t="shared" si="253"/>
        <v>106.40397648407139</v>
      </c>
      <c r="AM188" s="186">
        <f t="shared" si="253"/>
        <v>108.45872893067066</v>
      </c>
      <c r="AN188" s="186">
        <f t="shared" si="253"/>
        <v>120.07603703362895</v>
      </c>
      <c r="AO188" s="186">
        <f t="shared" si="253"/>
        <v>131.69334513658725</v>
      </c>
      <c r="AP188" s="186">
        <f t="shared" si="253"/>
        <v>131.69334513658725</v>
      </c>
      <c r="AQ188" s="186">
        <f t="shared" si="253"/>
        <v>131.69334513658725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6" t="s">
        <v>296</v>
      </c>
      <c r="C2" s="366"/>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INDEX(Drivers!$C$32:$AG$34,1,E$11)</f>
        <v>26.162716441035041</v>
      </c>
      <c r="F13" s="186" cm="1">
        <f t="array" ref="F13">INDEX(Drivers!$C$32:$AG$34,1,F$11)</f>
        <v>25.676476665132281</v>
      </c>
      <c r="G13" s="186" cm="1">
        <f t="array" ref="G13">INDEX(Drivers!$C$32:$AG$34,1,G$11)</f>
        <v>25.755361891142741</v>
      </c>
      <c r="H13" s="186" cm="1">
        <f t="array" ref="H13">INDEX(Drivers!$C$32:$AG$34,1,H$11)</f>
        <v>25.946710085536886</v>
      </c>
      <c r="I13" s="186" cm="1">
        <f t="array" ref="I13">INDEX(Drivers!$C$32:$AG$34,1,I$11)</f>
        <v>26.998265626975765</v>
      </c>
      <c r="J13" s="186" cm="1">
        <f t="array" ref="J13">INDEX(Drivers!$C$32:$AG$34,1,J$11)</f>
        <v>29.234483707440663</v>
      </c>
      <c r="K13" s="186" cm="1">
        <f t="array" ref="K13">INDEX(Drivers!$C$32:$AG$34,1,K$11)</f>
        <v>26.717969633653862</v>
      </c>
      <c r="L13" s="186" cm="1">
        <f t="array" ref="L13">INDEX(Drivers!$C$32:$AG$34,1,L$11)</f>
        <v>22.165861740238782</v>
      </c>
      <c r="M13" s="186" cm="1">
        <f t="array" ref="M13">INDEX(Drivers!$C$32:$AG$34,1,M$11)</f>
        <v>17.40666532285039</v>
      </c>
      <c r="N13" s="40"/>
      <c r="O13" s="186">
        <f>F13</f>
        <v>25.676476665132281</v>
      </c>
      <c r="P13" s="186">
        <f t="shared" si="1"/>
        <v>25.755361891142741</v>
      </c>
      <c r="Q13" s="186">
        <f t="shared" si="1"/>
        <v>25.946710085536886</v>
      </c>
      <c r="R13" s="186">
        <f t="shared" si="1"/>
        <v>26.998265626975765</v>
      </c>
      <c r="S13" s="186">
        <f t="shared" si="1"/>
        <v>29.234483707440663</v>
      </c>
      <c r="T13" s="186">
        <f t="shared" ref="T13:V15" si="3">K13</f>
        <v>26.717969633653862</v>
      </c>
      <c r="U13" s="186">
        <f t="shared" si="3"/>
        <v>22.165861740238782</v>
      </c>
      <c r="V13" s="186">
        <f t="shared" si="3"/>
        <v>17.40666532285039</v>
      </c>
      <c r="X13" s="186">
        <f>F13</f>
        <v>25.676476665132281</v>
      </c>
      <c r="Y13" s="186">
        <f t="shared" ref="Y13:AE15" si="4">G13</f>
        <v>25.755361891142741</v>
      </c>
      <c r="Z13" s="186">
        <f t="shared" si="4"/>
        <v>25.946710085536886</v>
      </c>
      <c r="AA13" s="186">
        <f t="shared" si="4"/>
        <v>26.998265626975765</v>
      </c>
      <c r="AB13" s="186">
        <f t="shared" si="4"/>
        <v>29.234483707440663</v>
      </c>
      <c r="AC13" s="7">
        <f>T13</f>
        <v>26.717969633653862</v>
      </c>
      <c r="AD13" s="186">
        <f t="shared" si="4"/>
        <v>22.165861740238782</v>
      </c>
      <c r="AE13" s="186">
        <f t="shared" si="4"/>
        <v>17.40666532285039</v>
      </c>
    </row>
    <row r="14" spans="1:64">
      <c r="A14" s="185" t="s">
        <v>16</v>
      </c>
      <c r="C14" s="185" t="s">
        <v>51</v>
      </c>
      <c r="D14" s="185" t="s">
        <v>47</v>
      </c>
      <c r="E14" s="186" cm="1">
        <f t="array" ref="E14">INDEX(Drivers!$C$32:$AG$34,2,E$11)</f>
        <v>15.697629864621025</v>
      </c>
      <c r="F14" s="186" cm="1">
        <f t="array" ref="F14">INDEX(Drivers!$C$32:$AG$34,2,F$11)</f>
        <v>16.65350655721161</v>
      </c>
      <c r="G14" s="186" cm="1">
        <f t="array" ref="G14">INDEX(Drivers!$C$32:$AG$34,2,G$11)</f>
        <v>17.422744808714206</v>
      </c>
      <c r="H14" s="186" cm="1">
        <f t="array" ref="H14">INDEX(Drivers!$C$32:$AG$34,2,H$11)</f>
        <v>18.376375848815535</v>
      </c>
      <c r="I14" s="186" cm="1">
        <f t="array" ref="I14">INDEX(Drivers!$C$32:$AG$34,2,I$11)</f>
        <v>19.311259441517389</v>
      </c>
      <c r="J14" s="186" cm="1">
        <f t="array" ref="J14">INDEX(Drivers!$C$32:$AG$34,2,J$11)</f>
        <v>18.459822680978004</v>
      </c>
      <c r="K14" s="186" cm="1">
        <f t="array" ref="K14">INDEX(Drivers!$C$32:$AG$34,2,K$11)</f>
        <v>21.64059299856352</v>
      </c>
      <c r="L14" s="186" cm="1">
        <f t="array" ref="L14">INDEX(Drivers!$C$32:$AG$34,2,L$11)</f>
        <v>25.004368487628316</v>
      </c>
      <c r="M14" s="186" cm="1">
        <f t="array" ref="M14">INDEX(Drivers!$C$32:$AG$34,2,M$11)</f>
        <v>27.710388980089981</v>
      </c>
      <c r="N14" s="40"/>
      <c r="O14" s="186">
        <f t="shared" ref="O14:O15" si="5">F14</f>
        <v>16.65350655721161</v>
      </c>
      <c r="P14" s="186">
        <f t="shared" si="1"/>
        <v>17.422744808714206</v>
      </c>
      <c r="Q14" s="186">
        <f t="shared" si="1"/>
        <v>18.376375848815535</v>
      </c>
      <c r="R14" s="186">
        <f t="shared" si="1"/>
        <v>19.311259441517389</v>
      </c>
      <c r="S14" s="186">
        <f t="shared" si="1"/>
        <v>18.459822680978004</v>
      </c>
      <c r="T14" s="186">
        <f t="shared" si="3"/>
        <v>21.64059299856352</v>
      </c>
      <c r="U14" s="186">
        <f t="shared" si="3"/>
        <v>25.004368487628316</v>
      </c>
      <c r="V14" s="186">
        <f t="shared" si="3"/>
        <v>27.710388980089981</v>
      </c>
      <c r="X14" s="186">
        <f t="shared" ref="X14:X15" si="6">F14</f>
        <v>16.65350655721161</v>
      </c>
      <c r="Y14" s="186">
        <f t="shared" si="4"/>
        <v>17.422744808714206</v>
      </c>
      <c r="Z14" s="186">
        <f t="shared" si="4"/>
        <v>18.376375848815535</v>
      </c>
      <c r="AA14" s="186">
        <f t="shared" si="4"/>
        <v>19.311259441517389</v>
      </c>
      <c r="AB14" s="186">
        <f t="shared" si="4"/>
        <v>18.459822680978004</v>
      </c>
      <c r="AC14" s="7">
        <f>T14</f>
        <v>21.64059299856352</v>
      </c>
      <c r="AD14" s="186">
        <f t="shared" si="4"/>
        <v>25.004368487628316</v>
      </c>
      <c r="AE14" s="186">
        <f t="shared" si="4"/>
        <v>27.710388980089981</v>
      </c>
    </row>
    <row r="15" spans="1:64">
      <c r="A15" s="185" t="s">
        <v>16</v>
      </c>
      <c r="C15" s="185" t="s">
        <v>50</v>
      </c>
      <c r="D15" s="185" t="s">
        <v>47</v>
      </c>
      <c r="E15" s="186" cm="1">
        <f t="array" ref="E15">INDEX(Drivers!$C$32:$AG$34,3,E$11)</f>
        <v>10.465086576414015</v>
      </c>
      <c r="F15" s="186" cm="1">
        <f t="array" ref="F15">INDEX(Drivers!$C$32:$AG$34,3,F$11)</f>
        <v>12.420508234977223</v>
      </c>
      <c r="G15" s="186" cm="1">
        <f t="array" ref="G15">INDEX(Drivers!$C$32:$AG$34,3,G$11)</f>
        <v>13.343841341791148</v>
      </c>
      <c r="H15" s="186" cm="1">
        <f t="array" ref="H15">INDEX(Drivers!$C$32:$AG$34,3,H$11)</f>
        <v>14.041748987467024</v>
      </c>
      <c r="I15" s="186" cm="1">
        <f t="array" ref="I15">INDEX(Drivers!$C$32:$AG$34,3,I$11)</f>
        <v>12.041448913998744</v>
      </c>
      <c r="J15" s="186" cm="1">
        <f t="array" ref="J15">INDEX(Drivers!$C$32:$AG$34,3,J$11)</f>
        <v>12.403567600068287</v>
      </c>
      <c r="K15" s="186" cm="1">
        <f t="array" ref="K15">INDEX(Drivers!$C$32:$AG$34,3,K$11)</f>
        <v>17.682228228476674</v>
      </c>
      <c r="L15" s="186" cm="1">
        <f t="array" ref="L15">INDEX(Drivers!$C$32:$AG$34,3,L$11)</f>
        <v>24.255380765374309</v>
      </c>
      <c r="M15" s="186" cm="1">
        <f t="array" ref="M15">INDEX(Drivers!$C$32:$AG$34,3,M$11)</f>
        <v>30.400854651449823</v>
      </c>
      <c r="N15" s="40"/>
      <c r="O15" s="186">
        <f t="shared" si="5"/>
        <v>12.420508234977223</v>
      </c>
      <c r="P15" s="186">
        <f t="shared" si="1"/>
        <v>13.343841341791148</v>
      </c>
      <c r="Q15" s="186">
        <f t="shared" si="1"/>
        <v>14.041748987467024</v>
      </c>
      <c r="R15" s="186">
        <f t="shared" si="1"/>
        <v>12.041448913998744</v>
      </c>
      <c r="S15" s="186">
        <f t="shared" si="1"/>
        <v>12.403567600068287</v>
      </c>
      <c r="T15" s="186">
        <f t="shared" si="3"/>
        <v>17.682228228476674</v>
      </c>
      <c r="U15" s="186">
        <f t="shared" si="3"/>
        <v>24.255380765374309</v>
      </c>
      <c r="V15" s="186">
        <f t="shared" si="3"/>
        <v>30.400854651449823</v>
      </c>
      <c r="X15" s="186">
        <f t="shared" si="6"/>
        <v>12.420508234977223</v>
      </c>
      <c r="Y15" s="186">
        <f t="shared" si="4"/>
        <v>13.343841341791148</v>
      </c>
      <c r="Z15" s="186">
        <f t="shared" si="4"/>
        <v>14.041748987467024</v>
      </c>
      <c r="AA15" s="186">
        <f t="shared" si="4"/>
        <v>12.041448913998744</v>
      </c>
      <c r="AB15" s="186">
        <f t="shared" si="4"/>
        <v>12.403567600068287</v>
      </c>
      <c r="AC15" s="7">
        <f>T15</f>
        <v>17.682228228476674</v>
      </c>
      <c r="AD15" s="186">
        <f t="shared" si="4"/>
        <v>24.255380765374309</v>
      </c>
      <c r="AE15" s="186">
        <f t="shared" si="4"/>
        <v>30.400854651449823</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58.350973982491901</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58.350973982491901</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58.350973982491901</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646</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12.824752810308581</v>
      </c>
      <c r="J45" s="186">
        <f t="shared" si="92"/>
        <v>12.839343081415672</v>
      </c>
      <c r="K45" s="186">
        <f t="shared" si="92"/>
        <v>12.912966784717835</v>
      </c>
      <c r="L45" s="186">
        <f t="shared" si="92"/>
        <v>12.987296193452703</v>
      </c>
      <c r="M45" s="186">
        <f>SUMPRODUCT(M41:M44,M54:M57)/SUM(M54:M57)</f>
        <v>13.037465809959938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0.14617241853720331</v>
      </c>
      <c r="K54" s="61">
        <f t="shared" ref="K54:K59" si="115">IF($D$4,AC54,T54)</f>
        <v>0.1335898481682693</v>
      </c>
      <c r="L54" s="61">
        <f t="shared" ref="L54:L59" si="116">IF($D$4,AD54,U54)</f>
        <v>0.11082930870119391</v>
      </c>
      <c r="M54" s="61">
        <f t="shared" ref="M54:M58" si="117">IF($D$4,AE54,V54)</f>
        <v>8.7033326614251949E-2</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0.14617241853720331</v>
      </c>
      <c r="T54" s="46">
        <f t="shared" si="119"/>
        <v>0.1335898481682693</v>
      </c>
      <c r="U54" s="46">
        <f t="shared" si="119"/>
        <v>0.11082930870119391</v>
      </c>
      <c r="V54" s="46">
        <f t="shared" si="119"/>
        <v>8.7033326614251949E-2</v>
      </c>
      <c r="W54" s="229"/>
      <c r="X54" s="186">
        <f t="shared" ref="X54:AB56" si="120">X30*X25*X13</f>
        <v>0.1283823833256614</v>
      </c>
      <c r="Y54" s="186">
        <f t="shared" si="120"/>
        <v>0.12877680945571371</v>
      </c>
      <c r="Z54" s="186">
        <f t="shared" si="120"/>
        <v>0.12973355042768442</v>
      </c>
      <c r="AA54" s="186">
        <f t="shared" si="120"/>
        <v>0.13499132813487882</v>
      </c>
      <c r="AB54" s="186">
        <f t="shared" si="120"/>
        <v>0.14617241853720331</v>
      </c>
      <c r="AC54" s="46">
        <f t="shared" ref="AC54" si="121">AC30*AC25*AC13</f>
        <v>0.31727588939963963</v>
      </c>
      <c r="AD54" s="46">
        <f t="shared" ref="AD54:AE56" si="122">AD30*AD25*AD13</f>
        <v>0.20004690220565502</v>
      </c>
      <c r="AE54" s="46">
        <f t="shared" si="122"/>
        <v>0.14924039681178852</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3.0634385223289677</v>
      </c>
      <c r="K55" s="61">
        <f t="shared" si="115"/>
        <v>3.5912926891846904</v>
      </c>
      <c r="L55" s="61">
        <f t="shared" si="116"/>
        <v>4.1495168710608032</v>
      </c>
      <c r="M55" s="61">
        <f t="shared" si="117"/>
        <v>4.5985855085055638</v>
      </c>
      <c r="N55" s="42"/>
      <c r="O55" s="186">
        <f t="shared" si="118"/>
        <v>2.7636773332492934</v>
      </c>
      <c r="P55" s="186">
        <f t="shared" si="118"/>
        <v>2.8913337107360779</v>
      </c>
      <c r="Q55" s="186">
        <f t="shared" si="118"/>
        <v>3.0495903806306055</v>
      </c>
      <c r="R55" s="186">
        <f>R31*R26*R14</f>
        <v>3.2047358801985588</v>
      </c>
      <c r="S55" s="186">
        <f t="shared" ref="S55:V55" si="123">S31*S26*S14</f>
        <v>3.0634385223289677</v>
      </c>
      <c r="T55" s="46">
        <f t="shared" si="123"/>
        <v>3.5912926891846904</v>
      </c>
      <c r="U55" s="46">
        <f t="shared" si="123"/>
        <v>4.1495168710608032</v>
      </c>
      <c r="V55" s="46">
        <f t="shared" si="123"/>
        <v>4.5985855085055638</v>
      </c>
      <c r="W55" s="229"/>
      <c r="X55" s="186">
        <f t="shared" si="120"/>
        <v>2.7636773332492934</v>
      </c>
      <c r="Y55" s="186">
        <f t="shared" si="120"/>
        <v>2.8913337107360779</v>
      </c>
      <c r="Z55" s="186">
        <f t="shared" si="120"/>
        <v>3.0495903806306055</v>
      </c>
      <c r="AA55" s="186">
        <f t="shared" si="120"/>
        <v>3.2047358801985588</v>
      </c>
      <c r="AB55" s="186">
        <f t="shared" si="120"/>
        <v>3.0634385223289677</v>
      </c>
      <c r="AC55" s="46">
        <f t="shared" ref="AC55" si="124">AC31*AC26*AC14</f>
        <v>3.2411416519891825</v>
      </c>
      <c r="AD55" s="46">
        <f t="shared" si="122"/>
        <v>3.5576920273257553</v>
      </c>
      <c r="AE55" s="46">
        <f t="shared" si="122"/>
        <v>3.5582978059453478</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3.8112752222663544</v>
      </c>
      <c r="J56" s="61">
        <f t="shared" si="114"/>
        <v>4.0137923453103346</v>
      </c>
      <c r="K56" s="61">
        <f t="shared" si="115"/>
        <v>5.8444438053955787</v>
      </c>
      <c r="L56" s="61">
        <f t="shared" si="116"/>
        <v>8.6009087927007837</v>
      </c>
      <c r="M56" s="61">
        <f t="shared" si="117"/>
        <v>11.366372287562291</v>
      </c>
      <c r="N56" s="42"/>
      <c r="O56" s="186">
        <f t="shared" si="118"/>
        <v>3.9385634462472403</v>
      </c>
      <c r="P56" s="186">
        <f t="shared" si="118"/>
        <v>4.2313538823878662</v>
      </c>
      <c r="Q56" s="186">
        <f t="shared" si="118"/>
        <v>4.4526615366410756</v>
      </c>
      <c r="R56" s="186">
        <f t="shared" si="118"/>
        <v>3.8112752222663544</v>
      </c>
      <c r="S56" s="186">
        <f t="shared" ref="S56:V56" si="125">S32*S27*S15</f>
        <v>4.0137923453103346</v>
      </c>
      <c r="T56" s="46">
        <f t="shared" si="125"/>
        <v>5.8444438053955787</v>
      </c>
      <c r="U56" s="46">
        <f t="shared" si="125"/>
        <v>8.6009087927007837</v>
      </c>
      <c r="V56" s="46">
        <f t="shared" si="125"/>
        <v>11.366372287562291</v>
      </c>
      <c r="W56" s="229"/>
      <c r="X56" s="186">
        <f t="shared" si="120"/>
        <v>3.9385634462472403</v>
      </c>
      <c r="Y56" s="186">
        <f t="shared" si="120"/>
        <v>4.2313538823878662</v>
      </c>
      <c r="Z56" s="186">
        <f t="shared" si="120"/>
        <v>4.4526615366410756</v>
      </c>
      <c r="AA56" s="186">
        <f t="shared" si="120"/>
        <v>3.8112752222663544</v>
      </c>
      <c r="AB56" s="186">
        <f t="shared" si="120"/>
        <v>4.0137923453103346</v>
      </c>
      <c r="AC56" s="46">
        <f t="shared" ref="AC56" si="126">AC32*AC27*AC15</f>
        <v>5.3203204001507212</v>
      </c>
      <c r="AD56" s="46">
        <f t="shared" si="122"/>
        <v>6.9377416498388751</v>
      </c>
      <c r="AE56" s="46">
        <f t="shared" si="122"/>
        <v>8.2661836755897014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7.6651752870971768</v>
      </c>
      <c r="J58" s="61">
        <f t="shared" si="114"/>
        <v>7.7429412018678612</v>
      </c>
      <c r="K58" s="61">
        <f t="shared" si="115"/>
        <v>10.151899584468525</v>
      </c>
      <c r="L58" s="61">
        <f t="shared" si="116"/>
        <v>13.523958608632196</v>
      </c>
      <c r="M58" s="61">
        <f t="shared" si="117"/>
        <v>16.814217513118713</v>
      </c>
      <c r="N58" s="42"/>
      <c r="O58" s="186">
        <f>SUM(O54:O57)</f>
        <v>7.3537235564325982</v>
      </c>
      <c r="P58" s="186">
        <f t="shared" ref="P58:R58" si="131">SUM(P54:P57)</f>
        <v>7.7805837827843094</v>
      </c>
      <c r="Q58" s="186">
        <f t="shared" si="131"/>
        <v>8.1652244220031474</v>
      </c>
      <c r="R58" s="186">
        <f t="shared" si="131"/>
        <v>7.6651752870971768</v>
      </c>
      <c r="S58" s="186">
        <f>SUM(S54:S57)</f>
        <v>7.7429412018678612</v>
      </c>
      <c r="T58" s="46">
        <f t="shared" ref="T58" si="132">SUM(T54:T57)</f>
        <v>10.151899584468525</v>
      </c>
      <c r="U58" s="46">
        <f t="shared" ref="U58" si="133">SUM(U54:U57)</f>
        <v>13.523958608632196</v>
      </c>
      <c r="V58" s="46">
        <f>SUM(V54:V57)</f>
        <v>16.814217513118713</v>
      </c>
      <c r="W58" s="229"/>
      <c r="X58" s="186">
        <f>SUM(X54:X57)</f>
        <v>7.3537235564325982</v>
      </c>
      <c r="Y58" s="186">
        <f t="shared" ref="Y58:AC58" si="134">SUM(Y54:Y57)</f>
        <v>7.7805837827843094</v>
      </c>
      <c r="Z58" s="186">
        <f t="shared" si="134"/>
        <v>8.1652244220031474</v>
      </c>
      <c r="AA58" s="186">
        <f t="shared" si="134"/>
        <v>7.6651752870971768</v>
      </c>
      <c r="AB58" s="186">
        <f t="shared" si="134"/>
        <v>7.7429412018678612</v>
      </c>
      <c r="AC58" s="46">
        <f t="shared" si="134"/>
        <v>9.4619621237303608</v>
      </c>
      <c r="AD58" s="46">
        <f>SUM(AD54:AD57)</f>
        <v>11.342880704326229</v>
      </c>
      <c r="AE58" s="46">
        <f>SUM(AE54:AE57)</f>
        <v>12.679456715863859</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7.6124774446729679</v>
      </c>
      <c r="J59" s="61">
        <f t="shared" si="114"/>
        <v>7.7616337799374353</v>
      </c>
      <c r="K59" s="61">
        <f t="shared" si="115"/>
        <v>6.5052643902950349</v>
      </c>
      <c r="L59" s="61">
        <f t="shared" si="116"/>
        <v>5.2814130137644177</v>
      </c>
      <c r="M59" s="61">
        <f>IF($D$4,AE59,V59)</f>
        <v>4.4913127176730017</v>
      </c>
      <c r="N59" s="42"/>
      <c r="O59" s="47">
        <f>F16/O58</f>
        <v>7.4452746336145115</v>
      </c>
      <c r="P59" s="47">
        <f t="shared" ref="P59:R59" si="135">G16/P58</f>
        <v>7.2644867814046616</v>
      </c>
      <c r="Q59" s="47">
        <f t="shared" si="135"/>
        <v>7.1479768228465907</v>
      </c>
      <c r="R59" s="186">
        <f t="shared" si="135"/>
        <v>7.6124774446729679</v>
      </c>
      <c r="S59" s="186">
        <f>J16/S58</f>
        <v>7.7616337799374353</v>
      </c>
      <c r="T59" s="46">
        <f t="shared" ref="T59" si="136">K16/T58</f>
        <v>6.5052643902950349</v>
      </c>
      <c r="U59" s="46">
        <f t="shared" ref="U59" si="137">L16/U58</f>
        <v>5.2814130137644177</v>
      </c>
      <c r="V59" s="46">
        <f t="shared" ref="V59" si="138">M16/V58</f>
        <v>4.4913127176730017</v>
      </c>
      <c r="W59" s="229"/>
      <c r="X59" s="47">
        <f>X16/X58</f>
        <v>7.4452746336145115</v>
      </c>
      <c r="Y59" s="47">
        <f t="shared" ref="Y59:AC59" si="139">Y16/Y58</f>
        <v>7.2644867814046616</v>
      </c>
      <c r="Z59" s="47">
        <f t="shared" si="139"/>
        <v>7.1479768228465907</v>
      </c>
      <c r="AA59" s="47">
        <f t="shared" si="139"/>
        <v>7.6124774446729679</v>
      </c>
      <c r="AB59" s="47">
        <f t="shared" si="139"/>
        <v>7.7616337799374353</v>
      </c>
      <c r="AC59" s="46">
        <f t="shared" si="139"/>
        <v>6.979608457221091</v>
      </c>
      <c r="AD59" s="46">
        <f>AD16/AD58</f>
        <v>6.2969551435024211</v>
      </c>
      <c r="AE59" s="46">
        <f>AE16/AE58</f>
        <v>5.9559262393242935</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131.36327920416716</v>
      </c>
      <c r="J60" s="186">
        <f t="shared" si="140"/>
        <v>128.83885382286883</v>
      </c>
      <c r="K60" s="186">
        <f t="shared" si="140"/>
        <v>153.72165372584445</v>
      </c>
      <c r="L60" s="186">
        <f t="shared" si="140"/>
        <v>189.34326805985447</v>
      </c>
      <c r="M60" s="186">
        <f t="shared" si="140"/>
        <v>222.65205361120144</v>
      </c>
      <c r="N60" s="40"/>
      <c r="O60" s="186">
        <f>1000/O59</f>
        <v>134.31337985641542</v>
      </c>
      <c r="P60" s="186">
        <f t="shared" ref="P60:R60" si="141">1000/P59</f>
        <v>137.65597351760064</v>
      </c>
      <c r="Q60" s="186">
        <f t="shared" si="141"/>
        <v>139.89972614401438</v>
      </c>
      <c r="R60" s="186">
        <f t="shared" si="141"/>
        <v>131.36327920416716</v>
      </c>
      <c r="S60" s="186">
        <f>1000/S59</f>
        <v>128.83885382286883</v>
      </c>
      <c r="T60" s="186">
        <f t="shared" ref="T60" si="142">1000/T59</f>
        <v>153.72165372584445</v>
      </c>
      <c r="U60" s="186">
        <f t="shared" ref="U60" si="143">1000/U59</f>
        <v>189.34326805985447</v>
      </c>
      <c r="V60" s="186">
        <f t="shared" ref="V60" si="144">1000/V59</f>
        <v>222.65205361120144</v>
      </c>
      <c r="X60" s="186">
        <f>1000/X59</f>
        <v>134.31337985641542</v>
      </c>
      <c r="Y60" s="186">
        <f t="shared" ref="Y60:AC60" si="145">1000/Y59</f>
        <v>137.65597351760064</v>
      </c>
      <c r="Z60" s="186">
        <f t="shared" si="145"/>
        <v>139.89972614401438</v>
      </c>
      <c r="AA60" s="186">
        <f t="shared" si="145"/>
        <v>131.36327920416716</v>
      </c>
      <c r="AB60" s="186">
        <f t="shared" si="145"/>
        <v>128.83885382286883</v>
      </c>
      <c r="AC60" s="186">
        <f t="shared" si="145"/>
        <v>143.27451262189382</v>
      </c>
      <c r="AD60" s="186">
        <f>1000/AD59</f>
        <v>158.80691178685947</v>
      </c>
      <c r="AE60" s="186">
        <f>1000/AE59</f>
        <v>167.89999738369008</v>
      </c>
    </row>
    <row r="61" spans="1:47">
      <c r="A61" s="185" t="s">
        <v>16</v>
      </c>
      <c r="C61" s="228" t="s">
        <v>167</v>
      </c>
      <c r="E61" s="232">
        <f>E57/E58</f>
        <v>7.7131877744829089E-2</v>
      </c>
      <c r="F61" s="232">
        <f t="shared" si="110"/>
        <v>7.1134084603007172E-2</v>
      </c>
      <c r="G61" s="232">
        <f t="shared" ref="G61" si="146">IF($D$4,AA61,R61)</f>
        <v>6.7079073503106157E-2</v>
      </c>
      <c r="H61" s="232">
        <f t="shared" ref="H61:J61" si="147">IF($D$4,AC61,T61)</f>
        <v>5.7385638704629163E-2</v>
      </c>
      <c r="I61" s="232">
        <f t="shared" si="147"/>
        <v>4.9002193466225002E-2</v>
      </c>
      <c r="J61" s="232">
        <f t="shared" si="147"/>
        <v>4.5332254673278942E-2</v>
      </c>
      <c r="K61" s="232">
        <f t="shared" ref="K61:M61" si="148">IF($D$4,AC61,T61)</f>
        <v>5.7385638704629163E-2</v>
      </c>
      <c r="L61" s="232">
        <f t="shared" si="148"/>
        <v>4.9002193466225002E-2</v>
      </c>
      <c r="M61" s="232">
        <f t="shared" si="148"/>
        <v>4.5332254673278942E-2</v>
      </c>
      <c r="N61" s="40"/>
      <c r="O61" s="232">
        <f>O57/O58</f>
        <v>7.1134084603007172E-2</v>
      </c>
      <c r="P61" s="232">
        <f t="shared" ref="P61:R61" si="149">P57/P58</f>
        <v>6.8005100256796402E-2</v>
      </c>
      <c r="Q61" s="232">
        <f>Q57/Q58</f>
        <v>6.5306098980799823E-2</v>
      </c>
      <c r="R61" s="232">
        <f t="shared" si="149"/>
        <v>6.7079073503106157E-2</v>
      </c>
      <c r="S61" s="232">
        <f>S57/S58</f>
        <v>6.7098264360579862E-2</v>
      </c>
      <c r="T61" s="232">
        <f t="shared" ref="T61:V61" si="150">T57/T58</f>
        <v>5.7385638704629163E-2</v>
      </c>
      <c r="U61" s="232">
        <f t="shared" si="150"/>
        <v>4.9002193466225002E-2</v>
      </c>
      <c r="V61" s="232">
        <f t="shared" si="150"/>
        <v>4.5332254673278942E-2</v>
      </c>
      <c r="W61" s="281"/>
      <c r="X61" s="232">
        <f>X57/X58</f>
        <v>7.1134084603007172E-2</v>
      </c>
      <c r="Y61" s="232">
        <f t="shared" ref="Y61:AB61" si="151">Y57/Y58</f>
        <v>6.8005100256796402E-2</v>
      </c>
      <c r="Z61" s="232">
        <f t="shared" si="151"/>
        <v>6.5306098980799823E-2</v>
      </c>
      <c r="AA61" s="232">
        <f t="shared" si="151"/>
        <v>6.7079073503106157E-2</v>
      </c>
      <c r="AB61" s="232">
        <f t="shared" si="151"/>
        <v>6.7098264360579862E-2</v>
      </c>
      <c r="AC61" s="232">
        <f t="shared" ref="AC61" si="152">AC57/AC58</f>
        <v>6.163882021130751E-2</v>
      </c>
      <c r="AD61" s="232">
        <f>AD57/AD58</f>
        <v>5.7075459209319078E-2</v>
      </c>
      <c r="AE61" s="232">
        <f>AE57/AE58</f>
        <v>5.5659706352721196E-2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0.58468967414881323</v>
      </c>
      <c r="K75" s="61">
        <f t="shared" si="186"/>
        <v>0.53435939267307719</v>
      </c>
      <c r="L75" s="61">
        <f t="shared" si="186"/>
        <v>0.44331723480477564</v>
      </c>
      <c r="M75" s="61">
        <f t="shared" si="186"/>
        <v>0.3481333064570078</v>
      </c>
      <c r="N75" s="40"/>
      <c r="O75" s="186">
        <f t="shared" ref="O75:V75" si="187">O25*O13</f>
        <v>0.51352953330264561</v>
      </c>
      <c r="P75" s="186">
        <f t="shared" si="187"/>
        <v>0.51510723782285484</v>
      </c>
      <c r="Q75" s="186">
        <f>Q25*Q13</f>
        <v>0.51893420171073767</v>
      </c>
      <c r="R75" s="186">
        <f t="shared" si="187"/>
        <v>0.5399653125395153</v>
      </c>
      <c r="S75" s="186">
        <f t="shared" si="187"/>
        <v>0.58468967414881323</v>
      </c>
      <c r="T75" s="186">
        <f t="shared" si="187"/>
        <v>0.53435939267307719</v>
      </c>
      <c r="U75" s="186">
        <f t="shared" si="187"/>
        <v>0.44331723480477564</v>
      </c>
      <c r="V75" s="186">
        <f t="shared" si="187"/>
        <v>0.3481333064570078</v>
      </c>
      <c r="X75" s="186">
        <f>O75</f>
        <v>0.51352953330264561</v>
      </c>
      <c r="Y75" s="186">
        <f t="shared" ref="Y75:AB75" si="188">P75</f>
        <v>0.51510723782285484</v>
      </c>
      <c r="Z75" s="186">
        <f t="shared" si="188"/>
        <v>0.51893420171073767</v>
      </c>
      <c r="AA75" s="186">
        <f t="shared" si="188"/>
        <v>0.5399653125395153</v>
      </c>
      <c r="AB75" s="186">
        <f t="shared" si="188"/>
        <v>0.58468967414881323</v>
      </c>
      <c r="AC75" s="186">
        <f>AC25*AC13</f>
        <v>1.3358984816826931</v>
      </c>
      <c r="AD75" s="186">
        <f>AD25*AD13</f>
        <v>0.88663446960955128</v>
      </c>
      <c r="AE75" s="186">
        <f>AE25*AE13</f>
        <v>0.69626661291401559</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9.7837060209183431</v>
      </c>
      <c r="K81" s="186">
        <f t="shared" ref="K81:K84" si="216">IF($D$4,AC81,T81)</f>
        <v>11.469514289238665</v>
      </c>
      <c r="L81" s="186">
        <f t="shared" ref="L81:L84" si="217">IF($D$4,AD81,U81)</f>
        <v>13.252315298443008</v>
      </c>
      <c r="M81" s="186">
        <f t="shared" ref="M81:M84" si="218">IF($D$4,AE81,V81)</f>
        <v>14.68650615944769</v>
      </c>
      <c r="N81" s="40"/>
      <c r="O81" s="186">
        <f>O$26*O$14</f>
        <v>8.826358475322154</v>
      </c>
      <c r="P81" s="186">
        <f t="shared" ref="P81:V81" si="219">P$26*P$14</f>
        <v>9.2340547486185294</v>
      </c>
      <c r="Q81" s="186">
        <f t="shared" si="219"/>
        <v>9.7394791998722337</v>
      </c>
      <c r="R81" s="186">
        <f t="shared" si="219"/>
        <v>10.234967504004217</v>
      </c>
      <c r="S81" s="186">
        <f t="shared" si="219"/>
        <v>9.7837060209183431</v>
      </c>
      <c r="T81" s="291">
        <f t="shared" si="219"/>
        <v>11.469514289238665</v>
      </c>
      <c r="U81" s="291">
        <f t="shared" si="219"/>
        <v>13.252315298443008</v>
      </c>
      <c r="V81" s="291">
        <f t="shared" si="219"/>
        <v>14.68650615944769</v>
      </c>
      <c r="X81" s="62">
        <f t="shared" si="201"/>
        <v>8.826358475322154</v>
      </c>
      <c r="Y81" s="62">
        <f t="shared" si="202"/>
        <v>9.2340547486185294</v>
      </c>
      <c r="Z81" s="62">
        <f t="shared" si="203"/>
        <v>9.7394791998722337</v>
      </c>
      <c r="AA81" s="62">
        <f t="shared" si="204"/>
        <v>10.234967504004217</v>
      </c>
      <c r="AB81" s="62">
        <f t="shared" si="205"/>
        <v>9.7837060209183431</v>
      </c>
      <c r="AC81" s="186">
        <f>AC$26*AC$14</f>
        <v>10.896038574776732</v>
      </c>
      <c r="AD81" s="186">
        <f>AD$26*AD$14</f>
        <v>11.960214556844813</v>
      </c>
      <c r="AE81" s="186">
        <f>AE$26*AE$14</f>
        <v>12.591843218456461</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9.2491345442120068</v>
      </c>
      <c r="J86" s="186">
        <f t="shared" ref="J86:J89" si="233">IF($D$4,AB86,S86)</f>
        <v>9.5272808430794775</v>
      </c>
      <c r="K86" s="186">
        <f t="shared" ref="K86:K89" si="234">IF($D$4,AC86,T86)</f>
        <v>13.581862871711001</v>
      </c>
      <c r="L86" s="186">
        <f t="shared" ref="L86:L89" si="235">IF($D$4,AD86,U86)</f>
        <v>18.630754631133453</v>
      </c>
      <c r="M86" s="186">
        <f t="shared" ref="M86:M89" si="236">IF($D$4,AE86,V86)</f>
        <v>23.351142951194699</v>
      </c>
      <c r="N86" s="40"/>
      <c r="O86" s="186">
        <f>O$27*O$15</f>
        <v>9.5402930821095318</v>
      </c>
      <c r="P86" s="186">
        <f t="shared" ref="P86:V86" si="237">P$27*P$15</f>
        <v>10.249512727937956</v>
      </c>
      <c r="Q86" s="186">
        <f t="shared" si="237"/>
        <v>10.785581249292237</v>
      </c>
      <c r="R86" s="186">
        <f t="shared" si="237"/>
        <v>9.2491345442120068</v>
      </c>
      <c r="S86" s="186">
        <f t="shared" si="237"/>
        <v>9.5272808430794775</v>
      </c>
      <c r="T86" s="291">
        <f t="shared" si="237"/>
        <v>13.581862871711001</v>
      </c>
      <c r="U86" s="291">
        <f t="shared" si="237"/>
        <v>18.630754631133453</v>
      </c>
      <c r="V86" s="291">
        <f t="shared" si="237"/>
        <v>23.351142951194699</v>
      </c>
      <c r="X86" s="62">
        <f t="shared" si="201"/>
        <v>9.5402930821095318</v>
      </c>
      <c r="Y86" s="62">
        <f t="shared" si="202"/>
        <v>10.249512727937956</v>
      </c>
      <c r="Z86" s="62">
        <f t="shared" si="203"/>
        <v>10.785581249292237</v>
      </c>
      <c r="AA86" s="62">
        <f t="shared" si="204"/>
        <v>9.2491345442120068</v>
      </c>
      <c r="AB86" s="62">
        <f t="shared" si="205"/>
        <v>9.5272808430794775</v>
      </c>
      <c r="AC86" s="186">
        <f>AC$27*AC$15</f>
        <v>13.242316299918226</v>
      </c>
      <c r="AD86" s="186">
        <f>AD$27*AD$15</f>
        <v>17.710861121221239</v>
      </c>
      <c r="AE86" s="186">
        <f>AE$27*AE$15</f>
        <v>21.643225761279972</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28.649794033291851</v>
      </c>
      <c r="K93" s="186">
        <f t="shared" ref="K93:K95" si="248">IF($D$4,AC93,T93)</f>
        <v>26.183610240980784</v>
      </c>
      <c r="L93" s="186">
        <f t="shared" ref="L93:L95" si="249">IF($D$4,AD93,U93)</f>
        <v>21.722544505434005</v>
      </c>
      <c r="M93" s="186">
        <f t="shared" ref="M93:M95" si="250">IF($D$4,AE93,V93)</f>
        <v>17.058532016393382</v>
      </c>
      <c r="N93" s="40"/>
      <c r="O93" s="186">
        <f>(1-O$25)*O$13</f>
        <v>25.162947131829636</v>
      </c>
      <c r="P93" s="186">
        <f>(1-P$25)*P$13</f>
        <v>25.240254653319884</v>
      </c>
      <c r="Q93" s="186">
        <f t="shared" ref="Q93:V93" si="251">(1-Q$25)*Q$13</f>
        <v>25.427775883826147</v>
      </c>
      <c r="R93" s="186">
        <f t="shared" si="251"/>
        <v>26.458300314436251</v>
      </c>
      <c r="S93" s="186">
        <f t="shared" si="251"/>
        <v>28.649794033291851</v>
      </c>
      <c r="T93" s="186">
        <f t="shared" si="251"/>
        <v>26.183610240980784</v>
      </c>
      <c r="U93" s="186">
        <f t="shared" si="251"/>
        <v>21.722544505434005</v>
      </c>
      <c r="V93" s="186">
        <f t="shared" si="251"/>
        <v>17.058532016393382</v>
      </c>
      <c r="X93" s="186">
        <f>O93</f>
        <v>25.162947131829636</v>
      </c>
      <c r="Y93" s="186">
        <f t="shared" ref="Y93:AB93" si="252">P93</f>
        <v>25.240254653319884</v>
      </c>
      <c r="Z93" s="186">
        <f t="shared" si="252"/>
        <v>25.427775883826147</v>
      </c>
      <c r="AA93" s="186">
        <f t="shared" si="252"/>
        <v>26.458300314436251</v>
      </c>
      <c r="AB93" s="186">
        <f t="shared" si="252"/>
        <v>28.649794033291851</v>
      </c>
      <c r="AC93" s="186">
        <f>(1-AC$25)*AC$13</f>
        <v>25.382071151971168</v>
      </c>
      <c r="AD93" s="186">
        <f>(1-AD$25)*AD$13</f>
        <v>21.279227270629228</v>
      </c>
      <c r="AE93" s="186">
        <f>(1-AE$25)*AE$13</f>
        <v>16.710398709936374</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8.6761166600596606</v>
      </c>
      <c r="K97" s="186">
        <f t="shared" ref="K97:K99" si="266">IF($D$4,AC97,T97)</f>
        <v>10.171078709324854</v>
      </c>
      <c r="L97" s="186">
        <f t="shared" ref="L97:L99" si="267">IF($D$4,AD97,U97)</f>
        <v>11.752053189185308</v>
      </c>
      <c r="M97" s="186">
        <f t="shared" ref="M97:M99" si="268">IF($D$4,AE97,V97)</f>
        <v>13.023882820642291</v>
      </c>
      <c r="N97" s="40"/>
      <c r="O97" s="186">
        <f>(1-O$26)*O$14</f>
        <v>7.8271480818894563</v>
      </c>
      <c r="P97" s="186">
        <f t="shared" ref="P97:V97" si="269">(1-P$26)*P$14</f>
        <v>8.1886900600956771</v>
      </c>
      <c r="Q97" s="186">
        <f t="shared" si="269"/>
        <v>8.636896648943301</v>
      </c>
      <c r="R97" s="186">
        <f t="shared" si="269"/>
        <v>9.0762919375131723</v>
      </c>
      <c r="S97" s="186">
        <f t="shared" si="269"/>
        <v>8.6761166600596606</v>
      </c>
      <c r="T97" s="186">
        <f t="shared" si="269"/>
        <v>10.171078709324854</v>
      </c>
      <c r="U97" s="186">
        <f t="shared" si="269"/>
        <v>11.752053189185308</v>
      </c>
      <c r="V97" s="186">
        <f t="shared" si="269"/>
        <v>13.023882820642291</v>
      </c>
      <c r="X97" s="186">
        <f t="shared" si="253"/>
        <v>7.8271480818894563</v>
      </c>
      <c r="Y97" s="186">
        <f t="shared" si="254"/>
        <v>8.1886900600956771</v>
      </c>
      <c r="Z97" s="186">
        <f t="shared" si="255"/>
        <v>8.636896648943301</v>
      </c>
      <c r="AA97" s="186">
        <f t="shared" si="256"/>
        <v>9.0762919375131723</v>
      </c>
      <c r="AB97" s="186">
        <f t="shared" si="257"/>
        <v>8.6761166600596606</v>
      </c>
      <c r="AC97" s="186">
        <f>(1-AC$26)*AC$14</f>
        <v>10.744554423786788</v>
      </c>
      <c r="AD97" s="186">
        <f>(1-AD$26)*AD$14</f>
        <v>13.044153930783505</v>
      </c>
      <c r="AE97" s="186">
        <f>(1-AE$26)*AE$14</f>
        <v>15.11854576163352</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2.7923143697867365</v>
      </c>
      <c r="J101" s="186">
        <f t="shared" ref="J101:J103" si="278">IF($D$4,AB101,S101)</f>
        <v>2.8762867569888093</v>
      </c>
      <c r="K101" s="186">
        <f t="shared" ref="K101:K103" si="279">IF($D$4,AC101,T101)</f>
        <v>4.100365356765673</v>
      </c>
      <c r="L101" s="186">
        <f t="shared" ref="L101:L103" si="280">IF($D$4,AD101,U101)</f>
        <v>5.624626134240855</v>
      </c>
      <c r="M101" s="186">
        <f t="shared" ref="M101:M103" si="281">IF($D$4,AE101,V101)</f>
        <v>7.0497117002551235</v>
      </c>
      <c r="N101" s="40"/>
      <c r="O101" s="186">
        <f>(1-O$27)*O$15</f>
        <v>2.880215152867692</v>
      </c>
      <c r="P101" s="186">
        <f t="shared" ref="P101:V101" si="282">(1-P$27)*P$15</f>
        <v>3.0943286138531914</v>
      </c>
      <c r="Q101" s="186">
        <f t="shared" si="282"/>
        <v>3.2561677381747867</v>
      </c>
      <c r="R101" s="186">
        <f t="shared" si="282"/>
        <v>2.7923143697867365</v>
      </c>
      <c r="S101" s="186">
        <f t="shared" si="282"/>
        <v>2.8762867569888093</v>
      </c>
      <c r="T101" s="186">
        <f t="shared" si="282"/>
        <v>4.100365356765673</v>
      </c>
      <c r="U101" s="186">
        <f t="shared" si="282"/>
        <v>5.624626134240855</v>
      </c>
      <c r="V101" s="186">
        <f t="shared" si="282"/>
        <v>7.0497117002551235</v>
      </c>
      <c r="X101" s="186">
        <f t="shared" si="253"/>
        <v>2.880215152867692</v>
      </c>
      <c r="Y101" s="186">
        <f t="shared" si="254"/>
        <v>3.0943286138531914</v>
      </c>
      <c r="Z101" s="186">
        <f t="shared" si="255"/>
        <v>3.2561677381747867</v>
      </c>
      <c r="AA101" s="186">
        <f t="shared" si="256"/>
        <v>2.7923143697867365</v>
      </c>
      <c r="AB101" s="186">
        <f t="shared" si="257"/>
        <v>2.8762867569888093</v>
      </c>
      <c r="AC101" s="186">
        <f>(1-AC$27)*AC$15</f>
        <v>4.4399119285584492</v>
      </c>
      <c r="AD101" s="186">
        <f>(1-AD$27)*AD$15</f>
        <v>6.5445196441530715</v>
      </c>
      <c r="AE101" s="186">
        <f>(1-AE$27)*AE$15</f>
        <v>8.7576288901698494</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1.079515326318639</v>
      </c>
      <c r="K107" s="186">
        <f t="shared" ref="K107:K108" si="293">IF($D$4,AC107,T107)</f>
        <v>0.98659028824594741</v>
      </c>
      <c r="L107" s="186">
        <f t="shared" ref="L107:L108" si="294">IF($D$4,AD107,U107)</f>
        <v>0.81849871915328321</v>
      </c>
      <c r="M107" s="186">
        <f t="shared" ref="M107:M108" si="295">IF($D$4,AE107,V107)</f>
        <v>0.64276017952503184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1.079515326318639</v>
      </c>
      <c r="T107" s="303">
        <f t="shared" si="296"/>
        <v>0.98659028824594741</v>
      </c>
      <c r="U107" s="303">
        <f t="shared" si="296"/>
        <v>0.81849871915328321</v>
      </c>
      <c r="V107" s="303">
        <f t="shared" si="296"/>
        <v>0.64276017952503184</v>
      </c>
      <c r="X107" s="186">
        <f>O107</f>
        <v>0.94813201981803652</v>
      </c>
      <c r="Y107" s="186">
        <f t="shared" ref="Y107:AB107" si="297">P107</f>
        <v>0.95104494317767596</v>
      </c>
      <c r="Z107" s="186">
        <f t="shared" si="297"/>
        <v>0.95811068480591965</v>
      </c>
      <c r="AA107" s="186">
        <f t="shared" si="297"/>
        <v>0.99694052475857964</v>
      </c>
      <c r="AB107" s="186">
        <f t="shared" si="297"/>
        <v>1.079515326318639</v>
      </c>
      <c r="AC107" s="303">
        <f t="shared" ref="AC107:AE109" si="298">AC25*AC13*AC30*AC41</f>
        <v>2.2259943378549187</v>
      </c>
      <c r="AD107" s="303">
        <f t="shared" si="298"/>
        <v>1.3333446447346875</v>
      </c>
      <c r="AE107" s="303">
        <f t="shared" si="298"/>
        <v>0.94497559117103991</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37.817007625446585</v>
      </c>
      <c r="K108" s="186">
        <f t="shared" si="293"/>
        <v>44.333170723745248</v>
      </c>
      <c r="L108" s="186">
        <f t="shared" si="294"/>
        <v>51.224240346604397</v>
      </c>
      <c r="M108" s="186">
        <f t="shared" si="295"/>
        <v>56.767825426838534</v>
      </c>
      <c r="N108" s="40"/>
      <c r="O108" s="186">
        <f t="shared" si="296"/>
        <v>34.116567387912205</v>
      </c>
      <c r="P108" s="186">
        <f t="shared" si="296"/>
        <v>35.69243782424283</v>
      </c>
      <c r="Q108" s="186">
        <f t="shared" si="296"/>
        <v>37.646057473717377</v>
      </c>
      <c r="R108" s="186">
        <f t="shared" si="296"/>
        <v>39.561270884220072</v>
      </c>
      <c r="S108" s="186">
        <f t="shared" si="296"/>
        <v>37.817007625446585</v>
      </c>
      <c r="T108" s="303">
        <f t="shared" si="296"/>
        <v>44.333170723745248</v>
      </c>
      <c r="U108" s="303">
        <f t="shared" si="296"/>
        <v>51.224240346604397</v>
      </c>
      <c r="V108" s="303">
        <f t="shared" si="296"/>
        <v>56.767825426838534</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37.817007625446585</v>
      </c>
      <c r="AC108" s="303">
        <f t="shared" si="298"/>
        <v>38.010152249271073</v>
      </c>
      <c r="AD108" s="303">
        <f t="shared" si="298"/>
        <v>39.636340718120849</v>
      </c>
      <c r="AE108" s="303">
        <f t="shared" si="298"/>
        <v>37.660935228015404</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50.804433333014053</v>
      </c>
      <c r="J109" s="186">
        <f t="shared" ref="J109:J111" si="308">IF($D$4,AB109,S109)</f>
        <v>53.50399373641195</v>
      </c>
      <c r="K109" s="186">
        <f t="shared" ref="K109:K111" si="309">IF($D$4,AC109,T109)</f>
        <v>77.906642360821849</v>
      </c>
      <c r="L109" s="186">
        <f t="shared" ref="L109:L111" si="310">IF($D$4,AD109,U109)</f>
        <v>114.65041800425605</v>
      </c>
      <c r="M109" s="186">
        <f t="shared" ref="M109:M111" si="311">IF($D$4,AE109,V109)</f>
        <v>151.51414407125711</v>
      </c>
      <c r="N109" s="40"/>
      <c r="O109" s="186">
        <f t="shared" si="296"/>
        <v>52.501189854698488</v>
      </c>
      <c r="P109" s="186">
        <f t="shared" si="296"/>
        <v>56.404096710269307</v>
      </c>
      <c r="Q109" s="186">
        <f t="shared" si="296"/>
        <v>59.354135558397175</v>
      </c>
      <c r="R109" s="186">
        <f t="shared" si="296"/>
        <v>50.804433333014053</v>
      </c>
      <c r="S109" s="186">
        <f t="shared" si="296"/>
        <v>53.50399373641195</v>
      </c>
      <c r="T109" s="303">
        <f t="shared" si="296"/>
        <v>77.906642360821849</v>
      </c>
      <c r="U109" s="303">
        <f t="shared" si="296"/>
        <v>114.65041800425605</v>
      </c>
      <c r="V109" s="303">
        <f t="shared" si="296"/>
        <v>151.51414407125711</v>
      </c>
      <c r="X109" s="186">
        <f t="shared" si="299"/>
        <v>52.501189854698488</v>
      </c>
      <c r="Y109" s="186">
        <f t="shared" si="300"/>
        <v>56.404096710269307</v>
      </c>
      <c r="Z109" s="186">
        <f t="shared" si="301"/>
        <v>59.354135558397175</v>
      </c>
      <c r="AA109" s="186">
        <f t="shared" si="302"/>
        <v>50.804433333014053</v>
      </c>
      <c r="AB109" s="186">
        <f t="shared" si="303"/>
        <v>53.50399373641195</v>
      </c>
      <c r="AC109" s="303">
        <f t="shared" si="298"/>
        <v>69.147057384648008</v>
      </c>
      <c r="AD109" s="303">
        <f t="shared" si="298"/>
        <v>87.914124395306885</v>
      </c>
      <c r="AE109" s="303">
        <f t="shared" si="298"/>
        <v>102.12926312245246</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98.3039783047074</v>
      </c>
      <c r="J111" s="186">
        <f t="shared" si="308"/>
        <v>99.414278550010479</v>
      </c>
      <c r="K111" s="186">
        <f t="shared" si="309"/>
        <v>131.09114213603286</v>
      </c>
      <c r="L111" s="186">
        <f t="shared" si="310"/>
        <v>175.63965615830082</v>
      </c>
      <c r="M111" s="186">
        <f t="shared" si="311"/>
        <v>219.21478594851484</v>
      </c>
      <c r="N111" s="40"/>
      <c r="O111" s="186">
        <f>SUM(O107:O110)</f>
        <v>94.627744576169164</v>
      </c>
      <c r="P111" s="186">
        <f t="shared" ref="P111:V111" si="315">SUM(P107:P110)</f>
        <v>100.19069111045262</v>
      </c>
      <c r="Q111" s="186">
        <f t="shared" si="315"/>
        <v>105.15702960002152</v>
      </c>
      <c r="R111" s="186">
        <f t="shared" si="315"/>
        <v>98.3039783047074</v>
      </c>
      <c r="S111" s="186">
        <f t="shared" si="315"/>
        <v>99.414278550010479</v>
      </c>
      <c r="T111" s="303">
        <f t="shared" si="315"/>
        <v>131.09114213603286</v>
      </c>
      <c r="U111" s="303">
        <f t="shared" si="315"/>
        <v>175.63965615830082</v>
      </c>
      <c r="V111" s="303">
        <f t="shared" si="315"/>
        <v>219.21478594851484</v>
      </c>
      <c r="X111" s="186">
        <f t="shared" si="299"/>
        <v>94.627744576169164</v>
      </c>
      <c r="Y111" s="186">
        <f t="shared" si="300"/>
        <v>100.19069111045262</v>
      </c>
      <c r="Z111" s="186">
        <f t="shared" si="301"/>
        <v>105.15702960002152</v>
      </c>
      <c r="AA111" s="186">
        <f t="shared" si="302"/>
        <v>98.3039783047074</v>
      </c>
      <c r="AB111" s="186">
        <f t="shared" si="303"/>
        <v>99.414278550010479</v>
      </c>
      <c r="AC111" s="303">
        <f>SUM(AC107:AC110)</f>
        <v>116.86305410837124</v>
      </c>
      <c r="AD111" s="303">
        <f>SUM(AD107:AD110)</f>
        <v>136.7715710305944</v>
      </c>
      <c r="AE111" s="303">
        <f>SUM(AE107:AE110)</f>
        <v>148.90374592690699</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98.3039783047074</v>
      </c>
      <c r="J112" s="233">
        <f t="shared" si="316"/>
        <v>99.414278550010465</v>
      </c>
      <c r="K112" s="233">
        <f t="shared" si="316"/>
        <v>131.09114213603286</v>
      </c>
      <c r="L112" s="233">
        <f t="shared" si="316"/>
        <v>175.63965615830082</v>
      </c>
      <c r="M112" s="233">
        <f>SUM(M149:M151)</f>
        <v>219.21478594851482</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4.1932275237226326</v>
      </c>
      <c r="K115" s="186">
        <f>K$64*(1-K$73)*K68*(K75*K78+K93*K94)/1000</f>
        <v>6.3977848160886257</v>
      </c>
      <c r="L115" s="186">
        <f>L$64*(1-L$73)*L68*(L75*L78+L93*L94)/1000</f>
        <v>10.615508260672103</v>
      </c>
      <c r="M115" s="186">
        <f>M$64*(1-M$73)*M68*(M75*M78+M93*M94)/1000</f>
        <v>12.504404409644378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4.1932275237226326</v>
      </c>
      <c r="T115" s="303">
        <f>T$64*(1-T$73)*T68*(T75*T78+T93*T94)/1000</f>
        <v>6.3977848160886257</v>
      </c>
      <c r="U115" s="303">
        <f>U$64*(1-U$73)*U68*(U75*U78+U93*U94)/1000</f>
        <v>10.615508260672103</v>
      </c>
      <c r="V115" s="303">
        <f>V$64*(1-V$73)*V68*(V75*V78+V93*V94)/1000</f>
        <v>12.504404409644378</v>
      </c>
      <c r="W115" s="240"/>
      <c r="X115" s="186">
        <f>O115</f>
        <v>1.2296785630890161E-2</v>
      </c>
      <c r="Y115" s="186">
        <f t="shared" ref="Y115:AB117" si="321">P115</f>
        <v>0.61672823758459472</v>
      </c>
      <c r="Z115" s="186">
        <f t="shared" si="321"/>
        <v>1.2301941755901284</v>
      </c>
      <c r="AA115" s="186">
        <f t="shared" si="321"/>
        <v>1.2800508818208238</v>
      </c>
      <c r="AB115" s="186">
        <f t="shared" si="321"/>
        <v>4.1932275237226326</v>
      </c>
      <c r="AC115" s="303">
        <f>AC$64*(1-AC$73)*AC68*(AC75*AC78+AC93*AC94)/1000</f>
        <v>7.9153988887422084</v>
      </c>
      <c r="AD115" s="303">
        <f>AD$64*(1-AD$73)*AD68*(AD75*AD78+AD93*AD94)/1000</f>
        <v>18.574670733324862</v>
      </c>
      <c r="AE115" s="303">
        <f>AE$64*(1-AE$73)*AE68*(AE75*AE78+AE93*AE94)/1000</f>
        <v>29.025727569177619</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1.866767957138623E-2</v>
      </c>
      <c r="K116" s="186">
        <f>K$64*(1-K$73)*K69*(K75*K79+K93*K95)/1000</f>
        <v>1.7060759509569666E-2</v>
      </c>
      <c r="L116" s="186">
        <f>L$64*(1-L$73)*L69*(L75*L79+L93*L95)/1000</f>
        <v>1.4154011014229471E-2</v>
      </c>
      <c r="M116" s="186">
        <f>M$64*(1-M$73)*M69*(M75*M79+M93*M95)/1000</f>
        <v>1.1115026141906115E-2</v>
      </c>
      <c r="N116" s="241"/>
      <c r="O116" s="186">
        <f>O$64*(1-O$73)*O69*(O75*O79+O93*O95)/1000</f>
        <v>0</v>
      </c>
      <c r="P116" s="186">
        <f t="shared" ref="P116:S116" si="324">P$64*(1-P$73)*P69*(P75*P79+P93*P95)/1000</f>
        <v>0</v>
      </c>
      <c r="Q116" s="186">
        <f t="shared" si="324"/>
        <v>1.6568271725119574E-2</v>
      </c>
      <c r="R116" s="186">
        <f t="shared" si="324"/>
        <v>1.7239742516105373E-2</v>
      </c>
      <c r="S116" s="186">
        <f t="shared" si="324"/>
        <v>1.866767957138623E-2</v>
      </c>
      <c r="T116" s="303">
        <f>T$64*(1-T$73)*T69*(T75*T79+T93*T95)/1000</f>
        <v>1.7060759509569666E-2</v>
      </c>
      <c r="U116" s="303">
        <f>U$64*(1-U$73)*U69*(U75*U79+U93*U95)/1000</f>
        <v>1.4154011014229471E-2</v>
      </c>
      <c r="V116" s="303">
        <f>V$64*(1-V$73)*V69*(V75*V79+V93*V95)/1000</f>
        <v>1.1115026141906115E-2</v>
      </c>
      <c r="W116" s="240"/>
      <c r="X116" s="186">
        <f t="shared" ref="X116:X117" si="325">O116</f>
        <v>0</v>
      </c>
      <c r="Y116" s="186">
        <f t="shared" si="321"/>
        <v>0</v>
      </c>
      <c r="Z116" s="186">
        <f t="shared" si="321"/>
        <v>1.6568271725119574E-2</v>
      </c>
      <c r="AA116" s="186">
        <f t="shared" si="321"/>
        <v>1.7239742516105373E-2</v>
      </c>
      <c r="AB116" s="186">
        <f t="shared" si="321"/>
        <v>1.866767957138623E-2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79.620693325292677</v>
      </c>
      <c r="K117" s="186">
        <f>K$64*(1-K$73)*K70*(K75*K80+K93*K96)/1000</f>
        <v>71.255453317458873</v>
      </c>
      <c r="L117" s="186">
        <f>L$64*(1-L$73)*L70*(L75*L80+L93*L96)/1000</f>
        <v>55.988166325072946</v>
      </c>
      <c r="M117" s="186">
        <f>M$64*(1-M$73)*M70*(M75*M80+M93*M96)/1000</f>
        <v>41.511392140301915</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79.620693325292677</v>
      </c>
      <c r="T117" s="303">
        <f>T$64*(1-T$73)*T70*(T75*T80+T93*T96)/1000</f>
        <v>71.255453317458873</v>
      </c>
      <c r="U117" s="303">
        <f>U$64*(1-U$73)*U70*(U75*U80+U93*U96)/1000</f>
        <v>55.988166325072946</v>
      </c>
      <c r="V117" s="303">
        <f>V$64*(1-V$73)*V70*(V75*V80+V93*V96)/1000</f>
        <v>41.511392140301915</v>
      </c>
      <c r="W117" s="240"/>
      <c r="X117" s="186">
        <f t="shared" si="325"/>
        <v>79.689643879259748</v>
      </c>
      <c r="Y117" s="186">
        <f t="shared" si="321"/>
        <v>71.965588674551967</v>
      </c>
      <c r="Z117" s="186">
        <f t="shared" si="321"/>
        <v>72.134210263454193</v>
      </c>
      <c r="AA117" s="186">
        <f t="shared" si="321"/>
        <v>75.057630160612362</v>
      </c>
      <c r="AB117" s="186">
        <f t="shared" si="321"/>
        <v>79.620693325292677</v>
      </c>
      <c r="AC117" s="303">
        <f>AC$64*(1-AC$73)*AC70*(AC75*AC80+AC93*AC96)/1000</f>
        <v>69.312441050527511</v>
      </c>
      <c r="AD117" s="303">
        <f>AD$64*(1-AD$73)*AD70*(AD75*AD80+AD93*AD96)/1000</f>
        <v>49.68144312570373</v>
      </c>
      <c r="AE117" s="303">
        <f>AE$64*(1-AE$73)*AE70*(AE75*AE80+AE93*AE96)/1000</f>
        <v>29.424768689876572</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2.6521919489111627</v>
      </c>
      <c r="K119" s="186">
        <f>K$64*(1-K$73)*K68*(K81*K83+K97*K98)/1000</f>
        <v>5.1819752472122751</v>
      </c>
      <c r="L119" s="186">
        <f>L$64*(1-L$73)*L68*(L81*L83+L97*L98)/1000</f>
        <v>11.974904623331295</v>
      </c>
      <c r="M119" s="186">
        <f>M$64*(1-M$73)*M68*(M81*M83+M97*M98)/1000</f>
        <v>19.90627749364101</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2.6521919489111627</v>
      </c>
      <c r="T119" s="303">
        <f>T$64*(1-T$73)*T68*(T81*T83+T97*T98)/1000</f>
        <v>5.1819752472122751</v>
      </c>
      <c r="U119" s="303">
        <f>U$64*(1-U$73)*U68*(U81*U83+U97*U98)/1000</f>
        <v>11.974904623331295</v>
      </c>
      <c r="V119" s="303">
        <f>V$64*(1-V$73)*V68*(V81*V83+V97*V98)/1000</f>
        <v>19.90627749364101</v>
      </c>
      <c r="W119" s="240"/>
      <c r="X119" s="186">
        <f>O119</f>
        <v>0.42270534033127205</v>
      </c>
      <c r="Y119" s="186">
        <f t="shared" ref="Y119:AB119" si="332">P119</f>
        <v>0.63831372590005553</v>
      </c>
      <c r="Z119" s="186">
        <f t="shared" si="332"/>
        <v>0.88006760986958676</v>
      </c>
      <c r="AA119" s="186">
        <f t="shared" si="332"/>
        <v>0.92484035372856965</v>
      </c>
      <c r="AB119" s="186">
        <f t="shared" si="332"/>
        <v>2.6521919489111627</v>
      </c>
      <c r="AC119" s="303">
        <f>AC$64*(1-AC$73)*AC68*(AC81*AC83+AC97*AC98)/1000</f>
        <v>6.4111879802719312</v>
      </c>
      <c r="AD119" s="303">
        <f>AD$64*(1-AD$73)*AD68*(AD81*AD83+AD97*AD98)/1000</f>
        <v>18.634016803442663</v>
      </c>
      <c r="AE119" s="303">
        <f>AE$64*(1-AE$73)*AE68*(AE81*AE83+AE97*AE98)/1000</f>
        <v>38.917143235197472</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0.23575039545877005</v>
      </c>
      <c r="K120" s="186">
        <f>K$64*(1-K$73)*K69*(K81*K84+K97*K99)/1000</f>
        <v>0.27637201318465471</v>
      </c>
      <c r="L120" s="186">
        <f>L$64*(1-L$73)*L69*(L81*L84+L97*L99)/1000</f>
        <v>0.31933078995550118</v>
      </c>
      <c r="M120" s="186">
        <f>M$64*(1-M$73)*M69*(M81*M84+M97*M99)/1000</f>
        <v>0.35388937766472911</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0.23575039545877005</v>
      </c>
      <c r="T120" s="303">
        <f>T$64*(1-T$73)*T69*(T81*T84+T97*T99)/1000</f>
        <v>0.27637201318465471</v>
      </c>
      <c r="U120" s="303">
        <f>U$64*(1-U$73)*U69*(U81*U84+U97*U99)/1000</f>
        <v>0.31933078995550118</v>
      </c>
      <c r="V120" s="303">
        <f>V$64*(1-V$73)*V69*(V81*V84+V97*V99)/1000</f>
        <v>0.35388937766472911</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0.23575039545877005</v>
      </c>
      <c r="AC120" s="303">
        <f>AC$64*(1-AC$73)*AC69*(AC81*AC84+AC97*AC99)/1000</f>
        <v>1.2211786629089392</v>
      </c>
      <c r="AD120" s="303">
        <f>AD$64*(1-AD$73)*AD69*(AD81*AD84+AD97*AD99)/1000</f>
        <v>2.8219930275137317</v>
      </c>
      <c r="AE120" s="303">
        <f>AE$64*(1-AE$73)*AE69*(AE81*AE84+AE97*AE99)/1000</f>
        <v>4.6910917504394316</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36.905164409932553</v>
      </c>
      <c r="K121" s="186">
        <f>K$64*(1-K$73)*K70*(K81*K85+K97*K100)/1000</f>
        <v>42.043031202085793</v>
      </c>
      <c r="L121" s="186">
        <f>L$64*(1-L$73)*L70*(L81*L85+L97*L100)/1000</f>
        <v>45.05063430503089</v>
      </c>
      <c r="M121" s="186">
        <f>M$64*(1-M$73)*M70*(M81*M85+M97*M100)/1000</f>
        <v>46.016856828322368</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36.905164409932553</v>
      </c>
      <c r="T121" s="303">
        <f>T$64*(1-T$73)*T70*(T81*T85+T97*T100)/1000</f>
        <v>42.043031202085793</v>
      </c>
      <c r="U121" s="303">
        <f>U$64*(1-U$73)*U70*(U81*U85+U97*U100)/1000</f>
        <v>45.05063430503089</v>
      </c>
      <c r="V121" s="303">
        <f>V$64*(1-V$73)*V70*(V81*V85+V97*V100)/1000</f>
        <v>46.016856828322368</v>
      </c>
      <c r="W121" s="240"/>
      <c r="X121" s="186">
        <f t="shared" si="336"/>
        <v>38.081344183480468</v>
      </c>
      <c r="Y121" s="186">
        <f t="shared" si="337"/>
        <v>35.930509643817174</v>
      </c>
      <c r="Z121" s="186">
        <f t="shared" si="338"/>
        <v>37.775315095275261</v>
      </c>
      <c r="AA121" s="186">
        <f t="shared" si="339"/>
        <v>39.697104385081929</v>
      </c>
      <c r="AB121" s="186">
        <f t="shared" si="340"/>
        <v>36.905164409932553</v>
      </c>
      <c r="AC121" s="303">
        <f>AC$64*(1-AC$73)*AC70*(AC81*AC85+AC97*AC100)/1000</f>
        <v>42.592680511011963</v>
      </c>
      <c r="AD121" s="303">
        <f>AD$64*(1-AD$73)*AD70*(AD81*AD85+AD97*AD100)/1000</f>
        <v>42.55355433808267</v>
      </c>
      <c r="AE121" s="303">
        <f>AE$64*(1-AE$73)*AE70*(AE81*AE85+AE97*AE100)/1000</f>
        <v>36.437796425176153</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0.35520373293229557</v>
      </c>
      <c r="J123" s="186">
        <f t="shared" si="345"/>
        <v>0.50363463063934555</v>
      </c>
      <c r="K123" s="186">
        <f>K$64*(1-K$73)*K68*(K86*K88+K101*K102)/1000</f>
        <v>2.5404720379410999</v>
      </c>
      <c r="L123" s="186">
        <f>L$64*(1-L$73)*L68*(L86*L88+L101*L102)/1000</f>
        <v>3.9309865761033316</v>
      </c>
      <c r="M123" s="186">
        <f>M$64*(1-M$73)*M68*(M86*M88+M101*M102)/1000</f>
        <v>5.4861202158401419</v>
      </c>
      <c r="N123" s="241"/>
      <c r="O123" s="186">
        <f>O$64*(1-O$73)*O68*(O86*O88+O101*O102)/1000</f>
        <v>0.36638538447406388</v>
      </c>
      <c r="P123" s="186">
        <f t="shared" ref="P123:S123" si="346">P$64*(1-P$73)*P68*(P86*P88+P101*P102)/1000</f>
        <v>0.31952662083002764</v>
      </c>
      <c r="Q123" s="186">
        <f t="shared" si="346"/>
        <v>0.41420942719344656</v>
      </c>
      <c r="R123" s="186">
        <f t="shared" si="346"/>
        <v>0.35520373293229557</v>
      </c>
      <c r="S123" s="186">
        <f t="shared" si="346"/>
        <v>0.50363463063934555</v>
      </c>
      <c r="T123" s="303">
        <f>T$64*(1-T$73)*T68*(T86*T88+T101*T102)/1000</f>
        <v>2.5404720379410999</v>
      </c>
      <c r="U123" s="303">
        <f>U$64*(1-U$73)*U68*(U86*U88+U101*U102)/1000</f>
        <v>3.9309865761033316</v>
      </c>
      <c r="V123" s="303">
        <f>V$64*(1-V$73)*V68*(V86*V88+V101*V102)/1000</f>
        <v>5.4861202158401419</v>
      </c>
      <c r="W123" s="240"/>
      <c r="X123" s="186">
        <f>O123</f>
        <v>0.36638538447406388</v>
      </c>
      <c r="Y123" s="186">
        <f t="shared" ref="Y123:AB123" si="347">P123</f>
        <v>0.31952662083002764</v>
      </c>
      <c r="Z123" s="186">
        <f t="shared" si="347"/>
        <v>0.41420942719344656</v>
      </c>
      <c r="AA123" s="186">
        <f t="shared" si="347"/>
        <v>0.35520373293229557</v>
      </c>
      <c r="AB123" s="186">
        <f t="shared" si="347"/>
        <v>0.50363463063934555</v>
      </c>
      <c r="AC123" s="303">
        <f>AC$64*(1-AC$73)*AC68*(AC86*AC88+AC101*AC102)/1000</f>
        <v>2.9967010029847718</v>
      </c>
      <c r="AD123" s="303">
        <f>AD$64*(1-AD$73)*AD68*(AD86*AD88+AD101*AD102)/1000</f>
        <v>9.2874482518077954</v>
      </c>
      <c r="AE123" s="303">
        <f>AE$64*(1-AE$73)*AE68*(AE86*AE88+AE101*AE102)/1000</f>
        <v>23.985744170986248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0.38445336020169479</v>
      </c>
      <c r="J124" s="186">
        <f t="shared" si="349"/>
        <v>0.39601490455118016</v>
      </c>
      <c r="K124" s="186">
        <f>K$64*(1-K$73)*K69*(K86*K89+K101*K103)/1000</f>
        <v>0.56454934176468896</v>
      </c>
      <c r="L124" s="186">
        <f>L$64*(1-L$73)*L69*(L86*L89+L101*L103)/1000</f>
        <v>0.77441366938648815</v>
      </c>
      <c r="M124" s="186">
        <f>M$64*(1-M$73)*M69*(M86*M89+M101*M103)/1000</f>
        <v>0.97062328688416422</v>
      </c>
      <c r="N124" s="241"/>
      <c r="O124" s="186">
        <f>O$64*(1-O$73)*O69*(O86*O89+O101*O103)/1000</f>
        <v>0.39655577667223524</v>
      </c>
      <c r="P124" s="186">
        <f t="shared" ref="P124:S124" si="350">P$64*(1-P$73)*P69*(P86*P89+P101*P103)/1000</f>
        <v>0.42603549444003685</v>
      </c>
      <c r="Q124" s="186">
        <f t="shared" si="350"/>
        <v>0.44831794079735332</v>
      </c>
      <c r="R124" s="186">
        <f t="shared" si="350"/>
        <v>0.38445336020169479</v>
      </c>
      <c r="S124" s="186">
        <f t="shared" si="350"/>
        <v>0.39601490455118016</v>
      </c>
      <c r="T124" s="303">
        <f>T$64*(1-T$73)*T69*(T86*T89+T101*T103)/1000</f>
        <v>0.56454934176468896</v>
      </c>
      <c r="U124" s="303">
        <f>U$64*(1-U$73)*U69*(U86*U89+U101*U103)/1000</f>
        <v>0.77441366938648815</v>
      </c>
      <c r="V124" s="303">
        <f>V$64*(1-V$73)*V69*(V86*V89+V101*V103)/1000</f>
        <v>0.97062328688416422</v>
      </c>
      <c r="W124" s="240"/>
      <c r="X124" s="186">
        <f t="shared" ref="X124:X125" si="351">O124</f>
        <v>0.39655577667223524</v>
      </c>
      <c r="Y124" s="186">
        <f t="shared" ref="Y124:Y125" si="352">P124</f>
        <v>0.42603549444003685</v>
      </c>
      <c r="Z124" s="186">
        <f t="shared" ref="Z124:Z125" si="353">Q124</f>
        <v>0.44831794079735332</v>
      </c>
      <c r="AA124" s="186">
        <f t="shared" ref="AA124:AA125" si="354">R124</f>
        <v>0.38445336020169479</v>
      </c>
      <c r="AB124" s="186">
        <f t="shared" ref="AB124:AB125" si="355">S124</f>
        <v>0.39601490455118016</v>
      </c>
      <c r="AC124" s="303">
        <f>AC$64*(1-AC$73)*AC69*(AC86*AC89+AC101*AC103)/1000</f>
        <v>0.99780813893293874</v>
      </c>
      <c r="AD124" s="303">
        <f>AD$64*(1-AD$73)*AD69*(AD86*AD89+AD101*AD103)/1000</f>
        <v>4.1061934097702162</v>
      </c>
      <c r="AE124" s="303">
        <f>AE$64*(1-AE$73)*AE69*(AE86*AE89+AE101*AE103)/1000</f>
        <v>8.5776011399065641</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15.442699577269355</v>
      </c>
      <c r="J125" s="186">
        <f t="shared" si="357"/>
        <v>15.407272005100472</v>
      </c>
      <c r="K125" s="186">
        <f>K$64*(1-K$73)*K70*(K86*K90+K101*K104)/1000</f>
        <v>20.307152880856449</v>
      </c>
      <c r="L125" s="186">
        <f>L$64*(1-L$73)*L70*(L86*L90+L101*L104)/1000</f>
        <v>24.812309536349726</v>
      </c>
      <c r="M125" s="186">
        <f>M$64*(1-M$73)*M70*(M86*M90+M101*M104)/1000</f>
        <v>27.976959560448382</v>
      </c>
      <c r="N125" s="241"/>
      <c r="O125" s="186">
        <f>O$64*(1-O$73)*O70*(O86*O90+O101*O104)/1000</f>
        <v>17.567059633334598</v>
      </c>
      <c r="P125" s="186">
        <f t="shared" ref="P125:S125" si="358">P$64*(1-P$73)*P70*(P86*P90+P101*P104)/1000</f>
        <v>17.11921044085512</v>
      </c>
      <c r="Q125" s="186">
        <f t="shared" si="358"/>
        <v>17.968640504716966</v>
      </c>
      <c r="R125" s="186">
        <f t="shared" si="358"/>
        <v>15.442699577269355</v>
      </c>
      <c r="S125" s="186">
        <f t="shared" si="358"/>
        <v>15.407272005100472</v>
      </c>
      <c r="T125" s="303">
        <f>T$64*(1-T$73)*T70*(T86*T90+T101*T104)/1000</f>
        <v>20.307152880856449</v>
      </c>
      <c r="U125" s="303">
        <f>U$64*(1-U$73)*U70*(U86*U90+U101*U104)/1000</f>
        <v>24.812309536349726</v>
      </c>
      <c r="V125" s="303">
        <f>V$64*(1-V$73)*V70*(V86*V90+V101*V104)/1000</f>
        <v>27.976959560448382</v>
      </c>
      <c r="W125" s="240"/>
      <c r="X125" s="186">
        <f t="shared" si="351"/>
        <v>17.567059633334598</v>
      </c>
      <c r="Y125" s="186">
        <f t="shared" si="352"/>
        <v>17.11921044085512</v>
      </c>
      <c r="Z125" s="186">
        <f t="shared" si="353"/>
        <v>17.968640504716966</v>
      </c>
      <c r="AA125" s="186">
        <f t="shared" si="354"/>
        <v>15.442699577269355</v>
      </c>
      <c r="AB125" s="186">
        <f t="shared" si="355"/>
        <v>15.407272005100472</v>
      </c>
      <c r="AC125" s="303">
        <f>AC$64*(1-AC$73)*AC70*(AC86*AC90+AC101*AC104)/1000</f>
        <v>22.686529763919872</v>
      </c>
      <c r="AD125" s="303">
        <f>AD$64*(1-AD$73)*AD70*(AD86*AD90+AD101*AD104)/1000</f>
        <v>28.778930374304149</v>
      </c>
      <c r="AE125" s="303">
        <f>AE$64*(1-AE$73)*AE70*(AE86*AE90+AE101*AE104)/1000</f>
        <v>29.004557115845259</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2.5600949684816889</v>
      </c>
      <c r="J127" s="186">
        <f t="shared" si="360"/>
        <v>7.34905410327314</v>
      </c>
      <c r="K127" s="186">
        <f t="shared" ref="K127:M129" si="361">K115+K119+K123</f>
        <v>14.120232101242001</v>
      </c>
      <c r="L127" s="186">
        <f t="shared" si="361"/>
        <v>26.521399460106732</v>
      </c>
      <c r="M127" s="186">
        <f t="shared" si="361"/>
        <v>37.896802119125525</v>
      </c>
      <c r="N127" s="241"/>
      <c r="O127" s="186">
        <f t="shared" ref="O127:S129" si="362">O115+O119+O123</f>
        <v>0.80138751043622602</v>
      </c>
      <c r="P127" s="186">
        <f t="shared" si="362"/>
        <v>1.5745685843146777</v>
      </c>
      <c r="Q127" s="186">
        <f t="shared" si="362"/>
        <v>2.5244712126531619</v>
      </c>
      <c r="R127" s="186">
        <f t="shared" si="362"/>
        <v>2.5600949684816889</v>
      </c>
      <c r="S127" s="186">
        <f t="shared" si="362"/>
        <v>7.34905410327314</v>
      </c>
      <c r="T127" s="303">
        <f t="shared" ref="T127:V129" si="363">T115+T119+T123</f>
        <v>14.120232101242001</v>
      </c>
      <c r="U127" s="303">
        <f t="shared" si="363"/>
        <v>26.521399460106732</v>
      </c>
      <c r="V127" s="303">
        <f t="shared" si="363"/>
        <v>37.896802119125525</v>
      </c>
      <c r="W127" s="240"/>
      <c r="X127" s="186">
        <f>O127</f>
        <v>0.80138751043622602</v>
      </c>
      <c r="Y127" s="186">
        <f t="shared" ref="Y127:AB127" si="364">P127</f>
        <v>1.5745685843146777</v>
      </c>
      <c r="Z127" s="186">
        <f t="shared" si="364"/>
        <v>2.5244712126531619</v>
      </c>
      <c r="AA127" s="186">
        <f t="shared" si="364"/>
        <v>2.5600949684816889</v>
      </c>
      <c r="AB127" s="186">
        <f t="shared" si="364"/>
        <v>7.34905410327314</v>
      </c>
      <c r="AC127" s="303">
        <f t="shared" ref="AC127:AE129" si="365">AC115+AC119+AC123</f>
        <v>17.323287871998911</v>
      </c>
      <c r="AD127" s="303">
        <f t="shared" si="365"/>
        <v>46.496135788575323</v>
      </c>
      <c r="AE127" s="303">
        <f t="shared" si="365"/>
        <v>91.928614975361342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0.64831719704541868</v>
      </c>
      <c r="J128" s="186">
        <f t="shared" si="366"/>
        <v>0.65043297958133639</v>
      </c>
      <c r="K128" s="186">
        <f t="shared" si="361"/>
        <v>0.85798211445891326</v>
      </c>
      <c r="L128" s="186">
        <f t="shared" si="361"/>
        <v>1.1078984703562189</v>
      </c>
      <c r="M128" s="186">
        <f t="shared" si="361"/>
        <v>1.3356276906907993</v>
      </c>
      <c r="N128" s="241"/>
      <c r="O128" s="186">
        <f t="shared" si="362"/>
        <v>0.60923770891438467</v>
      </c>
      <c r="P128" s="186">
        <f t="shared" si="362"/>
        <v>0.64854136839212595</v>
      </c>
      <c r="Q128" s="186">
        <f t="shared" si="362"/>
        <v>0.6995709084876961</v>
      </c>
      <c r="R128" s="186">
        <f t="shared" si="362"/>
        <v>0.64831719704541868</v>
      </c>
      <c r="S128" s="186">
        <f t="shared" si="362"/>
        <v>0.65043297958133639</v>
      </c>
      <c r="T128" s="303">
        <f t="shared" si="363"/>
        <v>0.85798211445891326</v>
      </c>
      <c r="U128" s="303">
        <f t="shared" si="363"/>
        <v>1.1078984703562189</v>
      </c>
      <c r="V128" s="303">
        <f t="shared" si="363"/>
        <v>1.3356276906907993</v>
      </c>
      <c r="W128" s="240"/>
      <c r="X128" s="186">
        <f>O128</f>
        <v>0.60923770891438467</v>
      </c>
      <c r="Y128" s="186">
        <f t="shared" ref="Y128" si="367">P128</f>
        <v>0.64854136839212595</v>
      </c>
      <c r="Z128" s="186">
        <f t="shared" ref="Z128" si="368">Q128</f>
        <v>0.6995709084876961</v>
      </c>
      <c r="AA128" s="186">
        <f t="shared" ref="AA128" si="369">R128</f>
        <v>0.64831719704541868</v>
      </c>
      <c r="AB128" s="186">
        <f t="shared" ref="AB128" si="370">S128</f>
        <v>0.65043297958133639</v>
      </c>
      <c r="AC128" s="303">
        <f t="shared" si="365"/>
        <v>2.2189868018418779</v>
      </c>
      <c r="AD128" s="303">
        <f t="shared" si="365"/>
        <v>6.9281864372839479</v>
      </c>
      <c r="AE128" s="303">
        <f t="shared" si="365"/>
        <v>13.268692890345996</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130.19743412296364</v>
      </c>
      <c r="J129" s="186">
        <f t="shared" si="371"/>
        <v>131.93312974032571</v>
      </c>
      <c r="K129" s="186">
        <f t="shared" si="361"/>
        <v>133.60563740040112</v>
      </c>
      <c r="L129" s="186">
        <f t="shared" si="361"/>
        <v>125.85111016645357</v>
      </c>
      <c r="M129" s="186">
        <f t="shared" si="361"/>
        <v>115.50520852907266</v>
      </c>
      <c r="N129" s="241"/>
      <c r="O129" s="186">
        <f t="shared" si="362"/>
        <v>135.33804769607482</v>
      </c>
      <c r="P129" s="186">
        <f t="shared" si="362"/>
        <v>125.01530875922427</v>
      </c>
      <c r="Q129" s="186">
        <f t="shared" si="362"/>
        <v>127.87816586344641</v>
      </c>
      <c r="R129" s="186">
        <f t="shared" si="362"/>
        <v>130.19743412296364</v>
      </c>
      <c r="S129" s="186">
        <f t="shared" si="362"/>
        <v>131.93312974032571</v>
      </c>
      <c r="T129" s="303">
        <f t="shared" si="363"/>
        <v>133.60563740040112</v>
      </c>
      <c r="U129" s="303">
        <f t="shared" si="363"/>
        <v>125.85111016645357</v>
      </c>
      <c r="V129" s="303">
        <f t="shared" si="363"/>
        <v>115.50520852907266</v>
      </c>
      <c r="W129" s="240"/>
      <c r="X129" s="186">
        <f>X117+X121+X125</f>
        <v>135.33804769607482</v>
      </c>
      <c r="Y129" s="186">
        <f t="shared" ref="Y129:AB129" si="372">Y117+Y121+Y125</f>
        <v>125.01530875922427</v>
      </c>
      <c r="Z129" s="186">
        <f t="shared" si="372"/>
        <v>127.87816586344641</v>
      </c>
      <c r="AA129" s="186">
        <f t="shared" si="372"/>
        <v>130.19743412296364</v>
      </c>
      <c r="AB129" s="186">
        <f t="shared" si="372"/>
        <v>131.93312974032571</v>
      </c>
      <c r="AC129" s="303">
        <f t="shared" si="365"/>
        <v>134.59165132545934</v>
      </c>
      <c r="AD129" s="303">
        <f t="shared" si="365"/>
        <v>121.01392783809055</v>
      </c>
      <c r="AE129" s="303">
        <f t="shared" si="365"/>
        <v>94.867122230897976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78.643182643765911</v>
      </c>
      <c r="J149" s="50">
        <f t="shared" ref="J149:J156" si="429">IF($D$4,AB149,S149)</f>
        <v>79.531422840008375</v>
      </c>
      <c r="K149" s="50">
        <f t="shared" ref="K149:K156" si="430">IF($D$4,AC149,T149)</f>
        <v>104.87291370882627</v>
      </c>
      <c r="L149" s="50">
        <f t="shared" ref="L149:L156" si="431">IF($D$4,AD149,U149)</f>
        <v>140.51172492664065</v>
      </c>
      <c r="M149" s="50">
        <f t="shared" ref="M149:M156" si="432">IF($D$4,AE149,V149)</f>
        <v>175.37182875881186</v>
      </c>
      <c r="N149" s="247" t="str">
        <f t="shared" ref="N149:N156" si="433">C149</f>
        <v>Car Priv.Veh. Vehicle km</v>
      </c>
      <c r="O149" s="229">
        <f>O132*O$111</f>
        <v>80.780869704812559</v>
      </c>
      <c r="P149" s="233">
        <f t="shared" ref="P149:S149" si="434">P132*P$111</f>
        <v>80.152552888362095</v>
      </c>
      <c r="Q149" s="233">
        <f>Q132*Q$111</f>
        <v>84.125623680017213</v>
      </c>
      <c r="R149" s="233">
        <f t="shared" si="434"/>
        <v>78.643182643765911</v>
      </c>
      <c r="S149" s="233">
        <f t="shared" si="434"/>
        <v>79.531422840008375</v>
      </c>
      <c r="T149" s="304">
        <f t="shared" ref="T149:V151" si="435">T132*T$111</f>
        <v>104.87291370882627</v>
      </c>
      <c r="U149" s="304">
        <f t="shared" si="435"/>
        <v>140.51172492664065</v>
      </c>
      <c r="V149" s="304">
        <f t="shared" si="435"/>
        <v>175.37182875881186</v>
      </c>
      <c r="W149" s="233"/>
      <c r="X149" s="233">
        <f>O149</f>
        <v>80.780869704812559</v>
      </c>
      <c r="Y149" s="233">
        <f t="shared" ref="Y149:AB149" si="436">P149</f>
        <v>80.152552888362095</v>
      </c>
      <c r="Z149" s="233">
        <f t="shared" si="436"/>
        <v>84.125623680017213</v>
      </c>
      <c r="AA149" s="233">
        <f t="shared" si="436"/>
        <v>78.643182643765911</v>
      </c>
      <c r="AB149" s="233">
        <f t="shared" si="436"/>
        <v>79.531422840008375</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16.711676311800257</v>
      </c>
      <c r="J150" s="50">
        <f t="shared" si="429"/>
        <v>16.900427353501783</v>
      </c>
      <c r="K150" s="50">
        <f t="shared" si="430"/>
        <v>22.285494163125588</v>
      </c>
      <c r="L150" s="50">
        <f t="shared" si="431"/>
        <v>29.858741546911141</v>
      </c>
      <c r="M150" s="50">
        <f t="shared" si="432"/>
        <v>37.266513611247525</v>
      </c>
      <c r="N150" s="247" t="str">
        <f t="shared" si="433"/>
        <v>SUV Priv.Veh. Vehicle km</v>
      </c>
      <c r="O150" s="233">
        <f>O133*O$111</f>
        <v>13.247884240663684</v>
      </c>
      <c r="P150" s="233">
        <f t="shared" ref="P150:S150" si="439">P133*P$111</f>
        <v>17.032417488776947</v>
      </c>
      <c r="Q150" s="233">
        <f t="shared" si="439"/>
        <v>17.87669503200366</v>
      </c>
      <c r="R150" s="233">
        <f t="shared" si="439"/>
        <v>16.711676311800257</v>
      </c>
      <c r="S150" s="233">
        <f t="shared" si="439"/>
        <v>16.900427353501783</v>
      </c>
      <c r="T150" s="304">
        <f t="shared" si="435"/>
        <v>22.285494163125588</v>
      </c>
      <c r="U150" s="304">
        <f t="shared" si="435"/>
        <v>29.858741546911141</v>
      </c>
      <c r="V150" s="304">
        <f t="shared" si="435"/>
        <v>37.266513611247525</v>
      </c>
      <c r="W150" s="233"/>
      <c r="X150" s="233">
        <f t="shared" ref="X150:X156" si="440">O150</f>
        <v>13.247884240663684</v>
      </c>
      <c r="Y150" s="233">
        <f t="shared" ref="Y150:Y156" si="441">P150</f>
        <v>17.032417488776947</v>
      </c>
      <c r="Z150" s="233">
        <f t="shared" ref="Z150:Z156" si="442">Q150</f>
        <v>17.87669503200366</v>
      </c>
      <c r="AA150" s="233">
        <f t="shared" ref="AA150:AA156" si="443">R150</f>
        <v>16.711676311800257</v>
      </c>
      <c r="AB150" s="233">
        <f t="shared" ref="AB150:AB156" si="444">S150</f>
        <v>16.900427353501783</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2.9491193491412218</v>
      </c>
      <c r="J151" s="50">
        <f t="shared" si="429"/>
        <v>2.9824283565003142</v>
      </c>
      <c r="K151" s="50">
        <f t="shared" si="430"/>
        <v>3.9327342640809855</v>
      </c>
      <c r="L151" s="50">
        <f t="shared" si="431"/>
        <v>5.2691896847490245</v>
      </c>
      <c r="M151" s="50">
        <f t="shared" si="432"/>
        <v>6.5764435784554447</v>
      </c>
      <c r="N151" s="247" t="str">
        <f t="shared" si="433"/>
        <v>Motorbikes Priv.Veh. Vehicle km</v>
      </c>
      <c r="O151" s="233">
        <f>O134*O$111</f>
        <v>2.838832337285075</v>
      </c>
      <c r="P151" s="233">
        <f t="shared" ref="P151:S151" si="445">P134*P$111</f>
        <v>3.0057207333135785</v>
      </c>
      <c r="Q151" s="233">
        <f t="shared" si="445"/>
        <v>3.1547108880006456</v>
      </c>
      <c r="R151" s="233">
        <f t="shared" si="445"/>
        <v>2.9491193491412218</v>
      </c>
      <c r="S151" s="233">
        <f t="shared" si="445"/>
        <v>2.9824283565003142</v>
      </c>
      <c r="T151" s="304">
        <f t="shared" si="435"/>
        <v>3.9327342640809855</v>
      </c>
      <c r="U151" s="304">
        <f t="shared" si="435"/>
        <v>5.2691896847490245</v>
      </c>
      <c r="V151" s="304">
        <f t="shared" si="435"/>
        <v>6.5764435784554447</v>
      </c>
      <c r="W151" s="233"/>
      <c r="X151" s="233">
        <f t="shared" si="440"/>
        <v>2.838832337285075</v>
      </c>
      <c r="Y151" s="233">
        <f t="shared" si="441"/>
        <v>3.0057207333135785</v>
      </c>
      <c r="Z151" s="233">
        <f t="shared" si="442"/>
        <v>3.1547108880006456</v>
      </c>
      <c r="AA151" s="233">
        <f t="shared" si="443"/>
        <v>2.9491193491412218</v>
      </c>
      <c r="AB151" s="233">
        <f t="shared" si="444"/>
        <v>2.9824283565003142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0.77076881000794473</v>
      </c>
      <c r="J152" s="50">
        <f t="shared" si="429"/>
        <v>0.78104412806272816</v>
      </c>
      <c r="K152" s="50">
        <f t="shared" si="430"/>
        <v>0.79094537341037485</v>
      </c>
      <c r="L152" s="50">
        <f t="shared" si="431"/>
        <v>0.74503857218540515</v>
      </c>
      <c r="M152" s="50">
        <f t="shared" si="432"/>
        <v>0.6837908344921102</v>
      </c>
      <c r="N152" s="247" t="str">
        <f t="shared" si="433"/>
        <v>Bus vehicle km</v>
      </c>
      <c r="O152" s="233">
        <f>O137*O$129/O142</f>
        <v>1.1267099528419922</v>
      </c>
      <c r="P152" s="233">
        <f t="shared" ref="P152:S152" si="446">P137*P$129/P142</f>
        <v>0.74009062785460766</v>
      </c>
      <c r="Q152" s="233">
        <f t="shared" si="446"/>
        <v>0.7570387419116027</v>
      </c>
      <c r="R152" s="233">
        <f t="shared" si="446"/>
        <v>0.77076881000794473</v>
      </c>
      <c r="S152" s="233">
        <f t="shared" si="446"/>
        <v>0.78104412806272816</v>
      </c>
      <c r="T152" s="304">
        <f t="shared" ref="T152:V153" si="447">T137*T$129/T142</f>
        <v>0.79094537341037485</v>
      </c>
      <c r="U152" s="304">
        <f t="shared" si="447"/>
        <v>0.74503857218540515</v>
      </c>
      <c r="V152" s="304">
        <f t="shared" si="447"/>
        <v>0.6837908344921102</v>
      </c>
      <c r="W152" s="233"/>
      <c r="X152" s="233">
        <f t="shared" si="440"/>
        <v>1.1267099528419922</v>
      </c>
      <c r="Y152" s="233">
        <f t="shared" si="441"/>
        <v>0.74009062785460766</v>
      </c>
      <c r="Z152" s="233">
        <f t="shared" si="442"/>
        <v>0.7570387419116027</v>
      </c>
      <c r="AA152" s="233">
        <f t="shared" si="443"/>
        <v>0.77076881000794473</v>
      </c>
      <c r="AB152" s="233">
        <f t="shared" si="444"/>
        <v>0.78104412806272816</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7.2817564941628961</v>
      </c>
      <c r="J153" s="50">
        <f t="shared" si="429"/>
        <v>7.3788314704767881</v>
      </c>
      <c r="K153" s="50">
        <f t="shared" si="430"/>
        <v>7.4723724346081486</v>
      </c>
      <c r="L153" s="50">
        <f t="shared" si="431"/>
        <v>7.0386728043095106</v>
      </c>
      <c r="M153" s="50">
        <f t="shared" si="432"/>
        <v>6.4600413055902788</v>
      </c>
      <c r="N153" s="247" t="str">
        <f t="shared" si="433"/>
        <v>Minibus vehicle km</v>
      </c>
      <c r="O153" s="233">
        <f>O138*O$129/O143</f>
        <v>6.7748466130043186</v>
      </c>
      <c r="P153" s="233">
        <f t="shared" ref="P153:S153" si="450">P138*P$129/P143</f>
        <v>6.9919276256051859</v>
      </c>
      <c r="Q153" s="233">
        <f t="shared" si="450"/>
        <v>7.1520431336484673</v>
      </c>
      <c r="R153" s="233">
        <f t="shared" si="450"/>
        <v>7.2817564941628961</v>
      </c>
      <c r="S153" s="233">
        <f t="shared" si="450"/>
        <v>7.3788314704767881</v>
      </c>
      <c r="T153" s="304">
        <f t="shared" si="447"/>
        <v>7.4723724346081486</v>
      </c>
      <c r="U153" s="304">
        <f t="shared" si="447"/>
        <v>7.0386728043095106</v>
      </c>
      <c r="V153" s="304">
        <f t="shared" si="447"/>
        <v>6.4600413055902788</v>
      </c>
      <c r="W153" s="233"/>
      <c r="X153" s="233">
        <f t="shared" si="440"/>
        <v>6.7748466130043186</v>
      </c>
      <c r="Y153" s="233">
        <f t="shared" si="441"/>
        <v>6.9919276256051859</v>
      </c>
      <c r="Z153" s="233">
        <f t="shared" si="442"/>
        <v>7.1520431336484673</v>
      </c>
      <c r="AA153" s="233">
        <f t="shared" si="443"/>
        <v>7.2817564941628961</v>
      </c>
      <c r="AB153" s="233">
        <f t="shared" si="444"/>
        <v>7.3788314704767881</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0.10240379873926755</v>
      </c>
      <c r="J154" s="50">
        <f t="shared" si="429"/>
        <v>0.29396216413092557</v>
      </c>
      <c r="K154" s="50">
        <f t="shared" si="430"/>
        <v>0.56480928404968</v>
      </c>
      <c r="L154" s="50">
        <f t="shared" si="431"/>
        <v>1.0608559784042693</v>
      </c>
      <c r="M154" s="50">
        <f t="shared" si="432"/>
        <v>1.5158720847650209</v>
      </c>
      <c r="N154" s="247" t="str">
        <f t="shared" si="433"/>
        <v>BRT vehicle km</v>
      </c>
      <c r="O154" s="233">
        <f>O$127/O144</f>
        <v>3.2055500417449041E-2</v>
      </c>
      <c r="P154" s="233">
        <f t="shared" ref="P154:S154" si="453">P$127/P144</f>
        <v>6.2982743372587108E-2</v>
      </c>
      <c r="Q154" s="233">
        <f t="shared" si="453"/>
        <v>0.10097884850612647</v>
      </c>
      <c r="R154" s="233">
        <f t="shared" si="453"/>
        <v>0.10240379873926755</v>
      </c>
      <c r="S154" s="233">
        <f t="shared" si="453"/>
        <v>0.29396216413092557</v>
      </c>
      <c r="T154" s="304">
        <f>T$127/T144</f>
        <v>0.56480928404968</v>
      </c>
      <c r="U154" s="304">
        <f>U$127/U144</f>
        <v>1.0608559784042693</v>
      </c>
      <c r="V154" s="304">
        <f>V$127/V144</f>
        <v>1.5158720847650209</v>
      </c>
      <c r="W154" s="233"/>
      <c r="X154" s="233">
        <f t="shared" si="440"/>
        <v>3.2055500417449041E-2</v>
      </c>
      <c r="Y154" s="233">
        <f t="shared" si="441"/>
        <v>6.2982743372587108E-2</v>
      </c>
      <c r="Z154" s="233">
        <f t="shared" si="442"/>
        <v>0.10097884850612647</v>
      </c>
      <c r="AA154" s="233">
        <f t="shared" si="443"/>
        <v>0.10240379873926755</v>
      </c>
      <c r="AB154" s="233">
        <f t="shared" si="444"/>
        <v>0.29396216413092557</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8.9836229544844848</v>
      </c>
      <c r="J155" s="50">
        <f t="shared" si="429"/>
        <v>9.1033859520824674</v>
      </c>
      <c r="K155" s="50">
        <f t="shared" si="430"/>
        <v>9.2187889806276715</v>
      </c>
      <c r="L155" s="50">
        <f t="shared" si="431"/>
        <v>8.6837266014852901</v>
      </c>
      <c r="M155" s="50">
        <f t="shared" si="432"/>
        <v>7.9698593885060083</v>
      </c>
      <c r="N155" s="247" t="str">
        <f t="shared" si="433"/>
        <v>Metro Rail pkm</v>
      </c>
      <c r="O155" s="233">
        <f>O139*O$129</f>
        <v>12.322446292964566</v>
      </c>
      <c r="P155" s="233">
        <f t="shared" ref="P155:S155" si="455">P139*P$129</f>
        <v>8.6260563043864682</v>
      </c>
      <c r="Q155" s="233">
        <f t="shared" si="455"/>
        <v>8.8235934445777957</v>
      </c>
      <c r="R155" s="233">
        <f t="shared" si="455"/>
        <v>8.9836229544844848</v>
      </c>
      <c r="S155" s="233">
        <f t="shared" si="455"/>
        <v>9.1033859520824674</v>
      </c>
      <c r="T155" s="304">
        <f>T139*T$129</f>
        <v>9.2187889806276715</v>
      </c>
      <c r="U155" s="304">
        <f>U139*U$129</f>
        <v>8.6837266014852901</v>
      </c>
      <c r="V155" s="304">
        <f>V139*V$129</f>
        <v>7.9698593885060083</v>
      </c>
      <c r="W155" s="233"/>
      <c r="X155" s="233">
        <f t="shared" si="440"/>
        <v>12.322446292964566</v>
      </c>
      <c r="Y155" s="233">
        <f t="shared" si="441"/>
        <v>8.6260563043864682</v>
      </c>
      <c r="Z155" s="233">
        <f t="shared" si="442"/>
        <v>8.8235934445777957</v>
      </c>
      <c r="AA155" s="233">
        <f t="shared" si="443"/>
        <v>8.9836229544844848</v>
      </c>
      <c r="AB155" s="233">
        <f t="shared" si="444"/>
        <v>9.1033859520824674</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0.64831719704541868</v>
      </c>
      <c r="J156" s="50">
        <f t="shared" si="429"/>
        <v>0.65043297958133639</v>
      </c>
      <c r="K156" s="50">
        <f t="shared" si="430"/>
        <v>0.85798211445891326</v>
      </c>
      <c r="L156" s="50">
        <f t="shared" si="431"/>
        <v>1.1078984703562189</v>
      </c>
      <c r="M156" s="50">
        <f t="shared" si="432"/>
        <v>1.3356276906907993</v>
      </c>
      <c r="N156" s="247" t="str">
        <f t="shared" si="433"/>
        <v>Gautrain pkm</v>
      </c>
      <c r="O156" s="233">
        <f>O128</f>
        <v>0.60923770891438467</v>
      </c>
      <c r="P156" s="233">
        <f t="shared" ref="P156:S156" si="458">P128</f>
        <v>0.64854136839212595</v>
      </c>
      <c r="Q156" s="233">
        <f t="shared" si="458"/>
        <v>0.6995709084876961</v>
      </c>
      <c r="R156" s="233">
        <f t="shared" si="458"/>
        <v>0.64831719704541868</v>
      </c>
      <c r="S156" s="233">
        <f t="shared" si="458"/>
        <v>0.65043297958133639</v>
      </c>
      <c r="T156" s="304">
        <f>T128</f>
        <v>0.85798211445891326</v>
      </c>
      <c r="U156" s="304">
        <f>U128</f>
        <v>1.1078984703562189</v>
      </c>
      <c r="V156" s="304">
        <f>V128</f>
        <v>1.3356276906907993</v>
      </c>
      <c r="W156" s="233"/>
      <c r="X156" s="233">
        <f t="shared" si="440"/>
        <v>0.60923770891438467</v>
      </c>
      <c r="Y156" s="233">
        <f t="shared" si="441"/>
        <v>0.64854136839212595</v>
      </c>
      <c r="Z156" s="233">
        <f t="shared" si="442"/>
        <v>0.6995709084876961</v>
      </c>
      <c r="AA156" s="233">
        <f t="shared" si="443"/>
        <v>0.64831719704541868</v>
      </c>
      <c r="AB156" s="233">
        <f t="shared" si="444"/>
        <v>0.65043297958133639</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110.10045570127225</v>
      </c>
      <c r="J161" s="50">
        <f t="shared" ref="J161:J168" si="466">IF($D$4,AB161,S161)</f>
        <v>111.34399197601171</v>
      </c>
      <c r="K161" s="50">
        <f t="shared" ref="K161:K168" si="467">IF($D$4,AC161,T161)</f>
        <v>146.8220791923568</v>
      </c>
      <c r="L161" s="50">
        <f t="shared" ref="L161:L168" si="468">IF($D$4,AD161,U161)</f>
        <v>196.71641489729686</v>
      </c>
      <c r="M161" s="50">
        <f t="shared" ref="M161:M168" si="469">IF($D$4,AE161,V161)</f>
        <v>245.52056026233657</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110.10045570127225</v>
      </c>
      <c r="S161" s="10">
        <f t="shared" si="471"/>
        <v>111.34399197601171</v>
      </c>
      <c r="T161" s="306">
        <f t="shared" ref="T161:V163" si="472">SUMPRODUCT(T$35:T$38,T$41:T$44,T$54:T$57)*T132</f>
        <v>146.8220791923568</v>
      </c>
      <c r="U161" s="306">
        <f t="shared" si="472"/>
        <v>196.71641489729686</v>
      </c>
      <c r="V161" s="306">
        <f t="shared" si="472"/>
        <v>245.52056026233657</v>
      </c>
      <c r="X161" s="10">
        <f>O161</f>
        <v>113.09321758673757</v>
      </c>
      <c r="Y161" s="10">
        <f t="shared" ref="Y161:AB161" si="473">P161</f>
        <v>112.21357404370687</v>
      </c>
      <c r="Z161" s="10">
        <f t="shared" si="473"/>
        <v>117.77587315202406</v>
      </c>
      <c r="AA161" s="10">
        <f t="shared" si="473"/>
        <v>110.10045570127225</v>
      </c>
      <c r="AB161" s="10">
        <f t="shared" si="473"/>
        <v>111.34399197601171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23.396346836520358</v>
      </c>
      <c r="J162" s="50">
        <f t="shared" si="466"/>
        <v>23.660598294902492</v>
      </c>
      <c r="K162" s="50">
        <f t="shared" si="467"/>
        <v>31.199691828375823</v>
      </c>
      <c r="L162" s="50">
        <f t="shared" si="468"/>
        <v>41.80223816567559</v>
      </c>
      <c r="M162" s="50">
        <f t="shared" si="469"/>
        <v>52.173119055746525</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23.396346836520358</v>
      </c>
      <c r="S162" s="10">
        <f t="shared" si="475"/>
        <v>23.660598294902492</v>
      </c>
      <c r="T162" s="306">
        <f t="shared" si="472"/>
        <v>31.199691828375823</v>
      </c>
      <c r="U162" s="306">
        <f t="shared" si="472"/>
        <v>41.80223816567559</v>
      </c>
      <c r="V162" s="306">
        <f>SUMPRODUCT(V$35:V$38,V$41:V$44,V$54:V$57)*V133</f>
        <v>52.173119055746525</v>
      </c>
      <c r="X162" s="10">
        <f t="shared" ref="X162:X168" si="476">O162</f>
        <v>18.547037936929154</v>
      </c>
      <c r="Y162" s="10">
        <f t="shared" ref="Y162:Y168" si="477">P162</f>
        <v>23.845384484287713</v>
      </c>
      <c r="Z162" s="10">
        <f t="shared" ref="Z162:Z168" si="478">Q162</f>
        <v>25.027373044805117</v>
      </c>
      <c r="AA162" s="10">
        <f t="shared" ref="AA162:AA168" si="479">R162</f>
        <v>23.396346836520358</v>
      </c>
      <c r="AB162" s="10">
        <f t="shared" ref="AB162:AB168" si="480">S162</f>
        <v>23.660598294902492</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4.1287670887977095</v>
      </c>
      <c r="J163" s="50">
        <f t="shared" si="466"/>
        <v>4.1753996991004394</v>
      </c>
      <c r="K163" s="50">
        <f t="shared" si="467"/>
        <v>5.5058279697133798</v>
      </c>
      <c r="L163" s="50">
        <f t="shared" si="468"/>
        <v>7.3768655586486327</v>
      </c>
      <c r="M163" s="50">
        <f t="shared" si="469"/>
        <v>9.2070210098376215</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4.1287670887977095</v>
      </c>
      <c r="S163" s="10">
        <f t="shared" si="484"/>
        <v>4.1753996991004394</v>
      </c>
      <c r="T163" s="306">
        <f t="shared" si="472"/>
        <v>5.5058279697133798</v>
      </c>
      <c r="U163" s="306">
        <f t="shared" si="472"/>
        <v>7.3768655586486327</v>
      </c>
      <c r="V163" s="306">
        <f t="shared" si="472"/>
        <v>9.2070210098376215</v>
      </c>
      <c r="X163" s="10">
        <f t="shared" si="476"/>
        <v>3.9743652721991038</v>
      </c>
      <c r="Y163" s="10">
        <f t="shared" si="477"/>
        <v>4.208009026639008</v>
      </c>
      <c r="Z163" s="10">
        <f t="shared" si="478"/>
        <v>4.4165952432009021</v>
      </c>
      <c r="AA163" s="10">
        <f t="shared" si="479"/>
        <v>4.1287670887977095</v>
      </c>
      <c r="AB163" s="10">
        <f t="shared" si="480"/>
        <v>4.1753996991004394</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19.269220250198618</v>
      </c>
      <c r="J164" s="50">
        <f t="shared" si="466"/>
        <v>19.526103201568205</v>
      </c>
      <c r="K164" s="50">
        <f t="shared" si="467"/>
        <v>19.77363433525937</v>
      </c>
      <c r="L164" s="50">
        <f t="shared" si="468"/>
        <v>18.625964304635129</v>
      </c>
      <c r="M164" s="50">
        <f t="shared" si="469"/>
        <v>17.094770862302756</v>
      </c>
      <c r="N164" s="185" t="str">
        <f t="shared" si="470"/>
        <v>Bus</v>
      </c>
      <c r="O164" s="10">
        <f>O152*O142</f>
        <v>28.167748821049805</v>
      </c>
      <c r="P164" s="10">
        <f t="shared" ref="P164:S164" si="486">P152*P142</f>
        <v>18.502265696365193</v>
      </c>
      <c r="Q164" s="10">
        <f t="shared" si="486"/>
        <v>18.925968547790067</v>
      </c>
      <c r="R164" s="10">
        <f t="shared" si="486"/>
        <v>19.269220250198618</v>
      </c>
      <c r="S164" s="10">
        <f t="shared" si="486"/>
        <v>19.526103201568205</v>
      </c>
      <c r="T164" s="306">
        <f t="shared" ref="T164:V166" si="487">T152*T142</f>
        <v>19.77363433525937</v>
      </c>
      <c r="U164" s="306">
        <f t="shared" si="487"/>
        <v>18.625964304635129</v>
      </c>
      <c r="V164" s="306">
        <f t="shared" si="487"/>
        <v>17.094770862302756</v>
      </c>
      <c r="X164" s="10">
        <f t="shared" si="476"/>
        <v>28.167748821049805</v>
      </c>
      <c r="Y164" s="10">
        <f t="shared" si="477"/>
        <v>18.502265696365193</v>
      </c>
      <c r="Z164" s="10">
        <f t="shared" si="478"/>
        <v>18.925968547790067</v>
      </c>
      <c r="AA164" s="10">
        <f t="shared" si="479"/>
        <v>19.269220250198618</v>
      </c>
      <c r="AB164" s="10">
        <f t="shared" si="480"/>
        <v>19.526103201568205</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4.7382503086193539</v>
      </c>
      <c r="AJ164" s="10">
        <f t="shared" si="488"/>
        <v>6.3484430865227264</v>
      </c>
      <c r="AK164" s="10">
        <f t="shared" si="488"/>
        <v>7.9234531811205526</v>
      </c>
      <c r="AL164" s="10"/>
      <c r="AM164" s="10">
        <f t="shared" ref="AM164:AO168" si="489">SUM(T$161:T$162)*(1-AM$161) *AM175</f>
        <v>1.5794167695397874</v>
      </c>
      <c r="AN164" s="10">
        <f t="shared" si="489"/>
        <v>4.2322953910151506</v>
      </c>
      <c r="AO164" s="10">
        <f t="shared" si="489"/>
        <v>7.9234531811205526</v>
      </c>
      <c r="AP164" s="10"/>
      <c r="AQ164" s="10">
        <f t="shared" ref="AQ164:AS168" si="490">SUM(T$161:T$162)*(1-AQ$161) *AQ175</f>
        <v>4.7382503086193539</v>
      </c>
      <c r="AR164" s="10">
        <f t="shared" si="490"/>
        <v>7.9355538581534102</v>
      </c>
      <c r="AS164" s="10">
        <f t="shared" si="490"/>
        <v>11.885179771680834</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101.94459091828054</v>
      </c>
      <c r="J165" s="50">
        <f t="shared" si="466"/>
        <v>103.30364058667503</v>
      </c>
      <c r="K165" s="50">
        <f t="shared" si="467"/>
        <v>104.61321408451408</v>
      </c>
      <c r="L165" s="50">
        <f t="shared" si="468"/>
        <v>98.541419260333143</v>
      </c>
      <c r="M165" s="50">
        <f t="shared" si="469"/>
        <v>90.440578278263899</v>
      </c>
      <c r="N165" s="185" t="str">
        <f t="shared" si="470"/>
        <v>Minibus</v>
      </c>
      <c r="O165" s="10">
        <f>O153*O143</f>
        <v>94.847852582060455</v>
      </c>
      <c r="P165" s="10">
        <f t="shared" ref="P165:S165" si="491">P153*P143</f>
        <v>97.886986758472602</v>
      </c>
      <c r="Q165" s="10">
        <f t="shared" si="491"/>
        <v>100.12860387107854</v>
      </c>
      <c r="R165" s="10">
        <f t="shared" si="491"/>
        <v>101.94459091828054</v>
      </c>
      <c r="S165" s="10">
        <f t="shared" si="491"/>
        <v>103.30364058667503</v>
      </c>
      <c r="T165" s="306">
        <f t="shared" si="487"/>
        <v>104.61321408451408</v>
      </c>
      <c r="U165" s="306">
        <f t="shared" si="487"/>
        <v>98.541419260333143</v>
      </c>
      <c r="V165" s="306">
        <f t="shared" si="487"/>
        <v>90.440578278263899</v>
      </c>
      <c r="X165" s="10">
        <f t="shared" si="476"/>
        <v>94.847852582060455</v>
      </c>
      <c r="Y165" s="10">
        <f t="shared" si="477"/>
        <v>97.886986758472602</v>
      </c>
      <c r="Z165" s="10">
        <f t="shared" si="478"/>
        <v>100.12860387107854</v>
      </c>
      <c r="AA165" s="10">
        <f t="shared" si="479"/>
        <v>101.94459091828054</v>
      </c>
      <c r="AB165" s="10">
        <f t="shared" si="480"/>
        <v>103.30364058667503</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25.067905348979419</v>
      </c>
      <c r="AJ165" s="10">
        <f t="shared" si="488"/>
        <v>33.586695518562799</v>
      </c>
      <c r="AK165" s="10">
        <f t="shared" si="488"/>
        <v>41.919350275793192</v>
      </c>
      <c r="AL165" s="10"/>
      <c r="AM165" s="10">
        <f t="shared" si="489"/>
        <v>8.3559684496598194</v>
      </c>
      <c r="AN165" s="10">
        <f t="shared" si="489"/>
        <v>22.391130345708532</v>
      </c>
      <c r="AO165" s="10">
        <f t="shared" si="489"/>
        <v>41.919350275793192</v>
      </c>
      <c r="AP165" s="10"/>
      <c r="AQ165" s="10">
        <f t="shared" si="490"/>
        <v>25.067905348979419</v>
      </c>
      <c r="AR165" s="10">
        <f t="shared" si="490"/>
        <v>41.983369398203507</v>
      </c>
      <c r="AS165" s="10">
        <f t="shared" si="490"/>
        <v>62.87902541368981</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2.5600949684816889</v>
      </c>
      <c r="J166" s="50">
        <f t="shared" si="466"/>
        <v>7.3490541032731391</v>
      </c>
      <c r="K166" s="50">
        <f t="shared" si="467"/>
        <v>14.120232101241999</v>
      </c>
      <c r="L166" s="50">
        <f t="shared" si="468"/>
        <v>26.521399460106732</v>
      </c>
      <c r="M166" s="50">
        <f t="shared" si="469"/>
        <v>37.896802119125525</v>
      </c>
      <c r="N166" s="185" t="str">
        <f t="shared" si="470"/>
        <v>BRT</v>
      </c>
      <c r="O166" s="10">
        <f>O154*O144</f>
        <v>0.80138751043622602</v>
      </c>
      <c r="P166" s="10">
        <f t="shared" ref="P166:S166" si="492">P154*P144</f>
        <v>1.5745685843146777</v>
      </c>
      <c r="Q166" s="10">
        <f t="shared" si="492"/>
        <v>2.5244712126531619</v>
      </c>
      <c r="R166" s="10">
        <f t="shared" si="492"/>
        <v>2.5600949684816889</v>
      </c>
      <c r="S166" s="10">
        <f t="shared" si="492"/>
        <v>7.3490541032731391</v>
      </c>
      <c r="T166" s="306">
        <f t="shared" si="487"/>
        <v>14.120232101241999</v>
      </c>
      <c r="U166" s="306">
        <f t="shared" si="487"/>
        <v>26.521399460106732</v>
      </c>
      <c r="V166" s="306">
        <f t="shared" si="487"/>
        <v>37.896802119125525</v>
      </c>
      <c r="X166" s="10">
        <f t="shared" si="476"/>
        <v>0.80138751043622602</v>
      </c>
      <c r="Y166" s="10">
        <f t="shared" si="477"/>
        <v>1.5745685843146777</v>
      </c>
      <c r="Z166" s="10">
        <f t="shared" si="478"/>
        <v>2.5244712126531619</v>
      </c>
      <c r="AA166" s="10">
        <f t="shared" si="479"/>
        <v>2.5600949684816889</v>
      </c>
      <c r="AB166" s="10">
        <f t="shared" si="480"/>
        <v>7.3490541032731391</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3.3835557478770997</v>
      </c>
      <c r="AJ166" s="10">
        <f t="shared" si="488"/>
        <v>4.5333846243622373</v>
      </c>
      <c r="AK166" s="10">
        <f t="shared" si="488"/>
        <v>5.6580897605275213</v>
      </c>
      <c r="AL166" s="10"/>
      <c r="AM166" s="10">
        <f t="shared" si="489"/>
        <v>1.127851915959035</v>
      </c>
      <c r="AN166" s="10">
        <f t="shared" si="489"/>
        <v>3.0222564162414916</v>
      </c>
      <c r="AO166" s="10">
        <f t="shared" si="489"/>
        <v>5.6580897605275213</v>
      </c>
      <c r="AP166" s="10"/>
      <c r="AQ166" s="10">
        <f t="shared" si="490"/>
        <v>3.3835557478770997</v>
      </c>
      <c r="AR166" s="10">
        <f t="shared" si="490"/>
        <v>5.6667307804527978</v>
      </c>
      <c r="AS166" s="10">
        <f t="shared" si="490"/>
        <v>8.4871346407912842</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8.9836229544844848</v>
      </c>
      <c r="J167" s="50">
        <f t="shared" si="466"/>
        <v>9.1033859520824674</v>
      </c>
      <c r="K167" s="50">
        <f t="shared" si="467"/>
        <v>9.2187889806276715</v>
      </c>
      <c r="L167" s="50">
        <f t="shared" si="468"/>
        <v>8.6837266014852901</v>
      </c>
      <c r="M167" s="50">
        <f t="shared" si="469"/>
        <v>7.9698593885060083</v>
      </c>
      <c r="N167" s="185" t="str">
        <f t="shared" si="470"/>
        <v>Metro Rail</v>
      </c>
      <c r="O167" s="10">
        <f>O155</f>
        <v>12.322446292964566</v>
      </c>
      <c r="P167" s="10">
        <f t="shared" ref="P167:S167" si="494">P155</f>
        <v>8.6260563043864682</v>
      </c>
      <c r="Q167" s="10">
        <f t="shared" si="494"/>
        <v>8.8235934445777957</v>
      </c>
      <c r="R167" s="10">
        <f t="shared" si="494"/>
        <v>8.9836229544844848</v>
      </c>
      <c r="S167" s="10">
        <f t="shared" si="494"/>
        <v>9.1033859520824674</v>
      </c>
      <c r="T167" s="306">
        <f t="shared" ref="T167:V168" si="495">T155</f>
        <v>9.2187889806276715</v>
      </c>
      <c r="U167" s="306">
        <f t="shared" si="495"/>
        <v>8.6837266014852901</v>
      </c>
      <c r="V167" s="306">
        <f t="shared" si="495"/>
        <v>7.9698593885060083</v>
      </c>
      <c r="X167" s="10">
        <f t="shared" si="476"/>
        <v>12.322446292964566</v>
      </c>
      <c r="Y167" s="10">
        <f t="shared" si="477"/>
        <v>8.6260563043864682</v>
      </c>
      <c r="Z167" s="10">
        <f t="shared" si="478"/>
        <v>8.8235934445777957</v>
      </c>
      <c r="AA167" s="10">
        <f t="shared" si="479"/>
        <v>8.9836229544844848</v>
      </c>
      <c r="AB167" s="10">
        <f t="shared" si="480"/>
        <v>9.1033859520824674</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2.2090491303698321</v>
      </c>
      <c r="AJ167" s="10">
        <f t="shared" si="488"/>
        <v>2.95974711466262</v>
      </c>
      <c r="AK167" s="10">
        <f t="shared" si="488"/>
        <v>3.6940423614683628</v>
      </c>
      <c r="AL167" s="10"/>
      <c r="AM167" s="10">
        <f t="shared" si="489"/>
        <v>0.73634971012327854</v>
      </c>
      <c r="AN167" s="10">
        <f t="shared" si="489"/>
        <v>1.9731647431084132</v>
      </c>
      <c r="AO167" s="10">
        <f t="shared" si="489"/>
        <v>3.6940423614683628</v>
      </c>
      <c r="AP167" s="10"/>
      <c r="AQ167" s="10">
        <f t="shared" si="490"/>
        <v>2.2090491303698321</v>
      </c>
      <c r="AR167" s="10">
        <f t="shared" si="490"/>
        <v>3.6996838933282756</v>
      </c>
      <c r="AS167" s="10">
        <f t="shared" si="490"/>
        <v>5.5410635422025463</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0.64831719704541868</v>
      </c>
      <c r="J168" s="50">
        <f t="shared" si="466"/>
        <v>0.65043297958133639</v>
      </c>
      <c r="K168" s="50">
        <f t="shared" si="467"/>
        <v>0.85798211445891326</v>
      </c>
      <c r="L168" s="50">
        <f t="shared" si="468"/>
        <v>1.1078984703562189</v>
      </c>
      <c r="M168" s="50">
        <f t="shared" si="469"/>
        <v>1.3356276906907993</v>
      </c>
      <c r="N168" s="185" t="str">
        <f t="shared" si="470"/>
        <v>Gautrain</v>
      </c>
      <c r="O168" s="10">
        <f>O156</f>
        <v>0.60923770891438467</v>
      </c>
      <c r="P168" s="10">
        <f t="shared" ref="P168:S168" si="496">P156</f>
        <v>0.64854136839212595</v>
      </c>
      <c r="Q168" s="10">
        <f t="shared" si="496"/>
        <v>0.6995709084876961</v>
      </c>
      <c r="R168" s="10">
        <f t="shared" si="496"/>
        <v>0.64831719704541868</v>
      </c>
      <c r="S168" s="10">
        <f t="shared" si="496"/>
        <v>0.65043297958133639</v>
      </c>
      <c r="T168" s="306">
        <f t="shared" si="495"/>
        <v>0.85798211445891326</v>
      </c>
      <c r="U168" s="306">
        <f t="shared" si="495"/>
        <v>1.1078984703562189</v>
      </c>
      <c r="V168" s="306">
        <f t="shared" si="495"/>
        <v>1.3356276906907993</v>
      </c>
      <c r="X168" s="10">
        <f t="shared" si="476"/>
        <v>0.60923770891438467</v>
      </c>
      <c r="Y168" s="10">
        <f t="shared" si="477"/>
        <v>0.64854136839212595</v>
      </c>
      <c r="Z168" s="10">
        <f t="shared" si="478"/>
        <v>0.6995709084876961</v>
      </c>
      <c r="AA168" s="10">
        <f t="shared" si="479"/>
        <v>0.64831719704541868</v>
      </c>
      <c r="AB168" s="10">
        <f t="shared" si="480"/>
        <v>0.65043297958133639</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0.20559366830081047</v>
      </c>
      <c r="AJ168" s="10">
        <f t="shared" si="488"/>
        <v>0.27546026848409361</v>
      </c>
      <c r="AK168" s="10">
        <f t="shared" si="488"/>
        <v>0.34380028470698643</v>
      </c>
      <c r="AL168" s="10"/>
      <c r="AM168" s="10">
        <f t="shared" si="489"/>
        <v>6.8531222766936933E-2</v>
      </c>
      <c r="AN168" s="10">
        <f t="shared" si="489"/>
        <v>0.18364017898939575</v>
      </c>
      <c r="AO168" s="10">
        <f t="shared" si="489"/>
        <v>0.34380028470698643</v>
      </c>
      <c r="AP168" s="10"/>
      <c r="AQ168" s="10">
        <f t="shared" si="490"/>
        <v>0.20559366830081047</v>
      </c>
      <c r="AR168" s="10">
        <f t="shared" si="490"/>
        <v>0.34432533560511708</v>
      </c>
      <c r="AS168" s="10">
        <f t="shared" si="490"/>
        <v>0.5157004270604798</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271.03141591508103</v>
      </c>
      <c r="J169" s="10">
        <f t="shared" si="497"/>
        <v>279.11260679319486</v>
      </c>
      <c r="K169" s="10">
        <f t="shared" si="497"/>
        <v>332.11145060654803</v>
      </c>
      <c r="L169" s="10">
        <f t="shared" si="497"/>
        <v>399.37592671853764</v>
      </c>
      <c r="M169" s="10">
        <f t="shared" si="497"/>
        <v>461.63833866680972</v>
      </c>
      <c r="N169" s="39"/>
      <c r="O169" s="10">
        <f>SUM(O161:O168)</f>
        <v>272.36329371129125</v>
      </c>
      <c r="P169" s="10">
        <f t="shared" ref="P169:S169" si="498">SUM(P161:P168)</f>
        <v>267.50538626656464</v>
      </c>
      <c r="Q169" s="10">
        <f t="shared" si="498"/>
        <v>278.32204942461738</v>
      </c>
      <c r="R169" s="10">
        <f t="shared" si="498"/>
        <v>271.03141591508103</v>
      </c>
      <c r="S169" s="10">
        <f t="shared" si="498"/>
        <v>279.11260679319486</v>
      </c>
      <c r="T169" s="10">
        <f>SUM(T161:T168)</f>
        <v>332.11145060654803</v>
      </c>
      <c r="U169" s="10">
        <f>SUM(U161:U168)</f>
        <v>399.37592671853764</v>
      </c>
      <c r="V169" s="10">
        <f>SUM(V161:V168)</f>
        <v>461.63833866680972</v>
      </c>
      <c r="W169" s="281"/>
      <c r="X169" s="10">
        <f>SUM(X161:X168)</f>
        <v>272.36329371129125</v>
      </c>
      <c r="Y169" s="10">
        <f t="shared" ref="Y169:AB169" si="499">SUM(Y161:Y168)</f>
        <v>267.50538626656464</v>
      </c>
      <c r="Z169" s="10">
        <f t="shared" si="499"/>
        <v>278.32204942461738</v>
      </c>
      <c r="AA169" s="10">
        <f t="shared" si="499"/>
        <v>271.03141591508103</v>
      </c>
      <c r="AB169" s="10">
        <f t="shared" si="499"/>
        <v>279.11260679319486</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0.4062276519847009</v>
      </c>
      <c r="J172" s="240">
        <f t="shared" si="505"/>
        <v>0.39892140041711088</v>
      </c>
      <c r="K172" s="240">
        <f t="shared" ref="K172:M179" si="506">K161/K$169</f>
        <v>0.44208677214895764</v>
      </c>
      <c r="L172" s="240">
        <f t="shared" si="506"/>
        <v>0.49255952033366751</v>
      </c>
      <c r="M172" s="240">
        <f t="shared" si="506"/>
        <v>0.53184612216435201</v>
      </c>
      <c r="N172" s="40" t="str">
        <f>C172</f>
        <v>Car</v>
      </c>
      <c r="O172" s="240">
        <f t="shared" ref="O172:O179" si="507">O161/O$169</f>
        <v>0.41522929189796737</v>
      </c>
      <c r="P172" s="240">
        <f t="shared" ref="P172:S172" si="508">P161/P$169</f>
        <v>0.41948154992246744</v>
      </c>
      <c r="Q172" s="240">
        <f t="shared" si="508"/>
        <v>0.42316400513543673</v>
      </c>
      <c r="R172" s="240">
        <f t="shared" si="508"/>
        <v>0.4062276519847009</v>
      </c>
      <c r="S172" s="240">
        <f t="shared" si="508"/>
        <v>0.39892140041711088</v>
      </c>
      <c r="T172" s="307">
        <f t="shared" ref="T172:V179" si="509">T161/T$169</f>
        <v>0.44208677214895764</v>
      </c>
      <c r="U172" s="307">
        <f t="shared" si="509"/>
        <v>0.49255952033366751</v>
      </c>
      <c r="V172" s="307">
        <f t="shared" si="509"/>
        <v>0.53184612216435201</v>
      </c>
      <c r="W172" s="281"/>
      <c r="X172" s="240">
        <f>O172</f>
        <v>0.41522929189796737</v>
      </c>
      <c r="Y172" s="240">
        <f t="shared" ref="Y172:AB172" si="510">P172</f>
        <v>0.41948154992246744</v>
      </c>
      <c r="Z172" s="240">
        <f t="shared" si="510"/>
        <v>0.42316400513543673</v>
      </c>
      <c r="AA172" s="240">
        <f t="shared" si="510"/>
        <v>0.4062276519847009</v>
      </c>
      <c r="AB172" s="240">
        <f t="shared" si="510"/>
        <v>0.39892140041711088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8.6323376046748945E-2</v>
      </c>
      <c r="J173" s="240">
        <f t="shared" si="512"/>
        <v>8.4770797588636079E-2</v>
      </c>
      <c r="K173" s="240">
        <f t="shared" si="506"/>
        <v>9.3943439081653507E-2</v>
      </c>
      <c r="L173" s="240">
        <f t="shared" si="506"/>
        <v>0.10466889807090438</v>
      </c>
      <c r="M173" s="240">
        <f t="shared" si="506"/>
        <v>0.11301730095992481</v>
      </c>
      <c r="N173" s="40"/>
      <c r="O173" s="240">
        <f t="shared" si="507"/>
        <v>6.8096686907411483E-2</v>
      </c>
      <c r="P173" s="240">
        <f t="shared" ref="P173:S173" si="513">P162/P$169</f>
        <v>8.9139829358524339E-2</v>
      </c>
      <c r="Q173" s="240">
        <f t="shared" si="513"/>
        <v>8.9922351091280314E-2</v>
      </c>
      <c r="R173" s="240">
        <f t="shared" si="513"/>
        <v>8.6323376046748945E-2</v>
      </c>
      <c r="S173" s="240">
        <f t="shared" si="513"/>
        <v>8.4770797588636079E-2</v>
      </c>
      <c r="T173" s="307">
        <f t="shared" si="509"/>
        <v>9.3943439081653507E-2</v>
      </c>
      <c r="U173" s="307">
        <f t="shared" si="509"/>
        <v>0.10466889807090438</v>
      </c>
      <c r="V173" s="307">
        <f t="shared" si="509"/>
        <v>0.11301730095992481</v>
      </c>
      <c r="W173" s="281"/>
      <c r="X173" s="240">
        <f t="shared" ref="X173:X182" si="514">O173</f>
        <v>6.8096686907411483E-2</v>
      </c>
      <c r="Y173" s="240">
        <f t="shared" ref="Y173:Y182" si="515">P173</f>
        <v>8.9139829358524339E-2</v>
      </c>
      <c r="Z173" s="240">
        <f t="shared" ref="Z173:Z182" si="516">Q173</f>
        <v>8.9922351091280314E-2</v>
      </c>
      <c r="AA173" s="240">
        <f t="shared" ref="AA173:AA182" si="517">R173</f>
        <v>8.6323376046748945E-2</v>
      </c>
      <c r="AB173" s="240">
        <f t="shared" ref="AB173:AB182" si="518">S173</f>
        <v>8.4770797588636079E-2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1.5233536949426283E-2</v>
      </c>
      <c r="J174" s="240">
        <f t="shared" si="519"/>
        <v>1.4959552515641659E-2</v>
      </c>
      <c r="K174" s="240">
        <f t="shared" si="506"/>
        <v>1.657825395558591E-2</v>
      </c>
      <c r="L174" s="240">
        <f t="shared" si="506"/>
        <v>1.8470982012512533E-2</v>
      </c>
      <c r="M174" s="240">
        <f t="shared" si="506"/>
        <v>1.9944229581163198E-2</v>
      </c>
      <c r="N174" s="40"/>
      <c r="O174" s="240">
        <f t="shared" si="507"/>
        <v>1.4592147194445316E-2</v>
      </c>
      <c r="P174" s="240">
        <f t="shared" ref="P174:S174" si="520">P163/P$169</f>
        <v>1.5730558122092529E-2</v>
      </c>
      <c r="Q174" s="240">
        <f t="shared" si="520"/>
        <v>1.5868650192578878E-2</v>
      </c>
      <c r="R174" s="240">
        <f t="shared" si="520"/>
        <v>1.5233536949426283E-2</v>
      </c>
      <c r="S174" s="240">
        <f t="shared" si="520"/>
        <v>1.4959552515641659E-2</v>
      </c>
      <c r="T174" s="307">
        <f t="shared" si="509"/>
        <v>1.657825395558591E-2</v>
      </c>
      <c r="U174" s="307">
        <f t="shared" si="509"/>
        <v>1.8470982012512533E-2</v>
      </c>
      <c r="V174" s="307">
        <f t="shared" si="509"/>
        <v>1.9944229581163198E-2</v>
      </c>
      <c r="W174" s="281"/>
      <c r="X174" s="240">
        <f t="shared" si="514"/>
        <v>1.4592147194445316E-2</v>
      </c>
      <c r="Y174" s="240">
        <f t="shared" si="515"/>
        <v>1.5730558122092529E-2</v>
      </c>
      <c r="Z174" s="240">
        <f t="shared" si="516"/>
        <v>1.5868650192578878E-2</v>
      </c>
      <c r="AA174" s="240">
        <f t="shared" si="517"/>
        <v>1.5233536949426283E-2</v>
      </c>
      <c r="AB174" s="240">
        <f t="shared" si="518"/>
        <v>1.4959552515641659E-2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7.1095891910316428E-2</v>
      </c>
      <c r="J175" s="240">
        <f t="shared" si="521"/>
        <v>6.9957797413414E-2</v>
      </c>
      <c r="K175" s="240">
        <f t="shared" si="506"/>
        <v>5.9539152592137413E-2</v>
      </c>
      <c r="L175" s="240">
        <f t="shared" si="506"/>
        <v>4.6637674077340867E-2</v>
      </c>
      <c r="M175" s="240">
        <f t="shared" si="506"/>
        <v>3.7030656751065497E-2</v>
      </c>
      <c r="N175" s="40"/>
      <c r="O175" s="240">
        <f t="shared" si="507"/>
        <v>0.10341976863779595</v>
      </c>
      <c r="P175" s="240">
        <f t="shared" ref="P175:S175" si="522">P164/P$169</f>
        <v>6.9165955701273221E-2</v>
      </c>
      <c r="Q175" s="240">
        <f t="shared" si="522"/>
        <v>6.8000248585824333E-2</v>
      </c>
      <c r="R175" s="240">
        <f t="shared" si="522"/>
        <v>7.1095891910316428E-2</v>
      </c>
      <c r="S175" s="240">
        <f t="shared" si="522"/>
        <v>6.9957797413414E-2</v>
      </c>
      <c r="T175" s="307">
        <f t="shared" si="509"/>
        <v>5.9539152592137413E-2</v>
      </c>
      <c r="U175" s="307">
        <f t="shared" si="509"/>
        <v>4.6637674077340867E-2</v>
      </c>
      <c r="V175" s="307">
        <f t="shared" si="509"/>
        <v>3.7030656751065497E-2</v>
      </c>
      <c r="W175" s="281"/>
      <c r="X175" s="240">
        <f t="shared" si="514"/>
        <v>0.10341976863779595</v>
      </c>
      <c r="Y175" s="240">
        <f t="shared" si="515"/>
        <v>6.9165955701273221E-2</v>
      </c>
      <c r="Z175" s="240">
        <f t="shared" si="516"/>
        <v>6.8000248585824333E-2</v>
      </c>
      <c r="AA175" s="240">
        <f t="shared" si="517"/>
        <v>7.1095891910316428E-2</v>
      </c>
      <c r="AB175" s="240">
        <f t="shared" si="518"/>
        <v>6.9957797413414E-2</v>
      </c>
      <c r="AC175" s="307" t="e">
        <f t="shared" si="511"/>
        <v>#N/A</v>
      </c>
      <c r="AD175" s="307" t="e">
        <f t="shared" si="511"/>
        <v>#N/A</v>
      </c>
      <c r="AE175" s="307" t="e">
        <f t="shared" si="511"/>
        <v>#N/A</v>
      </c>
      <c r="AG175" s="255">
        <f>T175</f>
        <v>5.9539152592137413E-2</v>
      </c>
      <c r="AI175" s="308">
        <f>AG175/$AG$180</f>
        <v>0.13308064180721843</v>
      </c>
      <c r="AJ175" s="308">
        <f>AI175</f>
        <v>0.13308064180721843</v>
      </c>
      <c r="AK175" s="308">
        <f>AJ175</f>
        <v>0.13308064180721843</v>
      </c>
      <c r="AL175" s="309"/>
      <c r="AM175" s="308">
        <f>AI175</f>
        <v>0.13308064180721843</v>
      </c>
      <c r="AN175" s="308">
        <f t="shared" ref="AN175:AO179" si="523">AJ175</f>
        <v>0.13308064180721843</v>
      </c>
      <c r="AO175" s="308">
        <f t="shared" si="523"/>
        <v>0.13308064180721843</v>
      </c>
      <c r="AP175" s="309"/>
      <c r="AQ175" s="308">
        <f>AM175</f>
        <v>0.13308064180721843</v>
      </c>
      <c r="AR175" s="308">
        <f t="shared" ref="AR175:AS179" si="524">AN175</f>
        <v>0.13308064180721843</v>
      </c>
      <c r="AS175" s="308">
        <f t="shared" si="524"/>
        <v>0.13308064180721843</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0.3761356984174174</v>
      </c>
      <c r="J176" s="240">
        <f t="shared" si="525"/>
        <v>0.37011456334258891</v>
      </c>
      <c r="K176" s="240">
        <f t="shared" si="506"/>
        <v>0.31499430053813232</v>
      </c>
      <c r="L176" s="240">
        <f t="shared" si="506"/>
        <v>0.24673850542268849</v>
      </c>
      <c r="M176" s="240">
        <f t="shared" si="506"/>
        <v>0.19591219078435324</v>
      </c>
      <c r="N176" s="40"/>
      <c r="O176" s="240">
        <f t="shared" si="507"/>
        <v>0.34824021728346571</v>
      </c>
      <c r="P176" s="240">
        <f t="shared" ref="P176:S176" si="526">P165/P$169</f>
        <v>0.36592529266281709</v>
      </c>
      <c r="Q176" s="240">
        <f t="shared" si="526"/>
        <v>0.3597580719101382</v>
      </c>
      <c r="R176" s="240">
        <f t="shared" si="526"/>
        <v>0.3761356984174174</v>
      </c>
      <c r="S176" s="240">
        <f t="shared" si="526"/>
        <v>0.37011456334258891</v>
      </c>
      <c r="T176" s="307">
        <f t="shared" si="509"/>
        <v>0.31499430053813232</v>
      </c>
      <c r="U176" s="307">
        <f t="shared" si="509"/>
        <v>0.24673850542268849</v>
      </c>
      <c r="V176" s="307">
        <f t="shared" si="509"/>
        <v>0.19591219078435324</v>
      </c>
      <c r="W176" s="281"/>
      <c r="X176" s="240">
        <f t="shared" si="514"/>
        <v>0.34824021728346571</v>
      </c>
      <c r="Y176" s="240">
        <f t="shared" si="515"/>
        <v>0.36592529266281709</v>
      </c>
      <c r="Z176" s="240">
        <f t="shared" si="516"/>
        <v>0.3597580719101382</v>
      </c>
      <c r="AA176" s="240">
        <f t="shared" si="517"/>
        <v>0.3761356984174174</v>
      </c>
      <c r="AB176" s="240">
        <f t="shared" si="518"/>
        <v>0.37011456334258891</v>
      </c>
      <c r="AC176" s="307" t="e">
        <f t="shared" si="511"/>
        <v>#N/A</v>
      </c>
      <c r="AD176" s="307" t="e">
        <f t="shared" si="511"/>
        <v>#N/A</v>
      </c>
      <c r="AE176" s="307" t="e">
        <f t="shared" si="511"/>
        <v>#N/A</v>
      </c>
      <c r="AG176" s="255">
        <f>T176</f>
        <v>0.31499430053813232</v>
      </c>
      <c r="AI176" s="308">
        <f>1-SUM(AI177:AI179,AI175)</f>
        <v>0.7040685306422434</v>
      </c>
      <c r="AJ176" s="308">
        <f t="shared" ref="AJ176:AK176" si="527">1-SUM(AJ177:AJ179,AJ175)</f>
        <v>0.7040685306422434</v>
      </c>
      <c r="AK176" s="308">
        <f t="shared" si="527"/>
        <v>0.7040685306422434</v>
      </c>
      <c r="AL176" s="309"/>
      <c r="AM176" s="308">
        <f t="shared" ref="AM176:AM179" si="528">AI176</f>
        <v>0.7040685306422434</v>
      </c>
      <c r="AN176" s="308">
        <f t="shared" si="523"/>
        <v>0.7040685306422434</v>
      </c>
      <c r="AO176" s="308">
        <f t="shared" si="523"/>
        <v>0.7040685306422434</v>
      </c>
      <c r="AP176" s="309"/>
      <c r="AQ176" s="308">
        <f t="shared" ref="AQ176:AQ178" si="529">AM176</f>
        <v>0.7040685306422434</v>
      </c>
      <c r="AR176" s="308">
        <f t="shared" si="524"/>
        <v>0.7040685306422434</v>
      </c>
      <c r="AS176" s="308">
        <f t="shared" si="524"/>
        <v>0.7040685306422434</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9.4457498952217854E-3</v>
      </c>
      <c r="J177" s="240">
        <f t="shared" si="530"/>
        <v>2.6330068669088574E-2</v>
      </c>
      <c r="K177" s="240">
        <f t="shared" si="506"/>
        <v>4.2516547006896846E-2</v>
      </c>
      <c r="L177" s="240">
        <f t="shared" si="506"/>
        <v>6.6407105901497746E-2</v>
      </c>
      <c r="M177" s="240">
        <f t="shared" si="506"/>
        <v>8.2091973185263914E-2</v>
      </c>
      <c r="N177" s="40"/>
      <c r="O177" s="240">
        <f t="shared" si="507"/>
        <v>2.9423476986062138E-3</v>
      </c>
      <c r="P177" s="240">
        <f t="shared" ref="P177:S177" si="531">P166/P$169</f>
        <v>5.886119177972912E-3</v>
      </c>
      <c r="Q177" s="240">
        <f t="shared" si="531"/>
        <v>9.0703241725622122E-3</v>
      </c>
      <c r="R177" s="240">
        <f t="shared" si="531"/>
        <v>9.4457498952217854E-3</v>
      </c>
      <c r="S177" s="240">
        <f t="shared" si="531"/>
        <v>2.6330068669088574E-2</v>
      </c>
      <c r="T177" s="307">
        <f t="shared" si="509"/>
        <v>4.2516547006896846E-2</v>
      </c>
      <c r="U177" s="307">
        <f t="shared" si="509"/>
        <v>6.6407105901497746E-2</v>
      </c>
      <c r="V177" s="307">
        <f t="shared" si="509"/>
        <v>8.2091973185263914E-2</v>
      </c>
      <c r="W177" s="281"/>
      <c r="X177" s="240">
        <f t="shared" si="514"/>
        <v>2.9423476986062138E-3</v>
      </c>
      <c r="Y177" s="240">
        <f t="shared" si="515"/>
        <v>5.886119177972912E-3</v>
      </c>
      <c r="Z177" s="240">
        <f t="shared" si="516"/>
        <v>9.0703241725622122E-3</v>
      </c>
      <c r="AA177" s="240">
        <f t="shared" si="517"/>
        <v>9.4457498952217854E-3</v>
      </c>
      <c r="AB177" s="240">
        <f t="shared" si="518"/>
        <v>2.6330068669088574E-2</v>
      </c>
      <c r="AC177" s="307" t="e">
        <f t="shared" si="511"/>
        <v>#N/A</v>
      </c>
      <c r="AD177" s="307" t="e">
        <f t="shared" si="511"/>
        <v>#N/A</v>
      </c>
      <c r="AE177" s="307" t="e">
        <f t="shared" si="511"/>
        <v>#N/A</v>
      </c>
      <c r="AG177" s="255">
        <f>T177</f>
        <v>4.2516547006896846E-2</v>
      </c>
      <c r="AI177" s="308">
        <f>AG177/$AG$180</f>
        <v>9.5032077494697192E-2</v>
      </c>
      <c r="AJ177" s="308">
        <f t="shared" ref="AJ177:AK177" si="532">AI177</f>
        <v>9.5032077494697192E-2</v>
      </c>
      <c r="AK177" s="308">
        <f t="shared" si="532"/>
        <v>9.5032077494697192E-2</v>
      </c>
      <c r="AL177" s="309"/>
      <c r="AM177" s="308">
        <f t="shared" si="528"/>
        <v>9.5032077494697192E-2</v>
      </c>
      <c r="AN177" s="308">
        <f t="shared" si="523"/>
        <v>9.5032077494697192E-2</v>
      </c>
      <c r="AO177" s="308">
        <f t="shared" si="523"/>
        <v>9.5032077494697192E-2</v>
      </c>
      <c r="AP177" s="309"/>
      <c r="AQ177" s="308">
        <f t="shared" si="529"/>
        <v>9.5032077494697192E-2</v>
      </c>
      <c r="AR177" s="308">
        <f t="shared" si="524"/>
        <v>9.5032077494697192E-2</v>
      </c>
      <c r="AS177" s="308">
        <f t="shared" si="524"/>
        <v>9.5032077494697192E-2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3.3146057714944804E-2</v>
      </c>
      <c r="J178" s="240">
        <f t="shared" si="533"/>
        <v>3.2615459604902447E-2</v>
      </c>
      <c r="K178" s="240">
        <f t="shared" si="506"/>
        <v>2.7758118438226204E-2</v>
      </c>
      <c r="L178" s="240">
        <f t="shared" si="506"/>
        <v>2.1743239941462957E-2</v>
      </c>
      <c r="M178" s="240">
        <f t="shared" si="506"/>
        <v>1.7264292674483223E-2</v>
      </c>
      <c r="N178" s="40"/>
      <c r="O178" s="240">
        <f t="shared" si="507"/>
        <v>4.5242683494738922E-2</v>
      </c>
      <c r="P178" s="240">
        <f t="shared" ref="P178:S178" si="534">P167/P$169</f>
        <v>3.2246290158026006E-2</v>
      </c>
      <c r="Q178" s="240">
        <f t="shared" si="534"/>
        <v>3.1702818597445108E-2</v>
      </c>
      <c r="R178" s="240">
        <f t="shared" si="534"/>
        <v>3.3146057714944804E-2</v>
      </c>
      <c r="S178" s="240">
        <f t="shared" si="534"/>
        <v>3.2615459604902447E-2</v>
      </c>
      <c r="T178" s="307">
        <f t="shared" si="509"/>
        <v>2.7758118438226204E-2</v>
      </c>
      <c r="U178" s="307">
        <f t="shared" si="509"/>
        <v>2.1743239941462957E-2</v>
      </c>
      <c r="V178" s="307">
        <f t="shared" si="509"/>
        <v>1.7264292674483223E-2</v>
      </c>
      <c r="W178" s="281"/>
      <c r="X178" s="240">
        <f t="shared" si="514"/>
        <v>4.5242683494738922E-2</v>
      </c>
      <c r="Y178" s="240">
        <f t="shared" si="515"/>
        <v>3.2246290158026006E-2</v>
      </c>
      <c r="Z178" s="240">
        <f t="shared" si="516"/>
        <v>3.1702818597445108E-2</v>
      </c>
      <c r="AA178" s="240">
        <f t="shared" si="517"/>
        <v>3.3146057714944804E-2</v>
      </c>
      <c r="AB178" s="240">
        <f t="shared" si="518"/>
        <v>3.2615459604902447E-2</v>
      </c>
      <c r="AC178" s="307" t="e">
        <f t="shared" si="511"/>
        <v>#N/A</v>
      </c>
      <c r="AD178" s="307" t="e">
        <f t="shared" si="511"/>
        <v>#N/A</v>
      </c>
      <c r="AE178" s="307" t="e">
        <f t="shared" si="511"/>
        <v>#N/A</v>
      </c>
      <c r="AG178" s="255">
        <f>T178</f>
        <v>2.7758118438226204E-2</v>
      </c>
      <c r="AI178" s="308">
        <f>AG178/$AG$180</f>
        <v>6.2044353274986919E-2</v>
      </c>
      <c r="AJ178" s="308">
        <f>AI178*(1+$D$178)</f>
        <v>6.2044353274986919E-2</v>
      </c>
      <c r="AK178" s="308">
        <f>AJ178*(1+$D$178)</f>
        <v>6.2044353274986919E-2</v>
      </c>
      <c r="AL178" s="309"/>
      <c r="AM178" s="308">
        <f>AI178</f>
        <v>6.2044353274986919E-2</v>
      </c>
      <c r="AN178" s="308">
        <f t="shared" si="523"/>
        <v>6.2044353274986919E-2</v>
      </c>
      <c r="AO178" s="308">
        <f>AK178</f>
        <v>6.2044353274986919E-2</v>
      </c>
      <c r="AP178" s="309"/>
      <c r="AQ178" s="308">
        <f t="shared" si="529"/>
        <v>6.2044353274986919E-2</v>
      </c>
      <c r="AR178" s="308">
        <f t="shared" si="524"/>
        <v>6.2044353274986919E-2</v>
      </c>
      <c r="AS178" s="308">
        <f>AO178</f>
        <v>6.2044353274986919E-2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2.3920370812236321E-3</v>
      </c>
      <c r="J179" s="240">
        <f t="shared" si="535"/>
        <v>2.33036044861731E-3</v>
      </c>
      <c r="K179" s="240">
        <f t="shared" si="506"/>
        <v>2.5834162384101699E-3</v>
      </c>
      <c r="L179" s="240">
        <f t="shared" si="506"/>
        <v>2.7740742399253735E-3</v>
      </c>
      <c r="M179" s="240">
        <f t="shared" si="506"/>
        <v>2.8932338993941245E-3</v>
      </c>
      <c r="N179" s="40"/>
      <c r="O179" s="240">
        <f t="shared" si="507"/>
        <v>2.2368568855691134E-3</v>
      </c>
      <c r="P179" s="240">
        <f t="shared" ref="P179:S179" si="536">P168/P$169</f>
        <v>2.4244048968265087E-3</v>
      </c>
      <c r="Q179" s="240">
        <f t="shared" si="536"/>
        <v>2.5135303147340925E-3</v>
      </c>
      <c r="R179" s="240">
        <f t="shared" si="536"/>
        <v>2.3920370812236321E-3</v>
      </c>
      <c r="S179" s="240">
        <f t="shared" si="536"/>
        <v>2.33036044861731E-3</v>
      </c>
      <c r="T179" s="307">
        <f t="shared" si="509"/>
        <v>2.5834162384101699E-3</v>
      </c>
      <c r="U179" s="307">
        <f t="shared" si="509"/>
        <v>2.7740742399253735E-3</v>
      </c>
      <c r="V179" s="307">
        <f t="shared" si="509"/>
        <v>2.8932338993941245E-3</v>
      </c>
      <c r="W179" s="281"/>
      <c r="X179" s="240">
        <f t="shared" si="514"/>
        <v>2.2368568855691134E-3</v>
      </c>
      <c r="Y179" s="240">
        <f t="shared" si="515"/>
        <v>2.4244048968265087E-3</v>
      </c>
      <c r="Z179" s="240">
        <f t="shared" si="516"/>
        <v>2.5135303147340925E-3</v>
      </c>
      <c r="AA179" s="240">
        <f t="shared" si="517"/>
        <v>2.3920370812236321E-3</v>
      </c>
      <c r="AB179" s="240">
        <f t="shared" si="518"/>
        <v>2.33036044861731E-3</v>
      </c>
      <c r="AC179" s="307" t="e">
        <f t="shared" si="511"/>
        <v>#N/A</v>
      </c>
      <c r="AD179" s="307" t="e">
        <f t="shared" si="511"/>
        <v>#N/A</v>
      </c>
      <c r="AE179" s="307" t="e">
        <f t="shared" si="511"/>
        <v>#N/A</v>
      </c>
      <c r="AG179" s="255">
        <f>T179</f>
        <v>2.5834162384101699E-3</v>
      </c>
      <c r="AI179" s="308">
        <f>AG179/$AG$180</f>
        <v>5.7743967808540344E-3</v>
      </c>
      <c r="AJ179" s="308">
        <f t="shared" ref="AJ179:AK179" si="537">AI179</f>
        <v>5.7743967808540344E-3</v>
      </c>
      <c r="AK179" s="308">
        <f t="shared" si="537"/>
        <v>5.7743967808540344E-3</v>
      </c>
      <c r="AL179" s="309"/>
      <c r="AM179" s="308">
        <f t="shared" si="528"/>
        <v>5.7743967808540344E-3</v>
      </c>
      <c r="AN179" s="308">
        <f t="shared" si="523"/>
        <v>5.7743967808540344E-3</v>
      </c>
      <c r="AO179" s="308">
        <f t="shared" si="523"/>
        <v>5.7743967808540344E-3</v>
      </c>
      <c r="AP179" s="309"/>
      <c r="AQ179" s="308">
        <f>AM179</f>
        <v>5.7743967808540344E-3</v>
      </c>
      <c r="AR179" s="308">
        <f t="shared" si="524"/>
        <v>5.7743967808540344E-3</v>
      </c>
      <c r="AS179" s="308">
        <f t="shared" si="524"/>
        <v>5.7743967808540344E-3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0.447391534813803</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0.5077845649808761</v>
      </c>
      <c r="J181" s="33">
        <f t="shared" si="539"/>
        <v>0.49865175052138866</v>
      </c>
      <c r="K181" s="33">
        <f>SUM(K172:K174)</f>
        <v>0.552608465186197</v>
      </c>
      <c r="L181" s="33">
        <f>SUM(L172:L174)</f>
        <v>0.61569940041708437</v>
      </c>
      <c r="M181" s="33">
        <f>SUM(M172:M174)</f>
        <v>0.66480765270543996</v>
      </c>
      <c r="N181" s="40"/>
      <c r="O181" s="33">
        <f>SUM(O172:O174)</f>
        <v>0.49791812599982416</v>
      </c>
      <c r="P181" s="33">
        <f t="shared" ref="P181:S181" si="540">SUM(P172:P174)</f>
        <v>0.52435193740308439</v>
      </c>
      <c r="Q181" s="33">
        <f t="shared" si="540"/>
        <v>0.52895500641929594</v>
      </c>
      <c r="R181" s="33">
        <f t="shared" si="540"/>
        <v>0.5077845649808761</v>
      </c>
      <c r="S181" s="33">
        <f t="shared" si="540"/>
        <v>0.49865175052138866</v>
      </c>
      <c r="T181" s="33">
        <f>SUM(T172:T174)</f>
        <v>0.552608465186197</v>
      </c>
      <c r="U181" s="33">
        <f>SUM(U172:U174)</f>
        <v>0.61569940041708437</v>
      </c>
      <c r="V181" s="33">
        <f>SUM(V172:V174)</f>
        <v>0.66480765270543996</v>
      </c>
      <c r="X181" s="240">
        <f t="shared" si="514"/>
        <v>0.49791812599982416</v>
      </c>
      <c r="Y181" s="240">
        <f t="shared" si="515"/>
        <v>0.52435193740308439</v>
      </c>
      <c r="Z181" s="240">
        <f t="shared" si="516"/>
        <v>0.52895500641929594</v>
      </c>
      <c r="AA181" s="240">
        <f t="shared" si="517"/>
        <v>0.5077845649808761</v>
      </c>
      <c r="AB181" s="240">
        <f t="shared" si="518"/>
        <v>0.49865175052138866</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0.4922154350191239</v>
      </c>
      <c r="J182" s="33">
        <f t="shared" si="542"/>
        <v>0.50134824947861134</v>
      </c>
      <c r="K182" s="33">
        <f>1-K181</f>
        <v>0.447391534813803</v>
      </c>
      <c r="L182" s="33">
        <f>1-L181</f>
        <v>0.38430059958291563</v>
      </c>
      <c r="M182" s="33">
        <f>1-M181</f>
        <v>0.33519234729456004</v>
      </c>
      <c r="N182" s="40"/>
      <c r="O182" s="33">
        <f>1-O181</f>
        <v>0.50208187400017579</v>
      </c>
      <c r="P182" s="33">
        <f t="shared" ref="P182:S182" si="543">1-P181</f>
        <v>0.47564806259691561</v>
      </c>
      <c r="Q182" s="33">
        <f t="shared" si="543"/>
        <v>0.47104499358070406</v>
      </c>
      <c r="R182" s="33">
        <f t="shared" si="543"/>
        <v>0.4922154350191239</v>
      </c>
      <c r="S182" s="33">
        <f t="shared" si="543"/>
        <v>0.50134824947861134</v>
      </c>
      <c r="T182" s="33">
        <f>1-T181</f>
        <v>0.447391534813803</v>
      </c>
      <c r="U182" s="33">
        <f>1-U181</f>
        <v>0.38430059958291563</v>
      </c>
      <c r="V182" s="33">
        <f>1-V181</f>
        <v>0.33519234729456004</v>
      </c>
      <c r="X182" s="240">
        <f t="shared" si="514"/>
        <v>0.50208187400017579</v>
      </c>
      <c r="Y182" s="240">
        <f t="shared" si="515"/>
        <v>0.47564806259691561</v>
      </c>
      <c r="Z182" s="240">
        <f t="shared" si="516"/>
        <v>0.47104499358070406</v>
      </c>
      <c r="AA182" s="240">
        <f t="shared" si="517"/>
        <v>0.4922154350191239</v>
      </c>
      <c r="AB182" s="240">
        <f t="shared" si="518"/>
        <v>0.50134824947861134</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78.643182643765911</v>
      </c>
      <c r="J186" s="186">
        <f t="shared" si="549"/>
        <v>79.531422840008375</v>
      </c>
      <c r="K186" s="10">
        <f t="shared" ref="K186:M193" si="550">K149</f>
        <v>104.87291370882627</v>
      </c>
      <c r="L186" s="10">
        <f t="shared" si="550"/>
        <v>140.51172492664065</v>
      </c>
      <c r="M186" s="10">
        <f t="shared" si="550"/>
        <v>175.37182875881186</v>
      </c>
      <c r="N186" s="40"/>
      <c r="O186" s="233">
        <f>IF(O$113&lt;=$I$148,($I186-$F186)/10,IF(AND(O$113&gt;$I$148,O$113&lt;=$K$148),($K186-$I186)/10,IF(AND(O$113&gt;$K$148,O$113&lt;=$L$148),($L186-$K186)/2,($M186-$L186)/2)))+E186</f>
        <v>77.400420969796699</v>
      </c>
      <c r="P186" s="233">
        <f>IF(P$148&lt;=$I$148,($I186-$F186)/10,IF(AND(P$148&gt;$I$148,P$148&lt;=$K$148),($K186-$I186)/10,IF(AND(P$148&gt;$K$148,P$148&lt;=$L$148),($L186-$K186)/2,($M186-$L186)/2)))+O186</f>
        <v>77.186652263692039</v>
      </c>
      <c r="Q186" s="233">
        <f t="shared" ref="Q186:V186" si="551">IF(Q$148&lt;=$I$148,($I186-$F186)/10,IF(AND(Q$148&gt;$I$148,Q$148&lt;=$K$148),($K186-$I186)/10,IF(AND(Q$148&gt;$K$148,Q$148&lt;=$L$148),($L186-$K186)/2,($M186-$L186)/2)))+P186</f>
        <v>76.97288355758738</v>
      </c>
      <c r="R186" s="233">
        <f t="shared" si="551"/>
        <v>76.759114851482721</v>
      </c>
      <c r="S186" s="233">
        <f t="shared" si="551"/>
        <v>79.382087957988759</v>
      </c>
      <c r="T186" s="304">
        <f t="shared" si="551"/>
        <v>82.005061064494797</v>
      </c>
      <c r="U186" s="304">
        <f t="shared" si="551"/>
        <v>99.824466673401986</v>
      </c>
      <c r="V186" s="304">
        <f t="shared" si="551"/>
        <v>117.25451858948759</v>
      </c>
      <c r="W186" s="233">
        <f>E186</f>
        <v>77.614189675901358</v>
      </c>
      <c r="X186" s="233">
        <f t="shared" ref="X186:X187" si="552">IF(X$148&lt;=$I$148,($I186-$F186)/10,IF(AND(X$148&gt;$I$148,X$148&lt;=$K$148),($K186-$I186)/10,IF(AND(X$148&gt;$K$148,X$148&lt;=$L$148),($L186-$K186)/2,($M186-$L186)/2)))+W186</f>
        <v>77.400420969796699</v>
      </c>
      <c r="Y186" s="233">
        <f t="shared" ref="Y186:AR186" si="553">IF(Y$148&lt;=$I$148,($I186-$F186)/10,IF(AND(Y$148&gt;$I$148,Y$148&lt;=$K$148),($K186-$I186)/10,IF(AND(Y$148&gt;$K$148,Y$148&lt;=$L$148),($L186-$K186)/2,($M186-$L186)/2)))+X186</f>
        <v>77.186652263692039</v>
      </c>
      <c r="Z186" s="233">
        <f t="shared" si="553"/>
        <v>76.97288355758738</v>
      </c>
      <c r="AA186" s="233">
        <f t="shared" si="553"/>
        <v>76.759114851482721</v>
      </c>
      <c r="AB186" s="233">
        <f t="shared" si="553"/>
        <v>79.382087957988759</v>
      </c>
      <c r="AC186" s="233">
        <f t="shared" si="553"/>
        <v>82.005061064494797</v>
      </c>
      <c r="AD186" s="233">
        <f t="shared" si="553"/>
        <v>99.824466673401986</v>
      </c>
      <c r="AE186" s="233">
        <f t="shared" si="553"/>
        <v>117.25451858948759</v>
      </c>
      <c r="AF186" s="233">
        <f t="shared" si="553"/>
        <v>117.04074988338293</v>
      </c>
      <c r="AG186" s="233">
        <f t="shared" si="553"/>
        <v>116.82698117727827</v>
      </c>
      <c r="AH186" s="233">
        <f t="shared" si="553"/>
        <v>116.61321247117361</v>
      </c>
      <c r="AI186" s="233">
        <f t="shared" si="553"/>
        <v>116.39944376506895</v>
      </c>
      <c r="AJ186" s="233">
        <f t="shared" si="553"/>
        <v>116.18567505896429</v>
      </c>
      <c r="AK186" s="233">
        <f t="shared" si="553"/>
        <v>115.97190635285963</v>
      </c>
      <c r="AL186" s="233">
        <f t="shared" si="553"/>
        <v>115.75813764675497</v>
      </c>
      <c r="AM186" s="233">
        <f t="shared" si="553"/>
        <v>115.54436894065032</v>
      </c>
      <c r="AN186" s="233">
        <f t="shared" si="553"/>
        <v>115.33060023454566</v>
      </c>
      <c r="AO186" s="233">
        <f t="shared" si="553"/>
        <v>115.116831528441</v>
      </c>
      <c r="AP186" s="233">
        <f t="shared" si="553"/>
        <v>114.90306282233634</v>
      </c>
      <c r="AQ186" s="233">
        <f t="shared" si="553"/>
        <v>114.68929411623168</v>
      </c>
      <c r="AR186" s="233">
        <f t="shared" si="553"/>
        <v>114.47552541012702</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16.711676311800257</v>
      </c>
      <c r="J187" s="10">
        <f t="shared" si="555"/>
        <v>16.900427353501783</v>
      </c>
      <c r="K187" s="10">
        <f t="shared" si="550"/>
        <v>22.285494163125588</v>
      </c>
      <c r="L187" s="10">
        <f t="shared" si="550"/>
        <v>29.858741546911141</v>
      </c>
      <c r="M187" s="10">
        <f t="shared" si="550"/>
        <v>37.266513611247525</v>
      </c>
      <c r="N187" s="40"/>
      <c r="O187" s="233">
        <f t="shared" ref="O187:O193" si="556">IF(O$113&lt;=$I$148,($I187-$F187)/10,IF(AND(O$113&gt;$I$148,O$113&lt;=$K$148),($K187-$I187)/10,IF(AND(O$113&gt;$K$148,O$113&lt;=$L$148),($L187-$K187)/2,($M187-$L187)/2)))+E187</f>
        <v>10.285758890834963</v>
      </c>
      <c r="P187" s="233">
        <f t="shared" ref="P187:V193" si="557">IF(P$148&lt;=$I$148,($I187-$F187)/10,IF(AND(P$148&gt;$I$148,P$148&lt;=$K$148),($K187-$I187)/10,IF(AND(P$148&gt;$K$148,P$148&lt;=$L$148),($L187-$K187)/2,($M187-$L187)/2)))+O187</f>
        <v>10.632138097948619</v>
      </c>
      <c r="Q187" s="233">
        <f t="shared" si="557"/>
        <v>10.978517305062276</v>
      </c>
      <c r="R187" s="233">
        <f t="shared" si="557"/>
        <v>11.324896512175933</v>
      </c>
      <c r="S187" s="233">
        <f t="shared" si="557"/>
        <v>11.882278297308465</v>
      </c>
      <c r="T187" s="304">
        <f t="shared" si="557"/>
        <v>12.439660082440998</v>
      </c>
      <c r="U187" s="304">
        <f t="shared" si="557"/>
        <v>16.226283774333773</v>
      </c>
      <c r="V187" s="304">
        <f t="shared" si="557"/>
        <v>19.930169806501965</v>
      </c>
      <c r="W187" s="233">
        <f t="shared" ref="W187:W193" si="558">E187</f>
        <v>9.939379683721306</v>
      </c>
      <c r="X187" s="233">
        <f t="shared" si="552"/>
        <v>10.285758890834963</v>
      </c>
      <c r="Y187" s="233">
        <f t="shared" ref="Y187:AR187" si="559">IF(Y$148&lt;=$I$148,($I187-$F187)/10,IF(AND(Y$148&gt;$I$148,Y$148&lt;=$K$148),($K187-$I187)/10,IF(AND(Y$148&gt;$K$148,Y$148&lt;=$L$148),($L187-$K187)/2,($M187-$L187)/2)))+X187</f>
        <v>10.632138097948619</v>
      </c>
      <c r="Z187" s="233">
        <f t="shared" si="559"/>
        <v>10.978517305062276</v>
      </c>
      <c r="AA187" s="233">
        <f t="shared" si="559"/>
        <v>11.324896512175933</v>
      </c>
      <c r="AB187" s="233">
        <f t="shared" si="559"/>
        <v>11.882278297308465</v>
      </c>
      <c r="AC187" s="233">
        <f t="shared" si="559"/>
        <v>12.439660082440998</v>
      </c>
      <c r="AD187" s="233">
        <f t="shared" si="559"/>
        <v>16.226283774333773</v>
      </c>
      <c r="AE187" s="233">
        <f t="shared" si="559"/>
        <v>19.930169806501965</v>
      </c>
      <c r="AF187" s="233">
        <f t="shared" si="559"/>
        <v>20.276549013615622</v>
      </c>
      <c r="AG187" s="233">
        <f t="shared" si="559"/>
        <v>20.622928220729278</v>
      </c>
      <c r="AH187" s="233">
        <f t="shared" si="559"/>
        <v>20.969307427842935</v>
      </c>
      <c r="AI187" s="233">
        <f t="shared" si="559"/>
        <v>21.315686634956592</v>
      </c>
      <c r="AJ187" s="233">
        <f t="shared" si="559"/>
        <v>21.662065842070248</v>
      </c>
      <c r="AK187" s="233">
        <f t="shared" si="559"/>
        <v>22.008445049183905</v>
      </c>
      <c r="AL187" s="233">
        <f t="shared" si="559"/>
        <v>22.354824256297562</v>
      </c>
      <c r="AM187" s="233">
        <f t="shared" si="559"/>
        <v>22.701203463411218</v>
      </c>
      <c r="AN187" s="233">
        <f t="shared" si="559"/>
        <v>23.047582670524875</v>
      </c>
      <c r="AO187" s="233">
        <f t="shared" si="559"/>
        <v>23.393961877638532</v>
      </c>
      <c r="AP187" s="233">
        <f t="shared" si="559"/>
        <v>23.740341084752188</v>
      </c>
      <c r="AQ187" s="233">
        <f t="shared" si="559"/>
        <v>24.086720291865845</v>
      </c>
      <c r="AR187" s="233">
        <f t="shared" si="559"/>
        <v>24.433099498979502</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2.9491193491412218</v>
      </c>
      <c r="J188" s="10">
        <f t="shared" si="560"/>
        <v>2.9824283565003142</v>
      </c>
      <c r="K188" s="10">
        <f t="shared" si="550"/>
        <v>3.9327342640809855</v>
      </c>
      <c r="L188" s="10">
        <f t="shared" si="550"/>
        <v>5.2691896847490245</v>
      </c>
      <c r="M188" s="10">
        <f t="shared" si="550"/>
        <v>6.5764435784554447</v>
      </c>
      <c r="N188" s="40"/>
      <c r="O188" s="233">
        <f t="shared" si="556"/>
        <v>3.3757144058555908</v>
      </c>
      <c r="P188" s="233">
        <f t="shared" si="557"/>
        <v>3.3867431070412053</v>
      </c>
      <c r="Q188" s="233">
        <f t="shared" si="557"/>
        <v>3.3977718082268198</v>
      </c>
      <c r="R188" s="233">
        <f t="shared" si="557"/>
        <v>3.4088005094124343</v>
      </c>
      <c r="S188" s="233">
        <f t="shared" si="557"/>
        <v>3.5071620009064106</v>
      </c>
      <c r="T188" s="304">
        <f t="shared" si="557"/>
        <v>3.6055234924003869</v>
      </c>
      <c r="U188" s="304">
        <f t="shared" si="557"/>
        <v>4.273751202734406</v>
      </c>
      <c r="V188" s="304">
        <f t="shared" si="557"/>
        <v>4.9273781495876161</v>
      </c>
      <c r="W188" s="233">
        <f t="shared" si="558"/>
        <v>3.3646857046699763</v>
      </c>
      <c r="X188" s="233">
        <f t="shared" ref="X188" si="561">IF(X$148&lt;=$I$148,($I188-$F188)/10,IF(AND(X$148&gt;$I$148,X$148&lt;=$K$148),($K188-$I188)/10,IF(AND(X$148&gt;$K$148,X$148&lt;=$L$148),($L188-$K188)/2,($M188-$L188)/2)))+W188</f>
        <v>3.3757144058555908</v>
      </c>
      <c r="Y188" s="233">
        <f t="shared" ref="Y188:AR188" si="562">IF(Y$148&lt;=$I$148,($I188-$F188)/10,IF(AND(Y$148&gt;$I$148,Y$148&lt;=$K$148),($K188-$I188)/10,IF(AND(Y$148&gt;$K$148,Y$148&lt;=$L$148),($L188-$K188)/2,($M188-$L188)/2)))+X188</f>
        <v>3.3867431070412053</v>
      </c>
      <c r="Z188" s="233">
        <f t="shared" si="562"/>
        <v>3.3977718082268198</v>
      </c>
      <c r="AA188" s="233">
        <f t="shared" si="562"/>
        <v>3.4088005094124343</v>
      </c>
      <c r="AB188" s="233">
        <f t="shared" si="562"/>
        <v>3.5071620009064106</v>
      </c>
      <c r="AC188" s="233">
        <f t="shared" si="562"/>
        <v>3.6055234924003869</v>
      </c>
      <c r="AD188" s="233">
        <f t="shared" si="562"/>
        <v>4.273751202734406</v>
      </c>
      <c r="AE188" s="233">
        <f t="shared" si="562"/>
        <v>4.9273781495876161</v>
      </c>
      <c r="AF188" s="233">
        <f t="shared" si="562"/>
        <v>4.938406850773231</v>
      </c>
      <c r="AG188" s="233">
        <f t="shared" si="562"/>
        <v>4.949435551958846</v>
      </c>
      <c r="AH188" s="233">
        <f t="shared" si="562"/>
        <v>4.9604642531444609</v>
      </c>
      <c r="AI188" s="233">
        <f t="shared" si="562"/>
        <v>4.9714929543300759</v>
      </c>
      <c r="AJ188" s="233">
        <f t="shared" si="562"/>
        <v>4.9825216555156908</v>
      </c>
      <c r="AK188" s="233">
        <f t="shared" si="562"/>
        <v>4.9935503567013058</v>
      </c>
      <c r="AL188" s="233">
        <f t="shared" si="562"/>
        <v>5.0045790578869207</v>
      </c>
      <c r="AM188" s="233">
        <f t="shared" si="562"/>
        <v>5.0156077590725356</v>
      </c>
      <c r="AN188" s="233">
        <f t="shared" si="562"/>
        <v>5.0266364602581506</v>
      </c>
      <c r="AO188" s="233">
        <f t="shared" si="562"/>
        <v>5.0376651614437655</v>
      </c>
      <c r="AP188" s="233">
        <f t="shared" si="562"/>
        <v>5.0486938626293805</v>
      </c>
      <c r="AQ188" s="233">
        <f t="shared" si="562"/>
        <v>5.0597225638149954</v>
      </c>
      <c r="AR188" s="233">
        <f t="shared" si="562"/>
        <v>5.0707512650006104</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0.77076881000794473</v>
      </c>
      <c r="J189" s="10">
        <f t="shared" si="563"/>
        <v>0.78104412806272816</v>
      </c>
      <c r="K189" s="10">
        <f t="shared" si="550"/>
        <v>0.79094537341037485</v>
      </c>
      <c r="L189" s="10">
        <f t="shared" si="550"/>
        <v>0.74503857218540515</v>
      </c>
      <c r="M189" s="10">
        <f t="shared" si="550"/>
        <v>0.6837908344921102</v>
      </c>
      <c r="N189" s="40"/>
      <c r="O189" s="233">
        <f t="shared" si="556"/>
        <v>0.58239737543418424</v>
      </c>
      <c r="P189" s="233">
        <f t="shared" si="557"/>
        <v>0.54680326115077948</v>
      </c>
      <c r="Q189" s="233">
        <f t="shared" si="557"/>
        <v>0.51120914686737473</v>
      </c>
      <c r="R189" s="233">
        <f t="shared" si="557"/>
        <v>0.47561503258396998</v>
      </c>
      <c r="S189" s="233">
        <f t="shared" si="557"/>
        <v>0.47763268892421301</v>
      </c>
      <c r="T189" s="304">
        <f t="shared" si="557"/>
        <v>0.47965034526445605</v>
      </c>
      <c r="U189" s="304">
        <f t="shared" si="557"/>
        <v>0.45669694465197119</v>
      </c>
      <c r="V189" s="304">
        <f t="shared" si="557"/>
        <v>0.42607307580532372</v>
      </c>
      <c r="W189" s="233">
        <f t="shared" si="558"/>
        <v>0.61799148971758899</v>
      </c>
      <c r="X189" s="233">
        <f t="shared" ref="X189" si="564">IF(X$148&lt;=$I$148,($I189-$F189)/10,IF(AND(X$148&gt;$I$148,X$148&lt;=$K$148),($K189-$I189)/10,IF(AND(X$148&gt;$K$148,X$148&lt;=$L$148),($L189-$K189)/2,($M189-$L189)/2)))+W189</f>
        <v>0.58239737543418424</v>
      </c>
      <c r="Y189" s="233">
        <f t="shared" ref="Y189:AR189" si="565">IF(Y$148&lt;=$I$148,($I189-$F189)/10,IF(AND(Y$148&gt;$I$148,Y$148&lt;=$K$148),($K189-$I189)/10,IF(AND(Y$148&gt;$K$148,Y$148&lt;=$L$148),($L189-$K189)/2,($M189-$L189)/2)))+X189</f>
        <v>0.54680326115077948</v>
      </c>
      <c r="Z189" s="233">
        <f t="shared" si="565"/>
        <v>0.51120914686737473</v>
      </c>
      <c r="AA189" s="233">
        <f t="shared" si="565"/>
        <v>0.47561503258396998</v>
      </c>
      <c r="AB189" s="233">
        <f t="shared" si="565"/>
        <v>0.47763268892421301</v>
      </c>
      <c r="AC189" s="233">
        <f t="shared" si="565"/>
        <v>0.47965034526445605</v>
      </c>
      <c r="AD189" s="233">
        <f t="shared" si="565"/>
        <v>0.45669694465197119</v>
      </c>
      <c r="AE189" s="233">
        <f t="shared" si="565"/>
        <v>0.42607307580532372</v>
      </c>
      <c r="AF189" s="233">
        <f t="shared" si="565"/>
        <v>0.39047896152191897</v>
      </c>
      <c r="AG189" s="233">
        <f t="shared" si="565"/>
        <v>0.35488484723851421</v>
      </c>
      <c r="AH189" s="233">
        <f t="shared" si="565"/>
        <v>0.31929073295510946</v>
      </c>
      <c r="AI189" s="233">
        <f t="shared" si="565"/>
        <v>0.2836966186717047</v>
      </c>
      <c r="AJ189" s="233">
        <f t="shared" si="565"/>
        <v>0.24810250438829995</v>
      </c>
      <c r="AK189" s="233">
        <f t="shared" si="565"/>
        <v>0.2125083901048952</v>
      </c>
      <c r="AL189" s="233">
        <f t="shared" si="565"/>
        <v>0.17691427582149044</v>
      </c>
      <c r="AM189" s="233">
        <f t="shared" si="565"/>
        <v>0.14132016153808569</v>
      </c>
      <c r="AN189" s="233">
        <f t="shared" si="565"/>
        <v>0.10572604725468095</v>
      </c>
      <c r="AO189" s="233">
        <f t="shared" si="565"/>
        <v>7.0131932971276206E-2</v>
      </c>
      <c r="AP189" s="233">
        <f t="shared" si="565"/>
        <v>3.4537818687871466E-2</v>
      </c>
      <c r="AQ189" s="233">
        <f t="shared" si="565"/>
        <v>-1.0562955955332742E-3</v>
      </c>
      <c r="AR189" s="233">
        <f t="shared" si="565"/>
        <v>-3.6650409878938014E-2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7.2817564941628961</v>
      </c>
      <c r="J190" s="10">
        <f t="shared" si="566"/>
        <v>7.3788314704767881</v>
      </c>
      <c r="K190" s="10">
        <f t="shared" si="550"/>
        <v>7.4723724346081486</v>
      </c>
      <c r="L190" s="10">
        <f t="shared" si="550"/>
        <v>7.0386728043095106</v>
      </c>
      <c r="M190" s="10">
        <f t="shared" si="550"/>
        <v>6.4600413055902788</v>
      </c>
      <c r="N190" s="40"/>
      <c r="O190" s="233">
        <f t="shared" si="556"/>
        <v>5.9205166078527958</v>
      </c>
      <c r="P190" s="233">
        <f t="shared" si="557"/>
        <v>5.9712075959686537</v>
      </c>
      <c r="Q190" s="233">
        <f t="shared" si="557"/>
        <v>6.0218985840845116</v>
      </c>
      <c r="R190" s="233">
        <f t="shared" si="557"/>
        <v>6.0725895722003695</v>
      </c>
      <c r="S190" s="233">
        <f t="shared" si="557"/>
        <v>6.0916511662448949</v>
      </c>
      <c r="T190" s="304">
        <f t="shared" si="557"/>
        <v>6.1107127602894202</v>
      </c>
      <c r="U190" s="304">
        <f t="shared" si="557"/>
        <v>5.8938629451401017</v>
      </c>
      <c r="V190" s="304">
        <f t="shared" si="557"/>
        <v>5.6045471957804853</v>
      </c>
      <c r="W190" s="233">
        <f t="shared" si="558"/>
        <v>5.8698256197369378</v>
      </c>
      <c r="X190" s="233">
        <f t="shared" ref="X190" si="567">IF(X$148&lt;=$I$148,($I190-$F190)/10,IF(AND(X$148&gt;$I$148,X$148&lt;=$K$148),($K190-$I190)/10,IF(AND(X$148&gt;$K$148,X$148&lt;=$L$148),($L190-$K190)/2,($M190-$L190)/2)))+W190</f>
        <v>5.9205166078527958</v>
      </c>
      <c r="Y190" s="233">
        <f t="shared" ref="Y190:AR190" si="568">IF(Y$148&lt;=$I$148,($I190-$F190)/10,IF(AND(Y$148&gt;$I$148,Y$148&lt;=$K$148),($K190-$I190)/10,IF(AND(Y$148&gt;$K$148,Y$148&lt;=$L$148),($L190-$K190)/2,($M190-$L190)/2)))+X190</f>
        <v>5.9712075959686537</v>
      </c>
      <c r="Z190" s="233">
        <f t="shared" si="568"/>
        <v>6.0218985840845116</v>
      </c>
      <c r="AA190" s="233">
        <f t="shared" si="568"/>
        <v>6.0725895722003695</v>
      </c>
      <c r="AB190" s="233">
        <f t="shared" si="568"/>
        <v>6.0916511662448949</v>
      </c>
      <c r="AC190" s="233">
        <f t="shared" si="568"/>
        <v>6.1107127602894202</v>
      </c>
      <c r="AD190" s="233">
        <f t="shared" si="568"/>
        <v>5.8938629451401017</v>
      </c>
      <c r="AE190" s="233">
        <f t="shared" si="568"/>
        <v>5.6045471957804853</v>
      </c>
      <c r="AF190" s="233">
        <f t="shared" si="568"/>
        <v>5.6552381838963433</v>
      </c>
      <c r="AG190" s="233">
        <f t="shared" si="568"/>
        <v>5.7059291720122012</v>
      </c>
      <c r="AH190" s="233">
        <f t="shared" si="568"/>
        <v>5.7566201601280591</v>
      </c>
      <c r="AI190" s="233">
        <f t="shared" si="568"/>
        <v>5.807311148243917</v>
      </c>
      <c r="AJ190" s="233">
        <f t="shared" si="568"/>
        <v>5.858002136359775</v>
      </c>
      <c r="AK190" s="233">
        <f t="shared" si="568"/>
        <v>5.9086931244756329</v>
      </c>
      <c r="AL190" s="233">
        <f t="shared" si="568"/>
        <v>5.9593841125914908</v>
      </c>
      <c r="AM190" s="233">
        <f t="shared" si="568"/>
        <v>6.0100751007073487</v>
      </c>
      <c r="AN190" s="233">
        <f t="shared" si="568"/>
        <v>6.0607660888232067</v>
      </c>
      <c r="AO190" s="233">
        <f t="shared" si="568"/>
        <v>6.1114570769390646</v>
      </c>
      <c r="AP190" s="233">
        <f t="shared" si="568"/>
        <v>6.1621480650549225</v>
      </c>
      <c r="AQ190" s="233">
        <f t="shared" si="568"/>
        <v>6.2128390531707804</v>
      </c>
      <c r="AR190" s="233">
        <f t="shared" si="568"/>
        <v>6.2635300412866384</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0.10240379873926755</v>
      </c>
      <c r="J191" s="10">
        <f t="shared" si="569"/>
        <v>0.29396216413092557</v>
      </c>
      <c r="K191" s="10">
        <f t="shared" si="550"/>
        <v>0.56480928404968</v>
      </c>
      <c r="L191" s="10">
        <f t="shared" si="550"/>
        <v>1.0608559784042693</v>
      </c>
      <c r="M191" s="10">
        <f t="shared" si="550"/>
        <v>1.5158720847650209</v>
      </c>
      <c r="N191" s="40"/>
      <c r="O191" s="233">
        <f t="shared" si="556"/>
        <v>2.8122572682348988E-2</v>
      </c>
      <c r="P191" s="233">
        <f t="shared" si="557"/>
        <v>3.5157402514530839E-2</v>
      </c>
      <c r="Q191" s="233">
        <f t="shared" si="557"/>
        <v>4.2192232346712689E-2</v>
      </c>
      <c r="R191" s="233">
        <f t="shared" si="557"/>
        <v>4.922706217889454E-2</v>
      </c>
      <c r="S191" s="233">
        <f t="shared" si="557"/>
        <v>9.5467610709935785E-2</v>
      </c>
      <c r="T191" s="304">
        <f t="shared" si="557"/>
        <v>0.14170815924097702</v>
      </c>
      <c r="U191" s="304">
        <f t="shared" si="557"/>
        <v>0.38973150641827164</v>
      </c>
      <c r="V191" s="304">
        <f t="shared" si="557"/>
        <v>0.61723955959864751</v>
      </c>
      <c r="W191" s="233">
        <f t="shared" si="558"/>
        <v>2.1087742850167138E-2</v>
      </c>
      <c r="X191" s="233">
        <f t="shared" ref="X191" si="570">IF(X$148&lt;=$I$148,($I191-$F191)/10,IF(AND(X$148&gt;$I$148,X$148&lt;=$K$148),($K191-$I191)/10,IF(AND(X$148&gt;$K$148,X$148&lt;=$L$148),($L191-$K191)/2,($M191-$L191)/2)))+W191</f>
        <v>2.8122572682348988E-2</v>
      </c>
      <c r="Y191" s="233">
        <f t="shared" ref="Y191:AR191" si="571">IF(Y$148&lt;=$I$148,($I191-$F191)/10,IF(AND(Y$148&gt;$I$148,Y$148&lt;=$K$148),($K191-$I191)/10,IF(AND(Y$148&gt;$K$148,Y$148&lt;=$L$148),($L191-$K191)/2,($M191-$L191)/2)))+X191</f>
        <v>3.5157402514530839E-2</v>
      </c>
      <c r="Z191" s="233">
        <f t="shared" si="571"/>
        <v>4.2192232346712689E-2</v>
      </c>
      <c r="AA191" s="233">
        <f t="shared" si="571"/>
        <v>4.922706217889454E-2</v>
      </c>
      <c r="AB191" s="233">
        <f t="shared" si="571"/>
        <v>9.5467610709935785E-2</v>
      </c>
      <c r="AC191" s="233">
        <f t="shared" si="571"/>
        <v>0.14170815924097702</v>
      </c>
      <c r="AD191" s="233">
        <f t="shared" si="571"/>
        <v>0.38973150641827164</v>
      </c>
      <c r="AE191" s="233">
        <f t="shared" si="571"/>
        <v>0.61723955959864751</v>
      </c>
      <c r="AF191" s="233">
        <f t="shared" si="571"/>
        <v>0.62427438943082936</v>
      </c>
      <c r="AG191" s="233">
        <f t="shared" si="571"/>
        <v>0.6313092192630112</v>
      </c>
      <c r="AH191" s="233">
        <f t="shared" si="571"/>
        <v>0.63834404909519304</v>
      </c>
      <c r="AI191" s="233">
        <f t="shared" si="571"/>
        <v>0.64537887892737489</v>
      </c>
      <c r="AJ191" s="233">
        <f t="shared" si="571"/>
        <v>0.65241370875955673</v>
      </c>
      <c r="AK191" s="233">
        <f t="shared" si="571"/>
        <v>0.65944853859173858</v>
      </c>
      <c r="AL191" s="233">
        <f t="shared" si="571"/>
        <v>0.66648336842392042</v>
      </c>
      <c r="AM191" s="233">
        <f t="shared" si="571"/>
        <v>0.67351819825610226</v>
      </c>
      <c r="AN191" s="233">
        <f t="shared" si="571"/>
        <v>0.68055302808828411</v>
      </c>
      <c r="AO191" s="233">
        <f t="shared" si="571"/>
        <v>0.68758785792046595</v>
      </c>
      <c r="AP191" s="233">
        <f t="shared" si="571"/>
        <v>0.69462268775264779</v>
      </c>
      <c r="AQ191" s="233">
        <f t="shared" si="571"/>
        <v>0.70165751758482964</v>
      </c>
      <c r="AR191" s="233">
        <f t="shared" si="571"/>
        <v>0.70869234741701148</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8.9836229544844848</v>
      </c>
      <c r="J192" s="10">
        <f t="shared" si="572"/>
        <v>9.1033859520824674</v>
      </c>
      <c r="K192" s="10">
        <f t="shared" si="550"/>
        <v>9.2187889806276715</v>
      </c>
      <c r="L192" s="10">
        <f t="shared" si="550"/>
        <v>8.6837266014852901</v>
      </c>
      <c r="M192" s="10">
        <f t="shared" si="550"/>
        <v>7.9698593885060083</v>
      </c>
      <c r="N192" s="40"/>
      <c r="O192" s="233">
        <f t="shared" si="556"/>
        <v>14.689600507966205</v>
      </c>
      <c r="P192" s="233">
        <f t="shared" si="557"/>
        <v>14.355718174118197</v>
      </c>
      <c r="Q192" s="233">
        <f t="shared" si="557"/>
        <v>14.021835840270189</v>
      </c>
      <c r="R192" s="233">
        <f t="shared" si="557"/>
        <v>13.687953506422181</v>
      </c>
      <c r="S192" s="233">
        <f t="shared" si="557"/>
        <v>13.711470109036499</v>
      </c>
      <c r="T192" s="304">
        <f t="shared" si="557"/>
        <v>13.734986711650818</v>
      </c>
      <c r="U192" s="304">
        <f t="shared" si="557"/>
        <v>13.467455522079627</v>
      </c>
      <c r="V192" s="304">
        <f t="shared" si="557"/>
        <v>13.110521915589986</v>
      </c>
      <c r="W192" s="233">
        <f t="shared" si="558"/>
        <v>15.023482841814213</v>
      </c>
      <c r="X192" s="233">
        <f t="shared" ref="X192" si="573">IF(X$148&lt;=$I$148,($I192-$F192)/10,IF(AND(X$148&gt;$I$148,X$148&lt;=$K$148),($K192-$I192)/10,IF(AND(X$148&gt;$K$148,X$148&lt;=$L$148),($L192-$K192)/2,($M192-$L192)/2)))+W192</f>
        <v>14.689600507966205</v>
      </c>
      <c r="Y192" s="233">
        <f t="shared" ref="Y192:AR192" si="574">IF(Y$148&lt;=$I$148,($I192-$F192)/10,IF(AND(Y$148&gt;$I$148,Y$148&lt;=$K$148),($K192-$I192)/10,IF(AND(Y$148&gt;$K$148,Y$148&lt;=$L$148),($L192-$K192)/2,($M192-$L192)/2)))+X192</f>
        <v>14.355718174118197</v>
      </c>
      <c r="Z192" s="233">
        <f t="shared" si="574"/>
        <v>14.021835840270189</v>
      </c>
      <c r="AA192" s="233">
        <f t="shared" si="574"/>
        <v>13.687953506422181</v>
      </c>
      <c r="AB192" s="233">
        <f t="shared" si="574"/>
        <v>13.711470109036499</v>
      </c>
      <c r="AC192" s="233">
        <f t="shared" si="574"/>
        <v>13.734986711650818</v>
      </c>
      <c r="AD192" s="233">
        <f t="shared" si="574"/>
        <v>13.467455522079627</v>
      </c>
      <c r="AE192" s="233">
        <f t="shared" si="574"/>
        <v>13.110521915589986</v>
      </c>
      <c r="AF192" s="233">
        <f t="shared" si="574"/>
        <v>12.776639581741978</v>
      </c>
      <c r="AG192" s="233">
        <f t="shared" si="574"/>
        <v>12.442757247893971</v>
      </c>
      <c r="AH192" s="233">
        <f t="shared" si="574"/>
        <v>12.108874914045963</v>
      </c>
      <c r="AI192" s="233">
        <f t="shared" si="574"/>
        <v>11.774992580197955</v>
      </c>
      <c r="AJ192" s="233">
        <f t="shared" si="574"/>
        <v>11.441110246349947</v>
      </c>
      <c r="AK192" s="233">
        <f t="shared" si="574"/>
        <v>11.107227912501939</v>
      </c>
      <c r="AL192" s="233">
        <f t="shared" si="574"/>
        <v>10.773345578653931</v>
      </c>
      <c r="AM192" s="233">
        <f t="shared" si="574"/>
        <v>10.439463244805923</v>
      </c>
      <c r="AN192" s="233">
        <f t="shared" si="574"/>
        <v>10.105580910957915</v>
      </c>
      <c r="AO192" s="233">
        <f t="shared" si="574"/>
        <v>9.7716985771099072</v>
      </c>
      <c r="AP192" s="233">
        <f t="shared" si="574"/>
        <v>9.4378162432618993</v>
      </c>
      <c r="AQ192" s="233">
        <f t="shared" si="574"/>
        <v>9.1039339094138914</v>
      </c>
      <c r="AR192" s="233">
        <f t="shared" si="574"/>
        <v>8.7700515755658834</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0.64831719704541868</v>
      </c>
      <c r="J193" s="10">
        <f t="shared" si="575"/>
        <v>0.65043297958133639</v>
      </c>
      <c r="K193" s="10">
        <f t="shared" si="550"/>
        <v>0.85798211445891326</v>
      </c>
      <c r="L193" s="10">
        <f t="shared" si="550"/>
        <v>1.1078984703562189</v>
      </c>
      <c r="M193" s="10">
        <f t="shared" si="550"/>
        <v>1.3356276906907993</v>
      </c>
      <c r="N193" s="40"/>
      <c r="O193" s="233">
        <f t="shared" si="556"/>
        <v>0.53850643148263699</v>
      </c>
      <c r="P193" s="233">
        <f t="shared" si="557"/>
        <v>0.54241438029574041</v>
      </c>
      <c r="Q193" s="233">
        <f t="shared" si="557"/>
        <v>0.54632232910884382</v>
      </c>
      <c r="R193" s="233">
        <f t="shared" si="557"/>
        <v>0.55023027792194723</v>
      </c>
      <c r="S193" s="233">
        <f t="shared" si="557"/>
        <v>0.57119676966329669</v>
      </c>
      <c r="T193" s="304">
        <f t="shared" si="557"/>
        <v>0.59216326140464615</v>
      </c>
      <c r="U193" s="304">
        <f t="shared" si="557"/>
        <v>0.71712143935329897</v>
      </c>
      <c r="V193" s="304">
        <f t="shared" si="557"/>
        <v>0.83098604952058919</v>
      </c>
      <c r="W193" s="233">
        <f t="shared" si="558"/>
        <v>0.53459848266953358</v>
      </c>
      <c r="X193" s="233">
        <f t="shared" ref="X193" si="576">IF(X$148&lt;=$I$148,($I193-$F193)/10,IF(AND(X$148&gt;$I$148,X$148&lt;=$K$148),($K193-$I193)/10,IF(AND(X$148&gt;$K$148,X$148&lt;=$L$148),($L193-$K193)/2,($M193-$L193)/2)))+W193</f>
        <v>0.53850643148263699</v>
      </c>
      <c r="Y193" s="233">
        <f t="shared" ref="Y193:AR193" si="577">IF(Y$148&lt;=$I$148,($I193-$F193)/10,IF(AND(Y$148&gt;$I$148,Y$148&lt;=$K$148),($K193-$I193)/10,IF(AND(Y$148&gt;$K$148,Y$148&lt;=$L$148),($L193-$K193)/2,($M193-$L193)/2)))+X193</f>
        <v>0.54241438029574041</v>
      </c>
      <c r="Z193" s="233">
        <f t="shared" si="577"/>
        <v>0.54632232910884382</v>
      </c>
      <c r="AA193" s="233">
        <f t="shared" si="577"/>
        <v>0.55023027792194723</v>
      </c>
      <c r="AB193" s="233">
        <f t="shared" si="577"/>
        <v>0.57119676966329669</v>
      </c>
      <c r="AC193" s="233">
        <f t="shared" si="577"/>
        <v>0.59216326140464615</v>
      </c>
      <c r="AD193" s="233">
        <f t="shared" si="577"/>
        <v>0.71712143935329897</v>
      </c>
      <c r="AE193" s="233">
        <f t="shared" si="577"/>
        <v>0.83098604952058919</v>
      </c>
      <c r="AF193" s="233">
        <f t="shared" si="577"/>
        <v>0.8348939983336926</v>
      </c>
      <c r="AG193" s="233">
        <f t="shared" si="577"/>
        <v>0.83880194714679601</v>
      </c>
      <c r="AH193" s="233">
        <f t="shared" si="577"/>
        <v>0.84270989595989942</v>
      </c>
      <c r="AI193" s="233">
        <f t="shared" si="577"/>
        <v>0.84661784477300284</v>
      </c>
      <c r="AJ193" s="233">
        <f t="shared" si="577"/>
        <v>0.85052579358610625</v>
      </c>
      <c r="AK193" s="233">
        <f t="shared" si="577"/>
        <v>0.85443374239920966</v>
      </c>
      <c r="AL193" s="233">
        <f t="shared" si="577"/>
        <v>0.85834169121231307</v>
      </c>
      <c r="AM193" s="233">
        <f t="shared" si="577"/>
        <v>0.86224964002541649</v>
      </c>
      <c r="AN193" s="233">
        <f t="shared" si="577"/>
        <v>0.8661575888385199</v>
      </c>
      <c r="AO193" s="233">
        <f t="shared" si="577"/>
        <v>0.87006553765162331</v>
      </c>
      <c r="AP193" s="233">
        <f t="shared" si="577"/>
        <v>0.87397348646472672</v>
      </c>
      <c r="AQ193" s="233">
        <f t="shared" si="577"/>
        <v>0.87788143527783014</v>
      </c>
      <c r="AR193" s="233">
        <f t="shared" si="577"/>
        <v>0.88178938409093355</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78.643182643765911</v>
      </c>
      <c r="V200" s="186" cm="1">
        <f t="array" ref="V200">IF(V$199=-1,W200,IF(V$199=99,U200,IF(V$199=0,INDEX($E186:$M186,0,V$197),(INDEX($E186:$M186,0,V$199+1)-INDEX($E186:$M186,0,V$199))/(INDEX($E$185:$M$185,0,V$199+1)-INDEX($E$185:$M$185,0,V$199))+U200)))</f>
        <v>79.531422840008375</v>
      </c>
      <c r="W200" s="186" cm="1">
        <f t="array" ref="W200">IF(W$199=-1,X200,IF(W$199=99,V200,IF(W$199=0,INDEX($E186:$M186,0,W$197),(INDEX($E186:$M186,0,W$199+1)-INDEX($E186:$M186,0,W$199))/(INDEX($E$185:$M$185,0,W$199+1)-INDEX($E$185:$M$185,0,W$199))+V200)))</f>
        <v>82.347144047654808</v>
      </c>
      <c r="X200" s="186" cm="1">
        <f t="array" ref="X200">IF(X$199=-1,Y200,IF(X$199=99,W200,IF(X$199=0,INDEX($E186:$M186,0,X$197),(INDEX($E186:$M186,0,X$199+1)-INDEX($E186:$M186,0,X$199))/(INDEX($E$185:$M$185,0,X$199+1)-INDEX($E$185:$M$185,0,X$199))+W200)))</f>
        <v>85.162865255301242</v>
      </c>
      <c r="Y200" s="186" cm="1">
        <f t="array" ref="Y200">IF(Y$199=-1,Z200,IF(Y$199=99,X200,IF(Y$199=0,INDEX($E186:$M186,0,Y$197),(INDEX($E186:$M186,0,Y$199+1)-INDEX($E186:$M186,0,Y$199))/(INDEX($E$185:$M$185,0,Y$199+1)-INDEX($E$185:$M$185,0,Y$199))+X200)))</f>
        <v>87.978586462947675</v>
      </c>
      <c r="Z200" s="186" cm="1">
        <f t="array" ref="Z200">IF(Z$199=-1,AA200,IF(Z$199=99,Y200,IF(Z$199=0,INDEX($E186:$M186,0,Z$197),(INDEX($E186:$M186,0,Z$199+1)-INDEX($E186:$M186,0,Z$199))/(INDEX($E$185:$M$185,0,Z$199+1)-INDEX($E$185:$M$185,0,Z$199))+Y200)))</f>
        <v>90.794307670594108</v>
      </c>
      <c r="AA200" s="186" cm="1">
        <f t="array" ref="AA200">IF(AA$199=-1,AB200,IF(AA$199=99,Z200,IF(AA$199=0,INDEX($E186:$M186,0,AA$197),(INDEX($E186:$M186,0,AA$199+1)-INDEX($E186:$M186,0,AA$199))/(INDEX($E$185:$M$185,0,AA$199+1)-INDEX($E$185:$M$185,0,AA$199))+Z200)))</f>
        <v>93.610028878240541</v>
      </c>
      <c r="AB200" s="186" cm="1">
        <f t="array" ref="AB200">IF(AB$199=-1,AC200,IF(AB$199=99,AA200,IF(AB$199=0,INDEX($E186:$M186,0,AB$197),(INDEX($E186:$M186,0,AB$199+1)-INDEX($E186:$M186,0,AB$199))/(INDEX($E$185:$M$185,0,AB$199+1)-INDEX($E$185:$M$185,0,AB$199))+AA200)))</f>
        <v>96.425750085886975</v>
      </c>
      <c r="AC200" s="186" cm="1">
        <f t="array" ref="AC200">IF(AC$199=-1,AD200,IF(AC$199=99,AB200,IF(AC$199=0,INDEX($E186:$M186,0,AC$197),(INDEX($E186:$M186,0,AC$199+1)-INDEX($E186:$M186,0,AC$199))/(INDEX($E$185:$M$185,0,AC$199+1)-INDEX($E$185:$M$185,0,AC$199))+AB200)))</f>
        <v>99.241471293533408</v>
      </c>
      <c r="AD200" s="186" cm="1">
        <f t="array" ref="AD200">IF(AD$199=-1,AE200,IF(AD$199=99,AC200,IF(AD$199=0,INDEX($E186:$M186,0,AD$197),(INDEX($E186:$M186,0,AD$199+1)-INDEX($E186:$M186,0,AD$199))/(INDEX($E$185:$M$185,0,AD$199+1)-INDEX($E$185:$M$185,0,AD$199))+AC200)))</f>
        <v>102.05719250117984</v>
      </c>
      <c r="AE200" s="186" cm="1">
        <f t="array" ref="AE200">IF(AE$199=-1,AF200,IF(AE$199=99,AD200,IF(AE$199=0,INDEX($E186:$M186,0,AE$197),(INDEX($E186:$M186,0,AE$199+1)-INDEX($E186:$M186,0,AE$199))/(INDEX($E$185:$M$185,0,AE$199+1)-INDEX($E$185:$M$185,0,AE$199))+AD200)))</f>
        <v>104.87291370882627</v>
      </c>
      <c r="AF200" s="186" cm="1">
        <f t="array" ref="AF200">IF(AF$199=-1,AG200,IF(AF$199=99,AE200,IF(AF$199=0,INDEX($E186:$M186,0,AF$197),(INDEX($E186:$M186,0,AF$199+1)-INDEX($E186:$M186,0,AF$199))/(INDEX($E$185:$M$185,0,AF$199+1)-INDEX($E$185:$M$185,0,AF$199))+AE200)))</f>
        <v>108.43679483060771</v>
      </c>
      <c r="AG200" s="186" cm="1">
        <f t="array" ref="AG200">IF(AG$199=-1,AH200,IF(AG$199=99,AF200,IF(AG$199=0,INDEX($E186:$M186,0,AG$197),(INDEX($E186:$M186,0,AG$199+1)-INDEX($E186:$M186,0,AG$199))/(INDEX($E$185:$M$185,0,AG$199+1)-INDEX($E$185:$M$185,0,AG$199))+AF200)))</f>
        <v>112.00067595238914</v>
      </c>
      <c r="AH200" s="186" cm="1">
        <f t="array" ref="AH200">IF(AH$199=-1,AI200,IF(AH$199=99,AG200,IF(AH$199=0,INDEX($E186:$M186,0,AH$197),(INDEX($E186:$M186,0,AH$199+1)-INDEX($E186:$M186,0,AH$199))/(INDEX($E$185:$M$185,0,AH$199+1)-INDEX($E$185:$M$185,0,AH$199))+AG200)))</f>
        <v>115.56455707417058</v>
      </c>
      <c r="AI200" s="186" cm="1">
        <f t="array" ref="AI200">IF(AI$199=-1,AJ200,IF(AI$199=99,AH200,IF(AI$199=0,INDEX($E186:$M186,0,AI$197),(INDEX($E186:$M186,0,AI$199+1)-INDEX($E186:$M186,0,AI$199))/(INDEX($E$185:$M$185,0,AI$199+1)-INDEX($E$185:$M$185,0,AI$199))+AH200)))</f>
        <v>119.12843819595201</v>
      </c>
      <c r="AJ200" s="186" cm="1">
        <f t="array" ref="AJ200">IF(AJ$199=-1,AK200,IF(AJ$199=99,AI200,IF(AJ$199=0,INDEX($E186:$M186,0,AJ$197),(INDEX($E186:$M186,0,AJ$199+1)-INDEX($E186:$M186,0,AJ$199))/(INDEX($E$185:$M$185,0,AJ$199+1)-INDEX($E$185:$M$185,0,AJ$199))+AI200)))</f>
        <v>122.69231931773345</v>
      </c>
      <c r="AK200" s="186" cm="1">
        <f t="array" ref="AK200">IF(AK$199=-1,AL200,IF(AK$199=99,AJ200,IF(AK$199=0,INDEX($E186:$M186,0,AK$197),(INDEX($E186:$M186,0,AK$199+1)-INDEX($E186:$M186,0,AK$199))/(INDEX($E$185:$M$185,0,AK$199+1)-INDEX($E$185:$M$185,0,AK$199))+AJ200)))</f>
        <v>126.25620043951488</v>
      </c>
      <c r="AL200" s="186" cm="1">
        <f t="array" ref="AL200">IF(AL$199=-1,AM200,IF(AL$199=99,AK200,IF(AL$199=0,INDEX($E186:$M186,0,AL$197),(INDEX($E186:$M186,0,AL$199+1)-INDEX($E186:$M186,0,AL$199))/(INDEX($E$185:$M$185,0,AL$199+1)-INDEX($E$185:$M$185,0,AL$199))+AK200)))</f>
        <v>129.82008156129632</v>
      </c>
      <c r="AM200" s="186" cm="1">
        <f t="array" ref="AM200">IF(AM$199=-1,AN200,IF(AM$199=99,AL200,IF(AM$199=0,INDEX($E186:$M186,0,AM$197),(INDEX($E186:$M186,0,AM$199+1)-INDEX($E186:$M186,0,AM$199))/(INDEX($E$185:$M$185,0,AM$199+1)-INDEX($E$185:$M$185,0,AM$199))+AL200)))</f>
        <v>133.38396268307775</v>
      </c>
      <c r="AN200" s="186" cm="1">
        <f t="array" ref="AN200">IF(AN$199=-1,AO200,IF(AN$199=99,AM200,IF(AN$199=0,INDEX($E186:$M186,0,AN$197),(INDEX($E186:$M186,0,AN$199+1)-INDEX($E186:$M186,0,AN$199))/(INDEX($E$185:$M$185,0,AN$199+1)-INDEX($E$185:$M$185,0,AN$199))+AM200)))</f>
        <v>136.94784380485919</v>
      </c>
      <c r="AO200" s="186" cm="1">
        <f t="array" ref="AO200">IF(AO$199=-1,AP200,IF(AO$199=99,AN200,IF(AO$199=0,INDEX($E186:$M186,0,AO$197),(INDEX($E186:$M186,0,AO$199+1)-INDEX($E186:$M186,0,AO$199))/(INDEX($E$185:$M$185,0,AO$199+1)-INDEX($E$185:$M$185,0,AO$199))+AN200)))</f>
        <v>140.51172492664065</v>
      </c>
      <c r="AP200" s="186" cm="1">
        <f t="array" ref="AP200">IF(AP$199=-1,AQ200,IF(AP$199=99,AO200,IF(AP$199=0,INDEX($E186:$M186,0,AP$197),(INDEX($E186:$M186,0,AP$199+1)-INDEX($E186:$M186,0,AP$199))/(INDEX($E$185:$M$185,0,AP$199+1)-INDEX($E$185:$M$185,0,AP$199))+AO200)))</f>
        <v>143.99773530985777</v>
      </c>
      <c r="AQ200" s="186" cm="1">
        <f t="array" ref="AQ200">IF(AQ$199=-1,AR200,IF(AQ$199=99,AP200,IF(AQ$199=0,INDEX($E186:$M186,0,AQ$197),(INDEX($E186:$M186,0,AQ$199+1)-INDEX($E186:$M186,0,AQ$199))/(INDEX($E$185:$M$185,0,AQ$199+1)-INDEX($E$185:$M$185,0,AQ$199))+AP200)))</f>
        <v>175.37182875881186</v>
      </c>
      <c r="AR200" s="186" cm="1">
        <f t="array" ref="AR200">IF(AR$199=-1,AS200,IF(AR$199=99,AQ200,IF(AR$199=0,INDEX($E186:$M186,0,AR$197),(INDEX($E186:$M186,0,AR$199+1)-INDEX($E186:$M186,0,AR$199))/(INDEX($E$185:$M$185,0,AR$199+1)-INDEX($E$185:$M$185,0,AR$199))+AQ200)))</f>
        <v>175.37182875881186</v>
      </c>
      <c r="AS200" s="186" cm="1">
        <f t="array" ref="AS200">IF(AS$199=-1,#REF!,IF(AS$199=99,AR200,IF(AS$199=0,INDEX($E186:$M186,0,AS$197),(INDEX($E186:$M186,0,AS$199+1)-INDEX($E186:$M186,0,AS$199))/(INDEX($E$185:$M$185,0,AS$199+1)-INDEX($E$185:$M$185,0,AS$199))+AR200)))</f>
        <v>175.37182875881186</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16.711676311800257</v>
      </c>
      <c r="V201" s="186" cm="1">
        <f t="array" ref="V201">IF(V$199=-1,W201,IF(V$199=99,U201,IF(V$199=0,INDEX($E187:$M187,0,V$197),(INDEX($E187:$M187,0,V$199+1)-INDEX($E187:$M187,0,V$199))/(INDEX($E$185:$M$185,0,V$199+1)-INDEX($E$185:$M$185,0,V$199))+U201)))</f>
        <v>16.900427353501783</v>
      </c>
      <c r="W201" s="186" cm="1">
        <f t="array" ref="W201">IF(W$199=-1,X201,IF(W$199=99,V201,IF(W$199=0,INDEX($E187:$M187,0,W$197),(INDEX($E187:$M187,0,W$199+1)-INDEX($E187:$M187,0,W$199))/(INDEX($E$185:$M$185,0,W$199+1)-INDEX($E$185:$M$185,0,W$199))+V201)))</f>
        <v>17.498768110126651</v>
      </c>
      <c r="X201" s="186" cm="1">
        <f t="array" ref="X201">IF(X$199=-1,Y201,IF(X$199=99,W201,IF(X$199=0,INDEX($E187:$M187,0,X$197),(INDEX($E187:$M187,0,X$199+1)-INDEX($E187:$M187,0,X$199))/(INDEX($E$185:$M$185,0,X$199+1)-INDEX($E$185:$M$185,0,X$199))+W201)))</f>
        <v>18.097108866751519</v>
      </c>
      <c r="Y201" s="186" cm="1">
        <f t="array" ref="Y201">IF(Y$199=-1,Z201,IF(Y$199=99,X201,IF(Y$199=0,INDEX($E187:$M187,0,Y$197),(INDEX($E187:$M187,0,Y$199+1)-INDEX($E187:$M187,0,Y$199))/(INDEX($E$185:$M$185,0,Y$199+1)-INDEX($E$185:$M$185,0,Y$199))+X201)))</f>
        <v>18.695449623376387</v>
      </c>
      <c r="Z201" s="186" cm="1">
        <f t="array" ref="Z201">IF(Z$199=-1,AA201,IF(Z$199=99,Y201,IF(Z$199=0,INDEX($E187:$M187,0,Z$197),(INDEX($E187:$M187,0,Z$199+1)-INDEX($E187:$M187,0,Z$199))/(INDEX($E$185:$M$185,0,Z$199+1)-INDEX($E$185:$M$185,0,Z$199))+Y201)))</f>
        <v>19.293790380001255</v>
      </c>
      <c r="AA201" s="186" cm="1">
        <f t="array" ref="AA201">IF(AA$199=-1,AB201,IF(AA$199=99,Z201,IF(AA$199=0,INDEX($E187:$M187,0,AA$197),(INDEX($E187:$M187,0,AA$199+1)-INDEX($E187:$M187,0,AA$199))/(INDEX($E$185:$M$185,0,AA$199+1)-INDEX($E$185:$M$185,0,AA$199))+Z201)))</f>
        <v>19.892131136626123</v>
      </c>
      <c r="AB201" s="186" cm="1">
        <f t="array" ref="AB201">IF(AB$199=-1,AC201,IF(AB$199=99,AA201,IF(AB$199=0,INDEX($E187:$M187,0,AB$197),(INDEX($E187:$M187,0,AB$199+1)-INDEX($E187:$M187,0,AB$199))/(INDEX($E$185:$M$185,0,AB$199+1)-INDEX($E$185:$M$185,0,AB$199))+AA201)))</f>
        <v>20.490471893250991</v>
      </c>
      <c r="AC201" s="186" cm="1">
        <f t="array" ref="AC201">IF(AC$199=-1,AD201,IF(AC$199=99,AB201,IF(AC$199=0,INDEX($E187:$M187,0,AC$197),(INDEX($E187:$M187,0,AC$199+1)-INDEX($E187:$M187,0,AC$199))/(INDEX($E$185:$M$185,0,AC$199+1)-INDEX($E$185:$M$185,0,AC$199))+AB201)))</f>
        <v>21.088812649875859</v>
      </c>
      <c r="AD201" s="186" cm="1">
        <f t="array" ref="AD201">IF(AD$199=-1,AE201,IF(AD$199=99,AC201,IF(AD$199=0,INDEX($E187:$M187,0,AD$197),(INDEX($E187:$M187,0,AD$199+1)-INDEX($E187:$M187,0,AD$199))/(INDEX($E$185:$M$185,0,AD$199+1)-INDEX($E$185:$M$185,0,AD$199))+AC201)))</f>
        <v>21.687153406500727</v>
      </c>
      <c r="AE201" s="186" cm="1">
        <f t="array" ref="AE201">IF(AE$199=-1,AF201,IF(AE$199=99,AD201,IF(AE$199=0,INDEX($E187:$M187,0,AE$197),(INDEX($E187:$M187,0,AE$199+1)-INDEX($E187:$M187,0,AE$199))/(INDEX($E$185:$M$185,0,AE$199+1)-INDEX($E$185:$M$185,0,AE$199))+AD201)))</f>
        <v>22.285494163125588</v>
      </c>
      <c r="AF201" s="186" cm="1">
        <f t="array" ref="AF201">IF(AF$199=-1,AG201,IF(AF$199=99,AE201,IF(AF$199=0,INDEX($E187:$M187,0,AF$197),(INDEX($E187:$M187,0,AF$199+1)-INDEX($E187:$M187,0,AF$199))/(INDEX($E$185:$M$185,0,AF$199+1)-INDEX($E$185:$M$185,0,AF$199))+AE201)))</f>
        <v>23.042818901504141</v>
      </c>
      <c r="AG201" s="186" cm="1">
        <f t="array" ref="AG201">IF(AG$199=-1,AH201,IF(AG$199=99,AF201,IF(AG$199=0,INDEX($E187:$M187,0,AG$197),(INDEX($E187:$M187,0,AG$199+1)-INDEX($E187:$M187,0,AG$199))/(INDEX($E$185:$M$185,0,AG$199+1)-INDEX($E$185:$M$185,0,AG$199))+AF201)))</f>
        <v>23.800143639882698</v>
      </c>
      <c r="AH201" s="186" cm="1">
        <f t="array" ref="AH201">IF(AH$199=-1,AI201,IF(AH$199=99,AG201,IF(AH$199=0,INDEX($E187:$M187,0,AH$197),(INDEX($E187:$M187,0,AH$199+1)-INDEX($E187:$M187,0,AH$199))/(INDEX($E$185:$M$185,0,AH$199+1)-INDEX($E$185:$M$185,0,AH$199))+AG201)))</f>
        <v>24.557468378261255</v>
      </c>
      <c r="AI201" s="186" cm="1">
        <f t="array" ref="AI201">IF(AI$199=-1,AJ201,IF(AI$199=99,AH201,IF(AI$199=0,INDEX($E187:$M187,0,AI$197),(INDEX($E187:$M187,0,AI$199+1)-INDEX($E187:$M187,0,AI$199))/(INDEX($E$185:$M$185,0,AI$199+1)-INDEX($E$185:$M$185,0,AI$199))+AH201)))</f>
        <v>25.314793116639812</v>
      </c>
      <c r="AJ201" s="186" cm="1">
        <f t="array" ref="AJ201">IF(AJ$199=-1,AK201,IF(AJ$199=99,AI201,IF(AJ$199=0,INDEX($E187:$M187,0,AJ$197),(INDEX($E187:$M187,0,AJ$199+1)-INDEX($E187:$M187,0,AJ$199))/(INDEX($E$185:$M$185,0,AJ$199+1)-INDEX($E$185:$M$185,0,AJ$199))+AI201)))</f>
        <v>26.072117855018369</v>
      </c>
      <c r="AK201" s="186" cm="1">
        <f t="array" ref="AK201">IF(AK$199=-1,AL201,IF(AK$199=99,AJ201,IF(AK$199=0,INDEX($E187:$M187,0,AK$197),(INDEX($E187:$M187,0,AK$199+1)-INDEX($E187:$M187,0,AK$199))/(INDEX($E$185:$M$185,0,AK$199+1)-INDEX($E$185:$M$185,0,AK$199))+AJ201)))</f>
        <v>26.829442593396926</v>
      </c>
      <c r="AL201" s="186" cm="1">
        <f t="array" ref="AL201">IF(AL$199=-1,AM201,IF(AL$199=99,AK201,IF(AL$199=0,INDEX($E187:$M187,0,AL$197),(INDEX($E187:$M187,0,AL$199+1)-INDEX($E187:$M187,0,AL$199))/(INDEX($E$185:$M$185,0,AL$199+1)-INDEX($E$185:$M$185,0,AL$199))+AK201)))</f>
        <v>27.586767331775484</v>
      </c>
      <c r="AM201" s="186" cm="1">
        <f t="array" ref="AM201">IF(AM$199=-1,AN201,IF(AM$199=99,AL201,IF(AM$199=0,INDEX($E187:$M187,0,AM$197),(INDEX($E187:$M187,0,AM$199+1)-INDEX($E187:$M187,0,AM$199))/(INDEX($E$185:$M$185,0,AM$199+1)-INDEX($E$185:$M$185,0,AM$199))+AL201)))</f>
        <v>28.344092070154041</v>
      </c>
      <c r="AN201" s="186" cm="1">
        <f t="array" ref="AN201">IF(AN$199=-1,AO201,IF(AN$199=99,AM201,IF(AN$199=0,INDEX($E187:$M187,0,AN$197),(INDEX($E187:$M187,0,AN$199+1)-INDEX($E187:$M187,0,AN$199))/(INDEX($E$185:$M$185,0,AN$199+1)-INDEX($E$185:$M$185,0,AN$199))+AM201)))</f>
        <v>29.101416808532598</v>
      </c>
      <c r="AO201" s="186" cm="1">
        <f t="array" ref="AO201">IF(AO$199=-1,AP201,IF(AO$199=99,AN201,IF(AO$199=0,INDEX($E187:$M187,0,AO$197),(INDEX($E187:$M187,0,AO$199+1)-INDEX($E187:$M187,0,AO$199))/(INDEX($E$185:$M$185,0,AO$199+1)-INDEX($E$185:$M$185,0,AO$199))+AN201)))</f>
        <v>29.858741546911141</v>
      </c>
      <c r="AP201" s="186" cm="1">
        <f t="array" ref="AP201">IF(AP$199=-1,AQ201,IF(AP$199=99,AO201,IF(AP$199=0,INDEX($E187:$M187,0,AP$197),(INDEX($E187:$M187,0,AP$199+1)-INDEX($E187:$M187,0,AP$199))/(INDEX($E$185:$M$185,0,AP$199+1)-INDEX($E$185:$M$185,0,AP$199))+AO201)))</f>
        <v>30.599518753344778</v>
      </c>
      <c r="AQ201" s="186" cm="1">
        <f t="array" ref="AQ201">IF(AQ$199=-1,AR201,IF(AQ$199=99,AP201,IF(AQ$199=0,INDEX($E187:$M187,0,AQ$197),(INDEX($E187:$M187,0,AQ$199+1)-INDEX($E187:$M187,0,AQ$199))/(INDEX($E$185:$M$185,0,AQ$199+1)-INDEX($E$185:$M$185,0,AQ$199))+AP201)))</f>
        <v>37.266513611247525</v>
      </c>
      <c r="AR201" s="186" cm="1">
        <f t="array" ref="AR201">IF(AR$199=-1,AS201,IF(AR$199=99,AQ201,IF(AR$199=0,INDEX($E187:$M187,0,AR$197),(INDEX($E187:$M187,0,AR$199+1)-INDEX($E187:$M187,0,AR$199))/(INDEX($E$185:$M$185,0,AR$199+1)-INDEX($E$185:$M$185,0,AR$199))+AQ201)))</f>
        <v>37.266513611247525</v>
      </c>
      <c r="AS201" s="186" cm="1">
        <f t="array" ref="AS201">IF(AS$199=-1,#REF!,IF(AS$199=99,AR201,IF(AS$199=0,INDEX($E187:$M187,0,AS$197),(INDEX($E187:$M187,0,AS$199+1)-INDEX($E187:$M187,0,AS$199))/(INDEX($E$185:$M$185,0,AS$199+1)-INDEX($E$185:$M$185,0,AS$199))+AR201)))</f>
        <v>37.266513611247525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2.9491193491412218</v>
      </c>
      <c r="V202" s="186" cm="1">
        <f t="array" ref="V202">IF(V$199=-1,W202,IF(V$199=99,U202,IF(V$199=0,INDEX($E188:$M188,0,V$197),(INDEX($E188:$M188,0,V$199+1)-INDEX($E188:$M188,0,V$199))/(INDEX($E$185:$M$185,0,V$199+1)-INDEX($E$185:$M$185,0,V$199))+U202)))</f>
        <v>2.9824283565003142</v>
      </c>
      <c r="W202" s="186" cm="1">
        <f t="array" ref="W202">IF(W$199=-1,X202,IF(W$199=99,V202,IF(W$199=0,INDEX($E188:$M188,0,W$197),(INDEX($E188:$M188,0,W$199+1)-INDEX($E188:$M188,0,W$199))/(INDEX($E$185:$M$185,0,W$199+1)-INDEX($E$185:$M$185,0,W$199))+V202)))</f>
        <v>3.0880179017870555</v>
      </c>
      <c r="X202" s="186" cm="1">
        <f t="array" ref="X202">IF(X$199=-1,Y202,IF(X$199=99,W202,IF(X$199=0,INDEX($E188:$M188,0,X$197),(INDEX($E188:$M188,0,X$199+1)-INDEX($E188:$M188,0,X$199))/(INDEX($E$185:$M$185,0,X$199+1)-INDEX($E$185:$M$185,0,X$199))+W202)))</f>
        <v>3.1936074470737967</v>
      </c>
      <c r="Y202" s="186" cm="1">
        <f t="array" ref="Y202">IF(Y$199=-1,Z202,IF(Y$199=99,X202,IF(Y$199=0,INDEX($E188:$M188,0,Y$197),(INDEX($E188:$M188,0,Y$199+1)-INDEX($E188:$M188,0,Y$199))/(INDEX($E$185:$M$185,0,Y$199+1)-INDEX($E$185:$M$185,0,Y$199))+X202)))</f>
        <v>3.299196992360538</v>
      </c>
      <c r="Z202" s="186" cm="1">
        <f t="array" ref="Z202">IF(Z$199=-1,AA202,IF(Z$199=99,Y202,IF(Z$199=0,INDEX($E188:$M188,0,Z$197),(INDEX($E188:$M188,0,Z$199+1)-INDEX($E188:$M188,0,Z$199))/(INDEX($E$185:$M$185,0,Z$199+1)-INDEX($E$185:$M$185,0,Z$199))+Y202)))</f>
        <v>3.4047865376472792</v>
      </c>
      <c r="AA202" s="186" cm="1">
        <f t="array" ref="AA202">IF(AA$199=-1,AB202,IF(AA$199=99,Z202,IF(AA$199=0,INDEX($E188:$M188,0,AA$197),(INDEX($E188:$M188,0,AA$199+1)-INDEX($E188:$M188,0,AA$199))/(INDEX($E$185:$M$185,0,AA$199+1)-INDEX($E$185:$M$185,0,AA$199))+Z202)))</f>
        <v>3.5103760829340205</v>
      </c>
      <c r="AB202" s="186" cm="1">
        <f t="array" ref="AB202">IF(AB$199=-1,AC202,IF(AB$199=99,AA202,IF(AB$199=0,INDEX($E188:$M188,0,AB$197),(INDEX($E188:$M188,0,AB$199+1)-INDEX($E188:$M188,0,AB$199))/(INDEX($E$185:$M$185,0,AB$199+1)-INDEX($E$185:$M$185,0,AB$199))+AA202)))</f>
        <v>3.6159656282207617</v>
      </c>
      <c r="AC202" s="186" cm="1">
        <f t="array" ref="AC202">IF(AC$199=-1,AD202,IF(AC$199=99,AB202,IF(AC$199=0,INDEX($E188:$M188,0,AC$197),(INDEX($E188:$M188,0,AC$199+1)-INDEX($E188:$M188,0,AC$199))/(INDEX($E$185:$M$185,0,AC$199+1)-INDEX($E$185:$M$185,0,AC$199))+AB202)))</f>
        <v>3.721555173507503</v>
      </c>
      <c r="AD202" s="186" cm="1">
        <f t="array" ref="AD202">IF(AD$199=-1,AE202,IF(AD$199=99,AC202,IF(AD$199=0,INDEX($E188:$M188,0,AD$197),(INDEX($E188:$M188,0,AD$199+1)-INDEX($E188:$M188,0,AD$199))/(INDEX($E$185:$M$185,0,AD$199+1)-INDEX($E$185:$M$185,0,AD$199))+AC202)))</f>
        <v>3.8271447187942442</v>
      </c>
      <c r="AE202" s="186" cm="1">
        <f t="array" ref="AE202">IF(AE$199=-1,AF202,IF(AE$199=99,AD202,IF(AE$199=0,INDEX($E188:$M188,0,AE$197),(INDEX($E188:$M188,0,AE$199+1)-INDEX($E188:$M188,0,AE$199))/(INDEX($E$185:$M$185,0,AE$199+1)-INDEX($E$185:$M$185,0,AE$199))+AD202)))</f>
        <v>3.9327342640809855</v>
      </c>
      <c r="AF202" s="186" cm="1">
        <f t="array" ref="AF202">IF(AF$199=-1,AG202,IF(AF$199=99,AE202,IF(AF$199=0,INDEX($E188:$M188,0,AF$197),(INDEX($E188:$M188,0,AF$199+1)-INDEX($E188:$M188,0,AF$199))/(INDEX($E$185:$M$185,0,AF$199+1)-INDEX($E$185:$M$185,0,AF$199))+AE202)))</f>
        <v>4.0663798061477898</v>
      </c>
      <c r="AG202" s="186" cm="1">
        <f t="array" ref="AG202">IF(AG$199=-1,AH202,IF(AG$199=99,AF202,IF(AG$199=0,INDEX($E188:$M188,0,AG$197),(INDEX($E188:$M188,0,AG$199+1)-INDEX($E188:$M188,0,AG$199))/(INDEX($E$185:$M$185,0,AG$199+1)-INDEX($E$185:$M$185,0,AG$199))+AF202)))</f>
        <v>4.2000253482145933</v>
      </c>
      <c r="AH202" s="186" cm="1">
        <f t="array" ref="AH202">IF(AH$199=-1,AI202,IF(AH$199=99,AG202,IF(AH$199=0,INDEX($E188:$M188,0,AH$197),(INDEX($E188:$M188,0,AH$199+1)-INDEX($E188:$M188,0,AH$199))/(INDEX($E$185:$M$185,0,AH$199+1)-INDEX($E$185:$M$185,0,AH$199))+AG202)))</f>
        <v>4.3336708902813967</v>
      </c>
      <c r="AI202" s="186" cm="1">
        <f t="array" ref="AI202">IF(AI$199=-1,AJ202,IF(AI$199=99,AH202,IF(AI$199=0,INDEX($E188:$M188,0,AI$197),(INDEX($E188:$M188,0,AI$199+1)-INDEX($E188:$M188,0,AI$199))/(INDEX($E$185:$M$185,0,AI$199+1)-INDEX($E$185:$M$185,0,AI$199))+AH202)))</f>
        <v>4.4673164323482002</v>
      </c>
      <c r="AJ202" s="186" cm="1">
        <f t="array" ref="AJ202">IF(AJ$199=-1,AK202,IF(AJ$199=99,AI202,IF(AJ$199=0,INDEX($E188:$M188,0,AJ$197),(INDEX($E188:$M188,0,AJ$199+1)-INDEX($E188:$M188,0,AJ$199))/(INDEX($E$185:$M$185,0,AJ$199+1)-INDEX($E$185:$M$185,0,AJ$199))+AI202)))</f>
        <v>4.6009619744150037</v>
      </c>
      <c r="AK202" s="186" cm="1">
        <f t="array" ref="AK202">IF(AK$199=-1,AL202,IF(AK$199=99,AJ202,IF(AK$199=0,INDEX($E188:$M188,0,AK$197),(INDEX($E188:$M188,0,AK$199+1)-INDEX($E188:$M188,0,AK$199))/(INDEX($E$185:$M$185,0,AK$199+1)-INDEX($E$185:$M$185,0,AK$199))+AJ202)))</f>
        <v>4.7346075164818071</v>
      </c>
      <c r="AL202" s="186" cm="1">
        <f t="array" ref="AL202">IF(AL$199=-1,AM202,IF(AL$199=99,AK202,IF(AL$199=0,INDEX($E188:$M188,0,AL$197),(INDEX($E188:$M188,0,AL$199+1)-INDEX($E188:$M188,0,AL$199))/(INDEX($E$185:$M$185,0,AL$199+1)-INDEX($E$185:$M$185,0,AL$199))+AK202)))</f>
        <v>4.8682530585486106</v>
      </c>
      <c r="AM202" s="186" cm="1">
        <f t="array" ref="AM202">IF(AM$199=-1,AN202,IF(AM$199=99,AL202,IF(AM$199=0,INDEX($E188:$M188,0,AM$197),(INDEX($E188:$M188,0,AM$199+1)-INDEX($E188:$M188,0,AM$199))/(INDEX($E$185:$M$185,0,AM$199+1)-INDEX($E$185:$M$185,0,AM$199))+AL202)))</f>
        <v>5.001898600615414</v>
      </c>
      <c r="AN202" s="186" cm="1">
        <f t="array" ref="AN202">IF(AN$199=-1,AO202,IF(AN$199=99,AM202,IF(AN$199=0,INDEX($E188:$M188,0,AN$197),(INDEX($E188:$M188,0,AN$199+1)-INDEX($E188:$M188,0,AN$199))/(INDEX($E$185:$M$185,0,AN$199+1)-INDEX($E$185:$M$185,0,AN$199))+AM202)))</f>
        <v>5.1355441426822175</v>
      </c>
      <c r="AO202" s="186" cm="1">
        <f t="array" ref="AO202">IF(AO$199=-1,AP202,IF(AO$199=99,AN202,IF(AO$199=0,INDEX($E188:$M188,0,AO$197),(INDEX($E188:$M188,0,AO$199+1)-INDEX($E188:$M188,0,AO$199))/(INDEX($E$185:$M$185,0,AO$199+1)-INDEX($E$185:$M$185,0,AO$199))+AN202)))</f>
        <v>5.2691896847490245</v>
      </c>
      <c r="AP202" s="186" cm="1">
        <f t="array" ref="AP202">IF(AP$199=-1,AQ202,IF(AP$199=99,AO202,IF(AP$199=0,INDEX($E188:$M188,0,AP$197),(INDEX($E188:$M188,0,AP$199+1)-INDEX($E188:$M188,0,AP$199))/(INDEX($E$185:$M$185,0,AP$199+1)-INDEX($E$185:$M$185,0,AP$199))+AO202)))</f>
        <v>5.3999150741196669</v>
      </c>
      <c r="AQ202" s="186" cm="1">
        <f t="array" ref="AQ202">IF(AQ$199=-1,AR202,IF(AQ$199=99,AP202,IF(AQ$199=0,INDEX($E188:$M188,0,AQ$197),(INDEX($E188:$M188,0,AQ$199+1)-INDEX($E188:$M188,0,AQ$199))/(INDEX($E$185:$M$185,0,AQ$199+1)-INDEX($E$185:$M$185,0,AQ$199))+AP202)))</f>
        <v>6.5764435784554447</v>
      </c>
      <c r="AR202" s="186" cm="1">
        <f t="array" ref="AR202">IF(AR$199=-1,AS202,IF(AR$199=99,AQ202,IF(AR$199=0,INDEX($E188:$M188,0,AR$197),(INDEX($E188:$M188,0,AR$199+1)-INDEX($E188:$M188,0,AR$199))/(INDEX($E$185:$M$185,0,AR$199+1)-INDEX($E$185:$M$185,0,AR$199))+AQ202)))</f>
        <v>6.5764435784554447</v>
      </c>
      <c r="AS202" s="186" cm="1">
        <f t="array" ref="AS202">IF(AS$199=-1,#REF!,IF(AS$199=99,AR202,IF(AS$199=0,INDEX($E188:$M188,0,AS$197),(INDEX($E188:$M188,0,AS$199+1)-INDEX($E188:$M188,0,AS$199))/(INDEX($E$185:$M$185,0,AS$199+1)-INDEX($E$185:$M$185,0,AS$199))+AR202)))</f>
        <v>6.5764435784554447</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0.77076881000794473</v>
      </c>
      <c r="V203" s="186" cm="1">
        <f t="array" ref="V203">IF(V$199=-1,W203,IF(V$199=99,U203,IF(V$199=0,INDEX($E189:$M189,0,V$197),(INDEX($E189:$M189,0,V$199+1)-INDEX($E189:$M189,0,V$199))/(INDEX($E$185:$M$185,0,V$199+1)-INDEX($E$185:$M$185,0,V$199))+U203)))</f>
        <v>0.78104412806272816</v>
      </c>
      <c r="W203" s="186" cm="1">
        <f t="array" ref="W203">IF(W$199=-1,X203,IF(W$199=99,V203,IF(W$199=0,INDEX($E189:$M189,0,W$197),(INDEX($E189:$M189,0,W$199+1)-INDEX($E189:$M189,0,W$199))/(INDEX($E$185:$M$185,0,W$199+1)-INDEX($E$185:$M$185,0,W$199))+V203)))</f>
        <v>0.78214426643468893</v>
      </c>
      <c r="X203" s="186" cm="1">
        <f t="array" ref="X203">IF(X$199=-1,Y203,IF(X$199=99,W203,IF(X$199=0,INDEX($E189:$M189,0,X$197),(INDEX($E189:$M189,0,X$199+1)-INDEX($E189:$M189,0,X$199))/(INDEX($E$185:$M$185,0,X$199+1)-INDEX($E$185:$M$185,0,X$199))+W203)))</f>
        <v>0.7832444048066497</v>
      </c>
      <c r="Y203" s="186" cm="1">
        <f t="array" ref="Y203">IF(Y$199=-1,Z203,IF(Y$199=99,X203,IF(Y$199=0,INDEX($E189:$M189,0,Y$197),(INDEX($E189:$M189,0,Y$199+1)-INDEX($E189:$M189,0,Y$199))/(INDEX($E$185:$M$185,0,Y$199+1)-INDEX($E$185:$M$185,0,Y$199))+X203)))</f>
        <v>0.78434454317861046</v>
      </c>
      <c r="Z203" s="186" cm="1">
        <f t="array" ref="Z203">IF(Z$199=-1,AA203,IF(Z$199=99,Y203,IF(Z$199=0,INDEX($E189:$M189,0,Z$197),(INDEX($E189:$M189,0,Z$199+1)-INDEX($E189:$M189,0,Z$199))/(INDEX($E$185:$M$185,0,Z$199+1)-INDEX($E$185:$M$185,0,Z$199))+Y203)))</f>
        <v>0.78544468155057123</v>
      </c>
      <c r="AA203" s="186" cm="1">
        <f t="array" ref="AA203">IF(AA$199=-1,AB203,IF(AA$199=99,Z203,IF(AA$199=0,INDEX($E189:$M189,0,AA$197),(INDEX($E189:$M189,0,AA$199+1)-INDEX($E189:$M189,0,AA$199))/(INDEX($E$185:$M$185,0,AA$199+1)-INDEX($E$185:$M$185,0,AA$199))+Z203)))</f>
        <v>0.786544819922532</v>
      </c>
      <c r="AB203" s="186" cm="1">
        <f t="array" ref="AB203">IF(AB$199=-1,AC203,IF(AB$199=99,AA203,IF(AB$199=0,INDEX($E189:$M189,0,AB$197),(INDEX($E189:$M189,0,AB$199+1)-INDEX($E189:$M189,0,AB$199))/(INDEX($E$185:$M$185,0,AB$199+1)-INDEX($E$185:$M$185,0,AB$199))+AA203)))</f>
        <v>0.78764495829449277</v>
      </c>
      <c r="AC203" s="186" cm="1">
        <f t="array" ref="AC203">IF(AC$199=-1,AD203,IF(AC$199=99,AB203,IF(AC$199=0,INDEX($E189:$M189,0,AC$197),(INDEX($E189:$M189,0,AC$199+1)-INDEX($E189:$M189,0,AC$199))/(INDEX($E$185:$M$185,0,AC$199+1)-INDEX($E$185:$M$185,0,AC$199))+AB203)))</f>
        <v>0.78874509666645354</v>
      </c>
      <c r="AD203" s="186" cm="1">
        <f t="array" ref="AD203">IF(AD$199=-1,AE203,IF(AD$199=99,AC203,IF(AD$199=0,INDEX($E189:$M189,0,AD$197),(INDEX($E189:$M189,0,AD$199+1)-INDEX($E189:$M189,0,AD$199))/(INDEX($E$185:$M$185,0,AD$199+1)-INDEX($E$185:$M$185,0,AD$199))+AC203)))</f>
        <v>0.78984523503841431</v>
      </c>
      <c r="AE203" s="186" cm="1">
        <f t="array" ref="AE203">IF(AE$199=-1,AF203,IF(AE$199=99,AD203,IF(AE$199=0,INDEX($E189:$M189,0,AE$197),(INDEX($E189:$M189,0,AE$199+1)-INDEX($E189:$M189,0,AE$199))/(INDEX($E$185:$M$185,0,AE$199+1)-INDEX($E$185:$M$185,0,AE$199))+AD203)))</f>
        <v>0.79094537341037485</v>
      </c>
      <c r="AF203" s="186" cm="1">
        <f t="array" ref="AF203">IF(AF$199=-1,AG203,IF(AF$199=99,AE203,IF(AF$199=0,INDEX($E189:$M189,0,AF$197),(INDEX($E189:$M189,0,AF$199+1)-INDEX($E189:$M189,0,AF$199))/(INDEX($E$185:$M$185,0,AF$199+1)-INDEX($E$185:$M$185,0,AF$199))+AE203)))</f>
        <v>0.78635469328787788</v>
      </c>
      <c r="AG203" s="186" cm="1">
        <f t="array" ref="AG203">IF(AG$199=-1,AH203,IF(AG$199=99,AF203,IF(AG$199=0,INDEX($E189:$M189,0,AG$197),(INDEX($E189:$M189,0,AG$199+1)-INDEX($E189:$M189,0,AG$199))/(INDEX($E$185:$M$185,0,AG$199+1)-INDEX($E$185:$M$185,0,AG$199))+AF203)))</f>
        <v>0.78176401316538091</v>
      </c>
      <c r="AH203" s="186" cm="1">
        <f t="array" ref="AH203">IF(AH$199=-1,AI203,IF(AH$199=99,AG203,IF(AH$199=0,INDEX($E189:$M189,0,AH$197),(INDEX($E189:$M189,0,AH$199+1)-INDEX($E189:$M189,0,AH$199))/(INDEX($E$185:$M$185,0,AH$199+1)-INDEX($E$185:$M$185,0,AH$199))+AG203)))</f>
        <v>0.77717333304288394</v>
      </c>
      <c r="AI203" s="186" cm="1">
        <f t="array" ref="AI203">IF(AI$199=-1,AJ203,IF(AI$199=99,AH203,IF(AI$199=0,INDEX($E189:$M189,0,AI$197),(INDEX($E189:$M189,0,AI$199+1)-INDEX($E189:$M189,0,AI$199))/(INDEX($E$185:$M$185,0,AI$199+1)-INDEX($E$185:$M$185,0,AI$199))+AH203)))</f>
        <v>0.77258265292038697</v>
      </c>
      <c r="AJ203" s="186" cm="1">
        <f t="array" ref="AJ203">IF(AJ$199=-1,AK203,IF(AJ$199=99,AI203,IF(AJ$199=0,INDEX($E189:$M189,0,AJ$197),(INDEX($E189:$M189,0,AJ$199+1)-INDEX($E189:$M189,0,AJ$199))/(INDEX($E$185:$M$185,0,AJ$199+1)-INDEX($E$185:$M$185,0,AJ$199))+AI203)))</f>
        <v>0.76799197279789</v>
      </c>
      <c r="AK203" s="186" cm="1">
        <f t="array" ref="AK203">IF(AK$199=-1,AL203,IF(AK$199=99,AJ203,IF(AK$199=0,INDEX($E189:$M189,0,AK$197),(INDEX($E189:$M189,0,AK$199+1)-INDEX($E189:$M189,0,AK$199))/(INDEX($E$185:$M$185,0,AK$199+1)-INDEX($E$185:$M$185,0,AK$199))+AJ203)))</f>
        <v>0.76340129267539303</v>
      </c>
      <c r="AL203" s="186" cm="1">
        <f t="array" ref="AL203">IF(AL$199=-1,AM203,IF(AL$199=99,AK203,IF(AL$199=0,INDEX($E189:$M189,0,AL$197),(INDEX($E189:$M189,0,AL$199+1)-INDEX($E189:$M189,0,AL$199))/(INDEX($E$185:$M$185,0,AL$199+1)-INDEX($E$185:$M$185,0,AL$199))+AK203)))</f>
        <v>0.75881061255289606</v>
      </c>
      <c r="AM203" s="186" cm="1">
        <f t="array" ref="AM203">IF(AM$199=-1,AN203,IF(AM$199=99,AL203,IF(AM$199=0,INDEX($E189:$M189,0,AM$197),(INDEX($E189:$M189,0,AM$199+1)-INDEX($E189:$M189,0,AM$199))/(INDEX($E$185:$M$185,0,AM$199+1)-INDEX($E$185:$M$185,0,AM$199))+AL203)))</f>
        <v>0.75421993243039909</v>
      </c>
      <c r="AN203" s="186" cm="1">
        <f t="array" ref="AN203">IF(AN$199=-1,AO203,IF(AN$199=99,AM203,IF(AN$199=0,INDEX($E189:$M189,0,AN$197),(INDEX($E189:$M189,0,AN$199+1)-INDEX($E189:$M189,0,AN$199))/(INDEX($E$185:$M$185,0,AN$199+1)-INDEX($E$185:$M$185,0,AN$199))+AM203)))</f>
        <v>0.74962925230790212</v>
      </c>
      <c r="AO203" s="186" cm="1">
        <f t="array" ref="AO203">IF(AO$199=-1,AP203,IF(AO$199=99,AN203,IF(AO$199=0,INDEX($E189:$M189,0,AO$197),(INDEX($E189:$M189,0,AO$199+1)-INDEX($E189:$M189,0,AO$199))/(INDEX($E$185:$M$185,0,AO$199+1)-INDEX($E$185:$M$185,0,AO$199))+AN203)))</f>
        <v>0.74503857218540515</v>
      </c>
      <c r="AP203" s="186" cm="1">
        <f t="array" ref="AP203">IF(AP$199=-1,AQ203,IF(AP$199=99,AO203,IF(AP$199=0,INDEX($E189:$M189,0,AP$197),(INDEX($E189:$M189,0,AP$199+1)-INDEX($E189:$M189,0,AP$199))/(INDEX($E$185:$M$185,0,AP$199+1)-INDEX($E$185:$M$185,0,AP$199))+AO203)))</f>
        <v>0.73891379841607563</v>
      </c>
      <c r="AQ203" s="186" cm="1">
        <f t="array" ref="AQ203">IF(AQ$199=-1,AR203,IF(AQ$199=99,AP203,IF(AQ$199=0,INDEX($E189:$M189,0,AQ$197),(INDEX($E189:$M189,0,AQ$199+1)-INDEX($E189:$M189,0,AQ$199))/(INDEX($E$185:$M$185,0,AQ$199+1)-INDEX($E$185:$M$185,0,AQ$199))+AP203)))</f>
        <v>0.6837908344921102</v>
      </c>
      <c r="AR203" s="186" cm="1">
        <f t="array" ref="AR203">IF(AR$199=-1,AS203,IF(AR$199=99,AQ203,IF(AR$199=0,INDEX($E189:$M189,0,AR$197),(INDEX($E189:$M189,0,AR$199+1)-INDEX($E189:$M189,0,AR$199))/(INDEX($E$185:$M$185,0,AR$199+1)-INDEX($E$185:$M$185,0,AR$199))+AQ203)))</f>
        <v>0.6837908344921102</v>
      </c>
      <c r="AS203" s="186" cm="1">
        <f t="array" ref="AS203">IF(AS$199=-1,#REF!,IF(AS$199=99,AR203,IF(AS$199=0,INDEX($E189:$M189,0,AS$197),(INDEX($E189:$M189,0,AS$199+1)-INDEX($E189:$M189,0,AS$199))/(INDEX($E$185:$M$185,0,AS$199+1)-INDEX($E$185:$M$185,0,AS$199))+AR203)))</f>
        <v>0.6837908344921102</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7.2817564941628961</v>
      </c>
      <c r="V204" s="186" cm="1">
        <f t="array" ref="V204">IF(V$199=-1,W204,IF(V$199=99,U204,IF(V$199=0,INDEX($E190:$M190,0,V$197),(INDEX($E190:$M190,0,V$199+1)-INDEX($E190:$M190,0,V$199))/(INDEX($E$185:$M$185,0,V$199+1)-INDEX($E$185:$M$185,0,V$199))+U204)))</f>
        <v>7.3788314704767881</v>
      </c>
      <c r="W204" s="186" cm="1">
        <f t="array" ref="W204">IF(W$199=-1,X204,IF(W$199=99,V204,IF(W$199=0,INDEX($E190:$M190,0,W$197),(INDEX($E190:$M190,0,W$199+1)-INDEX($E190:$M190,0,W$199))/(INDEX($E$185:$M$185,0,W$199+1)-INDEX($E$185:$M$185,0,W$199))+V204)))</f>
        <v>7.3892249109358286</v>
      </c>
      <c r="X204" s="186" cm="1">
        <f t="array" ref="X204">IF(X$199=-1,Y204,IF(X$199=99,W204,IF(X$199=0,INDEX($E190:$M190,0,X$197),(INDEX($E190:$M190,0,X$199+1)-INDEX($E190:$M190,0,X$199))/(INDEX($E$185:$M$185,0,X$199+1)-INDEX($E$185:$M$185,0,X$199))+W204)))</f>
        <v>7.399618351394869</v>
      </c>
      <c r="Y204" s="186" cm="1">
        <f t="array" ref="Y204">IF(Y$199=-1,Z204,IF(Y$199=99,X204,IF(Y$199=0,INDEX($E190:$M190,0,Y$197),(INDEX($E190:$M190,0,Y$199+1)-INDEX($E190:$M190,0,Y$199))/(INDEX($E$185:$M$185,0,Y$199+1)-INDEX($E$185:$M$185,0,Y$199))+X204)))</f>
        <v>7.4100117918539095</v>
      </c>
      <c r="Z204" s="186" cm="1">
        <f t="array" ref="Z204">IF(Z$199=-1,AA204,IF(Z$199=99,Y204,IF(Z$199=0,INDEX($E190:$M190,0,Z$197),(INDEX($E190:$M190,0,Z$199+1)-INDEX($E190:$M190,0,Z$199))/(INDEX($E$185:$M$185,0,Z$199+1)-INDEX($E$185:$M$185,0,Z$199))+Y204)))</f>
        <v>7.4204052323129499</v>
      </c>
      <c r="AA204" s="186" cm="1">
        <f t="array" ref="AA204">IF(AA$199=-1,AB204,IF(AA$199=99,Z204,IF(AA$199=0,INDEX($E190:$M190,0,AA$197),(INDEX($E190:$M190,0,AA$199+1)-INDEX($E190:$M190,0,AA$199))/(INDEX($E$185:$M$185,0,AA$199+1)-INDEX($E$185:$M$185,0,AA$199))+Z204)))</f>
        <v>7.4307986727719904</v>
      </c>
      <c r="AB204" s="186" cm="1">
        <f t="array" ref="AB204">IF(AB$199=-1,AC204,IF(AB$199=99,AA204,IF(AB$199=0,INDEX($E190:$M190,0,AB$197),(INDEX($E190:$M190,0,AB$199+1)-INDEX($E190:$M190,0,AB$199))/(INDEX($E$185:$M$185,0,AB$199+1)-INDEX($E$185:$M$185,0,AB$199))+AA204)))</f>
        <v>7.4411921132310308</v>
      </c>
      <c r="AC204" s="186" cm="1">
        <f t="array" ref="AC204">IF(AC$199=-1,AD204,IF(AC$199=99,AB204,IF(AC$199=0,INDEX($E190:$M190,0,AC$197),(INDEX($E190:$M190,0,AC$199+1)-INDEX($E190:$M190,0,AC$199))/(INDEX($E$185:$M$185,0,AC$199+1)-INDEX($E$185:$M$185,0,AC$199))+AB204)))</f>
        <v>7.4515855536900713</v>
      </c>
      <c r="AD204" s="186" cm="1">
        <f t="array" ref="AD204">IF(AD$199=-1,AE204,IF(AD$199=99,AC204,IF(AD$199=0,INDEX($E190:$M190,0,AD$197),(INDEX($E190:$M190,0,AD$199+1)-INDEX($E190:$M190,0,AD$199))/(INDEX($E$185:$M$185,0,AD$199+1)-INDEX($E$185:$M$185,0,AD$199))+AC204)))</f>
        <v>7.4619789941491117</v>
      </c>
      <c r="AE204" s="186" cm="1">
        <f t="array" ref="AE204">IF(AE$199=-1,AF204,IF(AE$199=99,AD204,IF(AE$199=0,INDEX($E190:$M190,0,AE$197),(INDEX($E190:$M190,0,AE$199+1)-INDEX($E190:$M190,0,AE$199))/(INDEX($E$185:$M$185,0,AE$199+1)-INDEX($E$185:$M$185,0,AE$199))+AD204)))</f>
        <v>7.4723724346081486</v>
      </c>
      <c r="AF204" s="186" cm="1">
        <f t="array" ref="AF204">IF(AF$199=-1,AG204,IF(AF$199=99,AE204,IF(AF$199=0,INDEX($E190:$M190,0,AF$197),(INDEX($E190:$M190,0,AF$199+1)-INDEX($E190:$M190,0,AF$199))/(INDEX($E$185:$M$185,0,AF$199+1)-INDEX($E$185:$M$185,0,AF$199))+AE204)))</f>
        <v>7.4290024715782845</v>
      </c>
      <c r="AG204" s="186" cm="1">
        <f t="array" ref="AG204">IF(AG$199=-1,AH204,IF(AG$199=99,AF204,IF(AG$199=0,INDEX($E190:$M190,0,AG$197),(INDEX($E190:$M190,0,AG$199+1)-INDEX($E190:$M190,0,AG$199))/(INDEX($E$185:$M$185,0,AG$199+1)-INDEX($E$185:$M$185,0,AG$199))+AF204)))</f>
        <v>7.3856325085484205</v>
      </c>
      <c r="AH204" s="186" cm="1">
        <f t="array" ref="AH204">IF(AH$199=-1,AI204,IF(AH$199=99,AG204,IF(AH$199=0,INDEX($E190:$M190,0,AH$197),(INDEX($E190:$M190,0,AH$199+1)-INDEX($E190:$M190,0,AH$199))/(INDEX($E$185:$M$185,0,AH$199+1)-INDEX($E$185:$M$185,0,AH$199))+AG204)))</f>
        <v>7.3422625455185564</v>
      </c>
      <c r="AI204" s="186" cm="1">
        <f t="array" ref="AI204">IF(AI$199=-1,AJ204,IF(AI$199=99,AH204,IF(AI$199=0,INDEX($E190:$M190,0,AI$197),(INDEX($E190:$M190,0,AI$199+1)-INDEX($E190:$M190,0,AI$199))/(INDEX($E$185:$M$185,0,AI$199+1)-INDEX($E$185:$M$185,0,AI$199))+AH204)))</f>
        <v>7.2988925824886923</v>
      </c>
      <c r="AJ204" s="186" cm="1">
        <f t="array" ref="AJ204">IF(AJ$199=-1,AK204,IF(AJ$199=99,AI204,IF(AJ$199=0,INDEX($E190:$M190,0,AJ$197),(INDEX($E190:$M190,0,AJ$199+1)-INDEX($E190:$M190,0,AJ$199))/(INDEX($E$185:$M$185,0,AJ$199+1)-INDEX($E$185:$M$185,0,AJ$199))+AI204)))</f>
        <v>7.2555226194588283</v>
      </c>
      <c r="AK204" s="186" cm="1">
        <f t="array" ref="AK204">IF(AK$199=-1,AL204,IF(AK$199=99,AJ204,IF(AK$199=0,INDEX($E190:$M190,0,AK$197),(INDEX($E190:$M190,0,AK$199+1)-INDEX($E190:$M190,0,AK$199))/(INDEX($E$185:$M$185,0,AK$199+1)-INDEX($E$185:$M$185,0,AK$199))+AJ204)))</f>
        <v>7.2121526564289642</v>
      </c>
      <c r="AL204" s="186" cm="1">
        <f t="array" ref="AL204">IF(AL$199=-1,AM204,IF(AL$199=99,AK204,IF(AL$199=0,INDEX($E190:$M190,0,AL$197),(INDEX($E190:$M190,0,AL$199+1)-INDEX($E190:$M190,0,AL$199))/(INDEX($E$185:$M$185,0,AL$199+1)-INDEX($E$185:$M$185,0,AL$199))+AK204)))</f>
        <v>7.1687826933991001</v>
      </c>
      <c r="AM204" s="186" cm="1">
        <f t="array" ref="AM204">IF(AM$199=-1,AN204,IF(AM$199=99,AL204,IF(AM$199=0,INDEX($E190:$M190,0,AM$197),(INDEX($E190:$M190,0,AM$199+1)-INDEX($E190:$M190,0,AM$199))/(INDEX($E$185:$M$185,0,AM$199+1)-INDEX($E$185:$M$185,0,AM$199))+AL204)))</f>
        <v>7.1254127303692361</v>
      </c>
      <c r="AN204" s="186" cm="1">
        <f t="array" ref="AN204">IF(AN$199=-1,AO204,IF(AN$199=99,AM204,IF(AN$199=0,INDEX($E190:$M190,0,AN$197),(INDEX($E190:$M190,0,AN$199+1)-INDEX($E190:$M190,0,AN$199))/(INDEX($E$185:$M$185,0,AN$199+1)-INDEX($E$185:$M$185,0,AN$199))+AM204)))</f>
        <v>7.082042767339372</v>
      </c>
      <c r="AO204" s="186" cm="1">
        <f t="array" ref="AO204">IF(AO$199=-1,AP204,IF(AO$199=99,AN204,IF(AO$199=0,INDEX($E190:$M190,0,AO$197),(INDEX($E190:$M190,0,AO$199+1)-INDEX($E190:$M190,0,AO$199))/(INDEX($E$185:$M$185,0,AO$199+1)-INDEX($E$185:$M$185,0,AO$199))+AN204)))</f>
        <v>7.0386728043095106</v>
      </c>
      <c r="AP204" s="186" cm="1">
        <f t="array" ref="AP204">IF(AP$199=-1,AQ204,IF(AP$199=99,AO204,IF(AP$199=0,INDEX($E190:$M190,0,AP$197),(INDEX($E190:$M190,0,AP$199+1)-INDEX($E190:$M190,0,AP$199))/(INDEX($E$185:$M$185,0,AP$199+1)-INDEX($E$185:$M$185,0,AP$199))+AO204)))</f>
        <v>6.9808096544375875</v>
      </c>
      <c r="AQ204" s="186" cm="1">
        <f t="array" ref="AQ204">IF(AQ$199=-1,AR204,IF(AQ$199=99,AP204,IF(AQ$199=0,INDEX($E190:$M190,0,AQ$197),(INDEX($E190:$M190,0,AQ$199+1)-INDEX($E190:$M190,0,AQ$199))/(INDEX($E$185:$M$185,0,AQ$199+1)-INDEX($E$185:$M$185,0,AQ$199))+AP204)))</f>
        <v>6.4600413055902788</v>
      </c>
      <c r="AR204" s="186" cm="1">
        <f t="array" ref="AR204">IF(AR$199=-1,AS204,IF(AR$199=99,AQ204,IF(AR$199=0,INDEX($E190:$M190,0,AR$197),(INDEX($E190:$M190,0,AR$199+1)-INDEX($E190:$M190,0,AR$199))/(INDEX($E$185:$M$185,0,AR$199+1)-INDEX($E$185:$M$185,0,AR$199))+AQ204)))</f>
        <v>6.4600413055902788</v>
      </c>
      <c r="AS204" s="186" cm="1">
        <f t="array" ref="AS204">IF(AS$199=-1,#REF!,IF(AS$199=99,AR204,IF(AS$199=0,INDEX($E190:$M190,0,AS$197),(INDEX($E190:$M190,0,AS$199+1)-INDEX($E190:$M190,0,AS$199))/(INDEX($E$185:$M$185,0,AS$199+1)-INDEX($E$185:$M$185,0,AS$199))+AR204)))</f>
        <v>6.4600413055902788</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0.10240379873926755</v>
      </c>
      <c r="V205" s="186" cm="1">
        <f t="array" ref="V205">IF(V$199=-1,W205,IF(V$199=99,U205,IF(V$199=0,INDEX($E191:$M191,0,V$197),(INDEX($E191:$M191,0,V$199+1)-INDEX($E191:$M191,0,V$199))/(INDEX($E$185:$M$185,0,V$199+1)-INDEX($E$185:$M$185,0,V$199))+U205)))</f>
        <v>0.29396216413092557</v>
      </c>
      <c r="W205" s="186" cm="1">
        <f t="array" ref="W205">IF(W$199=-1,X205,IF(W$199=99,V205,IF(W$199=0,INDEX($E191:$M191,0,W$197),(INDEX($E191:$M191,0,W$199+1)-INDEX($E191:$M191,0,W$199))/(INDEX($E$185:$M$185,0,W$199+1)-INDEX($E$185:$M$185,0,W$199))+V205)))</f>
        <v>0.32405628856634272</v>
      </c>
      <c r="X205" s="186" cm="1">
        <f t="array" ref="X205">IF(X$199=-1,Y205,IF(X$199=99,W205,IF(X$199=0,INDEX($E191:$M191,0,X$197),(INDEX($E191:$M191,0,X$199+1)-INDEX($E191:$M191,0,X$199))/(INDEX($E$185:$M$185,0,X$199+1)-INDEX($E$185:$M$185,0,X$199))+W205)))</f>
        <v>0.35415041300175987</v>
      </c>
      <c r="Y205" s="186" cm="1">
        <f t="array" ref="Y205">IF(Y$199=-1,Z205,IF(Y$199=99,X205,IF(Y$199=0,INDEX($E191:$M191,0,Y$197),(INDEX($E191:$M191,0,Y$199+1)-INDEX($E191:$M191,0,Y$199))/(INDEX($E$185:$M$185,0,Y$199+1)-INDEX($E$185:$M$185,0,Y$199))+X205)))</f>
        <v>0.38424453743717701</v>
      </c>
      <c r="Z205" s="186" cm="1">
        <f t="array" ref="Z205">IF(Z$199=-1,AA205,IF(Z$199=99,Y205,IF(Z$199=0,INDEX($E191:$M191,0,Z$197),(INDEX($E191:$M191,0,Z$199+1)-INDEX($E191:$M191,0,Z$199))/(INDEX($E$185:$M$185,0,Z$199+1)-INDEX($E$185:$M$185,0,Z$199))+Y205)))</f>
        <v>0.41433866187259416</v>
      </c>
      <c r="AA205" s="186" cm="1">
        <f t="array" ref="AA205">IF(AA$199=-1,AB205,IF(AA$199=99,Z205,IF(AA$199=0,INDEX($E191:$M191,0,AA$197),(INDEX($E191:$M191,0,AA$199+1)-INDEX($E191:$M191,0,AA$199))/(INDEX($E$185:$M$185,0,AA$199+1)-INDEX($E$185:$M$185,0,AA$199))+Z205)))</f>
        <v>0.44443278630801131</v>
      </c>
      <c r="AB205" s="186" cm="1">
        <f t="array" ref="AB205">IF(AB$199=-1,AC205,IF(AB$199=99,AA205,IF(AB$199=0,INDEX($E191:$M191,0,AB$197),(INDEX($E191:$M191,0,AB$199+1)-INDEX($E191:$M191,0,AB$199))/(INDEX($E$185:$M$185,0,AB$199+1)-INDEX($E$185:$M$185,0,AB$199))+AA205)))</f>
        <v>0.47452691074342845</v>
      </c>
      <c r="AC205" s="186" cm="1">
        <f t="array" ref="AC205">IF(AC$199=-1,AD205,IF(AC$199=99,AB205,IF(AC$199=0,INDEX($E191:$M191,0,AC$197),(INDEX($E191:$M191,0,AC$199+1)-INDEX($E191:$M191,0,AC$199))/(INDEX($E$185:$M$185,0,AC$199+1)-INDEX($E$185:$M$185,0,AC$199))+AB205)))</f>
        <v>0.5046210351788456</v>
      </c>
      <c r="AD205" s="186" cm="1">
        <f t="array" ref="AD205">IF(AD$199=-1,AE205,IF(AD$199=99,AC205,IF(AD$199=0,INDEX($E191:$M191,0,AD$197),(INDEX($E191:$M191,0,AD$199+1)-INDEX($E191:$M191,0,AD$199))/(INDEX($E$185:$M$185,0,AD$199+1)-INDEX($E$185:$M$185,0,AD$199))+AC205)))</f>
        <v>0.53471515961426275</v>
      </c>
      <c r="AE205" s="186" cm="1">
        <f t="array" ref="AE205">IF(AE$199=-1,AF205,IF(AE$199=99,AD205,IF(AE$199=0,INDEX($E191:$M191,0,AE$197),(INDEX($E191:$M191,0,AE$199+1)-INDEX($E191:$M191,0,AE$199))/(INDEX($E$185:$M$185,0,AE$199+1)-INDEX($E$185:$M$185,0,AE$199))+AD205)))</f>
        <v>0.56480928404968</v>
      </c>
      <c r="AF205" s="186" cm="1">
        <f t="array" ref="AF205">IF(AF$199=-1,AG205,IF(AF$199=99,AE205,IF(AF$199=0,INDEX($E191:$M191,0,AF$197),(INDEX($E191:$M191,0,AF$199+1)-INDEX($E191:$M191,0,AF$199))/(INDEX($E$185:$M$185,0,AF$199+1)-INDEX($E$185:$M$185,0,AF$199))+AE205)))</f>
        <v>0.61441395348513894</v>
      </c>
      <c r="AG205" s="186" cm="1">
        <f t="array" ref="AG205">IF(AG$199=-1,AH205,IF(AG$199=99,AF205,IF(AG$199=0,INDEX($E191:$M191,0,AG$197),(INDEX($E191:$M191,0,AG$199+1)-INDEX($E191:$M191,0,AG$199))/(INDEX($E$185:$M$185,0,AG$199+1)-INDEX($E$185:$M$185,0,AG$199))+AF205)))</f>
        <v>0.66401862292059788</v>
      </c>
      <c r="AH205" s="186" cm="1">
        <f t="array" ref="AH205">IF(AH$199=-1,AI205,IF(AH$199=99,AG205,IF(AH$199=0,INDEX($E191:$M191,0,AH$197),(INDEX($E191:$M191,0,AH$199+1)-INDEX($E191:$M191,0,AH$199))/(INDEX($E$185:$M$185,0,AH$199+1)-INDEX($E$185:$M$185,0,AH$199))+AG205)))</f>
        <v>0.71362329235605682</v>
      </c>
      <c r="AI205" s="186" cm="1">
        <f t="array" ref="AI205">IF(AI$199=-1,AJ205,IF(AI$199=99,AH205,IF(AI$199=0,INDEX($E191:$M191,0,AI$197),(INDEX($E191:$M191,0,AI$199+1)-INDEX($E191:$M191,0,AI$199))/(INDEX($E$185:$M$185,0,AI$199+1)-INDEX($E$185:$M$185,0,AI$199))+AH205)))</f>
        <v>0.76322796179151575</v>
      </c>
      <c r="AJ205" s="186" cm="1">
        <f t="array" ref="AJ205">IF(AJ$199=-1,AK205,IF(AJ$199=99,AI205,IF(AJ$199=0,INDEX($E191:$M191,0,AJ$197),(INDEX($E191:$M191,0,AJ$199+1)-INDEX($E191:$M191,0,AJ$199))/(INDEX($E$185:$M$185,0,AJ$199+1)-INDEX($E$185:$M$185,0,AJ$199))+AI205)))</f>
        <v>0.81283263122697469</v>
      </c>
      <c r="AK205" s="186" cm="1">
        <f t="array" ref="AK205">IF(AK$199=-1,AL205,IF(AK$199=99,AJ205,IF(AK$199=0,INDEX($E191:$M191,0,AK$197),(INDEX($E191:$M191,0,AK$199+1)-INDEX($E191:$M191,0,AK$199))/(INDEX($E$185:$M$185,0,AK$199+1)-INDEX($E$185:$M$185,0,AK$199))+AJ205)))</f>
        <v>0.86243730066243363</v>
      </c>
      <c r="AL205" s="186" cm="1">
        <f t="array" ref="AL205">IF(AL$199=-1,AM205,IF(AL$199=99,AK205,IF(AL$199=0,INDEX($E191:$M191,0,AL$197),(INDEX($E191:$M191,0,AL$199+1)-INDEX($E191:$M191,0,AL$199))/(INDEX($E$185:$M$185,0,AL$199+1)-INDEX($E$185:$M$185,0,AL$199))+AK205)))</f>
        <v>0.91204197009789256</v>
      </c>
      <c r="AM205" s="186" cm="1">
        <f t="array" ref="AM205">IF(AM$199=-1,AN205,IF(AM$199=99,AL205,IF(AM$199=0,INDEX($E191:$M191,0,AM$197),(INDEX($E191:$M191,0,AM$199+1)-INDEX($E191:$M191,0,AM$199))/(INDEX($E$185:$M$185,0,AM$199+1)-INDEX($E$185:$M$185,0,AM$199))+AL205)))</f>
        <v>0.9616466395333515</v>
      </c>
      <c r="AN205" s="186" cm="1">
        <f t="array" ref="AN205">IF(AN$199=-1,AO205,IF(AN$199=99,AM205,IF(AN$199=0,INDEX($E191:$M191,0,AN$197),(INDEX($E191:$M191,0,AN$199+1)-INDEX($E191:$M191,0,AN$199))/(INDEX($E$185:$M$185,0,AN$199+1)-INDEX($E$185:$M$185,0,AN$199))+AM205)))</f>
        <v>1.0112513089688104</v>
      </c>
      <c r="AO205" s="186" cm="1">
        <f t="array" ref="AO205">IF(AO$199=-1,AP205,IF(AO$199=99,AN205,IF(AO$199=0,INDEX($E191:$M191,0,AO$197),(INDEX($E191:$M191,0,AO$199+1)-INDEX($E191:$M191,0,AO$199))/(INDEX($E$185:$M$185,0,AO$199+1)-INDEX($E$185:$M$185,0,AO$199))+AN205)))</f>
        <v>1.0608559784042693</v>
      </c>
      <c r="AP205" s="186" cm="1">
        <f t="array" ref="AP205">IF(AP$199=-1,AQ205,IF(AP$199=99,AO205,IF(AP$199=0,INDEX($E191:$M191,0,AP$197),(INDEX($E191:$M191,0,AP$199+1)-INDEX($E191:$M191,0,AP$199))/(INDEX($E$185:$M$185,0,AP$199+1)-INDEX($E$185:$M$185,0,AP$199))+AO205)))</f>
        <v>1.1063575890403445</v>
      </c>
      <c r="AQ205" s="186" cm="1">
        <f t="array" ref="AQ205">IF(AQ$199=-1,AR205,IF(AQ$199=99,AP205,IF(AQ$199=0,INDEX($E191:$M191,0,AQ$197),(INDEX($E191:$M191,0,AQ$199+1)-INDEX($E191:$M191,0,AQ$199))/(INDEX($E$185:$M$185,0,AQ$199+1)-INDEX($E$185:$M$185,0,AQ$199))+AP205)))</f>
        <v>1.5158720847650209</v>
      </c>
      <c r="AR205" s="186" cm="1">
        <f t="array" ref="AR205">IF(AR$199=-1,AS205,IF(AR$199=99,AQ205,IF(AR$199=0,INDEX($E191:$M191,0,AR$197),(INDEX($E191:$M191,0,AR$199+1)-INDEX($E191:$M191,0,AR$199))/(INDEX($E$185:$M$185,0,AR$199+1)-INDEX($E$185:$M$185,0,AR$199))+AQ205)))</f>
        <v>1.5158720847650209</v>
      </c>
      <c r="AS205" s="186" cm="1">
        <f t="array" ref="AS205">IF(AS$199=-1,#REF!,IF(AS$199=99,AR205,IF(AS$199=0,INDEX($E191:$M191,0,AS$197),(INDEX($E191:$M191,0,AS$199+1)-INDEX($E191:$M191,0,AS$199))/(INDEX($E$185:$M$185,0,AS$199+1)-INDEX($E$185:$M$185,0,AS$199))+AR205)))</f>
        <v>1.5158720847650209</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8.9836229544844848</v>
      </c>
      <c r="V206" s="186" cm="1">
        <f t="array" ref="V206">IF(V$199=-1,W206,IF(V$199=99,U206,IF(V$199=0,INDEX($E192:$M192,0,V$197),(INDEX($E192:$M192,0,V$199+1)-INDEX($E192:$M192,0,V$199))/(INDEX($E$185:$M$185,0,V$199+1)-INDEX($E$185:$M$185,0,V$199))+U206)))</f>
        <v>9.1033859520824674</v>
      </c>
      <c r="W206" s="186" cm="1">
        <f t="array" ref="W206">IF(W$199=-1,X206,IF(W$199=99,V206,IF(W$199=0,INDEX($E192:$M192,0,W$197),(INDEX($E192:$M192,0,W$199+1)-INDEX($E192:$M192,0,W$199))/(INDEX($E$185:$M$185,0,W$199+1)-INDEX($E$185:$M$185,0,W$199))+V206)))</f>
        <v>9.1162085108097131</v>
      </c>
      <c r="X206" s="186" cm="1">
        <f t="array" ref="X206">IF(X$199=-1,Y206,IF(X$199=99,W206,IF(X$199=0,INDEX($E192:$M192,0,X$197),(INDEX($E192:$M192,0,X$199+1)-INDEX($E192:$M192,0,X$199))/(INDEX($E$185:$M$185,0,X$199+1)-INDEX($E$185:$M$185,0,X$199))+W206)))</f>
        <v>9.1290310695369588</v>
      </c>
      <c r="Y206" s="186" cm="1">
        <f t="array" ref="Y206">IF(Y$199=-1,Z206,IF(Y$199=99,X206,IF(Y$199=0,INDEX($E192:$M192,0,Y$197),(INDEX($E192:$M192,0,Y$199+1)-INDEX($E192:$M192,0,Y$199))/(INDEX($E$185:$M$185,0,Y$199+1)-INDEX($E$185:$M$185,0,Y$199))+X206)))</f>
        <v>9.1418536282642044</v>
      </c>
      <c r="Z206" s="186" cm="1">
        <f t="array" ref="Z206">IF(Z$199=-1,AA206,IF(Z$199=99,Y206,IF(Z$199=0,INDEX($E192:$M192,0,Z$197),(INDEX($E192:$M192,0,Z$199+1)-INDEX($E192:$M192,0,Z$199))/(INDEX($E$185:$M$185,0,Z$199+1)-INDEX($E$185:$M$185,0,Z$199))+Y206)))</f>
        <v>9.1546761869914501</v>
      </c>
      <c r="AA206" s="186" cm="1">
        <f t="array" ref="AA206">IF(AA$199=-1,AB206,IF(AA$199=99,Z206,IF(AA$199=0,INDEX($E192:$M192,0,AA$197),(INDEX($E192:$M192,0,AA$199+1)-INDEX($E192:$M192,0,AA$199))/(INDEX($E$185:$M$185,0,AA$199+1)-INDEX($E$185:$M$185,0,AA$199))+Z206)))</f>
        <v>9.1674987457186958</v>
      </c>
      <c r="AB206" s="186" cm="1">
        <f t="array" ref="AB206">IF(AB$199=-1,AC206,IF(AB$199=99,AA206,IF(AB$199=0,INDEX($E192:$M192,0,AB$197),(INDEX($E192:$M192,0,AB$199+1)-INDEX($E192:$M192,0,AB$199))/(INDEX($E$185:$M$185,0,AB$199+1)-INDEX($E$185:$M$185,0,AB$199))+AA206)))</f>
        <v>9.1803213044459415</v>
      </c>
      <c r="AC206" s="186" cm="1">
        <f t="array" ref="AC206">IF(AC$199=-1,AD206,IF(AC$199=99,AB206,IF(AC$199=0,INDEX($E192:$M192,0,AC$197),(INDEX($E192:$M192,0,AC$199+1)-INDEX($E192:$M192,0,AC$199))/(INDEX($E$185:$M$185,0,AC$199+1)-INDEX($E$185:$M$185,0,AC$199))+AB206)))</f>
        <v>9.1931438631731872</v>
      </c>
      <c r="AD206" s="186" cm="1">
        <f t="array" ref="AD206">IF(AD$199=-1,AE206,IF(AD$199=99,AC206,IF(AD$199=0,INDEX($E192:$M192,0,AD$197),(INDEX($E192:$M192,0,AD$199+1)-INDEX($E192:$M192,0,AD$199))/(INDEX($E$185:$M$185,0,AD$199+1)-INDEX($E$185:$M$185,0,AD$199))+AC206)))</f>
        <v>9.2059664219004329</v>
      </c>
      <c r="AE206" s="186" cm="1">
        <f t="array" ref="AE206">IF(AE$199=-1,AF206,IF(AE$199=99,AD206,IF(AE$199=0,INDEX($E192:$M192,0,AE$197),(INDEX($E192:$M192,0,AE$199+1)-INDEX($E192:$M192,0,AE$199))/(INDEX($E$185:$M$185,0,AE$199+1)-INDEX($E$185:$M$185,0,AE$199))+AD206)))</f>
        <v>9.2187889806276715</v>
      </c>
      <c r="AF206" s="186" cm="1">
        <f t="array" ref="AF206">IF(AF$199=-1,AG206,IF(AF$199=99,AE206,IF(AF$199=0,INDEX($E192:$M192,0,AF$197),(INDEX($E192:$M192,0,AF$199+1)-INDEX($E192:$M192,0,AF$199))/(INDEX($E$185:$M$185,0,AF$199+1)-INDEX($E$185:$M$185,0,AF$199))+AE206)))</f>
        <v>9.1652827427134334</v>
      </c>
      <c r="AG206" s="186" cm="1">
        <f t="array" ref="AG206">IF(AG$199=-1,AH206,IF(AG$199=99,AF206,IF(AG$199=0,INDEX($E192:$M192,0,AG$197),(INDEX($E192:$M192,0,AG$199+1)-INDEX($E192:$M192,0,AG$199))/(INDEX($E$185:$M$185,0,AG$199+1)-INDEX($E$185:$M$185,0,AG$199))+AF206)))</f>
        <v>9.1117765047991952</v>
      </c>
      <c r="AH206" s="186" cm="1">
        <f t="array" ref="AH206">IF(AH$199=-1,AI206,IF(AH$199=99,AG206,IF(AH$199=0,INDEX($E192:$M192,0,AH$197),(INDEX($E192:$M192,0,AH$199+1)-INDEX($E192:$M192,0,AH$199))/(INDEX($E$185:$M$185,0,AH$199+1)-INDEX($E$185:$M$185,0,AH$199))+AG206)))</f>
        <v>9.0582702668849571</v>
      </c>
      <c r="AI206" s="186" cm="1">
        <f t="array" ref="AI206">IF(AI$199=-1,AJ206,IF(AI$199=99,AH206,IF(AI$199=0,INDEX($E192:$M192,0,AI$197),(INDEX($E192:$M192,0,AI$199+1)-INDEX($E192:$M192,0,AI$199))/(INDEX($E$185:$M$185,0,AI$199+1)-INDEX($E$185:$M$185,0,AI$199))+AH206)))</f>
        <v>9.0047640289707189</v>
      </c>
      <c r="AJ206" s="186" cm="1">
        <f t="array" ref="AJ206">IF(AJ$199=-1,AK206,IF(AJ$199=99,AI206,IF(AJ$199=0,INDEX($E192:$M192,0,AJ$197),(INDEX($E192:$M192,0,AJ$199+1)-INDEX($E192:$M192,0,AJ$199))/(INDEX($E$185:$M$185,0,AJ$199+1)-INDEX($E$185:$M$185,0,AJ$199))+AI206)))</f>
        <v>8.9512577910564808</v>
      </c>
      <c r="AK206" s="186" cm="1">
        <f t="array" ref="AK206">IF(AK$199=-1,AL206,IF(AK$199=99,AJ206,IF(AK$199=0,INDEX($E192:$M192,0,AK$197),(INDEX($E192:$M192,0,AK$199+1)-INDEX($E192:$M192,0,AK$199))/(INDEX($E$185:$M$185,0,AK$199+1)-INDEX($E$185:$M$185,0,AK$199))+AJ206)))</f>
        <v>8.8977515531422426</v>
      </c>
      <c r="AL206" s="186" cm="1">
        <f t="array" ref="AL206">IF(AL$199=-1,AM206,IF(AL$199=99,AK206,IF(AL$199=0,INDEX($E192:$M192,0,AL$197),(INDEX($E192:$M192,0,AL$199+1)-INDEX($E192:$M192,0,AL$199))/(INDEX($E$185:$M$185,0,AL$199+1)-INDEX($E$185:$M$185,0,AL$199))+AK206)))</f>
        <v>8.8442453152280045</v>
      </c>
      <c r="AM206" s="186" cm="1">
        <f t="array" ref="AM206">IF(AM$199=-1,AN206,IF(AM$199=99,AL206,IF(AM$199=0,INDEX($E192:$M192,0,AM$197),(INDEX($E192:$M192,0,AM$199+1)-INDEX($E192:$M192,0,AM$199))/(INDEX($E$185:$M$185,0,AM$199+1)-INDEX($E$185:$M$185,0,AM$199))+AL206)))</f>
        <v>8.7907390773137664</v>
      </c>
      <c r="AN206" s="186" cm="1">
        <f t="array" ref="AN206">IF(AN$199=-1,AO206,IF(AN$199=99,AM206,IF(AN$199=0,INDEX($E192:$M192,0,AN$197),(INDEX($E192:$M192,0,AN$199+1)-INDEX($E192:$M192,0,AN$199))/(INDEX($E$185:$M$185,0,AN$199+1)-INDEX($E$185:$M$185,0,AN$199))+AM206)))</f>
        <v>8.7372328393995282</v>
      </c>
      <c r="AO206" s="186" cm="1">
        <f t="array" ref="AO206">IF(AO$199=-1,AP206,IF(AO$199=99,AN206,IF(AO$199=0,INDEX($E192:$M192,0,AO$197),(INDEX($E192:$M192,0,AO$199+1)-INDEX($E192:$M192,0,AO$199))/(INDEX($E$185:$M$185,0,AO$199+1)-INDEX($E$185:$M$185,0,AO$199))+AN206)))</f>
        <v>8.6837266014852901</v>
      </c>
      <c r="AP206" s="186" cm="1">
        <f t="array" ref="AP206">IF(AP$199=-1,AQ206,IF(AP$199=99,AO206,IF(AP$199=0,INDEX($E192:$M192,0,AP$197),(INDEX($E192:$M192,0,AP$199+1)-INDEX($E192:$M192,0,AP$199))/(INDEX($E$185:$M$185,0,AP$199+1)-INDEX($E$185:$M$185,0,AP$199))+AO206)))</f>
        <v>8.6123398801873616</v>
      </c>
      <c r="AQ206" s="186" cm="1">
        <f t="array" ref="AQ206">IF(AQ$199=-1,AR206,IF(AQ$199=99,AP206,IF(AQ$199=0,INDEX($E192:$M192,0,AQ$197),(INDEX($E192:$M192,0,AQ$199+1)-INDEX($E192:$M192,0,AQ$199))/(INDEX($E$185:$M$185,0,AQ$199+1)-INDEX($E$185:$M$185,0,AQ$199))+AP206)))</f>
        <v>7.9698593885060083</v>
      </c>
      <c r="AR206" s="186" cm="1">
        <f t="array" ref="AR206">IF(AR$199=-1,AS206,IF(AR$199=99,AQ206,IF(AR$199=0,INDEX($E192:$M192,0,AR$197),(INDEX($E192:$M192,0,AR$199+1)-INDEX($E192:$M192,0,AR$199))/(INDEX($E$185:$M$185,0,AR$199+1)-INDEX($E$185:$M$185,0,AR$199))+AQ206)))</f>
        <v>7.9698593885060083</v>
      </c>
      <c r="AS206" s="186" cm="1">
        <f t="array" ref="AS206">IF(AS$199=-1,#REF!,IF(AS$199=99,AR206,IF(AS$199=0,INDEX($E192:$M192,0,AS$197),(INDEX($E192:$M192,0,AS$199+1)-INDEX($E192:$M192,0,AS$199))/(INDEX($E$185:$M$185,0,AS$199+1)-INDEX($E$185:$M$185,0,AS$199))+AR206)))</f>
        <v>7.9698593885060083</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0.64831719704541868</v>
      </c>
      <c r="V207" s="186" cm="1">
        <f t="array" ref="V207">IF(V$199=-1,W207,IF(V$199=99,U207,IF(V$199=0,INDEX($E193:$M193,0,V$197),(INDEX($E193:$M193,0,V$199+1)-INDEX($E193:$M193,0,V$199))/(INDEX($E$185:$M$185,0,V$199+1)-INDEX($E$185:$M$185,0,V$199))+U207)))</f>
        <v>0.65043297958133639</v>
      </c>
      <c r="W207" s="186" cm="1">
        <f t="array" ref="W207">IF(W$199=-1,X207,IF(W$199=99,V207,IF(W$199=0,INDEX($E193:$M193,0,W$197),(INDEX($E193:$M193,0,W$199+1)-INDEX($E193:$M193,0,W$199))/(INDEX($E$185:$M$185,0,W$199+1)-INDEX($E$185:$M$185,0,W$199))+V207)))</f>
        <v>0.67349399456773384</v>
      </c>
      <c r="X207" s="186" cm="1">
        <f t="array" ref="X207">IF(X$199=-1,Y207,IF(X$199=99,W207,IF(X$199=0,INDEX($E193:$M193,0,X$197),(INDEX($E193:$M193,0,X$199+1)-INDEX($E193:$M193,0,X$199))/(INDEX($E$185:$M$185,0,X$199+1)-INDEX($E$185:$M$185,0,X$199))+W207)))</f>
        <v>0.6965550095541313</v>
      </c>
      <c r="Y207" s="186" cm="1">
        <f t="array" ref="Y207">IF(Y$199=-1,Z207,IF(Y$199=99,X207,IF(Y$199=0,INDEX($E193:$M193,0,Y$197),(INDEX($E193:$M193,0,Y$199+1)-INDEX($E193:$M193,0,Y$199))/(INDEX($E$185:$M$185,0,Y$199+1)-INDEX($E$185:$M$185,0,Y$199))+X207)))</f>
        <v>0.71961602454052875</v>
      </c>
      <c r="Z207" s="186" cm="1">
        <f t="array" ref="Z207">IF(Z$199=-1,AA207,IF(Z$199=99,Y207,IF(Z$199=0,INDEX($E193:$M193,0,Z$197),(INDEX($E193:$M193,0,Z$199+1)-INDEX($E193:$M193,0,Z$199))/(INDEX($E$185:$M$185,0,Z$199+1)-INDEX($E$185:$M$185,0,Z$199))+Y207)))</f>
        <v>0.74267703952692621</v>
      </c>
      <c r="AA207" s="186" cm="1">
        <f t="array" ref="AA207">IF(AA$199=-1,AB207,IF(AA$199=99,Z207,IF(AA$199=0,INDEX($E193:$M193,0,AA$197),(INDEX($E193:$M193,0,AA$199+1)-INDEX($E193:$M193,0,AA$199))/(INDEX($E$185:$M$185,0,AA$199+1)-INDEX($E$185:$M$185,0,AA$199))+Z207)))</f>
        <v>0.76573805451332366</v>
      </c>
      <c r="AB207" s="186" cm="1">
        <f t="array" ref="AB207">IF(AB$199=-1,AC207,IF(AB$199=99,AA207,IF(AB$199=0,INDEX($E193:$M193,0,AB$197),(INDEX($E193:$M193,0,AB$199+1)-INDEX($E193:$M193,0,AB$199))/(INDEX($E$185:$M$185,0,AB$199+1)-INDEX($E$185:$M$185,0,AB$199))+AA207)))</f>
        <v>0.78879906949972112</v>
      </c>
      <c r="AC207" s="186" cm="1">
        <f t="array" ref="AC207">IF(AC$199=-1,AD207,IF(AC$199=99,AB207,IF(AC$199=0,INDEX($E193:$M193,0,AC$197),(INDEX($E193:$M193,0,AC$199+1)-INDEX($E193:$M193,0,AC$199))/(INDEX($E$185:$M$185,0,AC$199+1)-INDEX($E$185:$M$185,0,AC$199))+AB207)))</f>
        <v>0.81186008448611857</v>
      </c>
      <c r="AD207" s="186" cm="1">
        <f t="array" ref="AD207">IF(AD$199=-1,AE207,IF(AD$199=99,AC207,IF(AD$199=0,INDEX($E193:$M193,0,AD$197),(INDEX($E193:$M193,0,AD$199+1)-INDEX($E193:$M193,0,AD$199))/(INDEX($E$185:$M$185,0,AD$199+1)-INDEX($E$185:$M$185,0,AD$199))+AC207)))</f>
        <v>0.83492109947251603</v>
      </c>
      <c r="AE207" s="186" cm="1">
        <f t="array" ref="AE207">IF(AE$199=-1,AF207,IF(AE$199=99,AD207,IF(AE$199=0,INDEX($E193:$M193,0,AE$197),(INDEX($E193:$M193,0,AE$199+1)-INDEX($E193:$M193,0,AE$199))/(INDEX($E$185:$M$185,0,AE$199+1)-INDEX($E$185:$M$185,0,AE$199))+AD207)))</f>
        <v>0.85798211445891326</v>
      </c>
      <c r="AF207" s="186" cm="1">
        <f t="array" ref="AF207">IF(AF$199=-1,AG207,IF(AF$199=99,AE207,IF(AF$199=0,INDEX($E193:$M193,0,AF$197),(INDEX($E193:$M193,0,AF$199+1)-INDEX($E193:$M193,0,AF$199))/(INDEX($E$185:$M$185,0,AF$199+1)-INDEX($E$185:$M$185,0,AF$199))+AE207)))</f>
        <v>0.88297375004864387</v>
      </c>
      <c r="AG207" s="186" cm="1">
        <f t="array" ref="AG207">IF(AG$199=-1,AH207,IF(AG$199=99,AF207,IF(AG$199=0,INDEX($E193:$M193,0,AG$197),(INDEX($E193:$M193,0,AG$199+1)-INDEX($E193:$M193,0,AG$199))/(INDEX($E$185:$M$185,0,AG$199+1)-INDEX($E$185:$M$185,0,AG$199))+AF207)))</f>
        <v>0.90796538563837448</v>
      </c>
      <c r="AH207" s="186" cm="1">
        <f t="array" ref="AH207">IF(AH$199=-1,AI207,IF(AH$199=99,AG207,IF(AH$199=0,INDEX($E193:$M193,0,AH$197),(INDEX($E193:$M193,0,AH$199+1)-INDEX($E193:$M193,0,AH$199))/(INDEX($E$185:$M$185,0,AH$199+1)-INDEX($E$185:$M$185,0,AH$199))+AG207)))</f>
        <v>0.93295702122810509</v>
      </c>
      <c r="AI207" s="186" cm="1">
        <f t="array" ref="AI207">IF(AI$199=-1,AJ207,IF(AI$199=99,AH207,IF(AI$199=0,INDEX($E193:$M193,0,AI$197),(INDEX($E193:$M193,0,AI$199+1)-INDEX($E193:$M193,0,AI$199))/(INDEX($E$185:$M$185,0,AI$199+1)-INDEX($E$185:$M$185,0,AI$199))+AH207)))</f>
        <v>0.9579486568178357</v>
      </c>
      <c r="AJ207" s="186" cm="1">
        <f t="array" ref="AJ207">IF(AJ$199=-1,AK207,IF(AJ$199=99,AI207,IF(AJ$199=0,INDEX($E193:$M193,0,AJ$197),(INDEX($E193:$M193,0,AJ$199+1)-INDEX($E193:$M193,0,AJ$199))/(INDEX($E$185:$M$185,0,AJ$199+1)-INDEX($E$185:$M$185,0,AJ$199))+AI207)))</f>
        <v>0.98294029240756631</v>
      </c>
      <c r="AK207" s="186" cm="1">
        <f t="array" ref="AK207">IF(AK$199=-1,AL207,IF(AK$199=99,AJ207,IF(AK$199=0,INDEX($E193:$M193,0,AK$197),(INDEX($E193:$M193,0,AK$199+1)-INDEX($E193:$M193,0,AK$199))/(INDEX($E$185:$M$185,0,AK$199+1)-INDEX($E$185:$M$185,0,AK$199))+AJ207)))</f>
        <v>1.0079319279972969</v>
      </c>
      <c r="AL207" s="186" cm="1">
        <f t="array" ref="AL207">IF(AL$199=-1,AM207,IF(AL$199=99,AK207,IF(AL$199=0,INDEX($E193:$M193,0,AL$197),(INDEX($E193:$M193,0,AL$199+1)-INDEX($E193:$M193,0,AL$199))/(INDEX($E$185:$M$185,0,AL$199+1)-INDEX($E$185:$M$185,0,AL$199))+AK207)))</f>
        <v>1.0329235635870275</v>
      </c>
      <c r="AM207" s="186" cm="1">
        <f t="array" ref="AM207">IF(AM$199=-1,AN207,IF(AM$199=99,AL207,IF(AM$199=0,INDEX($E193:$M193,0,AM$197),(INDEX($E193:$M193,0,AM$199+1)-INDEX($E193:$M193,0,AM$199))/(INDEX($E$185:$M$185,0,AM$199+1)-INDEX($E$185:$M$185,0,AM$199))+AL207)))</f>
        <v>1.0579151991767581</v>
      </c>
      <c r="AN207" s="186" cm="1">
        <f t="array" ref="AN207">IF(AN$199=-1,AO207,IF(AN$199=99,AM207,IF(AN$199=0,INDEX($E193:$M193,0,AN$197),(INDEX($E193:$M193,0,AN$199+1)-INDEX($E193:$M193,0,AN$199))/(INDEX($E$185:$M$185,0,AN$199+1)-INDEX($E$185:$M$185,0,AN$199))+AM207)))</f>
        <v>1.0829068347664887</v>
      </c>
      <c r="AO207" s="186" cm="1">
        <f t="array" ref="AO207">IF(AO$199=-1,AP207,IF(AO$199=99,AN207,IF(AO$199=0,INDEX($E193:$M193,0,AO$197),(INDEX($E193:$M193,0,AO$199+1)-INDEX($E193:$M193,0,AO$199))/(INDEX($E$185:$M$185,0,AO$199+1)-INDEX($E$185:$M$185,0,AO$199))+AN207)))</f>
        <v>1.1078984703562189</v>
      </c>
      <c r="AP207" s="186" cm="1">
        <f t="array" ref="AP207">IF(AP$199=-1,AQ207,IF(AP$199=99,AO207,IF(AP$199=0,INDEX($E193:$M193,0,AP$197),(INDEX($E193:$M193,0,AP$199+1)-INDEX($E193:$M193,0,AP$199))/(INDEX($E$185:$M$185,0,AP$199+1)-INDEX($E$185:$M$185,0,AP$199))+AO207)))</f>
        <v>1.130671392389677</v>
      </c>
      <c r="AQ207" s="186" cm="1">
        <f t="array" ref="AQ207">IF(AQ$199=-1,AR207,IF(AQ$199=99,AP207,IF(AQ$199=0,INDEX($E193:$M193,0,AQ$197),(INDEX($E193:$M193,0,AQ$199+1)-INDEX($E193:$M193,0,AQ$199))/(INDEX($E$185:$M$185,0,AQ$199+1)-INDEX($E$185:$M$185,0,AQ$199))+AP207)))</f>
        <v>1.3356276906907993</v>
      </c>
      <c r="AR207" s="186" cm="1">
        <f t="array" ref="AR207">IF(AR$199=-1,AS207,IF(AR$199=99,AQ207,IF(AR$199=0,INDEX($E193:$M193,0,AR$197),(INDEX($E193:$M193,0,AR$199+1)-INDEX($E193:$M193,0,AR$199))/(INDEX($E$185:$M$185,0,AR$199+1)-INDEX($E$185:$M$185,0,AR$199))+AQ207)))</f>
        <v>1.3356276906907993</v>
      </c>
      <c r="AS207" s="186" cm="1">
        <f t="array" ref="AS207">IF(AS$199=-1,#REF!,IF(AS$199=99,AR207,IF(AS$199=0,INDEX($E193:$M193,0,AS$197),(INDEX($E193:$M193,0,AS$199+1)-INDEX($E193:$M193,0,AS$199))/(INDEX($E$185:$M$185,0,AS$199+1)-INDEX($E$185:$M$185,0,AS$199))+AR207)))</f>
        <v>1.3356276906907993</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78.643182643765911</v>
      </c>
      <c r="S219" s="186" cm="1">
        <f t="array" ref="S219">IF(S$218=-1,T219,IF(S$218=99,R219,IF(S$218=0,INDEX($E186:$M186,0,S$216),(INDEX($E186:$M186,0,S$218+1)-INDEX($E186:$M186,0,S$218))/(INDEX($E$185:$M$185,0,S$218+1)-INDEX($E$185:$M$185,0,S$218))+R219)))</f>
        <v>79.531422840008375</v>
      </c>
      <c r="T219" s="186" cm="1">
        <f t="array" ref="T219">IF(T$218=-1,U219,IF(T$218=99,S219,IF(T$218=0,INDEX($E186:$M186,0,T$216),(INDEX($E186:$M186,0,T$218+1)-INDEX($E186:$M186,0,T$218))/(INDEX($E$185:$M$185,0,T$218+1)-INDEX($E$185:$M$185,0,T$218))+S219)))</f>
        <v>82.347144047654808</v>
      </c>
      <c r="U219" s="186" cm="1">
        <f t="array" ref="U219">IF(U$218=-1,V219,IF(U$218=99,T219,IF(U$218=0,INDEX($E186:$M186,0,U$216),(INDEX($E186:$M186,0,U$218+1)-INDEX($E186:$M186,0,U$218))/(INDEX($E$185:$M$185,0,U$218+1)-INDEX($E$185:$M$185,0,U$218))+T219)))</f>
        <v>85.162865255301242</v>
      </c>
      <c r="V219" s="186" cm="1">
        <f t="array" ref="V219">IF(V$218=-1,W219,IF(V$218=99,U219,IF(V$218=0,INDEX($E186:$M186,0,V$216),(INDEX($E186:$M186,0,V$218+1)-INDEX($E186:$M186,0,V$218))/(INDEX($E$185:$M$185,0,V$218+1)-INDEX($E$185:$M$185,0,V$218))+U219)))</f>
        <v>87.978586462947675</v>
      </c>
      <c r="W219" s="186" cm="1">
        <f t="array" ref="W219">IF(W$218=-1,X219,IF(W$218=99,V219,IF(W$218=0,INDEX($E186:$M186,0,W$216),(INDEX($E186:$M186,0,W$218+1)-INDEX($E186:$M186,0,W$218))/(INDEX($E$185:$M$185,0,W$218+1)-INDEX($E$185:$M$185,0,W$218))+V219)))</f>
        <v>90.794307670594108</v>
      </c>
      <c r="X219" s="186" cm="1">
        <f t="array" ref="X219">IF(X$218=-1,Y219,IF(X$218=99,W219,IF(X$218=0,INDEX($E186:$M186,0,X$216),(INDEX($E186:$M186,0,X$218+1)-INDEX($E186:$M186,0,X$218))/(INDEX($E$185:$M$185,0,X$218+1)-INDEX($E$185:$M$185,0,X$218))+W219)))</f>
        <v>93.610028878240541</v>
      </c>
      <c r="Y219" s="186" cm="1">
        <f t="array" ref="Y219">IF(Y$218=-1,Z219,IF(Y$218=99,X219,IF(Y$218=0,INDEX($E186:$M186,0,Y$216),(INDEX($E186:$M186,0,Y$218+1)-INDEX($E186:$M186,0,Y$218))/(INDEX($E$185:$M$185,0,Y$218+1)-INDEX($E$185:$M$185,0,Y$218))+X219)))</f>
        <v>96.425750085886975</v>
      </c>
      <c r="Z219" s="186" cm="1">
        <f t="array" ref="Z219">IF(Z$218=-1,AA219,IF(Z$218=99,Y219,IF(Z$218=0,INDEX($E186:$M186,0,Z$216),(INDEX($E186:$M186,0,Z$218+1)-INDEX($E186:$M186,0,Z$218))/(INDEX($E$185:$M$185,0,Z$218+1)-INDEX($E$185:$M$185,0,Z$218))+Y219)))</f>
        <v>99.241471293533408</v>
      </c>
      <c r="AA219" s="186" cm="1">
        <f t="array" ref="AA219">IF(AA$218=-1,AB219,IF(AA$218=99,Z219,IF(AA$218=0,INDEX($E186:$M186,0,AA$216),(INDEX($E186:$M186,0,AA$218+1)-INDEX($E186:$M186,0,AA$218))/(INDEX($E$185:$M$185,0,AA$218+1)-INDEX($E$185:$M$185,0,AA$218))+Z219)))</f>
        <v>102.05719250117984</v>
      </c>
      <c r="AB219" s="186" cm="1">
        <f t="array" ref="AB219">IF(AB$218=-1,AC219,IF(AB$218=99,AA219,IF(AB$218=0,INDEX($E186:$M186,0,AB$216),(INDEX($E186:$M186,0,AB$218+1)-INDEX($E186:$M186,0,AB$218))/(INDEX($E$185:$M$185,0,AB$218+1)-INDEX($E$185:$M$185,0,AB$218))+AA219)))</f>
        <v>104.87291370882627</v>
      </c>
      <c r="AC219" s="186" cm="1">
        <f t="array" ref="AC219">IF(AC$218=-1,AD219,IF(AC$218=99,AB219,IF(AC$218=0,INDEX($E186:$M186,0,AC$216),(INDEX($E186:$M186,0,AC$218+1)-INDEX($E186:$M186,0,AC$218))/(INDEX($E$185:$M$185,0,AC$218+1)-INDEX($E$185:$M$185,0,AC$218))+AB219)))</f>
        <v>108.43679483060771</v>
      </c>
      <c r="AD219" s="186" cm="1">
        <f t="array" ref="AD219">IF(AD$218=-1,AE219,IF(AD$218=99,AC219,IF(AD$218=0,INDEX($E186:$M186,0,AD$216),(INDEX($E186:$M186,0,AD$218+1)-INDEX($E186:$M186,0,AD$218))/(INDEX($E$185:$M$185,0,AD$218+1)-INDEX($E$185:$M$185,0,AD$218))+AC219)))</f>
        <v>112.00067595238914</v>
      </c>
      <c r="AE219" s="186" cm="1">
        <f t="array" ref="AE219">IF(AE$218=-1,AF219,IF(AE$218=99,AD219,IF(AE$218=0,INDEX($E186:$M186,0,AE$216),(INDEX($E186:$M186,0,AE$218+1)-INDEX($E186:$M186,0,AE$218))/(INDEX($E$185:$M$185,0,AE$218+1)-INDEX($E$185:$M$185,0,AE$218))+AD219)))</f>
        <v>115.56455707417058</v>
      </c>
      <c r="AF219" s="186" cm="1">
        <f t="array" ref="AF219">IF(AF$218=-1,AG219,IF(AF$218=99,AE219,IF(AF$218=0,INDEX($E186:$M186,0,AF$216),(INDEX($E186:$M186,0,AF$218+1)-INDEX($E186:$M186,0,AF$218))/(INDEX($E$185:$M$185,0,AF$218+1)-INDEX($E$185:$M$185,0,AF$218))+AE219)))</f>
        <v>119.12843819595201</v>
      </c>
      <c r="AG219" s="186" cm="1">
        <f t="array" ref="AG219">IF(AG$218=-1,AH219,IF(AG$218=99,AF219,IF(AG$218=0,INDEX($E186:$M186,0,AG$216),(INDEX($E186:$M186,0,AG$218+1)-INDEX($E186:$M186,0,AG$218))/(INDEX($E$185:$M$185,0,AG$218+1)-INDEX($E$185:$M$185,0,AG$218))+AF219)))</f>
        <v>122.69231931773345</v>
      </c>
      <c r="AH219" s="186" cm="1">
        <f t="array" ref="AH219">IF(AH$218=-1,AI219,IF(AH$218=99,AG219,IF(AH$218=0,INDEX($E186:$M186,0,AH$216),(INDEX($E186:$M186,0,AH$218+1)-INDEX($E186:$M186,0,AH$218))/(INDEX($E$185:$M$185,0,AH$218+1)-INDEX($E$185:$M$185,0,AH$218))+AG219)))</f>
        <v>126.25620043951488</v>
      </c>
      <c r="AI219" s="186" cm="1">
        <f t="array" ref="AI219">IF(AI$218=-1,AJ219,IF(AI$218=99,AH219,IF(AI$218=0,INDEX($E186:$M186,0,AI$216),(INDEX($E186:$M186,0,AI$218+1)-INDEX($E186:$M186,0,AI$218))/(INDEX($E$185:$M$185,0,AI$218+1)-INDEX($E$185:$M$185,0,AI$218))+AH219)))</f>
        <v>129.82008156129632</v>
      </c>
      <c r="AJ219" s="186" cm="1">
        <f t="array" ref="AJ219">IF(AJ$218=-1,AK219,IF(AJ$218=99,AI219,IF(AJ$218=0,INDEX($E186:$M186,0,AJ$216),(INDEX($E186:$M186,0,AJ$218+1)-INDEX($E186:$M186,0,AJ$218))/(INDEX($E$185:$M$185,0,AJ$218+1)-INDEX($E$185:$M$185,0,AJ$218))+AI219)))</f>
        <v>133.38396268307775</v>
      </c>
      <c r="AK219" s="186" cm="1">
        <f t="array" ref="AK219">IF(AK$218=-1,AL219,IF(AK$218=99,AJ219,IF(AK$218=0,INDEX($E186:$M186,0,AK$216),(INDEX($E186:$M186,0,AK$218+1)-INDEX($E186:$M186,0,AK$218))/(INDEX($E$185:$M$185,0,AK$218+1)-INDEX($E$185:$M$185,0,AK$218))+AJ219)))</f>
        <v>136.94784380485919</v>
      </c>
      <c r="AL219" s="186" cm="1">
        <f t="array" ref="AL219">IF(AL$218=-1,AM219,IF(AL$218=99,AK219,IF(AL$218=0,INDEX($E186:$M186,0,AL$216),(INDEX($E186:$M186,0,AL$218+1)-INDEX($E186:$M186,0,AL$218))/(INDEX($E$185:$M$185,0,AL$218+1)-INDEX($E$185:$M$185,0,AL$218))+AK219)))</f>
        <v>140.51172492664065</v>
      </c>
      <c r="AM219" s="299">
        <f>(AL219+AN219)/2</f>
        <v>157.94177684272626</v>
      </c>
      <c r="AN219" s="186" cm="1">
        <f t="array" ref="AN219">IF(AN$218=-1,AO219,IF(AN$218=99,AM219,IF(AN$218=0,INDEX($E186:$M186,0,AN$216),(INDEX($E186:$M186,0,AN$218+1)-INDEX($E186:$M186,0,AN$218))/(INDEX($E$185:$M$185,0,AN$218+1)-INDEX($E$185:$M$185,0,AN$218))+AM219)))</f>
        <v>175.37182875881186</v>
      </c>
      <c r="AO219" s="186" cm="1">
        <f t="array" ref="AO219">IF(AO$218=-1,AP219,IF(AO$218=99,AN219,IF(AO$218=0,INDEX($E186:$M186,0,AO$216),(INDEX($E186:$M186,0,AO$218+1)-INDEX($E186:$M186,0,AO$218))/(INDEX($E$185:$M$185,0,AO$218+1)-INDEX($E$185:$M$185,0,AO$218))+AN219)))</f>
        <v>175.37182875881186</v>
      </c>
      <c r="AP219" s="186" cm="1">
        <f t="array" ref="AP219">IF(AP$218=-1,#REF!,IF(AP$218=99,AO219,IF(AP$218=0,INDEX($E186:$M186,0,AP$216),(INDEX($E186:$M186,0,AP$218+1)-INDEX($E186:$M186,0,AP$218))/(INDEX($E$185:$M$185,0,AP$218+1)-INDEX($E$185:$M$185,0,AP$218))+AO219)))</f>
        <v>175.37182875881186</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16.711676311800257</v>
      </c>
      <c r="S220" s="186" cm="1">
        <f t="array" ref="S220">IF(S$218=-1,T220,IF(S$218=99,R220,IF(S$218=0,INDEX($E187:$M187,0,S$216),(INDEX($E187:$M187,0,S$218+1)-INDEX($E187:$M187,0,S$218))/(INDEX($E$185:$M$185,0,S$218+1)-INDEX($E$185:$M$185,0,S$218))+R220)))</f>
        <v>16.900427353501783</v>
      </c>
      <c r="T220" s="186" cm="1">
        <f t="array" ref="T220">IF(T$218=-1,U220,IF(T$218=99,S220,IF(T$218=0,INDEX($E187:$M187,0,T$216),(INDEX($E187:$M187,0,T$218+1)-INDEX($E187:$M187,0,T$218))/(INDEX($E$185:$M$185,0,T$218+1)-INDEX($E$185:$M$185,0,T$218))+S220)))</f>
        <v>17.498768110126651</v>
      </c>
      <c r="U220" s="186" cm="1">
        <f t="array" ref="U220">IF(U$218=-1,V220,IF(U$218=99,T220,IF(U$218=0,INDEX($E187:$M187,0,U$216),(INDEX($E187:$M187,0,U$218+1)-INDEX($E187:$M187,0,U$218))/(INDEX($E$185:$M$185,0,U$218+1)-INDEX($E$185:$M$185,0,U$218))+T220)))</f>
        <v>18.097108866751519</v>
      </c>
      <c r="V220" s="186" cm="1">
        <f t="array" ref="V220">IF(V$218=-1,W220,IF(V$218=99,U220,IF(V$218=0,INDEX($E187:$M187,0,V$216),(INDEX($E187:$M187,0,V$218+1)-INDEX($E187:$M187,0,V$218))/(INDEX($E$185:$M$185,0,V$218+1)-INDEX($E$185:$M$185,0,V$218))+U220)))</f>
        <v>18.695449623376387</v>
      </c>
      <c r="W220" s="186" cm="1">
        <f t="array" ref="W220">IF(W$218=-1,X220,IF(W$218=99,V220,IF(W$218=0,INDEX($E187:$M187,0,W$216),(INDEX($E187:$M187,0,W$218+1)-INDEX($E187:$M187,0,W$218))/(INDEX($E$185:$M$185,0,W$218+1)-INDEX($E$185:$M$185,0,W$218))+V220)))</f>
        <v>19.293790380001255</v>
      </c>
      <c r="X220" s="186" cm="1">
        <f t="array" ref="X220">IF(X$218=-1,Y220,IF(X$218=99,W220,IF(X$218=0,INDEX($E187:$M187,0,X$216),(INDEX($E187:$M187,0,X$218+1)-INDEX($E187:$M187,0,X$218))/(INDEX($E$185:$M$185,0,X$218+1)-INDEX($E$185:$M$185,0,X$218))+W220)))</f>
        <v>19.892131136626123</v>
      </c>
      <c r="Y220" s="186" cm="1">
        <f t="array" ref="Y220">IF(Y$218=-1,Z220,IF(Y$218=99,X220,IF(Y$218=0,INDEX($E187:$M187,0,Y$216),(INDEX($E187:$M187,0,Y$218+1)-INDEX($E187:$M187,0,Y$218))/(INDEX($E$185:$M$185,0,Y$218+1)-INDEX($E$185:$M$185,0,Y$218))+X220)))</f>
        <v>20.490471893250991</v>
      </c>
      <c r="Z220" s="186" cm="1">
        <f t="array" ref="Z220">IF(Z$218=-1,AA220,IF(Z$218=99,Y220,IF(Z$218=0,INDEX($E187:$M187,0,Z$216),(INDEX($E187:$M187,0,Z$218+1)-INDEX($E187:$M187,0,Z$218))/(INDEX($E$185:$M$185,0,Z$218+1)-INDEX($E$185:$M$185,0,Z$218))+Y220)))</f>
        <v>21.088812649875859</v>
      </c>
      <c r="AA220" s="186" cm="1">
        <f t="array" ref="AA220">IF(AA$218=-1,AB220,IF(AA$218=99,Z220,IF(AA$218=0,INDEX($E187:$M187,0,AA$216),(INDEX($E187:$M187,0,AA$218+1)-INDEX($E187:$M187,0,AA$218))/(INDEX($E$185:$M$185,0,AA$218+1)-INDEX($E$185:$M$185,0,AA$218))+Z220)))</f>
        <v>21.687153406500727</v>
      </c>
      <c r="AB220" s="186" cm="1">
        <f t="array" ref="AB220">IF(AB$218=-1,AC220,IF(AB$218=99,AA220,IF(AB$218=0,INDEX($E187:$M187,0,AB$216),(INDEX($E187:$M187,0,AB$218+1)-INDEX($E187:$M187,0,AB$218))/(INDEX($E$185:$M$185,0,AB$218+1)-INDEX($E$185:$M$185,0,AB$218))+AA220)))</f>
        <v>22.285494163125588</v>
      </c>
      <c r="AC220" s="186" cm="1">
        <f t="array" ref="AC220">IF(AC$218=-1,AD220,IF(AC$218=99,AB220,IF(AC$218=0,INDEX($E187:$M187,0,AC$216),(INDEX($E187:$M187,0,AC$218+1)-INDEX($E187:$M187,0,AC$218))/(INDEX($E$185:$M$185,0,AC$218+1)-INDEX($E$185:$M$185,0,AC$218))+AB220)))</f>
        <v>23.042818901504141</v>
      </c>
      <c r="AD220" s="186" cm="1">
        <f t="array" ref="AD220">IF(AD$218=-1,AE220,IF(AD$218=99,AC220,IF(AD$218=0,INDEX($E187:$M187,0,AD$216),(INDEX($E187:$M187,0,AD$218+1)-INDEX($E187:$M187,0,AD$218))/(INDEX($E$185:$M$185,0,AD$218+1)-INDEX($E$185:$M$185,0,AD$218))+AC220)))</f>
        <v>23.800143639882698</v>
      </c>
      <c r="AE220" s="186" cm="1">
        <f t="array" ref="AE220">IF(AE$218=-1,AF220,IF(AE$218=99,AD220,IF(AE$218=0,INDEX($E187:$M187,0,AE$216),(INDEX($E187:$M187,0,AE$218+1)-INDEX($E187:$M187,0,AE$218))/(INDEX($E$185:$M$185,0,AE$218+1)-INDEX($E$185:$M$185,0,AE$218))+AD220)))</f>
        <v>24.557468378261255</v>
      </c>
      <c r="AF220" s="186" cm="1">
        <f t="array" ref="AF220">IF(AF$218=-1,AG220,IF(AF$218=99,AE220,IF(AF$218=0,INDEX($E187:$M187,0,AF$216),(INDEX($E187:$M187,0,AF$218+1)-INDEX($E187:$M187,0,AF$218))/(INDEX($E$185:$M$185,0,AF$218+1)-INDEX($E$185:$M$185,0,AF$218))+AE220)))</f>
        <v>25.314793116639812</v>
      </c>
      <c r="AG220" s="186" cm="1">
        <f t="array" ref="AG220">IF(AG$218=-1,AH220,IF(AG$218=99,AF220,IF(AG$218=0,INDEX($E187:$M187,0,AG$216),(INDEX($E187:$M187,0,AG$218+1)-INDEX($E187:$M187,0,AG$218))/(INDEX($E$185:$M$185,0,AG$218+1)-INDEX($E$185:$M$185,0,AG$218))+AF220)))</f>
        <v>26.072117855018369</v>
      </c>
      <c r="AH220" s="186" cm="1">
        <f t="array" ref="AH220">IF(AH$218=-1,AI220,IF(AH$218=99,AG220,IF(AH$218=0,INDEX($E187:$M187,0,AH$216),(INDEX($E187:$M187,0,AH$218+1)-INDEX($E187:$M187,0,AH$218))/(INDEX($E$185:$M$185,0,AH$218+1)-INDEX($E$185:$M$185,0,AH$218))+AG220)))</f>
        <v>26.829442593396926</v>
      </c>
      <c r="AI220" s="186" cm="1">
        <f t="array" ref="AI220">IF(AI$218=-1,AJ220,IF(AI$218=99,AH220,IF(AI$218=0,INDEX($E187:$M187,0,AI$216),(INDEX($E187:$M187,0,AI$218+1)-INDEX($E187:$M187,0,AI$218))/(INDEX($E$185:$M$185,0,AI$218+1)-INDEX($E$185:$M$185,0,AI$218))+AH220)))</f>
        <v>27.586767331775484</v>
      </c>
      <c r="AJ220" s="186" cm="1">
        <f t="array" ref="AJ220">IF(AJ$218=-1,AK220,IF(AJ$218=99,AI220,IF(AJ$218=0,INDEX($E187:$M187,0,AJ$216),(INDEX($E187:$M187,0,AJ$218+1)-INDEX($E187:$M187,0,AJ$218))/(INDEX($E$185:$M$185,0,AJ$218+1)-INDEX($E$185:$M$185,0,AJ$218))+AI220)))</f>
        <v>28.344092070154041</v>
      </c>
      <c r="AK220" s="186" cm="1">
        <f t="array" ref="AK220">IF(AK$218=-1,AL220,IF(AK$218=99,AJ220,IF(AK$218=0,INDEX($E187:$M187,0,AK$216),(INDEX($E187:$M187,0,AK$218+1)-INDEX($E187:$M187,0,AK$218))/(INDEX($E$185:$M$185,0,AK$218+1)-INDEX($E$185:$M$185,0,AK$218))+AJ220)))</f>
        <v>29.101416808532598</v>
      </c>
      <c r="AL220" s="186" cm="1">
        <f t="array" ref="AL220">IF(AL$218=-1,AM220,IF(AL$218=99,AK220,IF(AL$218=0,INDEX($E187:$M187,0,AL$216),(INDEX($E187:$M187,0,AL$218+1)-INDEX($E187:$M187,0,AL$218))/(INDEX($E$185:$M$185,0,AL$218+1)-INDEX($E$185:$M$185,0,AL$218))+AK220)))</f>
        <v>29.858741546911141</v>
      </c>
      <c r="AM220" s="299">
        <f t="shared" ref="AM220:AM226" si="605">(AL220+AN220)/2</f>
        <v>33.562627579079333</v>
      </c>
      <c r="AN220" s="186" cm="1">
        <f t="array" ref="AN220">IF(AN$218=-1,AO220,IF(AN$218=99,AM220,IF(AN$218=0,INDEX($E187:$M187,0,AN$216),(INDEX($E187:$M187,0,AN$218+1)-INDEX($E187:$M187,0,AN$218))/(INDEX($E$185:$M$185,0,AN$218+1)-INDEX($E$185:$M$185,0,AN$218))+AM220)))</f>
        <v>37.266513611247525</v>
      </c>
      <c r="AO220" s="186" cm="1">
        <f t="array" ref="AO220">IF(AO$218=-1,AP220,IF(AO$218=99,AN220,IF(AO$218=0,INDEX($E187:$M187,0,AO$216),(INDEX($E187:$M187,0,AO$218+1)-INDEX($E187:$M187,0,AO$218))/(INDEX($E$185:$M$185,0,AO$218+1)-INDEX($E$185:$M$185,0,AO$218))+AN220)))</f>
        <v>37.266513611247525</v>
      </c>
      <c r="AP220" s="186" cm="1">
        <f t="array" ref="AP220">IF(AP$218=-1,#REF!,IF(AP$218=99,AO220,IF(AP$218=0,INDEX($E187:$M187,0,AP$216),(INDEX($E187:$M187,0,AP$218+1)-INDEX($E187:$M187,0,AP$218))/(INDEX($E$185:$M$185,0,AP$218+1)-INDEX($E$185:$M$185,0,AP$218))+AO220)))</f>
        <v>37.266513611247525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2.9491193491412218</v>
      </c>
      <c r="S221" s="186" cm="1">
        <f t="array" ref="S221">IF(S$218=-1,T221,IF(S$218=99,R221,IF(S$218=0,INDEX($E188:$M188,0,S$216),(INDEX($E188:$M188,0,S$218+1)-INDEX($E188:$M188,0,S$218))/(INDEX($E$185:$M$185,0,S$218+1)-INDEX($E$185:$M$185,0,S$218))+R221)))</f>
        <v>2.9824283565003142</v>
      </c>
      <c r="T221" s="186" cm="1">
        <f t="array" ref="T221">IF(T$218=-1,U221,IF(T$218=99,S221,IF(T$218=0,INDEX($E188:$M188,0,T$216),(INDEX($E188:$M188,0,T$218+1)-INDEX($E188:$M188,0,T$218))/(INDEX($E$185:$M$185,0,T$218+1)-INDEX($E$185:$M$185,0,T$218))+S221)))</f>
        <v>3.0880179017870555</v>
      </c>
      <c r="U221" s="186" cm="1">
        <f t="array" ref="U221">IF(U$218=-1,V221,IF(U$218=99,T221,IF(U$218=0,INDEX($E188:$M188,0,U$216),(INDEX($E188:$M188,0,U$218+1)-INDEX($E188:$M188,0,U$218))/(INDEX($E$185:$M$185,0,U$218+1)-INDEX($E$185:$M$185,0,U$218))+T221)))</f>
        <v>3.1936074470737967</v>
      </c>
      <c r="V221" s="186" cm="1">
        <f t="array" ref="V221">IF(V$218=-1,W221,IF(V$218=99,U221,IF(V$218=0,INDEX($E188:$M188,0,V$216),(INDEX($E188:$M188,0,V$218+1)-INDEX($E188:$M188,0,V$218))/(INDEX($E$185:$M$185,0,V$218+1)-INDEX($E$185:$M$185,0,V$218))+U221)))</f>
        <v>3.299196992360538</v>
      </c>
      <c r="W221" s="186" cm="1">
        <f t="array" ref="W221">IF(W$218=-1,X221,IF(W$218=99,V221,IF(W$218=0,INDEX($E188:$M188,0,W$216),(INDEX($E188:$M188,0,W$218+1)-INDEX($E188:$M188,0,W$218))/(INDEX($E$185:$M$185,0,W$218+1)-INDEX($E$185:$M$185,0,W$218))+V221)))</f>
        <v>3.4047865376472792</v>
      </c>
      <c r="X221" s="186" cm="1">
        <f t="array" ref="X221">IF(X$218=-1,Y221,IF(X$218=99,W221,IF(X$218=0,INDEX($E188:$M188,0,X$216),(INDEX($E188:$M188,0,X$218+1)-INDEX($E188:$M188,0,X$218))/(INDEX($E$185:$M$185,0,X$218+1)-INDEX($E$185:$M$185,0,X$218))+W221)))</f>
        <v>3.5103760829340205</v>
      </c>
      <c r="Y221" s="186" cm="1">
        <f t="array" ref="Y221">IF(Y$218=-1,Z221,IF(Y$218=99,X221,IF(Y$218=0,INDEX($E188:$M188,0,Y$216),(INDEX($E188:$M188,0,Y$218+1)-INDEX($E188:$M188,0,Y$218))/(INDEX($E$185:$M$185,0,Y$218+1)-INDEX($E$185:$M$185,0,Y$218))+X221)))</f>
        <v>3.6159656282207617</v>
      </c>
      <c r="Z221" s="186" cm="1">
        <f t="array" ref="Z221">IF(Z$218=-1,AA221,IF(Z$218=99,Y221,IF(Z$218=0,INDEX($E188:$M188,0,Z$216),(INDEX($E188:$M188,0,Z$218+1)-INDEX($E188:$M188,0,Z$218))/(INDEX($E$185:$M$185,0,Z$218+1)-INDEX($E$185:$M$185,0,Z$218))+Y221)))</f>
        <v>3.721555173507503</v>
      </c>
      <c r="AA221" s="186" cm="1">
        <f t="array" ref="AA221">IF(AA$218=-1,AB221,IF(AA$218=99,Z221,IF(AA$218=0,INDEX($E188:$M188,0,AA$216),(INDEX($E188:$M188,0,AA$218+1)-INDEX($E188:$M188,0,AA$218))/(INDEX($E$185:$M$185,0,AA$218+1)-INDEX($E$185:$M$185,0,AA$218))+Z221)))</f>
        <v>3.8271447187942442</v>
      </c>
      <c r="AB221" s="186" cm="1">
        <f t="array" ref="AB221">IF(AB$218=-1,AC221,IF(AB$218=99,AA221,IF(AB$218=0,INDEX($E188:$M188,0,AB$216),(INDEX($E188:$M188,0,AB$218+1)-INDEX($E188:$M188,0,AB$218))/(INDEX($E$185:$M$185,0,AB$218+1)-INDEX($E$185:$M$185,0,AB$218))+AA221)))</f>
        <v>3.9327342640809855</v>
      </c>
      <c r="AC221" s="186" cm="1">
        <f t="array" ref="AC221">IF(AC$218=-1,AD221,IF(AC$218=99,AB221,IF(AC$218=0,INDEX($E188:$M188,0,AC$216),(INDEX($E188:$M188,0,AC$218+1)-INDEX($E188:$M188,0,AC$218))/(INDEX($E$185:$M$185,0,AC$218+1)-INDEX($E$185:$M$185,0,AC$218))+AB221)))</f>
        <v>4.0663798061477898</v>
      </c>
      <c r="AD221" s="186" cm="1">
        <f t="array" ref="AD221">IF(AD$218=-1,AE221,IF(AD$218=99,AC221,IF(AD$218=0,INDEX($E188:$M188,0,AD$216),(INDEX($E188:$M188,0,AD$218+1)-INDEX($E188:$M188,0,AD$218))/(INDEX($E$185:$M$185,0,AD$218+1)-INDEX($E$185:$M$185,0,AD$218))+AC221)))</f>
        <v>4.2000253482145933</v>
      </c>
      <c r="AE221" s="186" cm="1">
        <f t="array" ref="AE221">IF(AE$218=-1,AF221,IF(AE$218=99,AD221,IF(AE$218=0,INDEX($E188:$M188,0,AE$216),(INDEX($E188:$M188,0,AE$218+1)-INDEX($E188:$M188,0,AE$218))/(INDEX($E$185:$M$185,0,AE$218+1)-INDEX($E$185:$M$185,0,AE$218))+AD221)))</f>
        <v>4.3336708902813967</v>
      </c>
      <c r="AF221" s="186" cm="1">
        <f t="array" ref="AF221">IF(AF$218=-1,AG221,IF(AF$218=99,AE221,IF(AF$218=0,INDEX($E188:$M188,0,AF$216),(INDEX($E188:$M188,0,AF$218+1)-INDEX($E188:$M188,0,AF$218))/(INDEX($E$185:$M$185,0,AF$218+1)-INDEX($E$185:$M$185,0,AF$218))+AE221)))</f>
        <v>4.4673164323482002</v>
      </c>
      <c r="AG221" s="186" cm="1">
        <f t="array" ref="AG221">IF(AG$218=-1,AH221,IF(AG$218=99,AF221,IF(AG$218=0,INDEX($E188:$M188,0,AG$216),(INDEX($E188:$M188,0,AG$218+1)-INDEX($E188:$M188,0,AG$218))/(INDEX($E$185:$M$185,0,AG$218+1)-INDEX($E$185:$M$185,0,AG$218))+AF221)))</f>
        <v>4.6009619744150037</v>
      </c>
      <c r="AH221" s="186" cm="1">
        <f t="array" ref="AH221">IF(AH$218=-1,AI221,IF(AH$218=99,AG221,IF(AH$218=0,INDEX($E188:$M188,0,AH$216),(INDEX($E188:$M188,0,AH$218+1)-INDEX($E188:$M188,0,AH$218))/(INDEX($E$185:$M$185,0,AH$218+1)-INDEX($E$185:$M$185,0,AH$218))+AG221)))</f>
        <v>4.7346075164818071</v>
      </c>
      <c r="AI221" s="186" cm="1">
        <f t="array" ref="AI221">IF(AI$218=-1,AJ221,IF(AI$218=99,AH221,IF(AI$218=0,INDEX($E188:$M188,0,AI$216),(INDEX($E188:$M188,0,AI$218+1)-INDEX($E188:$M188,0,AI$218))/(INDEX($E$185:$M$185,0,AI$218+1)-INDEX($E$185:$M$185,0,AI$218))+AH221)))</f>
        <v>4.8682530585486106</v>
      </c>
      <c r="AJ221" s="186" cm="1">
        <f t="array" ref="AJ221">IF(AJ$218=-1,AK221,IF(AJ$218=99,AI221,IF(AJ$218=0,INDEX($E188:$M188,0,AJ$216),(INDEX($E188:$M188,0,AJ$218+1)-INDEX($E188:$M188,0,AJ$218))/(INDEX($E$185:$M$185,0,AJ$218+1)-INDEX($E$185:$M$185,0,AJ$218))+AI221)))</f>
        <v>5.001898600615414</v>
      </c>
      <c r="AK221" s="186" cm="1">
        <f t="array" ref="AK221">IF(AK$218=-1,AL221,IF(AK$218=99,AJ221,IF(AK$218=0,INDEX($E188:$M188,0,AK$216),(INDEX($E188:$M188,0,AK$218+1)-INDEX($E188:$M188,0,AK$218))/(INDEX($E$185:$M$185,0,AK$218+1)-INDEX($E$185:$M$185,0,AK$218))+AJ221)))</f>
        <v>5.1355441426822175</v>
      </c>
      <c r="AL221" s="186" cm="1">
        <f t="array" ref="AL221">IF(AL$218=-1,AM221,IF(AL$218=99,AK221,IF(AL$218=0,INDEX($E188:$M188,0,AL$216),(INDEX($E188:$M188,0,AL$218+1)-INDEX($E188:$M188,0,AL$218))/(INDEX($E$185:$M$185,0,AL$218+1)-INDEX($E$185:$M$185,0,AL$218))+AK221)))</f>
        <v>5.2691896847490245</v>
      </c>
      <c r="AM221" s="299">
        <f t="shared" si="605"/>
        <v>5.9228166316022346</v>
      </c>
      <c r="AN221" s="186" cm="1">
        <f t="array" ref="AN221">IF(AN$218=-1,AO221,IF(AN$218=99,AM221,IF(AN$218=0,INDEX($E188:$M188,0,AN$216),(INDEX($E188:$M188,0,AN$218+1)-INDEX($E188:$M188,0,AN$218))/(INDEX($E$185:$M$185,0,AN$218+1)-INDEX($E$185:$M$185,0,AN$218))+AM221)))</f>
        <v>6.5764435784554447</v>
      </c>
      <c r="AO221" s="186" cm="1">
        <f t="array" ref="AO221">IF(AO$218=-1,AP221,IF(AO$218=99,AN221,IF(AO$218=0,INDEX($E188:$M188,0,AO$216),(INDEX($E188:$M188,0,AO$218+1)-INDEX($E188:$M188,0,AO$218))/(INDEX($E$185:$M$185,0,AO$218+1)-INDEX($E$185:$M$185,0,AO$218))+AN221)))</f>
        <v>6.5764435784554447</v>
      </c>
      <c r="AP221" s="186" cm="1">
        <f t="array" ref="AP221">IF(AP$218=-1,#REF!,IF(AP$218=99,AO221,IF(AP$218=0,INDEX($E188:$M188,0,AP$216),(INDEX($E188:$M188,0,AP$218+1)-INDEX($E188:$M188,0,AP$218))/(INDEX($E$185:$M$185,0,AP$218+1)-INDEX($E$185:$M$185,0,AP$218))+AO221)))</f>
        <v>6.5764435784554447</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0.77076881000794473</v>
      </c>
      <c r="S222" s="186" cm="1">
        <f t="array" ref="S222">IF(S$218=-1,T222,IF(S$218=99,R222,IF(S$218=0,INDEX($E189:$M189,0,S$216),(INDEX($E189:$M189,0,S$218+1)-INDEX($E189:$M189,0,S$218))/(INDEX($E$185:$M$185,0,S$218+1)-INDEX($E$185:$M$185,0,S$218))+R222)))</f>
        <v>0.78104412806272816</v>
      </c>
      <c r="T222" s="186" cm="1">
        <f t="array" ref="T222">IF(T$218=-1,U222,IF(T$218=99,S222,IF(T$218=0,INDEX($E189:$M189,0,T$216),(INDEX($E189:$M189,0,T$218+1)-INDEX($E189:$M189,0,T$218))/(INDEX($E$185:$M$185,0,T$218+1)-INDEX($E$185:$M$185,0,T$218))+S222)))</f>
        <v>0.78214426643468893</v>
      </c>
      <c r="U222" s="186" cm="1">
        <f t="array" ref="U222">IF(U$218=-1,V222,IF(U$218=99,T222,IF(U$218=0,INDEX($E189:$M189,0,U$216),(INDEX($E189:$M189,0,U$218+1)-INDEX($E189:$M189,0,U$218))/(INDEX($E$185:$M$185,0,U$218+1)-INDEX($E$185:$M$185,0,U$218))+T222)))</f>
        <v>0.7832444048066497</v>
      </c>
      <c r="V222" s="186" cm="1">
        <f t="array" ref="V222">IF(V$218=-1,W222,IF(V$218=99,U222,IF(V$218=0,INDEX($E189:$M189,0,V$216),(INDEX($E189:$M189,0,V$218+1)-INDEX($E189:$M189,0,V$218))/(INDEX($E$185:$M$185,0,V$218+1)-INDEX($E$185:$M$185,0,V$218))+U222)))</f>
        <v>0.78434454317861046</v>
      </c>
      <c r="W222" s="186" cm="1">
        <f t="array" ref="W222">IF(W$218=-1,X222,IF(W$218=99,V222,IF(W$218=0,INDEX($E189:$M189,0,W$216),(INDEX($E189:$M189,0,W$218+1)-INDEX($E189:$M189,0,W$218))/(INDEX($E$185:$M$185,0,W$218+1)-INDEX($E$185:$M$185,0,W$218))+V222)))</f>
        <v>0.78544468155057123</v>
      </c>
      <c r="X222" s="186" cm="1">
        <f t="array" ref="X222">IF(X$218=-1,Y222,IF(X$218=99,W222,IF(X$218=0,INDEX($E189:$M189,0,X$216),(INDEX($E189:$M189,0,X$218+1)-INDEX($E189:$M189,0,X$218))/(INDEX($E$185:$M$185,0,X$218+1)-INDEX($E$185:$M$185,0,X$218))+W222)))</f>
        <v>0.786544819922532</v>
      </c>
      <c r="Y222" s="186" cm="1">
        <f t="array" ref="Y222">IF(Y$218=-1,Z222,IF(Y$218=99,X222,IF(Y$218=0,INDEX($E189:$M189,0,Y$216),(INDEX($E189:$M189,0,Y$218+1)-INDEX($E189:$M189,0,Y$218))/(INDEX($E$185:$M$185,0,Y$218+1)-INDEX($E$185:$M$185,0,Y$218))+X222)))</f>
        <v>0.78764495829449277</v>
      </c>
      <c r="Z222" s="186" cm="1">
        <f t="array" ref="Z222">IF(Z$218=-1,AA222,IF(Z$218=99,Y222,IF(Z$218=0,INDEX($E189:$M189,0,Z$216),(INDEX($E189:$M189,0,Z$218+1)-INDEX($E189:$M189,0,Z$218))/(INDEX($E$185:$M$185,0,Z$218+1)-INDEX($E$185:$M$185,0,Z$218))+Y222)))</f>
        <v>0.78874509666645354</v>
      </c>
      <c r="AA222" s="186" cm="1">
        <f t="array" ref="AA222">IF(AA$218=-1,AB222,IF(AA$218=99,Z222,IF(AA$218=0,INDEX($E189:$M189,0,AA$216),(INDEX($E189:$M189,0,AA$218+1)-INDEX($E189:$M189,0,AA$218))/(INDEX($E$185:$M$185,0,AA$218+1)-INDEX($E$185:$M$185,0,AA$218))+Z222)))</f>
        <v>0.78984523503841431</v>
      </c>
      <c r="AB222" s="186" cm="1">
        <f t="array" ref="AB222">IF(AB$218=-1,AC222,IF(AB$218=99,AA222,IF(AB$218=0,INDEX($E189:$M189,0,AB$216),(INDEX($E189:$M189,0,AB$218+1)-INDEX($E189:$M189,0,AB$218))/(INDEX($E$185:$M$185,0,AB$218+1)-INDEX($E$185:$M$185,0,AB$218))+AA222)))</f>
        <v>0.79094537341037485</v>
      </c>
      <c r="AC222" s="186" cm="1">
        <f t="array" ref="AC222">IF(AC$218=-1,AD222,IF(AC$218=99,AB222,IF(AC$218=0,INDEX($E189:$M189,0,AC$216),(INDEX($E189:$M189,0,AC$218+1)-INDEX($E189:$M189,0,AC$218))/(INDEX($E$185:$M$185,0,AC$218+1)-INDEX($E$185:$M$185,0,AC$218))+AB222)))</f>
        <v>0.78635469328787788</v>
      </c>
      <c r="AD222" s="186" cm="1">
        <f t="array" ref="AD222">IF(AD$218=-1,AE222,IF(AD$218=99,AC222,IF(AD$218=0,INDEX($E189:$M189,0,AD$216),(INDEX($E189:$M189,0,AD$218+1)-INDEX($E189:$M189,0,AD$218))/(INDEX($E$185:$M$185,0,AD$218+1)-INDEX($E$185:$M$185,0,AD$218))+AC222)))</f>
        <v>0.78176401316538091</v>
      </c>
      <c r="AE222" s="186" cm="1">
        <f t="array" ref="AE222">IF(AE$218=-1,AF222,IF(AE$218=99,AD222,IF(AE$218=0,INDEX($E189:$M189,0,AE$216),(INDEX($E189:$M189,0,AE$218+1)-INDEX($E189:$M189,0,AE$218))/(INDEX($E$185:$M$185,0,AE$218+1)-INDEX($E$185:$M$185,0,AE$218))+AD222)))</f>
        <v>0.77717333304288394</v>
      </c>
      <c r="AF222" s="186" cm="1">
        <f t="array" ref="AF222">IF(AF$218=-1,AG222,IF(AF$218=99,AE222,IF(AF$218=0,INDEX($E189:$M189,0,AF$216),(INDEX($E189:$M189,0,AF$218+1)-INDEX($E189:$M189,0,AF$218))/(INDEX($E$185:$M$185,0,AF$218+1)-INDEX($E$185:$M$185,0,AF$218))+AE222)))</f>
        <v>0.77258265292038697</v>
      </c>
      <c r="AG222" s="186" cm="1">
        <f t="array" ref="AG222">IF(AG$218=-1,AH222,IF(AG$218=99,AF222,IF(AG$218=0,INDEX($E189:$M189,0,AG$216),(INDEX($E189:$M189,0,AG$218+1)-INDEX($E189:$M189,0,AG$218))/(INDEX($E$185:$M$185,0,AG$218+1)-INDEX($E$185:$M$185,0,AG$218))+AF222)))</f>
        <v>0.76799197279789</v>
      </c>
      <c r="AH222" s="186" cm="1">
        <f t="array" ref="AH222">IF(AH$218=-1,AI222,IF(AH$218=99,AG222,IF(AH$218=0,INDEX($E189:$M189,0,AH$216),(INDEX($E189:$M189,0,AH$218+1)-INDEX($E189:$M189,0,AH$218))/(INDEX($E$185:$M$185,0,AH$218+1)-INDEX($E$185:$M$185,0,AH$218))+AG222)))</f>
        <v>0.76340129267539303</v>
      </c>
      <c r="AI222" s="186" cm="1">
        <f t="array" ref="AI222">IF(AI$218=-1,AJ222,IF(AI$218=99,AH222,IF(AI$218=0,INDEX($E189:$M189,0,AI$216),(INDEX($E189:$M189,0,AI$218+1)-INDEX($E189:$M189,0,AI$218))/(INDEX($E$185:$M$185,0,AI$218+1)-INDEX($E$185:$M$185,0,AI$218))+AH222)))</f>
        <v>0.75881061255289606</v>
      </c>
      <c r="AJ222" s="186" cm="1">
        <f t="array" ref="AJ222">IF(AJ$218=-1,AK222,IF(AJ$218=99,AI222,IF(AJ$218=0,INDEX($E189:$M189,0,AJ$216),(INDEX($E189:$M189,0,AJ$218+1)-INDEX($E189:$M189,0,AJ$218))/(INDEX($E$185:$M$185,0,AJ$218+1)-INDEX($E$185:$M$185,0,AJ$218))+AI222)))</f>
        <v>0.75421993243039909</v>
      </c>
      <c r="AK222" s="186" cm="1">
        <f t="array" ref="AK222">IF(AK$218=-1,AL222,IF(AK$218=99,AJ222,IF(AK$218=0,INDEX($E189:$M189,0,AK$216),(INDEX($E189:$M189,0,AK$218+1)-INDEX($E189:$M189,0,AK$218))/(INDEX($E$185:$M$185,0,AK$218+1)-INDEX($E$185:$M$185,0,AK$218))+AJ222)))</f>
        <v>0.74962925230790212</v>
      </c>
      <c r="AL222" s="186" cm="1">
        <f t="array" ref="AL222">IF(AL$218=-1,AM222,IF(AL$218=99,AK222,IF(AL$218=0,INDEX($E189:$M189,0,AL$216),(INDEX($E189:$M189,0,AL$218+1)-INDEX($E189:$M189,0,AL$218))/(INDEX($E$185:$M$185,0,AL$218+1)-INDEX($E$185:$M$185,0,AL$218))+AK222)))</f>
        <v>0.74503857218540515</v>
      </c>
      <c r="AM222" s="299">
        <f t="shared" si="605"/>
        <v>0.71441470333875767</v>
      </c>
      <c r="AN222" s="186" cm="1">
        <f t="array" ref="AN222">IF(AN$218=-1,AO222,IF(AN$218=99,AM222,IF(AN$218=0,INDEX($E189:$M189,0,AN$216),(INDEX($E189:$M189,0,AN$218+1)-INDEX($E189:$M189,0,AN$218))/(INDEX($E$185:$M$185,0,AN$218+1)-INDEX($E$185:$M$185,0,AN$218))+AM222)))</f>
        <v>0.6837908344921102</v>
      </c>
      <c r="AO222" s="186" cm="1">
        <f t="array" ref="AO222">IF(AO$218=-1,AP222,IF(AO$218=99,AN222,IF(AO$218=0,INDEX($E189:$M189,0,AO$216),(INDEX($E189:$M189,0,AO$218+1)-INDEX($E189:$M189,0,AO$218))/(INDEX($E$185:$M$185,0,AO$218+1)-INDEX($E$185:$M$185,0,AO$218))+AN222)))</f>
        <v>0.6837908344921102</v>
      </c>
      <c r="AP222" s="186" cm="1">
        <f t="array" ref="AP222">IF(AP$218=-1,#REF!,IF(AP$218=99,AO222,IF(AP$218=0,INDEX($E189:$M189,0,AP$216),(INDEX($E189:$M189,0,AP$218+1)-INDEX($E189:$M189,0,AP$218))/(INDEX($E$185:$M$185,0,AP$218+1)-INDEX($E$185:$M$185,0,AP$218))+AO222)))</f>
        <v>0.6837908344921102</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7.2817564941628961</v>
      </c>
      <c r="S223" s="186" cm="1">
        <f t="array" ref="S223">IF(S$218=-1,T223,IF(S$218=99,R223,IF(S$218=0,INDEX($E190:$M190,0,S$216),(INDEX($E190:$M190,0,S$218+1)-INDEX($E190:$M190,0,S$218))/(INDEX($E$185:$M$185,0,S$218+1)-INDEX($E$185:$M$185,0,S$218))+R223)))</f>
        <v>7.3788314704767881</v>
      </c>
      <c r="T223" s="186" cm="1">
        <f t="array" ref="T223">IF(T$218=-1,U223,IF(T$218=99,S223,IF(T$218=0,INDEX($E190:$M190,0,T$216),(INDEX($E190:$M190,0,T$218+1)-INDEX($E190:$M190,0,T$218))/(INDEX($E$185:$M$185,0,T$218+1)-INDEX($E$185:$M$185,0,T$218))+S223)))</f>
        <v>7.3892249109358286</v>
      </c>
      <c r="U223" s="186" cm="1">
        <f t="array" ref="U223">IF(U$218=-1,V223,IF(U$218=99,T223,IF(U$218=0,INDEX($E190:$M190,0,U$216),(INDEX($E190:$M190,0,U$218+1)-INDEX($E190:$M190,0,U$218))/(INDEX($E$185:$M$185,0,U$218+1)-INDEX($E$185:$M$185,0,U$218))+T223)))</f>
        <v>7.399618351394869</v>
      </c>
      <c r="V223" s="186" cm="1">
        <f t="array" ref="V223">IF(V$218=-1,W223,IF(V$218=99,U223,IF(V$218=0,INDEX($E190:$M190,0,V$216),(INDEX($E190:$M190,0,V$218+1)-INDEX($E190:$M190,0,V$218))/(INDEX($E$185:$M$185,0,V$218+1)-INDEX($E$185:$M$185,0,V$218))+U223)))</f>
        <v>7.4100117918539095</v>
      </c>
      <c r="W223" s="186" cm="1">
        <f t="array" ref="W223">IF(W$218=-1,X223,IF(W$218=99,V223,IF(W$218=0,INDEX($E190:$M190,0,W$216),(INDEX($E190:$M190,0,W$218+1)-INDEX($E190:$M190,0,W$218))/(INDEX($E$185:$M$185,0,W$218+1)-INDEX($E$185:$M$185,0,W$218))+V223)))</f>
        <v>7.4204052323129499</v>
      </c>
      <c r="X223" s="186" cm="1">
        <f t="array" ref="X223">IF(X$218=-1,Y223,IF(X$218=99,W223,IF(X$218=0,INDEX($E190:$M190,0,X$216),(INDEX($E190:$M190,0,X$218+1)-INDEX($E190:$M190,0,X$218))/(INDEX($E$185:$M$185,0,X$218+1)-INDEX($E$185:$M$185,0,X$218))+W223)))</f>
        <v>7.4307986727719904</v>
      </c>
      <c r="Y223" s="186" cm="1">
        <f t="array" ref="Y223">IF(Y$218=-1,Z223,IF(Y$218=99,X223,IF(Y$218=0,INDEX($E190:$M190,0,Y$216),(INDEX($E190:$M190,0,Y$218+1)-INDEX($E190:$M190,0,Y$218))/(INDEX($E$185:$M$185,0,Y$218+1)-INDEX($E$185:$M$185,0,Y$218))+X223)))</f>
        <v>7.4411921132310308</v>
      </c>
      <c r="Z223" s="186" cm="1">
        <f t="array" ref="Z223">IF(Z$218=-1,AA223,IF(Z$218=99,Y223,IF(Z$218=0,INDEX($E190:$M190,0,Z$216),(INDEX($E190:$M190,0,Z$218+1)-INDEX($E190:$M190,0,Z$218))/(INDEX($E$185:$M$185,0,Z$218+1)-INDEX($E$185:$M$185,0,Z$218))+Y223)))</f>
        <v>7.4515855536900713</v>
      </c>
      <c r="AA223" s="186" cm="1">
        <f t="array" ref="AA223">IF(AA$218=-1,AB223,IF(AA$218=99,Z223,IF(AA$218=0,INDEX($E190:$M190,0,AA$216),(INDEX($E190:$M190,0,AA$218+1)-INDEX($E190:$M190,0,AA$218))/(INDEX($E$185:$M$185,0,AA$218+1)-INDEX($E$185:$M$185,0,AA$218))+Z223)))</f>
        <v>7.4619789941491117</v>
      </c>
      <c r="AB223" s="186" cm="1">
        <f t="array" ref="AB223">IF(AB$218=-1,AC223,IF(AB$218=99,AA223,IF(AB$218=0,INDEX($E190:$M190,0,AB$216),(INDEX($E190:$M190,0,AB$218+1)-INDEX($E190:$M190,0,AB$218))/(INDEX($E$185:$M$185,0,AB$218+1)-INDEX($E$185:$M$185,0,AB$218))+AA223)))</f>
        <v>7.4723724346081486</v>
      </c>
      <c r="AC223" s="186" cm="1">
        <f t="array" ref="AC223">IF(AC$218=-1,AD223,IF(AC$218=99,AB223,IF(AC$218=0,INDEX($E190:$M190,0,AC$216),(INDEX($E190:$M190,0,AC$218+1)-INDEX($E190:$M190,0,AC$218))/(INDEX($E$185:$M$185,0,AC$218+1)-INDEX($E$185:$M$185,0,AC$218))+AB223)))</f>
        <v>7.4290024715782845</v>
      </c>
      <c r="AD223" s="186" cm="1">
        <f t="array" ref="AD223">IF(AD$218=-1,AE223,IF(AD$218=99,AC223,IF(AD$218=0,INDEX($E190:$M190,0,AD$216),(INDEX($E190:$M190,0,AD$218+1)-INDEX($E190:$M190,0,AD$218))/(INDEX($E$185:$M$185,0,AD$218+1)-INDEX($E$185:$M$185,0,AD$218))+AC223)))</f>
        <v>7.3856325085484205</v>
      </c>
      <c r="AE223" s="186" cm="1">
        <f t="array" ref="AE223">IF(AE$218=-1,AF223,IF(AE$218=99,AD223,IF(AE$218=0,INDEX($E190:$M190,0,AE$216),(INDEX($E190:$M190,0,AE$218+1)-INDEX($E190:$M190,0,AE$218))/(INDEX($E$185:$M$185,0,AE$218+1)-INDEX($E$185:$M$185,0,AE$218))+AD223)))</f>
        <v>7.3422625455185564</v>
      </c>
      <c r="AF223" s="186" cm="1">
        <f t="array" ref="AF223">IF(AF$218=-1,AG223,IF(AF$218=99,AE223,IF(AF$218=0,INDEX($E190:$M190,0,AF$216),(INDEX($E190:$M190,0,AF$218+1)-INDEX($E190:$M190,0,AF$218))/(INDEX($E$185:$M$185,0,AF$218+1)-INDEX($E$185:$M$185,0,AF$218))+AE223)))</f>
        <v>7.2988925824886923</v>
      </c>
      <c r="AG223" s="186" cm="1">
        <f t="array" ref="AG223">IF(AG$218=-1,AH223,IF(AG$218=99,AF223,IF(AG$218=0,INDEX($E190:$M190,0,AG$216),(INDEX($E190:$M190,0,AG$218+1)-INDEX($E190:$M190,0,AG$218))/(INDEX($E$185:$M$185,0,AG$218+1)-INDEX($E$185:$M$185,0,AG$218))+AF223)))</f>
        <v>7.2555226194588283</v>
      </c>
      <c r="AH223" s="186" cm="1">
        <f t="array" ref="AH223">IF(AH$218=-1,AI223,IF(AH$218=99,AG223,IF(AH$218=0,INDEX($E190:$M190,0,AH$216),(INDEX($E190:$M190,0,AH$218+1)-INDEX($E190:$M190,0,AH$218))/(INDEX($E$185:$M$185,0,AH$218+1)-INDEX($E$185:$M$185,0,AH$218))+AG223)))</f>
        <v>7.2121526564289642</v>
      </c>
      <c r="AI223" s="186" cm="1">
        <f t="array" ref="AI223">IF(AI$218=-1,AJ223,IF(AI$218=99,AH223,IF(AI$218=0,INDEX($E190:$M190,0,AI$216),(INDEX($E190:$M190,0,AI$218+1)-INDEX($E190:$M190,0,AI$218))/(INDEX($E$185:$M$185,0,AI$218+1)-INDEX($E$185:$M$185,0,AI$218))+AH223)))</f>
        <v>7.1687826933991001</v>
      </c>
      <c r="AJ223" s="186" cm="1">
        <f t="array" ref="AJ223">IF(AJ$218=-1,AK223,IF(AJ$218=99,AI223,IF(AJ$218=0,INDEX($E190:$M190,0,AJ$216),(INDEX($E190:$M190,0,AJ$218+1)-INDEX($E190:$M190,0,AJ$218))/(INDEX($E$185:$M$185,0,AJ$218+1)-INDEX($E$185:$M$185,0,AJ$218))+AI223)))</f>
        <v>7.1254127303692361</v>
      </c>
      <c r="AK223" s="186" cm="1">
        <f t="array" ref="AK223">IF(AK$218=-1,AL223,IF(AK$218=99,AJ223,IF(AK$218=0,INDEX($E190:$M190,0,AK$216),(INDEX($E190:$M190,0,AK$218+1)-INDEX($E190:$M190,0,AK$218))/(INDEX($E$185:$M$185,0,AK$218+1)-INDEX($E$185:$M$185,0,AK$218))+AJ223)))</f>
        <v>7.082042767339372</v>
      </c>
      <c r="AL223" s="186" cm="1">
        <f t="array" ref="AL223">IF(AL$218=-1,AM223,IF(AL$218=99,AK223,IF(AL$218=0,INDEX($E190:$M190,0,AL$216),(INDEX($E190:$M190,0,AL$218+1)-INDEX($E190:$M190,0,AL$218))/(INDEX($E$185:$M$185,0,AL$218+1)-INDEX($E$185:$M$185,0,AL$218))+AK223)))</f>
        <v>7.0386728043095106</v>
      </c>
      <c r="AM223" s="299">
        <f t="shared" si="605"/>
        <v>6.7493570549498951</v>
      </c>
      <c r="AN223" s="186" cm="1">
        <f t="array" ref="AN223">IF(AN$218=-1,AO223,IF(AN$218=99,AM223,IF(AN$218=0,INDEX($E190:$M190,0,AN$216),(INDEX($E190:$M190,0,AN$218+1)-INDEX($E190:$M190,0,AN$218))/(INDEX($E$185:$M$185,0,AN$218+1)-INDEX($E$185:$M$185,0,AN$218))+AM223)))</f>
        <v>6.4600413055902788</v>
      </c>
      <c r="AO223" s="186" cm="1">
        <f t="array" ref="AO223">IF(AO$218=-1,AP223,IF(AO$218=99,AN223,IF(AO$218=0,INDEX($E190:$M190,0,AO$216),(INDEX($E190:$M190,0,AO$218+1)-INDEX($E190:$M190,0,AO$218))/(INDEX($E$185:$M$185,0,AO$218+1)-INDEX($E$185:$M$185,0,AO$218))+AN223)))</f>
        <v>6.4600413055902788</v>
      </c>
      <c r="AP223" s="186" cm="1">
        <f t="array" ref="AP223">IF(AP$218=-1,#REF!,IF(AP$218=99,AO223,IF(AP$218=0,INDEX($E190:$M190,0,AP$216),(INDEX($E190:$M190,0,AP$218+1)-INDEX($E190:$M190,0,AP$218))/(INDEX($E$185:$M$185,0,AP$218+1)-INDEX($E$185:$M$185,0,AP$218))+AO223)))</f>
        <v>6.4600413055902788</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0.10240379873926755</v>
      </c>
      <c r="S224" s="186" cm="1">
        <f t="array" ref="S224">IF(S$218=-1,T224,IF(S$218=99,R224,IF(S$218=0,INDEX($E191:$M191,0,S$216),(INDEX($E191:$M191,0,S$218+1)-INDEX($E191:$M191,0,S$218))/(INDEX($E$185:$M$185,0,S$218+1)-INDEX($E$185:$M$185,0,S$218))+R224)))</f>
        <v>0.29396216413092557</v>
      </c>
      <c r="T224" s="186" cm="1">
        <f t="array" ref="T224">IF(T$218=-1,U224,IF(T$218=99,S224,IF(T$218=0,INDEX($E191:$M191,0,T$216),(INDEX($E191:$M191,0,T$218+1)-INDEX($E191:$M191,0,T$218))/(INDEX($E$185:$M$185,0,T$218+1)-INDEX($E$185:$M$185,0,T$218))+S224)))</f>
        <v>0.32405628856634272</v>
      </c>
      <c r="U224" s="186" cm="1">
        <f t="array" ref="U224">IF(U$218=-1,V224,IF(U$218=99,T224,IF(U$218=0,INDEX($E191:$M191,0,U$216),(INDEX($E191:$M191,0,U$218+1)-INDEX($E191:$M191,0,U$218))/(INDEX($E$185:$M$185,0,U$218+1)-INDEX($E$185:$M$185,0,U$218))+T224)))</f>
        <v>0.35415041300175987</v>
      </c>
      <c r="V224" s="186" cm="1">
        <f t="array" ref="V224">IF(V$218=-1,W224,IF(V$218=99,U224,IF(V$218=0,INDEX($E191:$M191,0,V$216),(INDEX($E191:$M191,0,V$218+1)-INDEX($E191:$M191,0,V$218))/(INDEX($E$185:$M$185,0,V$218+1)-INDEX($E$185:$M$185,0,V$218))+U224)))</f>
        <v>0.38424453743717701</v>
      </c>
      <c r="W224" s="186" cm="1">
        <f t="array" ref="W224">IF(W$218=-1,X224,IF(W$218=99,V224,IF(W$218=0,INDEX($E191:$M191,0,W$216),(INDEX($E191:$M191,0,W$218+1)-INDEX($E191:$M191,0,W$218))/(INDEX($E$185:$M$185,0,W$218+1)-INDEX($E$185:$M$185,0,W$218))+V224)))</f>
        <v>0.41433866187259416</v>
      </c>
      <c r="X224" s="186" cm="1">
        <f t="array" ref="X224">IF(X$218=-1,Y224,IF(X$218=99,W224,IF(X$218=0,INDEX($E191:$M191,0,X$216),(INDEX($E191:$M191,0,X$218+1)-INDEX($E191:$M191,0,X$218))/(INDEX($E$185:$M$185,0,X$218+1)-INDEX($E$185:$M$185,0,X$218))+W224)))</f>
        <v>0.44443278630801131</v>
      </c>
      <c r="Y224" s="186" cm="1">
        <f t="array" ref="Y224">IF(Y$218=-1,Z224,IF(Y$218=99,X224,IF(Y$218=0,INDEX($E191:$M191,0,Y$216),(INDEX($E191:$M191,0,Y$218+1)-INDEX($E191:$M191,0,Y$218))/(INDEX($E$185:$M$185,0,Y$218+1)-INDEX($E$185:$M$185,0,Y$218))+X224)))</f>
        <v>0.47452691074342845</v>
      </c>
      <c r="Z224" s="186" cm="1">
        <f t="array" ref="Z224">IF(Z$218=-1,AA224,IF(Z$218=99,Y224,IF(Z$218=0,INDEX($E191:$M191,0,Z$216),(INDEX($E191:$M191,0,Z$218+1)-INDEX($E191:$M191,0,Z$218))/(INDEX($E$185:$M$185,0,Z$218+1)-INDEX($E$185:$M$185,0,Z$218))+Y224)))</f>
        <v>0.5046210351788456</v>
      </c>
      <c r="AA224" s="186" cm="1">
        <f t="array" ref="AA224">IF(AA$218=-1,AB224,IF(AA$218=99,Z224,IF(AA$218=0,INDEX($E191:$M191,0,AA$216),(INDEX($E191:$M191,0,AA$218+1)-INDEX($E191:$M191,0,AA$218))/(INDEX($E$185:$M$185,0,AA$218+1)-INDEX($E$185:$M$185,0,AA$218))+Z224)))</f>
        <v>0.53471515961426275</v>
      </c>
      <c r="AB224" s="186" cm="1">
        <f t="array" ref="AB224">IF(AB$218=-1,AC224,IF(AB$218=99,AA224,IF(AB$218=0,INDEX($E191:$M191,0,AB$216),(INDEX($E191:$M191,0,AB$218+1)-INDEX($E191:$M191,0,AB$218))/(INDEX($E$185:$M$185,0,AB$218+1)-INDEX($E$185:$M$185,0,AB$218))+AA224)))</f>
        <v>0.56480928404968</v>
      </c>
      <c r="AC224" s="186" cm="1">
        <f t="array" ref="AC224">IF(AC$218=-1,AD224,IF(AC$218=99,AB224,IF(AC$218=0,INDEX($E191:$M191,0,AC$216),(INDEX($E191:$M191,0,AC$218+1)-INDEX($E191:$M191,0,AC$218))/(INDEX($E$185:$M$185,0,AC$218+1)-INDEX($E$185:$M$185,0,AC$218))+AB224)))</f>
        <v>0.61441395348513894</v>
      </c>
      <c r="AD224" s="186" cm="1">
        <f t="array" ref="AD224">IF(AD$218=-1,AE224,IF(AD$218=99,AC224,IF(AD$218=0,INDEX($E191:$M191,0,AD$216),(INDEX($E191:$M191,0,AD$218+1)-INDEX($E191:$M191,0,AD$218))/(INDEX($E$185:$M$185,0,AD$218+1)-INDEX($E$185:$M$185,0,AD$218))+AC224)))</f>
        <v>0.66401862292059788</v>
      </c>
      <c r="AE224" s="186" cm="1">
        <f t="array" ref="AE224">IF(AE$218=-1,AF224,IF(AE$218=99,AD224,IF(AE$218=0,INDEX($E191:$M191,0,AE$216),(INDEX($E191:$M191,0,AE$218+1)-INDEX($E191:$M191,0,AE$218))/(INDEX($E$185:$M$185,0,AE$218+1)-INDEX($E$185:$M$185,0,AE$218))+AD224)))</f>
        <v>0.71362329235605682</v>
      </c>
      <c r="AF224" s="186" cm="1">
        <f t="array" ref="AF224">IF(AF$218=-1,AG224,IF(AF$218=99,AE224,IF(AF$218=0,INDEX($E191:$M191,0,AF$216),(INDEX($E191:$M191,0,AF$218+1)-INDEX($E191:$M191,0,AF$218))/(INDEX($E$185:$M$185,0,AF$218+1)-INDEX($E$185:$M$185,0,AF$218))+AE224)))</f>
        <v>0.76322796179151575</v>
      </c>
      <c r="AG224" s="186" cm="1">
        <f t="array" ref="AG224">IF(AG$218=-1,AH224,IF(AG$218=99,AF224,IF(AG$218=0,INDEX($E191:$M191,0,AG$216),(INDEX($E191:$M191,0,AG$218+1)-INDEX($E191:$M191,0,AG$218))/(INDEX($E$185:$M$185,0,AG$218+1)-INDEX($E$185:$M$185,0,AG$218))+AF224)))</f>
        <v>0.81283263122697469</v>
      </c>
      <c r="AH224" s="186" cm="1">
        <f t="array" ref="AH224">IF(AH$218=-1,AI224,IF(AH$218=99,AG224,IF(AH$218=0,INDEX($E191:$M191,0,AH$216),(INDEX($E191:$M191,0,AH$218+1)-INDEX($E191:$M191,0,AH$218))/(INDEX($E$185:$M$185,0,AH$218+1)-INDEX($E$185:$M$185,0,AH$218))+AG224)))</f>
        <v>0.86243730066243363</v>
      </c>
      <c r="AI224" s="186" cm="1">
        <f t="array" ref="AI224">IF(AI$218=-1,AJ224,IF(AI$218=99,AH224,IF(AI$218=0,INDEX($E191:$M191,0,AI$216),(INDEX($E191:$M191,0,AI$218+1)-INDEX($E191:$M191,0,AI$218))/(INDEX($E$185:$M$185,0,AI$218+1)-INDEX($E$185:$M$185,0,AI$218))+AH224)))</f>
        <v>0.91204197009789256</v>
      </c>
      <c r="AJ224" s="186" cm="1">
        <f t="array" ref="AJ224">IF(AJ$218=-1,AK224,IF(AJ$218=99,AI224,IF(AJ$218=0,INDEX($E191:$M191,0,AJ$216),(INDEX($E191:$M191,0,AJ$218+1)-INDEX($E191:$M191,0,AJ$218))/(INDEX($E$185:$M$185,0,AJ$218+1)-INDEX($E$185:$M$185,0,AJ$218))+AI224)))</f>
        <v>0.9616466395333515</v>
      </c>
      <c r="AK224" s="186" cm="1">
        <f t="array" ref="AK224">IF(AK$218=-1,AL224,IF(AK$218=99,AJ224,IF(AK$218=0,INDEX($E191:$M191,0,AK$216),(INDEX($E191:$M191,0,AK$218+1)-INDEX($E191:$M191,0,AK$218))/(INDEX($E$185:$M$185,0,AK$218+1)-INDEX($E$185:$M$185,0,AK$218))+AJ224)))</f>
        <v>1.0112513089688104</v>
      </c>
      <c r="AL224" s="186" cm="1">
        <f t="array" ref="AL224">IF(AL$218=-1,AM224,IF(AL$218=99,AK224,IF(AL$218=0,INDEX($E191:$M191,0,AL$216),(INDEX($E191:$M191,0,AL$218+1)-INDEX($E191:$M191,0,AL$218))/(INDEX($E$185:$M$185,0,AL$218+1)-INDEX($E$185:$M$185,0,AL$218))+AK224)))</f>
        <v>1.0608559784042693</v>
      </c>
      <c r="AM224" s="299">
        <f t="shared" si="605"/>
        <v>1.2883640315846452</v>
      </c>
      <c r="AN224" s="186" cm="1">
        <f t="array" ref="AN224">IF(AN$218=-1,AO224,IF(AN$218=99,AM224,IF(AN$218=0,INDEX($E191:$M191,0,AN$216),(INDEX($E191:$M191,0,AN$218+1)-INDEX($E191:$M191,0,AN$218))/(INDEX($E$185:$M$185,0,AN$218+1)-INDEX($E$185:$M$185,0,AN$218))+AM224)))</f>
        <v>1.5158720847650209</v>
      </c>
      <c r="AO224" s="186" cm="1">
        <f t="array" ref="AO224">IF(AO$218=-1,AP224,IF(AO$218=99,AN224,IF(AO$218=0,INDEX($E191:$M191,0,AO$216),(INDEX($E191:$M191,0,AO$218+1)-INDEX($E191:$M191,0,AO$218))/(INDEX($E$185:$M$185,0,AO$218+1)-INDEX($E$185:$M$185,0,AO$218))+AN224)))</f>
        <v>1.5158720847650209</v>
      </c>
      <c r="AP224" s="186" cm="1">
        <f t="array" ref="AP224">IF(AP$218=-1,#REF!,IF(AP$218=99,AO224,IF(AP$218=0,INDEX($E191:$M191,0,AP$216),(INDEX($E191:$M191,0,AP$218+1)-INDEX($E191:$M191,0,AP$218))/(INDEX($E$185:$M$185,0,AP$218+1)-INDEX($E$185:$M$185,0,AP$218))+AO224)))</f>
        <v>1.5158720847650209</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8.9836229544844848</v>
      </c>
      <c r="S225" s="186" cm="1">
        <f t="array" ref="S225">IF(S$218=-1,T225,IF(S$218=99,R225,IF(S$218=0,INDEX($E192:$M192,0,S$216),(INDEX($E192:$M192,0,S$218+1)-INDEX($E192:$M192,0,S$218))/(INDEX($E$185:$M$185,0,S$218+1)-INDEX($E$185:$M$185,0,S$218))+R225)))</f>
        <v>9.1033859520824674</v>
      </c>
      <c r="T225" s="186" cm="1">
        <f t="array" ref="T225">IF(T$218=-1,U225,IF(T$218=99,S225,IF(T$218=0,INDEX($E192:$M192,0,T$216),(INDEX($E192:$M192,0,T$218+1)-INDEX($E192:$M192,0,T$218))/(INDEX($E$185:$M$185,0,T$218+1)-INDEX($E$185:$M$185,0,T$218))+S225)))</f>
        <v>9.1162085108097131</v>
      </c>
      <c r="U225" s="186" cm="1">
        <f t="array" ref="U225">IF(U$218=-1,V225,IF(U$218=99,T225,IF(U$218=0,INDEX($E192:$M192,0,U$216),(INDEX($E192:$M192,0,U$218+1)-INDEX($E192:$M192,0,U$218))/(INDEX($E$185:$M$185,0,U$218+1)-INDEX($E$185:$M$185,0,U$218))+T225)))</f>
        <v>9.1290310695369588</v>
      </c>
      <c r="V225" s="186" cm="1">
        <f t="array" ref="V225">IF(V$218=-1,W225,IF(V$218=99,U225,IF(V$218=0,INDEX($E192:$M192,0,V$216),(INDEX($E192:$M192,0,V$218+1)-INDEX($E192:$M192,0,V$218))/(INDEX($E$185:$M$185,0,V$218+1)-INDEX($E$185:$M$185,0,V$218))+U225)))</f>
        <v>9.1418536282642044</v>
      </c>
      <c r="W225" s="186" cm="1">
        <f t="array" ref="W225">IF(W$218=-1,X225,IF(W$218=99,V225,IF(W$218=0,INDEX($E192:$M192,0,W$216),(INDEX($E192:$M192,0,W$218+1)-INDEX($E192:$M192,0,W$218))/(INDEX($E$185:$M$185,0,W$218+1)-INDEX($E$185:$M$185,0,W$218))+V225)))</f>
        <v>9.1546761869914501</v>
      </c>
      <c r="X225" s="186" cm="1">
        <f t="array" ref="X225">IF(X$218=-1,Y225,IF(X$218=99,W225,IF(X$218=0,INDEX($E192:$M192,0,X$216),(INDEX($E192:$M192,0,X$218+1)-INDEX($E192:$M192,0,X$218))/(INDEX($E$185:$M$185,0,X$218+1)-INDEX($E$185:$M$185,0,X$218))+W225)))</f>
        <v>9.1674987457186958</v>
      </c>
      <c r="Y225" s="186" cm="1">
        <f t="array" ref="Y225">IF(Y$218=-1,Z225,IF(Y$218=99,X225,IF(Y$218=0,INDEX($E192:$M192,0,Y$216),(INDEX($E192:$M192,0,Y$218+1)-INDEX($E192:$M192,0,Y$218))/(INDEX($E$185:$M$185,0,Y$218+1)-INDEX($E$185:$M$185,0,Y$218))+X225)))</f>
        <v>9.1803213044459415</v>
      </c>
      <c r="Z225" s="186" cm="1">
        <f t="array" ref="Z225">IF(Z$218=-1,AA225,IF(Z$218=99,Y225,IF(Z$218=0,INDEX($E192:$M192,0,Z$216),(INDEX($E192:$M192,0,Z$218+1)-INDEX($E192:$M192,0,Z$218))/(INDEX($E$185:$M$185,0,Z$218+1)-INDEX($E$185:$M$185,0,Z$218))+Y225)))</f>
        <v>9.1931438631731872</v>
      </c>
      <c r="AA225" s="186" cm="1">
        <f t="array" ref="AA225">IF(AA$218=-1,AB225,IF(AA$218=99,Z225,IF(AA$218=0,INDEX($E192:$M192,0,AA$216),(INDEX($E192:$M192,0,AA$218+1)-INDEX($E192:$M192,0,AA$218))/(INDEX($E$185:$M$185,0,AA$218+1)-INDEX($E$185:$M$185,0,AA$218))+Z225)))</f>
        <v>9.2059664219004329</v>
      </c>
      <c r="AB225" s="186" cm="1">
        <f t="array" ref="AB225">IF(AB$218=-1,AC225,IF(AB$218=99,AA225,IF(AB$218=0,INDEX($E192:$M192,0,AB$216),(INDEX($E192:$M192,0,AB$218+1)-INDEX($E192:$M192,0,AB$218))/(INDEX($E$185:$M$185,0,AB$218+1)-INDEX($E$185:$M$185,0,AB$218))+AA225)))</f>
        <v>9.2187889806276715</v>
      </c>
      <c r="AC225" s="186" cm="1">
        <f t="array" ref="AC225">IF(AC$218=-1,AD225,IF(AC$218=99,AB225,IF(AC$218=0,INDEX($E192:$M192,0,AC$216),(INDEX($E192:$M192,0,AC$218+1)-INDEX($E192:$M192,0,AC$218))/(INDEX($E$185:$M$185,0,AC$218+1)-INDEX($E$185:$M$185,0,AC$218))+AB225)))</f>
        <v>9.1652827427134334</v>
      </c>
      <c r="AD225" s="186" cm="1">
        <f t="array" ref="AD225">IF(AD$218=-1,AE225,IF(AD$218=99,AC225,IF(AD$218=0,INDEX($E192:$M192,0,AD$216),(INDEX($E192:$M192,0,AD$218+1)-INDEX($E192:$M192,0,AD$218))/(INDEX($E$185:$M$185,0,AD$218+1)-INDEX($E$185:$M$185,0,AD$218))+AC225)))</f>
        <v>9.1117765047991952</v>
      </c>
      <c r="AE225" s="186" cm="1">
        <f t="array" ref="AE225">IF(AE$218=-1,AF225,IF(AE$218=99,AD225,IF(AE$218=0,INDEX($E192:$M192,0,AE$216),(INDEX($E192:$M192,0,AE$218+1)-INDEX($E192:$M192,0,AE$218))/(INDEX($E$185:$M$185,0,AE$218+1)-INDEX($E$185:$M$185,0,AE$218))+AD225)))</f>
        <v>9.0582702668849571</v>
      </c>
      <c r="AF225" s="186" cm="1">
        <f t="array" ref="AF225">IF(AF$218=-1,AG225,IF(AF$218=99,AE225,IF(AF$218=0,INDEX($E192:$M192,0,AF$216),(INDEX($E192:$M192,0,AF$218+1)-INDEX($E192:$M192,0,AF$218))/(INDEX($E$185:$M$185,0,AF$218+1)-INDEX($E$185:$M$185,0,AF$218))+AE225)))</f>
        <v>9.0047640289707189</v>
      </c>
      <c r="AG225" s="186" cm="1">
        <f t="array" ref="AG225">IF(AG$218=-1,AH225,IF(AG$218=99,AF225,IF(AG$218=0,INDEX($E192:$M192,0,AG$216),(INDEX($E192:$M192,0,AG$218+1)-INDEX($E192:$M192,0,AG$218))/(INDEX($E$185:$M$185,0,AG$218+1)-INDEX($E$185:$M$185,0,AG$218))+AF225)))</f>
        <v>8.9512577910564808</v>
      </c>
      <c r="AH225" s="186" cm="1">
        <f t="array" ref="AH225">IF(AH$218=-1,AI225,IF(AH$218=99,AG225,IF(AH$218=0,INDEX($E192:$M192,0,AH$216),(INDEX($E192:$M192,0,AH$218+1)-INDEX($E192:$M192,0,AH$218))/(INDEX($E$185:$M$185,0,AH$218+1)-INDEX($E$185:$M$185,0,AH$218))+AG225)))</f>
        <v>8.8977515531422426</v>
      </c>
      <c r="AI225" s="186" cm="1">
        <f t="array" ref="AI225">IF(AI$218=-1,AJ225,IF(AI$218=99,AH225,IF(AI$218=0,INDEX($E192:$M192,0,AI$216),(INDEX($E192:$M192,0,AI$218+1)-INDEX($E192:$M192,0,AI$218))/(INDEX($E$185:$M$185,0,AI$218+1)-INDEX($E$185:$M$185,0,AI$218))+AH225)))</f>
        <v>8.8442453152280045</v>
      </c>
      <c r="AJ225" s="186" cm="1">
        <f t="array" ref="AJ225">IF(AJ$218=-1,AK225,IF(AJ$218=99,AI225,IF(AJ$218=0,INDEX($E192:$M192,0,AJ$216),(INDEX($E192:$M192,0,AJ$218+1)-INDEX($E192:$M192,0,AJ$218))/(INDEX($E$185:$M$185,0,AJ$218+1)-INDEX($E$185:$M$185,0,AJ$218))+AI225)))</f>
        <v>8.7907390773137664</v>
      </c>
      <c r="AK225" s="186" cm="1">
        <f t="array" ref="AK225">IF(AK$218=-1,AL225,IF(AK$218=99,AJ225,IF(AK$218=0,INDEX($E192:$M192,0,AK$216),(INDEX($E192:$M192,0,AK$218+1)-INDEX($E192:$M192,0,AK$218))/(INDEX($E$185:$M$185,0,AK$218+1)-INDEX($E$185:$M$185,0,AK$218))+AJ225)))</f>
        <v>8.7372328393995282</v>
      </c>
      <c r="AL225" s="186" cm="1">
        <f t="array" ref="AL225">IF(AL$218=-1,AM225,IF(AL$218=99,AK225,IF(AL$218=0,INDEX($E192:$M192,0,AL$216),(INDEX($E192:$M192,0,AL$218+1)-INDEX($E192:$M192,0,AL$218))/(INDEX($E$185:$M$185,0,AL$218+1)-INDEX($E$185:$M$185,0,AL$218))+AK225)))</f>
        <v>8.6837266014852901</v>
      </c>
      <c r="AM225" s="299">
        <f t="shared" si="605"/>
        <v>8.3267929949956496</v>
      </c>
      <c r="AN225" s="186" cm="1">
        <f t="array" ref="AN225">IF(AN$218=-1,AO225,IF(AN$218=99,AM225,IF(AN$218=0,INDEX($E192:$M192,0,AN$216),(INDEX($E192:$M192,0,AN$218+1)-INDEX($E192:$M192,0,AN$218))/(INDEX($E$185:$M$185,0,AN$218+1)-INDEX($E$185:$M$185,0,AN$218))+AM225)))</f>
        <v>7.9698593885060083</v>
      </c>
      <c r="AO225" s="186" cm="1">
        <f t="array" ref="AO225">IF(AO$218=-1,AP225,IF(AO$218=99,AN225,IF(AO$218=0,INDEX($E192:$M192,0,AO$216),(INDEX($E192:$M192,0,AO$218+1)-INDEX($E192:$M192,0,AO$218))/(INDEX($E$185:$M$185,0,AO$218+1)-INDEX($E$185:$M$185,0,AO$218))+AN225)))</f>
        <v>7.9698593885060083</v>
      </c>
      <c r="AP225" s="186" cm="1">
        <f t="array" ref="AP225">IF(AP$218=-1,#REF!,IF(AP$218=99,AO225,IF(AP$218=0,INDEX($E192:$M192,0,AP$216),(INDEX($E192:$M192,0,AP$218+1)-INDEX($E192:$M192,0,AP$218))/(INDEX($E$185:$M$185,0,AP$218+1)-INDEX($E$185:$M$185,0,AP$218))+AO225)))</f>
        <v>7.9698593885060083</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0.64831719704541868</v>
      </c>
      <c r="S226" s="186" cm="1">
        <f t="array" ref="S226">IF(S$218=-1,T226,IF(S$218=99,R226,IF(S$218=0,INDEX($E193:$M193,0,S$216),(INDEX($E193:$M193,0,S$218+1)-INDEX($E193:$M193,0,S$218))/(INDEX($E$185:$M$185,0,S$218+1)-INDEX($E$185:$M$185,0,S$218))+R226)))</f>
        <v>0.65043297958133639</v>
      </c>
      <c r="T226" s="186" cm="1">
        <f t="array" ref="T226">IF(T$218=-1,U226,IF(T$218=99,S226,IF(T$218=0,INDEX($E193:$M193,0,T$216),(INDEX($E193:$M193,0,T$218+1)-INDEX($E193:$M193,0,T$218))/(INDEX($E$185:$M$185,0,T$218+1)-INDEX($E$185:$M$185,0,T$218))+S226)))</f>
        <v>0.67349399456773384</v>
      </c>
      <c r="U226" s="186" cm="1">
        <f t="array" ref="U226">IF(U$218=-1,V226,IF(U$218=99,T226,IF(U$218=0,INDEX($E193:$M193,0,U$216),(INDEX($E193:$M193,0,U$218+1)-INDEX($E193:$M193,0,U$218))/(INDEX($E$185:$M$185,0,U$218+1)-INDEX($E$185:$M$185,0,U$218))+T226)))</f>
        <v>0.6965550095541313</v>
      </c>
      <c r="V226" s="186" cm="1">
        <f t="array" ref="V226">IF(V$218=-1,W226,IF(V$218=99,U226,IF(V$218=0,INDEX($E193:$M193,0,V$216),(INDEX($E193:$M193,0,V$218+1)-INDEX($E193:$M193,0,V$218))/(INDEX($E$185:$M$185,0,V$218+1)-INDEX($E$185:$M$185,0,V$218))+U226)))</f>
        <v>0.71961602454052875</v>
      </c>
      <c r="W226" s="186" cm="1">
        <f t="array" ref="W226">IF(W$218=-1,X226,IF(W$218=99,V226,IF(W$218=0,INDEX($E193:$M193,0,W$216),(INDEX($E193:$M193,0,W$218+1)-INDEX($E193:$M193,0,W$218))/(INDEX($E$185:$M$185,0,W$218+1)-INDEX($E$185:$M$185,0,W$218))+V226)))</f>
        <v>0.74267703952692621</v>
      </c>
      <c r="X226" s="186" cm="1">
        <f t="array" ref="X226">IF(X$218=-1,Y226,IF(X$218=99,W226,IF(X$218=0,INDEX($E193:$M193,0,X$216),(INDEX($E193:$M193,0,X$218+1)-INDEX($E193:$M193,0,X$218))/(INDEX($E$185:$M$185,0,X$218+1)-INDEX($E$185:$M$185,0,X$218))+W226)))</f>
        <v>0.76573805451332366</v>
      </c>
      <c r="Y226" s="186" cm="1">
        <f t="array" ref="Y226">IF(Y$218=-1,Z226,IF(Y$218=99,X226,IF(Y$218=0,INDEX($E193:$M193,0,Y$216),(INDEX($E193:$M193,0,Y$218+1)-INDEX($E193:$M193,0,Y$218))/(INDEX($E$185:$M$185,0,Y$218+1)-INDEX($E$185:$M$185,0,Y$218))+X226)))</f>
        <v>0.78879906949972112</v>
      </c>
      <c r="Z226" s="186" cm="1">
        <f t="array" ref="Z226">IF(Z$218=-1,AA226,IF(Z$218=99,Y226,IF(Z$218=0,INDEX($E193:$M193,0,Z$216),(INDEX($E193:$M193,0,Z$218+1)-INDEX($E193:$M193,0,Z$218))/(INDEX($E$185:$M$185,0,Z$218+1)-INDEX($E$185:$M$185,0,Z$218))+Y226)))</f>
        <v>0.81186008448611857</v>
      </c>
      <c r="AA226" s="186" cm="1">
        <f t="array" ref="AA226">IF(AA$218=-1,AB226,IF(AA$218=99,Z226,IF(AA$218=0,INDEX($E193:$M193,0,AA$216),(INDEX($E193:$M193,0,AA$218+1)-INDEX($E193:$M193,0,AA$218))/(INDEX($E$185:$M$185,0,AA$218+1)-INDEX($E$185:$M$185,0,AA$218))+Z226)))</f>
        <v>0.83492109947251603</v>
      </c>
      <c r="AB226" s="186" cm="1">
        <f t="array" ref="AB226">IF(AB$218=-1,AC226,IF(AB$218=99,AA226,IF(AB$218=0,INDEX($E193:$M193,0,AB$216),(INDEX($E193:$M193,0,AB$218+1)-INDEX($E193:$M193,0,AB$218))/(INDEX($E$185:$M$185,0,AB$218+1)-INDEX($E$185:$M$185,0,AB$218))+AA226)))</f>
        <v>0.85798211445891326</v>
      </c>
      <c r="AC226" s="186" cm="1">
        <f t="array" ref="AC226">IF(AC$218=-1,AD226,IF(AC$218=99,AB226,IF(AC$218=0,INDEX($E193:$M193,0,AC$216),(INDEX($E193:$M193,0,AC$218+1)-INDEX($E193:$M193,0,AC$218))/(INDEX($E$185:$M$185,0,AC$218+1)-INDEX($E$185:$M$185,0,AC$218))+AB226)))</f>
        <v>0.88297375004864387</v>
      </c>
      <c r="AD226" s="186" cm="1">
        <f t="array" ref="AD226">IF(AD$218=-1,AE226,IF(AD$218=99,AC226,IF(AD$218=0,INDEX($E193:$M193,0,AD$216),(INDEX($E193:$M193,0,AD$218+1)-INDEX($E193:$M193,0,AD$218))/(INDEX($E$185:$M$185,0,AD$218+1)-INDEX($E$185:$M$185,0,AD$218))+AC226)))</f>
        <v>0.90796538563837448</v>
      </c>
      <c r="AE226" s="186" cm="1">
        <f t="array" ref="AE226">IF(AE$218=-1,AF226,IF(AE$218=99,AD226,IF(AE$218=0,INDEX($E193:$M193,0,AE$216),(INDEX($E193:$M193,0,AE$218+1)-INDEX($E193:$M193,0,AE$218))/(INDEX($E$185:$M$185,0,AE$218+1)-INDEX($E$185:$M$185,0,AE$218))+AD226)))</f>
        <v>0.93295702122810509</v>
      </c>
      <c r="AF226" s="186" cm="1">
        <f t="array" ref="AF226">IF(AF$218=-1,AG226,IF(AF$218=99,AE226,IF(AF$218=0,INDEX($E193:$M193,0,AF$216),(INDEX($E193:$M193,0,AF$218+1)-INDEX($E193:$M193,0,AF$218))/(INDEX($E$185:$M$185,0,AF$218+1)-INDEX($E$185:$M$185,0,AF$218))+AE226)))</f>
        <v>0.9579486568178357</v>
      </c>
      <c r="AG226" s="186" cm="1">
        <f t="array" ref="AG226">IF(AG$218=-1,AH226,IF(AG$218=99,AF226,IF(AG$218=0,INDEX($E193:$M193,0,AG$216),(INDEX($E193:$M193,0,AG$218+1)-INDEX($E193:$M193,0,AG$218))/(INDEX($E$185:$M$185,0,AG$218+1)-INDEX($E$185:$M$185,0,AG$218))+AF226)))</f>
        <v>0.98294029240756631</v>
      </c>
      <c r="AH226" s="186" cm="1">
        <f t="array" ref="AH226">IF(AH$218=-1,AI226,IF(AH$218=99,AG226,IF(AH$218=0,INDEX($E193:$M193,0,AH$216),(INDEX($E193:$M193,0,AH$218+1)-INDEX($E193:$M193,0,AH$218))/(INDEX($E$185:$M$185,0,AH$218+1)-INDEX($E$185:$M$185,0,AH$218))+AG226)))</f>
        <v>1.0079319279972969</v>
      </c>
      <c r="AI226" s="186" cm="1">
        <f t="array" ref="AI226">IF(AI$218=-1,AJ226,IF(AI$218=99,AH226,IF(AI$218=0,INDEX($E193:$M193,0,AI$216),(INDEX($E193:$M193,0,AI$218+1)-INDEX($E193:$M193,0,AI$218))/(INDEX($E$185:$M$185,0,AI$218+1)-INDEX($E$185:$M$185,0,AI$218))+AH226)))</f>
        <v>1.0329235635870275</v>
      </c>
      <c r="AJ226" s="186" cm="1">
        <f t="array" ref="AJ226">IF(AJ$218=-1,AK226,IF(AJ$218=99,AI226,IF(AJ$218=0,INDEX($E193:$M193,0,AJ$216),(INDEX($E193:$M193,0,AJ$218+1)-INDEX($E193:$M193,0,AJ$218))/(INDEX($E$185:$M$185,0,AJ$218+1)-INDEX($E$185:$M$185,0,AJ$218))+AI226)))</f>
        <v>1.0579151991767581</v>
      </c>
      <c r="AK226" s="186" cm="1">
        <f t="array" ref="AK226">IF(AK$218=-1,AL226,IF(AK$218=99,AJ226,IF(AK$218=0,INDEX($E193:$M193,0,AK$216),(INDEX($E193:$M193,0,AK$218+1)-INDEX($E193:$M193,0,AK$218))/(INDEX($E$185:$M$185,0,AK$218+1)-INDEX($E$185:$M$185,0,AK$218))+AJ226)))</f>
        <v>1.0829068347664887</v>
      </c>
      <c r="AL226" s="186" cm="1">
        <f t="array" ref="AL226">IF(AL$218=-1,AM226,IF(AL$218=99,AK226,IF(AL$218=0,INDEX($E193:$M193,0,AL$216),(INDEX($E193:$M193,0,AL$218+1)-INDEX($E193:$M193,0,AL$218))/(INDEX($E$185:$M$185,0,AL$218+1)-INDEX($E$185:$M$185,0,AL$218))+AK226)))</f>
        <v>1.1078984703562189</v>
      </c>
      <c r="AM226" s="299">
        <f t="shared" si="605"/>
        <v>1.2217630805235091</v>
      </c>
      <c r="AN226" s="186" cm="1">
        <f t="array" ref="AN226">IF(AN$218=-1,AO226,IF(AN$218=99,AM226,IF(AN$218=0,INDEX($E193:$M193,0,AN$216),(INDEX($E193:$M193,0,AN$218+1)-INDEX($E193:$M193,0,AN$218))/(INDEX($E$185:$M$185,0,AN$218+1)-INDEX($E$185:$M$185,0,AN$218))+AM226)))</f>
        <v>1.3356276906907993</v>
      </c>
      <c r="AO226" s="186" cm="1">
        <f t="array" ref="AO226">IF(AO$218=-1,AP226,IF(AO$218=99,AN226,IF(AO$218=0,INDEX($E193:$M193,0,AO$216),(INDEX($E193:$M193,0,AO$218+1)-INDEX($E193:$M193,0,AO$218))/(INDEX($E$185:$M$185,0,AO$218+1)-INDEX($E$185:$M$185,0,AO$218))+AN226)))</f>
        <v>1.3356276906907993</v>
      </c>
      <c r="AP226" s="186" cm="1">
        <f t="array" ref="AP226">IF(AP$218=-1,#REF!,IF(AP$218=99,AO226,IF(AP$218=0,INDEX($E193:$M193,0,AP$216),(INDEX($E193:$M193,0,AP$218+1)-INDEX($E193:$M193,0,AP$218))/(INDEX($E$185:$M$185,0,AP$218+1)-INDEX($E$185:$M$185,0,AP$218))+AO226)))</f>
        <v>1.3356276906907993</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110.10045570127225</v>
      </c>
      <c r="T233" s="186" cm="1">
        <f t="array" ref="T233">IF(U$231=-1,U233,IF(U$231=99,S233,IF(U$231=0,INDEX($E161:$M161,0,U$229),(INDEX($E161:$M161,0,U$231+1)-INDEX($E161:$M161,0,U$231))/(INDEX($E$160:$M$160,0,U$231+1)-INDEX($E$160:$M$160,0,U$231))+S233)))</f>
        <v>102.42503825052044</v>
      </c>
      <c r="U233" s="186" cm="1">
        <f t="array" ref="U233">IF(V$231=-1,V233,IF(V$231=99,T233,IF(V$231=0,INDEX($E161:$M161,0,V$229),(INDEX($E161:$M161,0,V$231+1)-INDEX($E161:$M161,0,V$231))/(INDEX($E$160:$M$160,0,V$231+1)-INDEX($E$160:$M$160,0,V$231))+T233)))</f>
        <v>94.749620799768635</v>
      </c>
      <c r="V233" s="186" cm="1">
        <f t="array" ref="V233">IF(W$231=-1,W233,IF(W$231=99,U233,IF(W$231=0,INDEX($E161:$M161,0,W$229),(INDEX($E161:$M161,0,W$231+1)-INDEX($E161:$M161,0,W$231))/(INDEX($E$160:$M$160,0,W$231+1)-INDEX($E$160:$M$160,0,W$231))+U233)))</f>
        <v>87.074203349016827</v>
      </c>
      <c r="W233" s="186" cm="1">
        <f t="array" ref="W233">IF(X$231=-1,X233,IF(X$231=99,V233,IF(X$231=0,INDEX($E161:$M161,0,X$229),(INDEX($E161:$M161,0,X$231+1)-INDEX($E161:$M161,0,X$231))/(INDEX($E$160:$M$160,0,X$231+1)-INDEX($E$160:$M$160,0,X$231))+V233)))</f>
        <v>79.398785898265018</v>
      </c>
      <c r="X233" s="186" cm="1">
        <f t="array" ref="X233">IF(Y$231=-1,Y233,IF(Y$231=99,W233,IF(Y$231=0,INDEX($E161:$M161,0,Y$229),(INDEX($E161:$M161,0,Y$231+1)-INDEX($E161:$M161,0,Y$231))/(INDEX($E$160:$M$160,0,Y$231+1)-INDEX($E$160:$M$160,0,Y$231))+W233)))</f>
        <v>71.723368447513209</v>
      </c>
      <c r="Y233" s="186" cm="1">
        <f t="array" ref="Y233">IF(Z$231=-1,Z233,IF(Z$231=99,X233,IF(Z$231=0,INDEX($E161:$M161,0,Z$229),(INDEX($E161:$M161,0,Z$231+1)-INDEX($E161:$M161,0,Z$231))/(INDEX($E$160:$M$160,0,Z$231+1)-INDEX($E$160:$M$160,0,Z$231))+X233)))</f>
        <v>64.047950996761401</v>
      </c>
      <c r="Z233" s="186" cm="1">
        <f t="array" ref="Z233">IF(AA$231=-1,AA233,IF(AA$231=99,Y233,IF(AA$231=0,INDEX($E161:$M161,0,AA$229),(INDEX($E161:$M161,0,AA$231+1)-INDEX($E161:$M161,0,AA$231))/(INDEX($E$160:$M$160,0,AA$231+1)-INDEX($E$160:$M$160,0,AA$231))+Y233)))</f>
        <v>56.372533546009592</v>
      </c>
      <c r="AA233" s="186" cm="1">
        <f t="array" ref="AA233">IF(AB$231=-1,AB233,IF(AB$231=99,Z233,IF(AB$231=0,INDEX($E161:$M161,0,AB$229),(INDEX($E161:$M161,0,AB$231+1)-INDEX($E161:$M161,0,AB$231))/(INDEX($E$160:$M$160,0,AB$231+1)-INDEX($E$160:$M$160,0,AB$231))+Z233)))</f>
        <v>48.697116095257783</v>
      </c>
      <c r="AB233" s="186" cm="1">
        <f t="array" ref="AB233">IF(AC$231=-1,AC233,IF(AC$231=99,AA233,IF(AC$231=0,INDEX($E161:$M161,0,AC$229),(INDEX($E161:$M161,0,AC$231+1)-INDEX($E161:$M161,0,AC$231))/(INDEX($E$160:$M$160,0,AC$231+1)-INDEX($E$160:$M$160,0,AC$231))+AA233)))</f>
        <v>110.10045570127225</v>
      </c>
      <c r="AC233" s="186" cm="1">
        <f t="array" ref="AC233">IF(AD$231=-1,AD233,IF(AD$231=99,AB233,IF(AD$231=0,INDEX($E161:$M161,0,AD$229),(INDEX($E161:$M161,0,AD$231+1)-INDEX($E161:$M161,0,AD$231))/(INDEX($E$160:$M$160,0,AD$231+1)-INDEX($E$160:$M$160,0,AD$231))+AB233)))</f>
        <v>111.34399197601171</v>
      </c>
      <c r="AD233" s="186" cm="1">
        <f t="array" ref="AD233">IF(AE$231=-1,AE233,IF(AE$231=99,AC233,IF(AE$231=0,INDEX($E161:$M161,0,AE$229),(INDEX($E161:$M161,0,AE$231+1)-INDEX($E161:$M161,0,AE$231))/(INDEX($E$160:$M$160,0,AE$231+1)-INDEX($E$160:$M$160,0,AE$231))+AC233)))</f>
        <v>112.58752825075116</v>
      </c>
      <c r="AE233" s="186" cm="1">
        <f t="array" ref="AE233">IF(AF$231=-1,AF233,IF(AF$231=99,AD233,IF(AF$231=0,INDEX($E161:$M161,0,AF$229),(INDEX($E161:$M161,0,AF$231+1)-INDEX($E161:$M161,0,AF$231))/(INDEX($E$160:$M$160,0,AF$231+1)-INDEX($E$160:$M$160,0,AF$231))+AD233)))</f>
        <v>113.83106452549062</v>
      </c>
      <c r="AF233" s="186" cm="1">
        <f t="array" ref="AF233">IF(AG$231=-1,AG233,IF(AG$231=99,AE233,IF(AG$231=0,INDEX($E161:$M161,0,AG$229),(INDEX($E161:$M161,0,AG$231+1)-INDEX($E161:$M161,0,AG$231))/(INDEX($E$160:$M$160,0,AG$231+1)-INDEX($E$160:$M$160,0,AG$231))+AE233)))</f>
        <v>115.07460080023007</v>
      </c>
      <c r="AG233" s="186" cm="1">
        <f t="array" ref="AG233">IF(AH$231=-1,AH233,IF(AH$231=99,AF233,IF(AH$231=0,INDEX($E161:$M161,0,AH$229),(INDEX($E161:$M161,0,AH$231+1)-INDEX($E161:$M161,0,AH$231))/(INDEX($E$160:$M$160,0,AH$231+1)-INDEX($E$160:$M$160,0,AH$231))+AF233)))</f>
        <v>116.31813707496953</v>
      </c>
      <c r="AH233" s="186" cm="1">
        <f t="array" ref="AH233">IF(AI$231=-1,AI233,IF(AI$231=99,AG233,IF(AI$231=0,INDEX($E161:$M161,0,AI$229),(INDEX($E161:$M161,0,AI$231+1)-INDEX($E161:$M161,0,AI$231))/(INDEX($E$160:$M$160,0,AI$231+1)-INDEX($E$160:$M$160,0,AI$231))+AG233)))</f>
        <v>117.56167334970898</v>
      </c>
      <c r="AI233" s="186" cm="1">
        <f t="array" ref="AI233">IF(AJ$231=-1,AJ233,IF(AJ$231=99,AH233,IF(AJ$231=0,INDEX($E161:$M161,0,AJ$229),(INDEX($E161:$M161,0,AJ$231+1)-INDEX($E161:$M161,0,AJ$231))/(INDEX($E$160:$M$160,0,AJ$231+1)-INDEX($E$160:$M$160,0,AJ$231))+AH233)))</f>
        <v>118.80520962444844</v>
      </c>
      <c r="AJ233" s="186" cm="1">
        <f t="array" ref="AJ233">IF(AK$231=-1,AK233,IF(AK$231=99,AI233,IF(AK$231=0,INDEX($E161:$M161,0,AK$229),(INDEX($E161:$M161,0,AK$231+1)-INDEX($E161:$M161,0,AK$231))/(INDEX($E$160:$M$160,0,AK$231+1)-INDEX($E$160:$M$160,0,AK$231))+AI233)))</f>
        <v>120.04874589918789</v>
      </c>
      <c r="AK233" s="186" cm="1">
        <f t="array" ref="AK233">IF(AL$231=-1,AL233,IF(AL$231=99,AJ233,IF(AL$231=0,INDEX($E161:$M161,0,AL$229),(INDEX($E161:$M161,0,AL$231+1)-INDEX($E161:$M161,0,AL$231))/(INDEX($E$160:$M$160,0,AL$231+1)-INDEX($E$160:$M$160,0,AL$231))+AJ233)))</f>
        <v>121.29228217392735</v>
      </c>
      <c r="AL233" s="186" cm="1">
        <f t="array" ref="AL233">IF(AM$231=-1,AM233,IF(AM$231=99,AK233,IF(AM$231=0,INDEX($E161:$M161,0,AM$229),(INDEX($E161:$M161,0,AM$231+1)-INDEX($E161:$M161,0,AM$231))/(INDEX($E$160:$M$160,0,AM$231+1)-INDEX($E$160:$M$160,0,AM$231))+AK233)))</f>
        <v>111.34399197601171</v>
      </c>
      <c r="AM233" s="186" cm="1">
        <f t="array" ref="AM233">IF(AN$231=-1,AN233,IF(AN$231=99,AL233,IF(AN$231=0,INDEX($E161:$M161,0,AN$229),(INDEX($E161:$M161,0,AN$231+1)-INDEX($E161:$M161,0,AN$231))/(INDEX($E$160:$M$160,0,AN$231+1)-INDEX($E$160:$M$160,0,AN$231))+AL233)))</f>
        <v>115.28600166671671</v>
      </c>
      <c r="AN233" s="186" cm="1">
        <f t="array" ref="AN233">IF(AO$231=-1,AO233,IF(AO$231=99,AM233,IF(AO$231=0,INDEX($E161:$M161,0,AO$229),(INDEX($E161:$M161,0,AO$231+1)-INDEX($E161:$M161,0,AO$231))/(INDEX($E$160:$M$160,0,AO$231+1)-INDEX($E$160:$M$160,0,AO$231))+AM233)))</f>
        <v>119.22801135742172</v>
      </c>
      <c r="AO233" s="186" cm="1">
        <f t="array" ref="AO233">IF(AP$231=-1,AP233,IF(AP$231=99,AN233,IF(AP$231=0,INDEX($E161:$M161,0,AP$229),(INDEX($E161:$M161,0,AP$231+1)-INDEX($E161:$M161,0,AP$231))/(INDEX($E$160:$M$160,0,AP$231+1)-INDEX($E$160:$M$160,0,AP$231))+AN233)))</f>
        <v>123.17002104812673</v>
      </c>
      <c r="AP233" s="186" cm="1">
        <f t="array" ref="AP233">IF(AQ$231=-1,AQ233,IF(AQ$231=99,AO233,IF(AQ$231=0,INDEX($E161:$M161,0,AQ$229),(INDEX($E161:$M161,0,AQ$231+1)-INDEX($E161:$M161,0,AQ$231))/(INDEX($E$160:$M$160,0,AQ$231+1)-INDEX($E$160:$M$160,0,AQ$231))+AO233)))</f>
        <v>127.11203073883173</v>
      </c>
      <c r="AQ233" s="186" cm="1">
        <f t="array" ref="AQ233">IF(AR$231=-1,AR233,IF(AR$231=99,AP233,IF(AR$231=0,INDEX($E161:$M161,0,AR$229),(INDEX($E161:$M161,0,AR$231+1)-INDEX($E161:$M161,0,AR$231))/(INDEX($E$160:$M$160,0,AR$231+1)-INDEX($E$160:$M$160,0,AR$231))+AP233)))</f>
        <v>131.05404042953674</v>
      </c>
      <c r="AR233" s="186" cm="1">
        <f t="array" ref="AR233">IF(AS$231=-1,AS233,IF(AS$231=99,AQ233,IF(AS$231=0,INDEX($E161:$M161,0,AS$229),(INDEX($E161:$M161,0,AS$231+1)-INDEX($E161:$M161,0,AS$231))/(INDEX($E$160:$M$160,0,AS$231+1)-INDEX($E$160:$M$160,0,AS$231))+AQ233)))</f>
        <v>134.99605012024176</v>
      </c>
      <c r="AS233" s="186" cm="1">
        <f t="array" ref="AS233">IF(AT$231=-1,AT233,IF(AT$231=99,AR233,IF(AT$231=0,INDEX($E161:$M161,0,AT$229),(INDEX($E161:$M161,0,AT$231+1)-INDEX($E161:$M161,0,AT$231))/(INDEX($E$160:$M$160,0,AT$231+1)-INDEX($E$160:$M$160,0,AT$231))+AR233)))</f>
        <v>138.93805981094678</v>
      </c>
      <c r="AT233" s="186" cm="1">
        <f t="array" ref="AT233">IF(AU$231=-1,AU233,IF(AU$231=99,AS233,IF(AU$231=0,INDEX($E161:$M161,0,AU$229),(INDEX($E161:$M161,0,AU$231+1)-INDEX($E161:$M161,0,AU$231))/(INDEX($E$160:$M$160,0,AU$231+1)-INDEX($E$160:$M$160,0,AU$231))+AS233)))</f>
        <v>142.8800695016518</v>
      </c>
      <c r="AU233" s="186" cm="1">
        <f t="array" ref="AU233">IF(AV$231=-1,AV233,IF(AV$231=99,AT233,IF(AV$231=0,INDEX($E161:$M161,0,AV$229),(INDEX($E161:$M161,0,AV$231+1)-INDEX($E161:$M161,0,AV$231))/(INDEX($E$160:$M$160,0,AV$231+1)-INDEX($E$160:$M$160,0,AV$231))+AT233)))</f>
        <v>146.82207919235682</v>
      </c>
      <c r="AV233" s="186" cm="1">
        <f t="array" ref="AV233">IF(AW$231=-1,AW233,IF(AW$231=99,AU233,IF(AW$231=0,INDEX($E161:$M161,0,AW$229),(INDEX($E161:$M161,0,AW$231+1)-INDEX($E161:$M161,0,AW$231))/(INDEX($E$160:$M$160,0,AW$231+1)-INDEX($E$160:$M$160,0,AW$231))+AU233)))</f>
        <v>146.8220791923568</v>
      </c>
      <c r="AW233" s="186" cm="1">
        <f t="array" ref="AW233">IF(AX$231=-1,AX233,IF(AX$231=99,AV233,IF(AX$231=0,INDEX($E161:$M161,0,AX$229),(INDEX($E161:$M161,0,AX$231+1)-INDEX($E161:$M161,0,AX$231))/(INDEX($E$160:$M$160,0,AX$231+1)-INDEX($E$160:$M$160,0,AX$231))+AV233)))</f>
        <v>146.8220791923568</v>
      </c>
      <c r="AX233" s="186" cm="1">
        <f t="array" ref="AX233">IF(AY$231=-1,AZ233,IF(AY$231=99,AW233,IF(AY$231=0,INDEX($E161:$M161,0,AY$229),(INDEX($E161:$M161,0,AY$231+1)-INDEX($E161:$M161,0,AY$231))/(INDEX($E$160:$M$160,0,AY$231+1)-INDEX($E$160:$M$160,0,AY$231))+AW233)))</f>
        <v>146.8220791923568</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23.396346836520358</v>
      </c>
      <c r="T234" s="186" cm="1">
        <f t="array" ref="T234">IF(U$231=-1,U234,IF(U$231=99,S234,IF(U$231=0,INDEX($E162:$M162,0,U$229),(INDEX($E162:$M162,0,U$231+1)-INDEX($E162:$M162,0,U$231))/(INDEX($E$160:$M$160,0,U$231+1)-INDEX($E$160:$M$160,0,U$231))+S234)))</f>
        <v>21.7653206282356</v>
      </c>
      <c r="U234" s="186" cm="1">
        <f t="array" ref="U234">IF(V$231=-1,V234,IF(V$231=99,T234,IF(V$231=0,INDEX($E162:$M162,0,V$229),(INDEX($E162:$M162,0,V$231+1)-INDEX($E162:$M162,0,V$231))/(INDEX($E$160:$M$160,0,V$231+1)-INDEX($E$160:$M$160,0,V$231))+T234)))</f>
        <v>20.134294419950841</v>
      </c>
      <c r="V234" s="186" cm="1">
        <f t="array" ref="V234">IF(W$231=-1,W234,IF(W$231=99,U234,IF(W$231=0,INDEX($E162:$M162,0,W$229),(INDEX($E162:$M162,0,W$231+1)-INDEX($E162:$M162,0,W$231))/(INDEX($E$160:$M$160,0,W$231+1)-INDEX($E$160:$M$160,0,W$231))+U234)))</f>
        <v>18.503268211666082</v>
      </c>
      <c r="W234" s="186" cm="1">
        <f t="array" ref="W234">IF(X$231=-1,X234,IF(X$231=99,V234,IF(X$231=0,INDEX($E162:$M162,0,X$229),(INDEX($E162:$M162,0,X$231+1)-INDEX($E162:$M162,0,X$231))/(INDEX($E$160:$M$160,0,X$231+1)-INDEX($E$160:$M$160,0,X$231))+V234)))</f>
        <v>16.872242003381324</v>
      </c>
      <c r="X234" s="186" cm="1">
        <f t="array" ref="X234">IF(Y$231=-1,Y234,IF(Y$231=99,W234,IF(Y$231=0,INDEX($E162:$M162,0,Y$229),(INDEX($E162:$M162,0,Y$231+1)-INDEX($E162:$M162,0,Y$231))/(INDEX($E$160:$M$160,0,Y$231+1)-INDEX($E$160:$M$160,0,Y$231))+W234)))</f>
        <v>15.241215795096565</v>
      </c>
      <c r="Y234" s="186" cm="1">
        <f t="array" ref="Y234">IF(Z$231=-1,Z234,IF(Z$231=99,X234,IF(Z$231=0,INDEX($E162:$M162,0,Z$229),(INDEX($E162:$M162,0,Z$231+1)-INDEX($E162:$M162,0,Z$231))/(INDEX($E$160:$M$160,0,Z$231+1)-INDEX($E$160:$M$160,0,Z$231))+X234)))</f>
        <v>13.610189586811806</v>
      </c>
      <c r="Z234" s="186" cm="1">
        <f t="array" ref="Z234">IF(AA$231=-1,AA234,IF(AA$231=99,Y234,IF(AA$231=0,INDEX($E162:$M162,0,AA$229),(INDEX($E162:$M162,0,AA$231+1)-INDEX($E162:$M162,0,AA$231))/(INDEX($E$160:$M$160,0,AA$231+1)-INDEX($E$160:$M$160,0,AA$231))+Y234)))</f>
        <v>11.979163378527048</v>
      </c>
      <c r="AA234" s="186" cm="1">
        <f t="array" ref="AA234">IF(AB$231=-1,AB234,IF(AB$231=99,Z234,IF(AB$231=0,INDEX($E162:$M162,0,AB$229),(INDEX($E162:$M162,0,AB$231+1)-INDEX($E162:$M162,0,AB$231))/(INDEX($E$160:$M$160,0,AB$231+1)-INDEX($E$160:$M$160,0,AB$231))+Z234)))</f>
        <v>10.348137170242289</v>
      </c>
      <c r="AB234" s="186" cm="1">
        <f t="array" ref="AB234">IF(AC$231=-1,AC234,IF(AC$231=99,AA234,IF(AC$231=0,INDEX($E162:$M162,0,AC$229),(INDEX($E162:$M162,0,AC$231+1)-INDEX($E162:$M162,0,AC$231))/(INDEX($E$160:$M$160,0,AC$231+1)-INDEX($E$160:$M$160,0,AC$231))+AA234)))</f>
        <v>23.396346836520358</v>
      </c>
      <c r="AC234" s="186" cm="1">
        <f t="array" ref="AC234">IF(AD$231=-1,AD234,IF(AD$231=99,AB234,IF(AD$231=0,INDEX($E162:$M162,0,AD$229),(INDEX($E162:$M162,0,AD$231+1)-INDEX($E162:$M162,0,AD$231))/(INDEX($E$160:$M$160,0,AD$231+1)-INDEX($E$160:$M$160,0,AD$231))+AB234)))</f>
        <v>23.660598294902492</v>
      </c>
      <c r="AD234" s="186" cm="1">
        <f t="array" ref="AD234">IF(AE$231=-1,AE234,IF(AE$231=99,AC234,IF(AE$231=0,INDEX($E162:$M162,0,AE$229),(INDEX($E162:$M162,0,AE$231+1)-INDEX($E162:$M162,0,AE$231))/(INDEX($E$160:$M$160,0,AE$231+1)-INDEX($E$160:$M$160,0,AE$231))+AC234)))</f>
        <v>23.924849753284626</v>
      </c>
      <c r="AE234" s="186" cm="1">
        <f t="array" ref="AE234">IF(AF$231=-1,AF234,IF(AF$231=99,AD234,IF(AF$231=0,INDEX($E162:$M162,0,AF$229),(INDEX($E162:$M162,0,AF$231+1)-INDEX($E162:$M162,0,AF$231))/(INDEX($E$160:$M$160,0,AF$231+1)-INDEX($E$160:$M$160,0,AF$231))+AD234)))</f>
        <v>24.18910121166676</v>
      </c>
      <c r="AF234" s="186" cm="1">
        <f t="array" ref="AF234">IF(AG$231=-1,AG234,IF(AG$231=99,AE234,IF(AG$231=0,INDEX($E162:$M162,0,AG$229),(INDEX($E162:$M162,0,AG$231+1)-INDEX($E162:$M162,0,AG$231))/(INDEX($E$160:$M$160,0,AG$231+1)-INDEX($E$160:$M$160,0,AG$231))+AE234)))</f>
        <v>24.453352670048893</v>
      </c>
      <c r="AG234" s="186" cm="1">
        <f t="array" ref="AG234">IF(AH$231=-1,AH234,IF(AH$231=99,AF234,IF(AH$231=0,INDEX($E162:$M162,0,AH$229),(INDEX($E162:$M162,0,AH$231+1)-INDEX($E162:$M162,0,AH$231))/(INDEX($E$160:$M$160,0,AH$231+1)-INDEX($E$160:$M$160,0,AH$231))+AF234)))</f>
        <v>24.717604128431027</v>
      </c>
      <c r="AH234" s="186" cm="1">
        <f t="array" ref="AH234">IF(AI$231=-1,AI234,IF(AI$231=99,AG234,IF(AI$231=0,INDEX($E162:$M162,0,AI$229),(INDEX($E162:$M162,0,AI$231+1)-INDEX($E162:$M162,0,AI$231))/(INDEX($E$160:$M$160,0,AI$231+1)-INDEX($E$160:$M$160,0,AI$231))+AG234)))</f>
        <v>24.981855586813161</v>
      </c>
      <c r="AI234" s="186" cm="1">
        <f t="array" ref="AI234">IF(AJ$231=-1,AJ234,IF(AJ$231=99,AH234,IF(AJ$231=0,INDEX($E162:$M162,0,AJ$229),(INDEX($E162:$M162,0,AJ$231+1)-INDEX($E162:$M162,0,AJ$231))/(INDEX($E$160:$M$160,0,AJ$231+1)-INDEX($E$160:$M$160,0,AJ$231))+AH234)))</f>
        <v>25.246107045195295</v>
      </c>
      <c r="AJ234" s="186" cm="1">
        <f t="array" ref="AJ234">IF(AK$231=-1,AK234,IF(AK$231=99,AI234,IF(AK$231=0,INDEX($E162:$M162,0,AK$229),(INDEX($E162:$M162,0,AK$231+1)-INDEX($E162:$M162,0,AK$231))/(INDEX($E$160:$M$160,0,AK$231+1)-INDEX($E$160:$M$160,0,AK$231))+AI234)))</f>
        <v>25.510358503577429</v>
      </c>
      <c r="AK234" s="186" cm="1">
        <f t="array" ref="AK234">IF(AL$231=-1,AL234,IF(AL$231=99,AJ234,IF(AL$231=0,INDEX($E162:$M162,0,AL$229),(INDEX($E162:$M162,0,AL$231+1)-INDEX($E162:$M162,0,AL$231))/(INDEX($E$160:$M$160,0,AL$231+1)-INDEX($E$160:$M$160,0,AL$231))+AJ234)))</f>
        <v>25.774609961959563</v>
      </c>
      <c r="AL234" s="186" cm="1">
        <f t="array" ref="AL234">IF(AM$231=-1,AM234,IF(AM$231=99,AK234,IF(AM$231=0,INDEX($E162:$M162,0,AM$229),(INDEX($E162:$M162,0,AM$231+1)-INDEX($E162:$M162,0,AM$231))/(INDEX($E$160:$M$160,0,AM$231+1)-INDEX($E$160:$M$160,0,AM$231))+AK234)))</f>
        <v>23.660598294902492</v>
      </c>
      <c r="AM234" s="186" cm="1">
        <f t="array" ref="AM234">IF(AN$231=-1,AN234,IF(AN$231=99,AL234,IF(AN$231=0,INDEX($E162:$M162,0,AN$229),(INDEX($E162:$M162,0,AN$231+1)-INDEX($E162:$M162,0,AN$231))/(INDEX($E$160:$M$160,0,AN$231+1)-INDEX($E$160:$M$160,0,AN$231))+AL234)))</f>
        <v>24.498275354177306</v>
      </c>
      <c r="AN234" s="186" cm="1">
        <f t="array" ref="AN234">IF(AO$231=-1,AO234,IF(AO$231=99,AM234,IF(AO$231=0,INDEX($E162:$M162,0,AO$229),(INDEX($E162:$M162,0,AO$231+1)-INDEX($E162:$M162,0,AO$231))/(INDEX($E$160:$M$160,0,AO$231+1)-INDEX($E$160:$M$160,0,AO$231))+AM234)))</f>
        <v>25.335952413452119</v>
      </c>
      <c r="AO234" s="186" cm="1">
        <f t="array" ref="AO234">IF(AP$231=-1,AP234,IF(AP$231=99,AN234,IF(AP$231=0,INDEX($E162:$M162,0,AP$229),(INDEX($E162:$M162,0,AP$231+1)-INDEX($E162:$M162,0,AP$231))/(INDEX($E$160:$M$160,0,AP$231+1)-INDEX($E$160:$M$160,0,AP$231))+AN234)))</f>
        <v>26.173629472726933</v>
      </c>
      <c r="AP234" s="186" cm="1">
        <f t="array" ref="AP234">IF(AQ$231=-1,AQ234,IF(AQ$231=99,AO234,IF(AQ$231=0,INDEX($E162:$M162,0,AQ$229),(INDEX($E162:$M162,0,AQ$231+1)-INDEX($E162:$M162,0,AQ$231))/(INDEX($E$160:$M$160,0,AQ$231+1)-INDEX($E$160:$M$160,0,AQ$231))+AO234)))</f>
        <v>27.011306532001747</v>
      </c>
      <c r="AQ234" s="186" cm="1">
        <f t="array" ref="AQ234">IF(AR$231=-1,AR234,IF(AR$231=99,AP234,IF(AR$231=0,INDEX($E162:$M162,0,AR$229),(INDEX($E162:$M162,0,AR$231+1)-INDEX($E162:$M162,0,AR$231))/(INDEX($E$160:$M$160,0,AR$231+1)-INDEX($E$160:$M$160,0,AR$231))+AP234)))</f>
        <v>27.848983591276561</v>
      </c>
      <c r="AR234" s="186" cm="1">
        <f t="array" ref="AR234">IF(AS$231=-1,AS234,IF(AS$231=99,AQ234,IF(AS$231=0,INDEX($E162:$M162,0,AS$229),(INDEX($E162:$M162,0,AS$231+1)-INDEX($E162:$M162,0,AS$231))/(INDEX($E$160:$M$160,0,AS$231+1)-INDEX($E$160:$M$160,0,AS$231))+AQ234)))</f>
        <v>28.686660650551374</v>
      </c>
      <c r="AS234" s="186" cm="1">
        <f t="array" ref="AS234">IF(AT$231=-1,AT234,IF(AT$231=99,AR234,IF(AT$231=0,INDEX($E162:$M162,0,AT$229),(INDEX($E162:$M162,0,AT$231+1)-INDEX($E162:$M162,0,AT$231))/(INDEX($E$160:$M$160,0,AT$231+1)-INDEX($E$160:$M$160,0,AT$231))+AR234)))</f>
        <v>29.524337709826188</v>
      </c>
      <c r="AT234" s="186" cm="1">
        <f t="array" ref="AT234">IF(AU$231=-1,AU234,IF(AU$231=99,AS234,IF(AU$231=0,INDEX($E162:$M162,0,AU$229),(INDEX($E162:$M162,0,AU$231+1)-INDEX($E162:$M162,0,AU$231))/(INDEX($E$160:$M$160,0,AU$231+1)-INDEX($E$160:$M$160,0,AU$231))+AS234)))</f>
        <v>30.362014769101002</v>
      </c>
      <c r="AU234" s="186" cm="1">
        <f t="array" ref="AU234">IF(AV$231=-1,AV234,IF(AV$231=99,AT234,IF(AV$231=0,INDEX($E162:$M162,0,AV$229),(INDEX($E162:$M162,0,AV$231+1)-INDEX($E162:$M162,0,AV$231))/(INDEX($E$160:$M$160,0,AV$231+1)-INDEX($E$160:$M$160,0,AV$231))+AT234)))</f>
        <v>31.199691828375816</v>
      </c>
      <c r="AV234" s="186" cm="1">
        <f t="array" ref="AV234">IF(AW$231=-1,AW234,IF(AW$231=99,AU234,IF(AW$231=0,INDEX($E162:$M162,0,AW$229),(INDEX($E162:$M162,0,AW$231+1)-INDEX($E162:$M162,0,AW$231))/(INDEX($E$160:$M$160,0,AW$231+1)-INDEX($E$160:$M$160,0,AW$231))+AU234)))</f>
        <v>31.199691828375823</v>
      </c>
      <c r="AW234" s="186" cm="1">
        <f t="array" ref="AW234">IF(AX$231=-1,AX234,IF(AX$231=99,AV234,IF(AX$231=0,INDEX($E162:$M162,0,AX$229),(INDEX($E162:$M162,0,AX$231+1)-INDEX($E162:$M162,0,AX$231))/(INDEX($E$160:$M$160,0,AX$231+1)-INDEX($E$160:$M$160,0,AX$231))+AV234)))</f>
        <v>31.199691828375823</v>
      </c>
      <c r="AX234" s="186" cm="1">
        <f t="array" ref="AX234">IF(AY$231=-1,AZ234,IF(AY$231=99,AW234,IF(AY$231=0,INDEX($E162:$M162,0,AY$229),(INDEX($E162:$M162,0,AY$231+1)-INDEX($E162:$M162,0,AY$231))/(INDEX($E$160:$M$160,0,AY$231+1)-INDEX($E$160:$M$160,0,AY$231))+AW234)))</f>
        <v>31.199691828375823</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4.1287670887977095</v>
      </c>
      <c r="T235" s="186" cm="1">
        <f t="array" ref="T235">IF(U$231=-1,U235,IF(U$231=99,S235,IF(U$231=0,INDEX($E163:$M163,0,U$229),(INDEX($E163:$M163,0,U$231+1)-INDEX($E163:$M163,0,U$231))/(INDEX($E$160:$M$160,0,U$231+1)-INDEX($E$160:$M$160,0,U$231))+S235)))</f>
        <v>3.8409389343945168</v>
      </c>
      <c r="U235" s="186" cm="1">
        <f t="array" ref="U235">IF(V$231=-1,V235,IF(V$231=99,T235,IF(V$231=0,INDEX($E163:$M163,0,V$229),(INDEX($E163:$M163,0,V$231+1)-INDEX($E163:$M163,0,V$231))/(INDEX($E$160:$M$160,0,V$231+1)-INDEX($E$160:$M$160,0,V$231))+T235)))</f>
        <v>3.5531107799913242</v>
      </c>
      <c r="V235" s="186" cm="1">
        <f t="array" ref="V235">IF(W$231=-1,W235,IF(W$231=99,U235,IF(W$231=0,INDEX($E163:$M163,0,W$229),(INDEX($E163:$M163,0,W$231+1)-INDEX($E163:$M163,0,W$231))/(INDEX($E$160:$M$160,0,W$231+1)-INDEX($E$160:$M$160,0,W$231))+U235)))</f>
        <v>3.2652826255881315</v>
      </c>
      <c r="W235" s="186" cm="1">
        <f t="array" ref="W235">IF(X$231=-1,X235,IF(X$231=99,V235,IF(X$231=0,INDEX($E163:$M163,0,X$229),(INDEX($E163:$M163,0,X$231+1)-INDEX($E163:$M163,0,X$231))/(INDEX($E$160:$M$160,0,X$231+1)-INDEX($E$160:$M$160,0,X$231))+V235)))</f>
        <v>2.9774544711849389</v>
      </c>
      <c r="X235" s="186" cm="1">
        <f t="array" ref="X235">IF(Y$231=-1,Y235,IF(Y$231=99,W235,IF(Y$231=0,INDEX($E163:$M163,0,Y$229),(INDEX($E163:$M163,0,Y$231+1)-INDEX($E163:$M163,0,Y$231))/(INDEX($E$160:$M$160,0,Y$231+1)-INDEX($E$160:$M$160,0,Y$231))+W235)))</f>
        <v>2.6896263167817462</v>
      </c>
      <c r="Y235" s="186" cm="1">
        <f t="array" ref="Y235">IF(Z$231=-1,Z235,IF(Z$231=99,X235,IF(Z$231=0,INDEX($E163:$M163,0,Z$229),(INDEX($E163:$M163,0,Z$231+1)-INDEX($E163:$M163,0,Z$231))/(INDEX($E$160:$M$160,0,Z$231+1)-INDEX($E$160:$M$160,0,Z$231))+X235)))</f>
        <v>2.4017981623785536</v>
      </c>
      <c r="Z235" s="186" cm="1">
        <f t="array" ref="Z235">IF(AA$231=-1,AA235,IF(AA$231=99,Y235,IF(AA$231=0,INDEX($E163:$M163,0,AA$229),(INDEX($E163:$M163,0,AA$231+1)-INDEX($E163:$M163,0,AA$231))/(INDEX($E$160:$M$160,0,AA$231+1)-INDEX($E$160:$M$160,0,AA$231))+Y235)))</f>
        <v>2.1139700079753609</v>
      </c>
      <c r="AA235" s="186" cm="1">
        <f t="array" ref="AA235">IF(AB$231=-1,AB235,IF(AB$231=99,Z235,IF(AB$231=0,INDEX($E163:$M163,0,AB$229),(INDEX($E163:$M163,0,AB$231+1)-INDEX($E163:$M163,0,AB$231))/(INDEX($E$160:$M$160,0,AB$231+1)-INDEX($E$160:$M$160,0,AB$231))+Z235)))</f>
        <v>1.8261418535721683</v>
      </c>
      <c r="AB235" s="186" cm="1">
        <f t="array" ref="AB235">IF(AC$231=-1,AC235,IF(AC$231=99,AA235,IF(AC$231=0,INDEX($E163:$M163,0,AC$229),(INDEX($E163:$M163,0,AC$231+1)-INDEX($E163:$M163,0,AC$231))/(INDEX($E$160:$M$160,0,AC$231+1)-INDEX($E$160:$M$160,0,AC$231))+AA235)))</f>
        <v>4.1287670887977095</v>
      </c>
      <c r="AC235" s="186" cm="1">
        <f t="array" ref="AC235">IF(AD$231=-1,AD235,IF(AD$231=99,AB235,IF(AD$231=0,INDEX($E163:$M163,0,AD$229),(INDEX($E163:$M163,0,AD$231+1)-INDEX($E163:$M163,0,AD$231))/(INDEX($E$160:$M$160,0,AD$231+1)-INDEX($E$160:$M$160,0,AD$231))+AB235)))</f>
        <v>4.1753996991004394</v>
      </c>
      <c r="AD235" s="186" cm="1">
        <f t="array" ref="AD235">IF(AE$231=-1,AE235,IF(AE$231=99,AC235,IF(AE$231=0,INDEX($E163:$M163,0,AE$229),(INDEX($E163:$M163,0,AE$231+1)-INDEX($E163:$M163,0,AE$231))/(INDEX($E$160:$M$160,0,AE$231+1)-INDEX($E$160:$M$160,0,AE$231))+AC235)))</f>
        <v>4.2220323094031693</v>
      </c>
      <c r="AE235" s="186" cm="1">
        <f t="array" ref="AE235">IF(AF$231=-1,AF235,IF(AF$231=99,AD235,IF(AF$231=0,INDEX($E163:$M163,0,AF$229),(INDEX($E163:$M163,0,AF$231+1)-INDEX($E163:$M163,0,AF$231))/(INDEX($E$160:$M$160,0,AF$231+1)-INDEX($E$160:$M$160,0,AF$231))+AD235)))</f>
        <v>4.2686649197058992</v>
      </c>
      <c r="AF235" s="186" cm="1">
        <f t="array" ref="AF235">IF(AG$231=-1,AG235,IF(AG$231=99,AE235,IF(AG$231=0,INDEX($E163:$M163,0,AG$229),(INDEX($E163:$M163,0,AG$231+1)-INDEX($E163:$M163,0,AG$231))/(INDEX($E$160:$M$160,0,AG$231+1)-INDEX($E$160:$M$160,0,AG$231))+AE235)))</f>
        <v>4.3152975300086291</v>
      </c>
      <c r="AG235" s="186" cm="1">
        <f t="array" ref="AG235">IF(AH$231=-1,AH235,IF(AH$231=99,AF235,IF(AH$231=0,INDEX($E163:$M163,0,AH$229),(INDEX($E163:$M163,0,AH$231+1)-INDEX($E163:$M163,0,AH$231))/(INDEX($E$160:$M$160,0,AH$231+1)-INDEX($E$160:$M$160,0,AH$231))+AF235)))</f>
        <v>4.3619301403113591</v>
      </c>
      <c r="AH235" s="186" cm="1">
        <f t="array" ref="AH235">IF(AI$231=-1,AI235,IF(AI$231=99,AG235,IF(AI$231=0,INDEX($E163:$M163,0,AI$229),(INDEX($E163:$M163,0,AI$231+1)-INDEX($E163:$M163,0,AI$231))/(INDEX($E$160:$M$160,0,AI$231+1)-INDEX($E$160:$M$160,0,AI$231))+AG235)))</f>
        <v>4.408562750614089</v>
      </c>
      <c r="AI235" s="186" cm="1">
        <f t="array" ref="AI235">IF(AJ$231=-1,AJ235,IF(AJ$231=99,AH235,IF(AJ$231=0,INDEX($E163:$M163,0,AJ$229),(INDEX($E163:$M163,0,AJ$231+1)-INDEX($E163:$M163,0,AJ$231))/(INDEX($E$160:$M$160,0,AJ$231+1)-INDEX($E$160:$M$160,0,AJ$231))+AH235)))</f>
        <v>4.4551953609168189</v>
      </c>
      <c r="AJ235" s="186" cm="1">
        <f t="array" ref="AJ235">IF(AK$231=-1,AK235,IF(AK$231=99,AI235,IF(AK$231=0,INDEX($E163:$M163,0,AK$229),(INDEX($E163:$M163,0,AK$231+1)-INDEX($E163:$M163,0,AK$231))/(INDEX($E$160:$M$160,0,AK$231+1)-INDEX($E$160:$M$160,0,AK$231))+AI235)))</f>
        <v>4.5018279712195488</v>
      </c>
      <c r="AK235" s="186" cm="1">
        <f t="array" ref="AK235">IF(AL$231=-1,AL235,IF(AL$231=99,AJ235,IF(AL$231=0,INDEX($E163:$M163,0,AL$229),(INDEX($E163:$M163,0,AL$231+1)-INDEX($E163:$M163,0,AL$231))/(INDEX($E$160:$M$160,0,AL$231+1)-INDEX($E$160:$M$160,0,AL$231))+AJ235)))</f>
        <v>4.5484605815222787</v>
      </c>
      <c r="AL235" s="186" cm="1">
        <f t="array" ref="AL235">IF(AM$231=-1,AM235,IF(AM$231=99,AK235,IF(AM$231=0,INDEX($E163:$M163,0,AM$229),(INDEX($E163:$M163,0,AM$231+1)-INDEX($E163:$M163,0,AM$231))/(INDEX($E$160:$M$160,0,AM$231+1)-INDEX($E$160:$M$160,0,AM$231))+AK235)))</f>
        <v>4.1753996991004394</v>
      </c>
      <c r="AM235" s="186" cm="1">
        <f t="array" ref="AM235">IF(AN$231=-1,AN235,IF(AN$231=99,AL235,IF(AN$231=0,INDEX($E163:$M163,0,AN$229),(INDEX($E163:$M163,0,AN$231+1)-INDEX($E163:$M163,0,AN$231))/(INDEX($E$160:$M$160,0,AN$231+1)-INDEX($E$160:$M$160,0,AN$231))+AL235)))</f>
        <v>4.3232250625018773</v>
      </c>
      <c r="AN235" s="186" cm="1">
        <f t="array" ref="AN235">IF(AO$231=-1,AO235,IF(AO$231=99,AM235,IF(AO$231=0,INDEX($E163:$M163,0,AO$229),(INDEX($E163:$M163,0,AO$231+1)-INDEX($E163:$M163,0,AO$231))/(INDEX($E$160:$M$160,0,AO$231+1)-INDEX($E$160:$M$160,0,AO$231))+AM235)))</f>
        <v>4.4710504259033153</v>
      </c>
      <c r="AO235" s="186" cm="1">
        <f t="array" ref="AO235">IF(AP$231=-1,AP235,IF(AP$231=99,AN235,IF(AP$231=0,INDEX($E163:$M163,0,AP$229),(INDEX($E163:$M163,0,AP$231+1)-INDEX($E163:$M163,0,AP$231))/(INDEX($E$160:$M$160,0,AP$231+1)-INDEX($E$160:$M$160,0,AP$231))+AN235)))</f>
        <v>4.6188757893047532</v>
      </c>
      <c r="AP235" s="186" cm="1">
        <f t="array" ref="AP235">IF(AQ$231=-1,AQ235,IF(AQ$231=99,AO235,IF(AQ$231=0,INDEX($E163:$M163,0,AQ$229),(INDEX($E163:$M163,0,AQ$231+1)-INDEX($E163:$M163,0,AQ$231))/(INDEX($E$160:$M$160,0,AQ$231+1)-INDEX($E$160:$M$160,0,AQ$231))+AO235)))</f>
        <v>4.7667011527061911</v>
      </c>
      <c r="AQ235" s="186" cm="1">
        <f t="array" ref="AQ235">IF(AR$231=-1,AR235,IF(AR$231=99,AP235,IF(AR$231=0,INDEX($E163:$M163,0,AR$229),(INDEX($E163:$M163,0,AR$231+1)-INDEX($E163:$M163,0,AR$231))/(INDEX($E$160:$M$160,0,AR$231+1)-INDEX($E$160:$M$160,0,AR$231))+AP235)))</f>
        <v>4.914526516107629</v>
      </c>
      <c r="AR235" s="186" cm="1">
        <f t="array" ref="AR235">IF(AS$231=-1,AS235,IF(AS$231=99,AQ235,IF(AS$231=0,INDEX($E163:$M163,0,AS$229),(INDEX($E163:$M163,0,AS$231+1)-INDEX($E163:$M163,0,AS$231))/(INDEX($E$160:$M$160,0,AS$231+1)-INDEX($E$160:$M$160,0,AS$231))+AQ235)))</f>
        <v>5.062351879509067</v>
      </c>
      <c r="AS235" s="186" cm="1">
        <f t="array" ref="AS235">IF(AT$231=-1,AT235,IF(AT$231=99,AR235,IF(AT$231=0,INDEX($E163:$M163,0,AT$229),(INDEX($E163:$M163,0,AT$231+1)-INDEX($E163:$M163,0,AT$231))/(INDEX($E$160:$M$160,0,AT$231+1)-INDEX($E$160:$M$160,0,AT$231))+AR235)))</f>
        <v>5.2101772429105049</v>
      </c>
      <c r="AT235" s="186" cm="1">
        <f t="array" ref="AT235">IF(AU$231=-1,AU235,IF(AU$231=99,AS235,IF(AU$231=0,INDEX($E163:$M163,0,AU$229),(INDEX($E163:$M163,0,AU$231+1)-INDEX($E163:$M163,0,AU$231))/(INDEX($E$160:$M$160,0,AU$231+1)-INDEX($E$160:$M$160,0,AU$231))+AS235)))</f>
        <v>5.3580026063119428</v>
      </c>
      <c r="AU235" s="186" cm="1">
        <f t="array" ref="AU235">IF(AV$231=-1,AV235,IF(AV$231=99,AT235,IF(AV$231=0,INDEX($E163:$M163,0,AV$229),(INDEX($E163:$M163,0,AV$231+1)-INDEX($E163:$M163,0,AV$231))/(INDEX($E$160:$M$160,0,AV$231+1)-INDEX($E$160:$M$160,0,AV$231))+AT235)))</f>
        <v>5.5058279697133807</v>
      </c>
      <c r="AV235" s="186" cm="1">
        <f t="array" ref="AV235">IF(AW$231=-1,AW235,IF(AW$231=99,AU235,IF(AW$231=0,INDEX($E163:$M163,0,AW$229),(INDEX($E163:$M163,0,AW$231+1)-INDEX($E163:$M163,0,AW$231))/(INDEX($E$160:$M$160,0,AW$231+1)-INDEX($E$160:$M$160,0,AW$231))+AU235)))</f>
        <v>5.5058279697133798</v>
      </c>
      <c r="AW235" s="186" cm="1">
        <f t="array" ref="AW235">IF(AX$231=-1,AX235,IF(AX$231=99,AV235,IF(AX$231=0,INDEX($E163:$M163,0,AX$229),(INDEX($E163:$M163,0,AX$231+1)-INDEX($E163:$M163,0,AX$231))/(INDEX($E$160:$M$160,0,AX$231+1)-INDEX($E$160:$M$160,0,AX$231))+AV235)))</f>
        <v>5.5058279697133798</v>
      </c>
      <c r="AX235" s="186" cm="1">
        <f t="array" ref="AX235">IF(AY$231=-1,AZ235,IF(AY$231=99,AW235,IF(AY$231=0,INDEX($E163:$M163,0,AY$229),(INDEX($E163:$M163,0,AY$231+1)-INDEX($E163:$M163,0,AY$231))/(INDEX($E$160:$M$160,0,AY$231+1)-INDEX($E$160:$M$160,0,AY$231))+AW235)))</f>
        <v>5.5058279697133798</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19.269220250198618</v>
      </c>
      <c r="T236" s="186" cm="1">
        <f t="array" ref="T236">IF(U$231=-1,U236,IF(U$231=99,S236,IF(U$231=0,INDEX($E164:$M164,0,U$229),(INDEX($E164:$M164,0,U$231+1)-INDEX($E164:$M164,0,U$231))/(INDEX($E$160:$M$160,0,U$231+1)-INDEX($E$160:$M$160,0,U$231))+S236)))</f>
        <v>19.612471952607169</v>
      </c>
      <c r="U236" s="186" cm="1">
        <f t="array" ref="U236">IF(V$231=-1,V236,IF(V$231=99,T236,IF(V$231=0,INDEX($E164:$M164,0,V$229),(INDEX($E164:$M164,0,V$231+1)-INDEX($E164:$M164,0,V$231))/(INDEX($E$160:$M$160,0,V$231+1)-INDEX($E$160:$M$160,0,V$231))+T236)))</f>
        <v>19.955723655015721</v>
      </c>
      <c r="V236" s="186" cm="1">
        <f t="array" ref="V236">IF(W$231=-1,W236,IF(W$231=99,U236,IF(W$231=0,INDEX($E164:$M164,0,W$229),(INDEX($E164:$M164,0,W$231+1)-INDEX($E164:$M164,0,W$231))/(INDEX($E$160:$M$160,0,W$231+1)-INDEX($E$160:$M$160,0,W$231))+U236)))</f>
        <v>20.298975357424272</v>
      </c>
      <c r="W236" s="186" cm="1">
        <f t="array" ref="W236">IF(X$231=-1,X236,IF(X$231=99,V236,IF(X$231=0,INDEX($E164:$M164,0,X$229),(INDEX($E164:$M164,0,X$231+1)-INDEX($E164:$M164,0,X$231))/(INDEX($E$160:$M$160,0,X$231+1)-INDEX($E$160:$M$160,0,X$231))+V236)))</f>
        <v>20.642227059832823</v>
      </c>
      <c r="X236" s="186" cm="1">
        <f t="array" ref="X236">IF(Y$231=-1,Y236,IF(Y$231=99,W236,IF(Y$231=0,INDEX($E164:$M164,0,Y$229),(INDEX($E164:$M164,0,Y$231+1)-INDEX($E164:$M164,0,Y$231))/(INDEX($E$160:$M$160,0,Y$231+1)-INDEX($E$160:$M$160,0,Y$231))+W236)))</f>
        <v>20.985478762241375</v>
      </c>
      <c r="Y236" s="186" cm="1">
        <f t="array" ref="Y236">IF(Z$231=-1,Z236,IF(Z$231=99,X236,IF(Z$231=0,INDEX($E164:$M164,0,Z$229),(INDEX($E164:$M164,0,Z$231+1)-INDEX($E164:$M164,0,Z$231))/(INDEX($E$160:$M$160,0,Z$231+1)-INDEX($E$160:$M$160,0,Z$231))+X236)))</f>
        <v>21.328730464649926</v>
      </c>
      <c r="Z236" s="186" cm="1">
        <f t="array" ref="Z236">IF(AA$231=-1,AA236,IF(AA$231=99,Y236,IF(AA$231=0,INDEX($E164:$M164,0,AA$229),(INDEX($E164:$M164,0,AA$231+1)-INDEX($E164:$M164,0,AA$231))/(INDEX($E$160:$M$160,0,AA$231+1)-INDEX($E$160:$M$160,0,AA$231))+Y236)))</f>
        <v>21.671982167058477</v>
      </c>
      <c r="AA236" s="186" cm="1">
        <f t="array" ref="AA236">IF(AB$231=-1,AB236,IF(AB$231=99,Z236,IF(AB$231=0,INDEX($E164:$M164,0,AB$229),(INDEX($E164:$M164,0,AB$231+1)-INDEX($E164:$M164,0,AB$231))/(INDEX($E$160:$M$160,0,AB$231+1)-INDEX($E$160:$M$160,0,AB$231))+Z236)))</f>
        <v>22.015233869467028</v>
      </c>
      <c r="AB236" s="186" cm="1">
        <f t="array" ref="AB236">IF(AC$231=-1,AC236,IF(AC$231=99,AA236,IF(AC$231=0,INDEX($E164:$M164,0,AC$229),(INDEX($E164:$M164,0,AC$231+1)-INDEX($E164:$M164,0,AC$231))/(INDEX($E$160:$M$160,0,AC$231+1)-INDEX($E$160:$M$160,0,AC$231))+AA236)))</f>
        <v>19.269220250198618</v>
      </c>
      <c r="AC236" s="186" cm="1">
        <f t="array" ref="AC236">IF(AD$231=-1,AD236,IF(AD$231=99,AB236,IF(AD$231=0,INDEX($E164:$M164,0,AD$229),(INDEX($E164:$M164,0,AD$231+1)-INDEX($E164:$M164,0,AD$231))/(INDEX($E$160:$M$160,0,AD$231+1)-INDEX($E$160:$M$160,0,AD$231))+AB236)))</f>
        <v>19.526103201568205</v>
      </c>
      <c r="AD236" s="186" cm="1">
        <f t="array" ref="AD236">IF(AE$231=-1,AE236,IF(AE$231=99,AC236,IF(AE$231=0,INDEX($E164:$M164,0,AE$229),(INDEX($E164:$M164,0,AE$231+1)-INDEX($E164:$M164,0,AE$231))/(INDEX($E$160:$M$160,0,AE$231+1)-INDEX($E$160:$M$160,0,AE$231))+AC236)))</f>
        <v>19.782986152937792</v>
      </c>
      <c r="AE236" s="186" cm="1">
        <f t="array" ref="AE236">IF(AF$231=-1,AF236,IF(AF$231=99,AD236,IF(AF$231=0,INDEX($E164:$M164,0,AF$229),(INDEX($E164:$M164,0,AF$231+1)-INDEX($E164:$M164,0,AF$231))/(INDEX($E$160:$M$160,0,AF$231+1)-INDEX($E$160:$M$160,0,AF$231))+AD236)))</f>
        <v>20.039869104307378</v>
      </c>
      <c r="AF236" s="186" cm="1">
        <f t="array" ref="AF236">IF(AG$231=-1,AG236,IF(AG$231=99,AE236,IF(AG$231=0,INDEX($E164:$M164,0,AG$229),(INDEX($E164:$M164,0,AG$231+1)-INDEX($E164:$M164,0,AG$231))/(INDEX($E$160:$M$160,0,AG$231+1)-INDEX($E$160:$M$160,0,AG$231))+AE236)))</f>
        <v>20.296752055676965</v>
      </c>
      <c r="AG236" s="186" cm="1">
        <f t="array" ref="AG236">IF(AH$231=-1,AH236,IF(AH$231=99,AF236,IF(AH$231=0,INDEX($E164:$M164,0,AH$229),(INDEX($E164:$M164,0,AH$231+1)-INDEX($E164:$M164,0,AH$231))/(INDEX($E$160:$M$160,0,AH$231+1)-INDEX($E$160:$M$160,0,AH$231))+AF236)))</f>
        <v>20.553635007046552</v>
      </c>
      <c r="AH236" s="186" cm="1">
        <f t="array" ref="AH236">IF(AI$231=-1,AI236,IF(AI$231=99,AG236,IF(AI$231=0,INDEX($E164:$M164,0,AI$229),(INDEX($E164:$M164,0,AI$231+1)-INDEX($E164:$M164,0,AI$231))/(INDEX($E$160:$M$160,0,AI$231+1)-INDEX($E$160:$M$160,0,AI$231))+AG236)))</f>
        <v>20.810517958416138</v>
      </c>
      <c r="AI236" s="186" cm="1">
        <f t="array" ref="AI236">IF(AJ$231=-1,AJ236,IF(AJ$231=99,AH236,IF(AJ$231=0,INDEX($E164:$M164,0,AJ$229),(INDEX($E164:$M164,0,AJ$231+1)-INDEX($E164:$M164,0,AJ$231))/(INDEX($E$160:$M$160,0,AJ$231+1)-INDEX($E$160:$M$160,0,AJ$231))+AH236)))</f>
        <v>21.067400909785725</v>
      </c>
      <c r="AJ236" s="186" cm="1">
        <f t="array" ref="AJ236">IF(AK$231=-1,AK236,IF(AK$231=99,AI236,IF(AK$231=0,INDEX($E164:$M164,0,AK$229),(INDEX($E164:$M164,0,AK$231+1)-INDEX($E164:$M164,0,AK$231))/(INDEX($E$160:$M$160,0,AK$231+1)-INDEX($E$160:$M$160,0,AK$231))+AI236)))</f>
        <v>21.324283861155312</v>
      </c>
      <c r="AK236" s="186" cm="1">
        <f t="array" ref="AK236">IF(AL$231=-1,AL236,IF(AL$231=99,AJ236,IF(AL$231=0,INDEX($E164:$M164,0,AL$229),(INDEX($E164:$M164,0,AL$231+1)-INDEX($E164:$M164,0,AL$231))/(INDEX($E$160:$M$160,0,AL$231+1)-INDEX($E$160:$M$160,0,AL$231))+AJ236)))</f>
        <v>21.581166812524899</v>
      </c>
      <c r="AL236" s="186" cm="1">
        <f t="array" ref="AL236">IF(AM$231=-1,AM236,IF(AM$231=99,AK236,IF(AM$231=0,INDEX($E164:$M164,0,AM$229),(INDEX($E164:$M164,0,AM$231+1)-INDEX($E164:$M164,0,AM$231))/(INDEX($E$160:$M$160,0,AM$231+1)-INDEX($E$160:$M$160,0,AM$231))+AK236)))</f>
        <v>19.526103201568205</v>
      </c>
      <c r="AM236" s="186" cm="1">
        <f t="array" ref="AM236">IF(AN$231=-1,AN236,IF(AN$231=99,AL236,IF(AN$231=0,INDEX($E164:$M164,0,AN$229),(INDEX($E164:$M164,0,AN$231+1)-INDEX($E164:$M164,0,AN$231))/(INDEX($E$160:$M$160,0,AN$231+1)-INDEX($E$160:$M$160,0,AN$231))+AL236)))</f>
        <v>19.553606660867224</v>
      </c>
      <c r="AN236" s="186" cm="1">
        <f t="array" ref="AN236">IF(AO$231=-1,AO236,IF(AO$231=99,AM236,IF(AO$231=0,INDEX($E164:$M164,0,AO$229),(INDEX($E164:$M164,0,AO$231+1)-INDEX($E164:$M164,0,AO$231))/(INDEX($E$160:$M$160,0,AO$231+1)-INDEX($E$160:$M$160,0,AO$231))+AM236)))</f>
        <v>19.581110120166244</v>
      </c>
      <c r="AO236" s="186" cm="1">
        <f t="array" ref="AO236">IF(AP$231=-1,AP236,IF(AP$231=99,AN236,IF(AP$231=0,INDEX($E164:$M164,0,AP$229),(INDEX($E164:$M164,0,AP$231+1)-INDEX($E164:$M164,0,AP$231))/(INDEX($E$160:$M$160,0,AP$231+1)-INDEX($E$160:$M$160,0,AP$231))+AN236)))</f>
        <v>19.608613579465263</v>
      </c>
      <c r="AP236" s="186" cm="1">
        <f t="array" ref="AP236">IF(AQ$231=-1,AQ236,IF(AQ$231=99,AO236,IF(AQ$231=0,INDEX($E164:$M164,0,AQ$229),(INDEX($E164:$M164,0,AQ$231+1)-INDEX($E164:$M164,0,AQ$231))/(INDEX($E$160:$M$160,0,AQ$231+1)-INDEX($E$160:$M$160,0,AQ$231))+AO236)))</f>
        <v>19.636117038764283</v>
      </c>
      <c r="AQ236" s="186" cm="1">
        <f t="array" ref="AQ236">IF(AR$231=-1,AR236,IF(AR$231=99,AP236,IF(AR$231=0,INDEX($E164:$M164,0,AR$229),(INDEX($E164:$M164,0,AR$231+1)-INDEX($E164:$M164,0,AR$231))/(INDEX($E$160:$M$160,0,AR$231+1)-INDEX($E$160:$M$160,0,AR$231))+AP236)))</f>
        <v>19.663620498063302</v>
      </c>
      <c r="AR236" s="186" cm="1">
        <f t="array" ref="AR236">IF(AS$231=-1,AS236,IF(AS$231=99,AQ236,IF(AS$231=0,INDEX($E164:$M164,0,AS$229),(INDEX($E164:$M164,0,AS$231+1)-INDEX($E164:$M164,0,AS$231))/(INDEX($E$160:$M$160,0,AS$231+1)-INDEX($E$160:$M$160,0,AS$231))+AQ236)))</f>
        <v>19.691123957362322</v>
      </c>
      <c r="AS236" s="186" cm="1">
        <f t="array" ref="AS236">IF(AT$231=-1,AT236,IF(AT$231=99,AR236,IF(AT$231=0,INDEX($E164:$M164,0,AT$229),(INDEX($E164:$M164,0,AT$231+1)-INDEX($E164:$M164,0,AT$231))/(INDEX($E$160:$M$160,0,AT$231+1)-INDEX($E$160:$M$160,0,AT$231))+AR236)))</f>
        <v>19.718627416661342</v>
      </c>
      <c r="AT236" s="186" cm="1">
        <f t="array" ref="AT236">IF(AU$231=-1,AU236,IF(AU$231=99,AS236,IF(AU$231=0,INDEX($E164:$M164,0,AU$229),(INDEX($E164:$M164,0,AU$231+1)-INDEX($E164:$M164,0,AU$231))/(INDEX($E$160:$M$160,0,AU$231+1)-INDEX($E$160:$M$160,0,AU$231))+AS236)))</f>
        <v>19.746130875960361</v>
      </c>
      <c r="AU236" s="186" cm="1">
        <f t="array" ref="AU236">IF(AV$231=-1,AV236,IF(AV$231=99,AT236,IF(AV$231=0,INDEX($E164:$M164,0,AV$229),(INDEX($E164:$M164,0,AV$231+1)-INDEX($E164:$M164,0,AV$231))/(INDEX($E$160:$M$160,0,AV$231+1)-INDEX($E$160:$M$160,0,AV$231))+AT236)))</f>
        <v>19.773634335259381</v>
      </c>
      <c r="AV236" s="186" cm="1">
        <f t="array" ref="AV236">IF(AW$231=-1,AW236,IF(AW$231=99,AU236,IF(AW$231=0,INDEX($E164:$M164,0,AW$229),(INDEX($E164:$M164,0,AW$231+1)-INDEX($E164:$M164,0,AW$231))/(INDEX($E$160:$M$160,0,AW$231+1)-INDEX($E$160:$M$160,0,AW$231))+AU236)))</f>
        <v>19.77363433525937</v>
      </c>
      <c r="AW236" s="186" cm="1">
        <f t="array" ref="AW236">IF(AX$231=-1,AX236,IF(AX$231=99,AV236,IF(AX$231=0,INDEX($E164:$M164,0,AX$229),(INDEX($E164:$M164,0,AX$231+1)-INDEX($E164:$M164,0,AX$231))/(INDEX($E$160:$M$160,0,AX$231+1)-INDEX($E$160:$M$160,0,AX$231))+AV236)))</f>
        <v>19.77363433525937</v>
      </c>
      <c r="AX236" s="186" cm="1">
        <f t="array" ref="AX236">IF(AY$231=-1,AZ236,IF(AY$231=99,AW236,IF(AY$231=0,INDEX($E164:$M164,0,AY$229),(INDEX($E164:$M164,0,AY$231+1)-INDEX($E164:$M164,0,AY$231))/(INDEX($E$160:$M$160,0,AY$231+1)-INDEX($E$160:$M$160,0,AY$231))+AW236)))</f>
        <v>19.77363433525937</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101.94459091828054</v>
      </c>
      <c r="T237" s="186" cm="1">
        <f t="array" ref="T237">IF(U$231=-1,U237,IF(U$231=99,S237,IF(U$231=0,INDEX($E165:$M165,0,U$229),(INDEX($E165:$M165,0,U$231+1)-INDEX($E165:$M165,0,U$231))/(INDEX($E$160:$M$160,0,U$231+1)-INDEX($E$160:$M$160,0,U$231))+S237)))</f>
        <v>103.76057796548254</v>
      </c>
      <c r="U237" s="186" cm="1">
        <f t="array" ref="U237">IF(V$231=-1,V237,IF(V$231=99,T237,IF(V$231=0,INDEX($E165:$M165,0,V$229),(INDEX($E165:$M165,0,V$231+1)-INDEX($E165:$M165,0,V$231))/(INDEX($E$160:$M$160,0,V$231+1)-INDEX($E$160:$M$160,0,V$231))+T237)))</f>
        <v>105.57656501268454</v>
      </c>
      <c r="V237" s="186" cm="1">
        <f t="array" ref="V237">IF(W$231=-1,W237,IF(W$231=99,U237,IF(W$231=0,INDEX($E165:$M165,0,W$229),(INDEX($E165:$M165,0,W$231+1)-INDEX($E165:$M165,0,W$231))/(INDEX($E$160:$M$160,0,W$231+1)-INDEX($E$160:$M$160,0,W$231))+U237)))</f>
        <v>107.39255205988654</v>
      </c>
      <c r="W237" s="186" cm="1">
        <f t="array" ref="W237">IF(X$231=-1,X237,IF(X$231=99,V237,IF(X$231=0,INDEX($E165:$M165,0,X$229),(INDEX($E165:$M165,0,X$231+1)-INDEX($E165:$M165,0,X$231))/(INDEX($E$160:$M$160,0,X$231+1)-INDEX($E$160:$M$160,0,X$231))+V237)))</f>
        <v>109.20853910708854</v>
      </c>
      <c r="X237" s="186" cm="1">
        <f t="array" ref="X237">IF(Y$231=-1,Y237,IF(Y$231=99,W237,IF(Y$231=0,INDEX($E165:$M165,0,Y$229),(INDEX($E165:$M165,0,Y$231+1)-INDEX($E165:$M165,0,Y$231))/(INDEX($E$160:$M$160,0,Y$231+1)-INDEX($E$160:$M$160,0,Y$231))+W237)))</f>
        <v>111.02452615429054</v>
      </c>
      <c r="Y237" s="186" cm="1">
        <f t="array" ref="Y237">IF(Z$231=-1,Z237,IF(Z$231=99,X237,IF(Z$231=0,INDEX($E165:$M165,0,Z$229),(INDEX($E165:$M165,0,Z$231+1)-INDEX($E165:$M165,0,Z$231))/(INDEX($E$160:$M$160,0,Z$231+1)-INDEX($E$160:$M$160,0,Z$231))+X237)))</f>
        <v>112.84051320149254</v>
      </c>
      <c r="Z237" s="186" cm="1">
        <f t="array" ref="Z237">IF(AA$231=-1,AA237,IF(AA$231=99,Y237,IF(AA$231=0,INDEX($E165:$M165,0,AA$229),(INDEX($E165:$M165,0,AA$231+1)-INDEX($E165:$M165,0,AA$231))/(INDEX($E$160:$M$160,0,AA$231+1)-INDEX($E$160:$M$160,0,AA$231))+Y237)))</f>
        <v>114.65650024869454</v>
      </c>
      <c r="AA237" s="186" cm="1">
        <f t="array" ref="AA237">IF(AB$231=-1,AB237,IF(AB$231=99,Z237,IF(AB$231=0,INDEX($E165:$M165,0,AB$229),(INDEX($E165:$M165,0,AB$231+1)-INDEX($E165:$M165,0,AB$231))/(INDEX($E$160:$M$160,0,AB$231+1)-INDEX($E$160:$M$160,0,AB$231))+Z237)))</f>
        <v>116.47248729589654</v>
      </c>
      <c r="AB237" s="186" cm="1">
        <f t="array" ref="AB237">IF(AC$231=-1,AC237,IF(AC$231=99,AA237,IF(AC$231=0,INDEX($E165:$M165,0,AC$229),(INDEX($E165:$M165,0,AC$231+1)-INDEX($E165:$M165,0,AC$231))/(INDEX($E$160:$M$160,0,AC$231+1)-INDEX($E$160:$M$160,0,AC$231))+AA237)))</f>
        <v>101.94459091828054</v>
      </c>
      <c r="AC237" s="186" cm="1">
        <f t="array" ref="AC237">IF(AD$231=-1,AD237,IF(AD$231=99,AB237,IF(AD$231=0,INDEX($E165:$M165,0,AD$229),(INDEX($E165:$M165,0,AD$231+1)-INDEX($E165:$M165,0,AD$231))/(INDEX($E$160:$M$160,0,AD$231+1)-INDEX($E$160:$M$160,0,AD$231))+AB237)))</f>
        <v>103.30364058667503</v>
      </c>
      <c r="AD237" s="186" cm="1">
        <f t="array" ref="AD237">IF(AE$231=-1,AE237,IF(AE$231=99,AC237,IF(AE$231=0,INDEX($E165:$M165,0,AE$229),(INDEX($E165:$M165,0,AE$231+1)-INDEX($E165:$M165,0,AE$231))/(INDEX($E$160:$M$160,0,AE$231+1)-INDEX($E$160:$M$160,0,AE$231))+AC237)))</f>
        <v>104.66269025506952</v>
      </c>
      <c r="AE237" s="186" cm="1">
        <f t="array" ref="AE237">IF(AF$231=-1,AF237,IF(AF$231=99,AD237,IF(AF$231=0,INDEX($E165:$M165,0,AF$229),(INDEX($E165:$M165,0,AF$231+1)-INDEX($E165:$M165,0,AF$231))/(INDEX($E$160:$M$160,0,AF$231+1)-INDEX($E$160:$M$160,0,AF$231))+AD237)))</f>
        <v>106.02173992346401</v>
      </c>
      <c r="AF237" s="186" cm="1">
        <f t="array" ref="AF237">IF(AG$231=-1,AG237,IF(AG$231=99,AE237,IF(AG$231=0,INDEX($E165:$M165,0,AG$229),(INDEX($E165:$M165,0,AG$231+1)-INDEX($E165:$M165,0,AG$231))/(INDEX($E$160:$M$160,0,AG$231+1)-INDEX($E$160:$M$160,0,AG$231))+AE237)))</f>
        <v>107.3807895918585</v>
      </c>
      <c r="AG237" s="186" cm="1">
        <f t="array" ref="AG237">IF(AH$231=-1,AH237,IF(AH$231=99,AF237,IF(AH$231=0,INDEX($E165:$M165,0,AH$229),(INDEX($E165:$M165,0,AH$231+1)-INDEX($E165:$M165,0,AH$231))/(INDEX($E$160:$M$160,0,AH$231+1)-INDEX($E$160:$M$160,0,AH$231))+AF237)))</f>
        <v>108.73983926025299</v>
      </c>
      <c r="AH237" s="186" cm="1">
        <f t="array" ref="AH237">IF(AI$231=-1,AI237,IF(AI$231=99,AG237,IF(AI$231=0,INDEX($E165:$M165,0,AI$229),(INDEX($E165:$M165,0,AI$231+1)-INDEX($E165:$M165,0,AI$231))/(INDEX($E$160:$M$160,0,AI$231+1)-INDEX($E$160:$M$160,0,AI$231))+AG237)))</f>
        <v>110.09888892864748</v>
      </c>
      <c r="AI237" s="186" cm="1">
        <f t="array" ref="AI237">IF(AJ$231=-1,AJ237,IF(AJ$231=99,AH237,IF(AJ$231=0,INDEX($E165:$M165,0,AJ$229),(INDEX($E165:$M165,0,AJ$231+1)-INDEX($E165:$M165,0,AJ$231))/(INDEX($E$160:$M$160,0,AJ$231+1)-INDEX($E$160:$M$160,0,AJ$231))+AH237)))</f>
        <v>111.45793859704197</v>
      </c>
      <c r="AJ237" s="186" cm="1">
        <f t="array" ref="AJ237">IF(AK$231=-1,AK237,IF(AK$231=99,AI237,IF(AK$231=0,INDEX($E165:$M165,0,AK$229),(INDEX($E165:$M165,0,AK$231+1)-INDEX($E165:$M165,0,AK$231))/(INDEX($E$160:$M$160,0,AK$231+1)-INDEX($E$160:$M$160,0,AK$231))+AI237)))</f>
        <v>112.81698826543646</v>
      </c>
      <c r="AK237" s="186" cm="1">
        <f t="array" ref="AK237">IF(AL$231=-1,AL237,IF(AL$231=99,AJ237,IF(AL$231=0,INDEX($E165:$M165,0,AL$229),(INDEX($E165:$M165,0,AL$231+1)-INDEX($E165:$M165,0,AL$231))/(INDEX($E$160:$M$160,0,AL$231+1)-INDEX($E$160:$M$160,0,AL$231))+AJ237)))</f>
        <v>114.17603793383095</v>
      </c>
      <c r="AL237" s="186" cm="1">
        <f t="array" ref="AL237">IF(AM$231=-1,AM237,IF(AM$231=99,AK237,IF(AM$231=0,INDEX($E165:$M165,0,AM$229),(INDEX($E165:$M165,0,AM$231+1)-INDEX($E165:$M165,0,AM$231))/(INDEX($E$160:$M$160,0,AM$231+1)-INDEX($E$160:$M$160,0,AM$231))+AK237)))</f>
        <v>103.30364058667503</v>
      </c>
      <c r="AM237" s="186" cm="1">
        <f t="array" ref="AM237">IF(AN$231=-1,AN237,IF(AN$231=99,AL237,IF(AN$231=0,INDEX($E165:$M165,0,AN$229),(INDEX($E165:$M165,0,AN$231+1)-INDEX($E165:$M165,0,AN$231))/(INDEX($E$160:$M$160,0,AN$231+1)-INDEX($E$160:$M$160,0,AN$231))+AL237)))</f>
        <v>103.4491487531016</v>
      </c>
      <c r="AN237" s="186" cm="1">
        <f t="array" ref="AN237">IF(AO$231=-1,AO237,IF(AO$231=99,AM237,IF(AO$231=0,INDEX($E165:$M165,0,AO$229),(INDEX($E165:$M165,0,AO$231+1)-INDEX($E165:$M165,0,AO$231))/(INDEX($E$160:$M$160,0,AO$231+1)-INDEX($E$160:$M$160,0,AO$231))+AM237)))</f>
        <v>103.59465691952816</v>
      </c>
      <c r="AO237" s="186" cm="1">
        <f t="array" ref="AO237">IF(AP$231=-1,AP237,IF(AP$231=99,AN237,IF(AP$231=0,INDEX($E165:$M165,0,AP$229),(INDEX($E165:$M165,0,AP$231+1)-INDEX($E165:$M165,0,AP$231))/(INDEX($E$160:$M$160,0,AP$231+1)-INDEX($E$160:$M$160,0,AP$231))+AN237)))</f>
        <v>103.74016508595473</v>
      </c>
      <c r="AP237" s="186" cm="1">
        <f t="array" ref="AP237">IF(AQ$231=-1,AQ237,IF(AQ$231=99,AO237,IF(AQ$231=0,INDEX($E165:$M165,0,AQ$229),(INDEX($E165:$M165,0,AQ$231+1)-INDEX($E165:$M165,0,AQ$231))/(INDEX($E$160:$M$160,0,AQ$231+1)-INDEX($E$160:$M$160,0,AQ$231))+AO237)))</f>
        <v>103.8856732523813</v>
      </c>
      <c r="AQ237" s="186" cm="1">
        <f t="array" ref="AQ237">IF(AR$231=-1,AR237,IF(AR$231=99,AP237,IF(AR$231=0,INDEX($E165:$M165,0,AR$229),(INDEX($E165:$M165,0,AR$231+1)-INDEX($E165:$M165,0,AR$231))/(INDEX($E$160:$M$160,0,AR$231+1)-INDEX($E$160:$M$160,0,AR$231))+AP237)))</f>
        <v>104.03118141880786</v>
      </c>
      <c r="AR237" s="186" cm="1">
        <f t="array" ref="AR237">IF(AS$231=-1,AS237,IF(AS$231=99,AQ237,IF(AS$231=0,INDEX($E165:$M165,0,AS$229),(INDEX($E165:$M165,0,AS$231+1)-INDEX($E165:$M165,0,AS$231))/(INDEX($E$160:$M$160,0,AS$231+1)-INDEX($E$160:$M$160,0,AS$231))+AQ237)))</f>
        <v>104.17668958523443</v>
      </c>
      <c r="AS237" s="186" cm="1">
        <f t="array" ref="AS237">IF(AT$231=-1,AT237,IF(AT$231=99,AR237,IF(AT$231=0,INDEX($E165:$M165,0,AT$229),(INDEX($E165:$M165,0,AT$231+1)-INDEX($E165:$M165,0,AT$231))/(INDEX($E$160:$M$160,0,AT$231+1)-INDEX($E$160:$M$160,0,AT$231))+AR237)))</f>
        <v>104.32219775166099</v>
      </c>
      <c r="AT237" s="186" cm="1">
        <f t="array" ref="AT237">IF(AU$231=-1,AU237,IF(AU$231=99,AS237,IF(AU$231=0,INDEX($E165:$M165,0,AU$229),(INDEX($E165:$M165,0,AU$231+1)-INDEX($E165:$M165,0,AU$231))/(INDEX($E$160:$M$160,0,AU$231+1)-INDEX($E$160:$M$160,0,AU$231))+AS237)))</f>
        <v>104.46770591808756</v>
      </c>
      <c r="AU237" s="186" cm="1">
        <f t="array" ref="AU237">IF(AV$231=-1,AV237,IF(AV$231=99,AT237,IF(AV$231=0,INDEX($E165:$M165,0,AV$229),(INDEX($E165:$M165,0,AV$231+1)-INDEX($E165:$M165,0,AV$231))/(INDEX($E$160:$M$160,0,AV$231+1)-INDEX($E$160:$M$160,0,AV$231))+AT237)))</f>
        <v>104.61321408451413</v>
      </c>
      <c r="AV237" s="186" cm="1">
        <f t="array" ref="AV237">IF(AW$231=-1,AW237,IF(AW$231=99,AU237,IF(AW$231=0,INDEX($E165:$M165,0,AW$229),(INDEX($E165:$M165,0,AW$231+1)-INDEX($E165:$M165,0,AW$231))/(INDEX($E$160:$M$160,0,AW$231+1)-INDEX($E$160:$M$160,0,AW$231))+AU237)))</f>
        <v>104.61321408451408</v>
      </c>
      <c r="AW237" s="186" cm="1">
        <f t="array" ref="AW237">IF(AX$231=-1,AX237,IF(AX$231=99,AV237,IF(AX$231=0,INDEX($E165:$M165,0,AX$229),(INDEX($E165:$M165,0,AX$231+1)-INDEX($E165:$M165,0,AX$231))/(INDEX($E$160:$M$160,0,AX$231+1)-INDEX($E$160:$M$160,0,AX$231))+AV237)))</f>
        <v>104.61321408451408</v>
      </c>
      <c r="AX237" s="186" cm="1">
        <f t="array" ref="AX237">IF(AY$231=-1,AZ237,IF(AY$231=99,AW237,IF(AY$231=0,INDEX($E165:$M165,0,AY$229),(INDEX($E165:$M165,0,AY$231+1)-INDEX($E165:$M165,0,AY$231))/(INDEX($E$160:$M$160,0,AY$231+1)-INDEX($E$160:$M$160,0,AY$231))+AW237)))</f>
        <v>104.61321408451408</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2.5600949684816889</v>
      </c>
      <c r="T238" s="186" cm="1">
        <f t="array" ref="T238">IF(U$231=-1,U238,IF(U$231=99,S238,IF(U$231=0,INDEX($E166:$M166,0,U$229),(INDEX($E166:$M166,0,U$231+1)-INDEX($E166:$M166,0,U$231))/(INDEX($E$160:$M$160,0,U$231+1)-INDEX($E$160:$M$160,0,U$231))+S238)))</f>
        <v>2.595718724310216</v>
      </c>
      <c r="U238" s="186" cm="1">
        <f t="array" ref="U238">IF(V$231=-1,V238,IF(V$231=99,T238,IF(V$231=0,INDEX($E166:$M166,0,V$229),(INDEX($E166:$M166,0,V$231+1)-INDEX($E166:$M166,0,V$231))/(INDEX($E$160:$M$160,0,V$231+1)-INDEX($E$160:$M$160,0,V$231))+T238)))</f>
        <v>2.6313424801387431</v>
      </c>
      <c r="V238" s="186" cm="1">
        <f t="array" ref="V238">IF(W$231=-1,W238,IF(W$231=99,U238,IF(W$231=0,INDEX($E166:$M166,0,W$229),(INDEX($E166:$M166,0,W$231+1)-INDEX($E166:$M166,0,W$231))/(INDEX($E$160:$M$160,0,W$231+1)-INDEX($E$160:$M$160,0,W$231))+U238)))</f>
        <v>2.6669662359672701</v>
      </c>
      <c r="W238" s="186" cm="1">
        <f t="array" ref="W238">IF(X$231=-1,X238,IF(X$231=99,V238,IF(X$231=0,INDEX($E166:$M166,0,X$229),(INDEX($E166:$M166,0,X$231+1)-INDEX($E166:$M166,0,X$231))/(INDEX($E$160:$M$160,0,X$231+1)-INDEX($E$160:$M$160,0,X$231))+V238)))</f>
        <v>2.7025899917957972</v>
      </c>
      <c r="X238" s="186" cm="1">
        <f t="array" ref="X238">IF(Y$231=-1,Y238,IF(Y$231=99,W238,IF(Y$231=0,INDEX($E166:$M166,0,Y$229),(INDEX($E166:$M166,0,Y$231+1)-INDEX($E166:$M166,0,Y$231))/(INDEX($E$160:$M$160,0,Y$231+1)-INDEX($E$160:$M$160,0,Y$231))+W238)))</f>
        <v>2.7382137476243242</v>
      </c>
      <c r="Y238" s="186" cm="1">
        <f t="array" ref="Y238">IF(Z$231=-1,Z238,IF(Z$231=99,X238,IF(Z$231=0,INDEX($E166:$M166,0,Z$229),(INDEX($E166:$M166,0,Z$231+1)-INDEX($E166:$M166,0,Z$231))/(INDEX($E$160:$M$160,0,Z$231+1)-INDEX($E$160:$M$160,0,Z$231))+X238)))</f>
        <v>2.7738375034528513</v>
      </c>
      <c r="Z238" s="186" cm="1">
        <f t="array" ref="Z238">IF(AA$231=-1,AA238,IF(AA$231=99,Y238,IF(AA$231=0,INDEX($E166:$M166,0,AA$229),(INDEX($E166:$M166,0,AA$231+1)-INDEX($E166:$M166,0,AA$231))/(INDEX($E$160:$M$160,0,AA$231+1)-INDEX($E$160:$M$160,0,AA$231))+Y238)))</f>
        <v>2.8094612592813784</v>
      </c>
      <c r="AA238" s="186" cm="1">
        <f t="array" ref="AA238">IF(AB$231=-1,AB238,IF(AB$231=99,Z238,IF(AB$231=0,INDEX($E166:$M166,0,AB$229),(INDEX($E166:$M166,0,AB$231+1)-INDEX($E166:$M166,0,AB$231))/(INDEX($E$160:$M$160,0,AB$231+1)-INDEX($E$160:$M$160,0,AB$231))+Z238)))</f>
        <v>2.8450850151099054</v>
      </c>
      <c r="AB238" s="186" cm="1">
        <f t="array" ref="AB238">IF(AC$231=-1,AC238,IF(AC$231=99,AA238,IF(AC$231=0,INDEX($E166:$M166,0,AC$229),(INDEX($E166:$M166,0,AC$231+1)-INDEX($E166:$M166,0,AC$231))/(INDEX($E$160:$M$160,0,AC$231+1)-INDEX($E$160:$M$160,0,AC$231))+AA238)))</f>
        <v>2.5600949684816889</v>
      </c>
      <c r="AC238" s="186" cm="1">
        <f t="array" ref="AC238">IF(AD$231=-1,AD238,IF(AD$231=99,AB238,IF(AD$231=0,INDEX($E166:$M166,0,AD$229),(INDEX($E166:$M166,0,AD$231+1)-INDEX($E166:$M166,0,AD$231))/(INDEX($E$160:$M$160,0,AD$231+1)-INDEX($E$160:$M$160,0,AD$231))+AB238)))</f>
        <v>7.3490541032731391</v>
      </c>
      <c r="AD238" s="186" cm="1">
        <f t="array" ref="AD238">IF(AE$231=-1,AE238,IF(AE$231=99,AC238,IF(AE$231=0,INDEX($E166:$M166,0,AE$229),(INDEX($E166:$M166,0,AE$231+1)-INDEX($E166:$M166,0,AE$231))/(INDEX($E$160:$M$160,0,AE$231+1)-INDEX($E$160:$M$160,0,AE$231))+AC238)))</f>
        <v>12.138013238064589</v>
      </c>
      <c r="AE238" s="186" cm="1">
        <f t="array" ref="AE238">IF(AF$231=-1,AF238,IF(AF$231=99,AD238,IF(AF$231=0,INDEX($E166:$M166,0,AF$229),(INDEX($E166:$M166,0,AF$231+1)-INDEX($E166:$M166,0,AF$231))/(INDEX($E$160:$M$160,0,AF$231+1)-INDEX($E$160:$M$160,0,AF$231))+AD238)))</f>
        <v>16.926972372856039</v>
      </c>
      <c r="AF238" s="186" cm="1">
        <f t="array" ref="AF238">IF(AG$231=-1,AG238,IF(AG$231=99,AE238,IF(AG$231=0,INDEX($E166:$M166,0,AG$229),(INDEX($E166:$M166,0,AG$231+1)-INDEX($E166:$M166,0,AG$231))/(INDEX($E$160:$M$160,0,AG$231+1)-INDEX($E$160:$M$160,0,AG$231))+AE238)))</f>
        <v>21.71593150764749</v>
      </c>
      <c r="AG238" s="186" cm="1">
        <f t="array" ref="AG238">IF(AH$231=-1,AH238,IF(AH$231=99,AF238,IF(AH$231=0,INDEX($E166:$M166,0,AH$229),(INDEX($E166:$M166,0,AH$231+1)-INDEX($E166:$M166,0,AH$231))/(INDEX($E$160:$M$160,0,AH$231+1)-INDEX($E$160:$M$160,0,AH$231))+AF238)))</f>
        <v>26.504890642438941</v>
      </c>
      <c r="AH238" s="186" cm="1">
        <f t="array" ref="AH238">IF(AI$231=-1,AI238,IF(AI$231=99,AG238,IF(AI$231=0,INDEX($E166:$M166,0,AI$229),(INDEX($E166:$M166,0,AI$231+1)-INDEX($E166:$M166,0,AI$231))/(INDEX($E$160:$M$160,0,AI$231+1)-INDEX($E$160:$M$160,0,AI$231))+AG238)))</f>
        <v>31.293849777230392</v>
      </c>
      <c r="AI238" s="186" cm="1">
        <f t="array" ref="AI238">IF(AJ$231=-1,AJ238,IF(AJ$231=99,AH238,IF(AJ$231=0,INDEX($E166:$M166,0,AJ$229),(INDEX($E166:$M166,0,AJ$231+1)-INDEX($E166:$M166,0,AJ$231))/(INDEX($E$160:$M$160,0,AJ$231+1)-INDEX($E$160:$M$160,0,AJ$231))+AH238)))</f>
        <v>36.082808912021839</v>
      </c>
      <c r="AJ238" s="186" cm="1">
        <f t="array" ref="AJ238">IF(AK$231=-1,AK238,IF(AK$231=99,AI238,IF(AK$231=0,INDEX($E166:$M166,0,AK$229),(INDEX($E166:$M166,0,AK$231+1)-INDEX($E166:$M166,0,AK$231))/(INDEX($E$160:$M$160,0,AK$231+1)-INDEX($E$160:$M$160,0,AK$231))+AI238)))</f>
        <v>40.871768046813287</v>
      </c>
      <c r="AK238" s="186" cm="1">
        <f t="array" ref="AK238">IF(AL$231=-1,AL238,IF(AL$231=99,AJ238,IF(AL$231=0,INDEX($E166:$M166,0,AL$229),(INDEX($E166:$M166,0,AL$231+1)-INDEX($E166:$M166,0,AL$231))/(INDEX($E$160:$M$160,0,AL$231+1)-INDEX($E$160:$M$160,0,AL$231))+AJ238)))</f>
        <v>45.660727181604734</v>
      </c>
      <c r="AL238" s="186" cm="1">
        <f t="array" ref="AL238">IF(AM$231=-1,AM238,IF(AM$231=99,AK238,IF(AM$231=0,INDEX($E166:$M166,0,AM$229),(INDEX($E166:$M166,0,AM$231+1)-INDEX($E166:$M166,0,AM$231))/(INDEX($E$160:$M$160,0,AM$231+1)-INDEX($E$160:$M$160,0,AM$231))+AK238)))</f>
        <v>7.3490541032731391</v>
      </c>
      <c r="AM238" s="186" cm="1">
        <f t="array" ref="AM238">IF(AN$231=-1,AN238,IF(AN$231=99,AL238,IF(AN$231=0,INDEX($E166:$M166,0,AN$229),(INDEX($E166:$M166,0,AN$231+1)-INDEX($E166:$M166,0,AN$231))/(INDEX($E$160:$M$160,0,AN$231+1)-INDEX($E$160:$M$160,0,AN$231))+AL238)))</f>
        <v>8.1014072141585682</v>
      </c>
      <c r="AN238" s="186" cm="1">
        <f t="array" ref="AN238">IF(AO$231=-1,AO238,IF(AO$231=99,AM238,IF(AO$231=0,INDEX($E166:$M166,0,AO$229),(INDEX($E166:$M166,0,AO$231+1)-INDEX($E166:$M166,0,AO$231))/(INDEX($E$160:$M$160,0,AO$231+1)-INDEX($E$160:$M$160,0,AO$231))+AM238)))</f>
        <v>8.8537603250439965</v>
      </c>
      <c r="AO238" s="186" cm="1">
        <f t="array" ref="AO238">IF(AP$231=-1,AP238,IF(AP$231=99,AN238,IF(AP$231=0,INDEX($E166:$M166,0,AP$229),(INDEX($E166:$M166,0,AP$231+1)-INDEX($E166:$M166,0,AP$231))/(INDEX($E$160:$M$160,0,AP$231+1)-INDEX($E$160:$M$160,0,AP$231))+AN238)))</f>
        <v>9.6061134359294247</v>
      </c>
      <c r="AP238" s="186" cm="1">
        <f t="array" ref="AP238">IF(AQ$231=-1,AQ238,IF(AQ$231=99,AO238,IF(AQ$231=0,INDEX($E166:$M166,0,AQ$229),(INDEX($E166:$M166,0,AQ$231+1)-INDEX($E166:$M166,0,AQ$231))/(INDEX($E$160:$M$160,0,AQ$231+1)-INDEX($E$160:$M$160,0,AQ$231))+AO238)))</f>
        <v>10.358466546814853</v>
      </c>
      <c r="AQ238" s="186" cm="1">
        <f t="array" ref="AQ238">IF(AR$231=-1,AR238,IF(AR$231=99,AP238,IF(AR$231=0,INDEX($E166:$M166,0,AR$229),(INDEX($E166:$M166,0,AR$231+1)-INDEX($E166:$M166,0,AR$231))/(INDEX($E$160:$M$160,0,AR$231+1)-INDEX($E$160:$M$160,0,AR$231))+AP238)))</f>
        <v>11.110819657700281</v>
      </c>
      <c r="AR238" s="186" cm="1">
        <f t="array" ref="AR238">IF(AS$231=-1,AS238,IF(AS$231=99,AQ238,IF(AS$231=0,INDEX($E166:$M166,0,AS$229),(INDEX($E166:$M166,0,AS$231+1)-INDEX($E166:$M166,0,AS$231))/(INDEX($E$160:$M$160,0,AS$231+1)-INDEX($E$160:$M$160,0,AS$231))+AQ238)))</f>
        <v>11.863172768585709</v>
      </c>
      <c r="AS238" s="186" cm="1">
        <f t="array" ref="AS238">IF(AT$231=-1,AT238,IF(AT$231=99,AR238,IF(AT$231=0,INDEX($E166:$M166,0,AT$229),(INDEX($E166:$M166,0,AT$231+1)-INDEX($E166:$M166,0,AT$231))/(INDEX($E$160:$M$160,0,AT$231+1)-INDEX($E$160:$M$160,0,AT$231))+AR238)))</f>
        <v>12.615525879471138</v>
      </c>
      <c r="AT238" s="186" cm="1">
        <f t="array" ref="AT238">IF(AU$231=-1,AU238,IF(AU$231=99,AS238,IF(AU$231=0,INDEX($E166:$M166,0,AU$229),(INDEX($E166:$M166,0,AU$231+1)-INDEX($E166:$M166,0,AU$231))/(INDEX($E$160:$M$160,0,AU$231+1)-INDEX($E$160:$M$160,0,AU$231))+AS238)))</f>
        <v>13.367878990356566</v>
      </c>
      <c r="AU238" s="186" cm="1">
        <f t="array" ref="AU238">IF(AV$231=-1,AV238,IF(AV$231=99,AT238,IF(AV$231=0,INDEX($E166:$M166,0,AV$229),(INDEX($E166:$M166,0,AV$231+1)-INDEX($E166:$M166,0,AV$231))/(INDEX($E$160:$M$160,0,AV$231+1)-INDEX($E$160:$M$160,0,AV$231))+AT238)))</f>
        <v>14.120232101241994</v>
      </c>
      <c r="AV238" s="186" cm="1">
        <f t="array" ref="AV238">IF(AW$231=-1,AW238,IF(AW$231=99,AU238,IF(AW$231=0,INDEX($E166:$M166,0,AW$229),(INDEX($E166:$M166,0,AW$231+1)-INDEX($E166:$M166,0,AW$231))/(INDEX($E$160:$M$160,0,AW$231+1)-INDEX($E$160:$M$160,0,AW$231))+AU238)))</f>
        <v>14.120232101241999</v>
      </c>
      <c r="AW238" s="186" cm="1">
        <f t="array" ref="AW238">IF(AX$231=-1,AX238,IF(AX$231=99,AV238,IF(AX$231=0,INDEX($E166:$M166,0,AX$229),(INDEX($E166:$M166,0,AX$231+1)-INDEX($E166:$M166,0,AX$231))/(INDEX($E$160:$M$160,0,AX$231+1)-INDEX($E$160:$M$160,0,AX$231))+AV238)))</f>
        <v>14.120232101241999</v>
      </c>
      <c r="AX238" s="186" cm="1">
        <f t="array" ref="AX238">IF(AY$231=-1,AZ238,IF(AY$231=99,AW238,IF(AY$231=0,INDEX($E166:$M166,0,AY$229),(INDEX($E166:$M166,0,AY$231+1)-INDEX($E166:$M166,0,AY$231))/(INDEX($E$160:$M$160,0,AY$231+1)-INDEX($E$160:$M$160,0,AY$231))+AW238)))</f>
        <v>14.120232101241999</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8.9836229544844848</v>
      </c>
      <c r="T239" s="186" cm="1">
        <f t="array" ref="T239">IF(U$231=-1,U239,IF(U$231=99,S239,IF(U$231=0,INDEX($E167:$M167,0,U$229),(INDEX($E167:$M167,0,U$231+1)-INDEX($E167:$M167,0,U$231))/(INDEX($E$160:$M$160,0,U$231+1)-INDEX($E$160:$M$160,0,U$231))+S239)))</f>
        <v>9.1436524643911739</v>
      </c>
      <c r="U239" s="186" cm="1">
        <f t="array" ref="U239">IF(V$231=-1,V239,IF(V$231=99,T239,IF(V$231=0,INDEX($E167:$M167,0,V$229),(INDEX($E167:$M167,0,V$231+1)-INDEX($E167:$M167,0,V$231))/(INDEX($E$160:$M$160,0,V$231+1)-INDEX($E$160:$M$160,0,V$231))+T239)))</f>
        <v>9.3036819742978629</v>
      </c>
      <c r="V239" s="186" cm="1">
        <f t="array" ref="V239">IF(W$231=-1,W239,IF(W$231=99,U239,IF(W$231=0,INDEX($E167:$M167,0,W$229),(INDEX($E167:$M167,0,W$231+1)-INDEX($E167:$M167,0,W$231))/(INDEX($E$160:$M$160,0,W$231+1)-INDEX($E$160:$M$160,0,W$231))+U239)))</f>
        <v>9.463711484204552</v>
      </c>
      <c r="W239" s="186" cm="1">
        <f t="array" ref="W239">IF(X$231=-1,X239,IF(X$231=99,V239,IF(X$231=0,INDEX($E167:$M167,0,X$229),(INDEX($E167:$M167,0,X$231+1)-INDEX($E167:$M167,0,X$231))/(INDEX($E$160:$M$160,0,X$231+1)-INDEX($E$160:$M$160,0,X$231))+V239)))</f>
        <v>9.6237409941112411</v>
      </c>
      <c r="X239" s="186" cm="1">
        <f t="array" ref="X239">IF(Y$231=-1,Y239,IF(Y$231=99,W239,IF(Y$231=0,INDEX($E167:$M167,0,Y$229),(INDEX($E167:$M167,0,Y$231+1)-INDEX($E167:$M167,0,Y$231))/(INDEX($E$160:$M$160,0,Y$231+1)-INDEX($E$160:$M$160,0,Y$231))+W239)))</f>
        <v>9.7837705040179301</v>
      </c>
      <c r="Y239" s="186" cm="1">
        <f t="array" ref="Y239">IF(Z$231=-1,Z239,IF(Z$231=99,X239,IF(Z$231=0,INDEX($E167:$M167,0,Z$229),(INDEX($E167:$M167,0,Z$231+1)-INDEX($E167:$M167,0,Z$231))/(INDEX($E$160:$M$160,0,Z$231+1)-INDEX($E$160:$M$160,0,Z$231))+X239)))</f>
        <v>9.9438000139246192</v>
      </c>
      <c r="Z239" s="186" cm="1">
        <f t="array" ref="Z239">IF(AA$231=-1,AA239,IF(AA$231=99,Y239,IF(AA$231=0,INDEX($E167:$M167,0,AA$229),(INDEX($E167:$M167,0,AA$231+1)-INDEX($E167:$M167,0,AA$231))/(INDEX($E$160:$M$160,0,AA$231+1)-INDEX($E$160:$M$160,0,AA$231))+Y239)))</f>
        <v>10.103829523831308</v>
      </c>
      <c r="AA239" s="186" cm="1">
        <f t="array" ref="AA239">IF(AB$231=-1,AB239,IF(AB$231=99,Z239,IF(AB$231=0,INDEX($E167:$M167,0,AB$229),(INDEX($E167:$M167,0,AB$231+1)-INDEX($E167:$M167,0,AB$231))/(INDEX($E$160:$M$160,0,AB$231+1)-INDEX($E$160:$M$160,0,AB$231))+Z239)))</f>
        <v>10.263859033737997</v>
      </c>
      <c r="AB239" s="186" cm="1">
        <f t="array" ref="AB239">IF(AC$231=-1,AC239,IF(AC$231=99,AA239,IF(AC$231=0,INDEX($E167:$M167,0,AC$229),(INDEX($E167:$M167,0,AC$231+1)-INDEX($E167:$M167,0,AC$231))/(INDEX($E$160:$M$160,0,AC$231+1)-INDEX($E$160:$M$160,0,AC$231))+AA239)))</f>
        <v>8.9836229544844848</v>
      </c>
      <c r="AC239" s="186" cm="1">
        <f t="array" ref="AC239">IF(AD$231=-1,AD239,IF(AD$231=99,AB239,IF(AD$231=0,INDEX($E167:$M167,0,AD$229),(INDEX($E167:$M167,0,AD$231+1)-INDEX($E167:$M167,0,AD$231))/(INDEX($E$160:$M$160,0,AD$231+1)-INDEX($E$160:$M$160,0,AD$231))+AB239)))</f>
        <v>9.1033859520824674</v>
      </c>
      <c r="AD239" s="186" cm="1">
        <f t="array" ref="AD239">IF(AE$231=-1,AE239,IF(AE$231=99,AC239,IF(AE$231=0,INDEX($E167:$M167,0,AE$229),(INDEX($E167:$M167,0,AE$231+1)-INDEX($E167:$M167,0,AE$231))/(INDEX($E$160:$M$160,0,AE$231+1)-INDEX($E$160:$M$160,0,AE$231))+AC239)))</f>
        <v>9.22314894968045</v>
      </c>
      <c r="AE239" s="186" cm="1">
        <f t="array" ref="AE239">IF(AF$231=-1,AF239,IF(AF$231=99,AD239,IF(AF$231=0,INDEX($E167:$M167,0,AF$229),(INDEX($E167:$M167,0,AF$231+1)-INDEX($E167:$M167,0,AF$231))/(INDEX($E$160:$M$160,0,AF$231+1)-INDEX($E$160:$M$160,0,AF$231))+AD239)))</f>
        <v>9.3429119472784325</v>
      </c>
      <c r="AF239" s="186" cm="1">
        <f t="array" ref="AF239">IF(AG$231=-1,AG239,IF(AG$231=99,AE239,IF(AG$231=0,INDEX($E167:$M167,0,AG$229),(INDEX($E167:$M167,0,AG$231+1)-INDEX($E167:$M167,0,AG$231))/(INDEX($E$160:$M$160,0,AG$231+1)-INDEX($E$160:$M$160,0,AG$231))+AE239)))</f>
        <v>9.4626749448764151</v>
      </c>
      <c r="AG239" s="186" cm="1">
        <f t="array" ref="AG239">IF(AH$231=-1,AH239,IF(AH$231=99,AF239,IF(AH$231=0,INDEX($E167:$M167,0,AH$229),(INDEX($E167:$M167,0,AH$231+1)-INDEX($E167:$M167,0,AH$231))/(INDEX($E$160:$M$160,0,AH$231+1)-INDEX($E$160:$M$160,0,AH$231))+AF239)))</f>
        <v>9.5824379424743977</v>
      </c>
      <c r="AH239" s="186" cm="1">
        <f t="array" ref="AH239">IF(AI$231=-1,AI239,IF(AI$231=99,AG239,IF(AI$231=0,INDEX($E167:$M167,0,AI$229),(INDEX($E167:$M167,0,AI$231+1)-INDEX($E167:$M167,0,AI$231))/(INDEX($E$160:$M$160,0,AI$231+1)-INDEX($E$160:$M$160,0,AI$231))+AG239)))</f>
        <v>9.7022009400723803</v>
      </c>
      <c r="AI239" s="186" cm="1">
        <f t="array" ref="AI239">IF(AJ$231=-1,AJ239,IF(AJ$231=99,AH239,IF(AJ$231=0,INDEX($E167:$M167,0,AJ$229),(INDEX($E167:$M167,0,AJ$231+1)-INDEX($E167:$M167,0,AJ$231))/(INDEX($E$160:$M$160,0,AJ$231+1)-INDEX($E$160:$M$160,0,AJ$231))+AH239)))</f>
        <v>9.8219639376703629</v>
      </c>
      <c r="AJ239" s="186" cm="1">
        <f t="array" ref="AJ239">IF(AK$231=-1,AK239,IF(AK$231=99,AI239,IF(AK$231=0,INDEX($E167:$M167,0,AK$229),(INDEX($E167:$M167,0,AK$231+1)-INDEX($E167:$M167,0,AK$231))/(INDEX($E$160:$M$160,0,AK$231+1)-INDEX($E$160:$M$160,0,AK$231))+AI239)))</f>
        <v>9.9417269352683455</v>
      </c>
      <c r="AK239" s="186" cm="1">
        <f t="array" ref="AK239">IF(AL$231=-1,AL239,IF(AL$231=99,AJ239,IF(AL$231=0,INDEX($E167:$M167,0,AL$229),(INDEX($E167:$M167,0,AL$231+1)-INDEX($E167:$M167,0,AL$231))/(INDEX($E$160:$M$160,0,AL$231+1)-INDEX($E$160:$M$160,0,AL$231))+AJ239)))</f>
        <v>10.061489932866328</v>
      </c>
      <c r="AL239" s="186" cm="1">
        <f t="array" ref="AL239">IF(AM$231=-1,AM239,IF(AM$231=99,AK239,IF(AM$231=0,INDEX($E167:$M167,0,AM$229),(INDEX($E167:$M167,0,AM$231+1)-INDEX($E167:$M167,0,AM$231))/(INDEX($E$160:$M$160,0,AM$231+1)-INDEX($E$160:$M$160,0,AM$231))+AK239)))</f>
        <v>9.1033859520824674</v>
      </c>
      <c r="AM239" s="186" cm="1">
        <f t="array" ref="AM239">IF(AN$231=-1,AN239,IF(AN$231=99,AL239,IF(AN$231=0,INDEX($E167:$M167,0,AN$229),(INDEX($E167:$M167,0,AN$231+1)-INDEX($E167:$M167,0,AN$231))/(INDEX($E$160:$M$160,0,AN$231+1)-INDEX($E$160:$M$160,0,AN$231))+AL239)))</f>
        <v>9.1162085108097131</v>
      </c>
      <c r="AN239" s="186" cm="1">
        <f t="array" ref="AN239">IF(AO$231=-1,AO239,IF(AO$231=99,AM239,IF(AO$231=0,INDEX($E167:$M167,0,AO$229),(INDEX($E167:$M167,0,AO$231+1)-INDEX($E167:$M167,0,AO$231))/(INDEX($E$160:$M$160,0,AO$231+1)-INDEX($E$160:$M$160,0,AO$231))+AM239)))</f>
        <v>9.1290310695369588</v>
      </c>
      <c r="AO239" s="186" cm="1">
        <f t="array" ref="AO239">IF(AP$231=-1,AP239,IF(AP$231=99,AN239,IF(AP$231=0,INDEX($E167:$M167,0,AP$229),(INDEX($E167:$M167,0,AP$231+1)-INDEX($E167:$M167,0,AP$231))/(INDEX($E$160:$M$160,0,AP$231+1)-INDEX($E$160:$M$160,0,AP$231))+AN239)))</f>
        <v>9.1418536282642044</v>
      </c>
      <c r="AP239" s="186" cm="1">
        <f t="array" ref="AP239">IF(AQ$231=-1,AQ239,IF(AQ$231=99,AO239,IF(AQ$231=0,INDEX($E167:$M167,0,AQ$229),(INDEX($E167:$M167,0,AQ$231+1)-INDEX($E167:$M167,0,AQ$231))/(INDEX($E$160:$M$160,0,AQ$231+1)-INDEX($E$160:$M$160,0,AQ$231))+AO239)))</f>
        <v>9.1546761869914501</v>
      </c>
      <c r="AQ239" s="186" cm="1">
        <f t="array" ref="AQ239">IF(AR$231=-1,AR239,IF(AR$231=99,AP239,IF(AR$231=0,INDEX($E167:$M167,0,AR$229),(INDEX($E167:$M167,0,AR$231+1)-INDEX($E167:$M167,0,AR$231))/(INDEX($E$160:$M$160,0,AR$231+1)-INDEX($E$160:$M$160,0,AR$231))+AP239)))</f>
        <v>9.1674987457186958</v>
      </c>
      <c r="AR239" s="186" cm="1">
        <f t="array" ref="AR239">IF(AS$231=-1,AS239,IF(AS$231=99,AQ239,IF(AS$231=0,INDEX($E167:$M167,0,AS$229),(INDEX($E167:$M167,0,AS$231+1)-INDEX($E167:$M167,0,AS$231))/(INDEX($E$160:$M$160,0,AS$231+1)-INDEX($E$160:$M$160,0,AS$231))+AQ239)))</f>
        <v>9.1803213044459415</v>
      </c>
      <c r="AS239" s="186" cm="1">
        <f t="array" ref="AS239">IF(AT$231=-1,AT239,IF(AT$231=99,AR239,IF(AT$231=0,INDEX($E167:$M167,0,AT$229),(INDEX($E167:$M167,0,AT$231+1)-INDEX($E167:$M167,0,AT$231))/(INDEX($E$160:$M$160,0,AT$231+1)-INDEX($E$160:$M$160,0,AT$231))+AR239)))</f>
        <v>9.1931438631731872</v>
      </c>
      <c r="AT239" s="186" cm="1">
        <f t="array" ref="AT239">IF(AU$231=-1,AU239,IF(AU$231=99,AS239,IF(AU$231=0,INDEX($E167:$M167,0,AU$229),(INDEX($E167:$M167,0,AU$231+1)-INDEX($E167:$M167,0,AU$231))/(INDEX($E$160:$M$160,0,AU$231+1)-INDEX($E$160:$M$160,0,AU$231))+AS239)))</f>
        <v>9.2059664219004329</v>
      </c>
      <c r="AU239" s="186" cm="1">
        <f t="array" ref="AU239">IF(AV$231=-1,AV239,IF(AV$231=99,AT239,IF(AV$231=0,INDEX($E167:$M167,0,AV$229),(INDEX($E167:$M167,0,AV$231+1)-INDEX($E167:$M167,0,AV$231))/(INDEX($E$160:$M$160,0,AV$231+1)-INDEX($E$160:$M$160,0,AV$231))+AT239)))</f>
        <v>9.2187889806276786</v>
      </c>
      <c r="AV239" s="186" cm="1">
        <f t="array" ref="AV239">IF(AW$231=-1,AW239,IF(AW$231=99,AU239,IF(AW$231=0,INDEX($E167:$M167,0,AW$229),(INDEX($E167:$M167,0,AW$231+1)-INDEX($E167:$M167,0,AW$231))/(INDEX($E$160:$M$160,0,AW$231+1)-INDEX($E$160:$M$160,0,AW$231))+AU239)))</f>
        <v>9.2187889806276715</v>
      </c>
      <c r="AW239" s="186" cm="1">
        <f t="array" ref="AW239">IF(AX$231=-1,AX239,IF(AX$231=99,AV239,IF(AX$231=0,INDEX($E167:$M167,0,AX$229),(INDEX($E167:$M167,0,AX$231+1)-INDEX($E167:$M167,0,AX$231))/(INDEX($E$160:$M$160,0,AX$231+1)-INDEX($E$160:$M$160,0,AX$231))+AV239)))</f>
        <v>9.2187889806276715</v>
      </c>
      <c r="AX239" s="186" cm="1">
        <f t="array" ref="AX239">IF(AY$231=-1,AZ239,IF(AY$231=99,AW239,IF(AY$231=0,INDEX($E167:$M167,0,AY$229),(INDEX($E167:$M167,0,AY$231+1)-INDEX($E167:$M167,0,AY$231))/(INDEX($E$160:$M$160,0,AY$231+1)-INDEX($E$160:$M$160,0,AY$231))+AW239)))</f>
        <v>9.2187889806276715</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0.64831719704541868</v>
      </c>
      <c r="T240" s="186" cm="1">
        <f t="array" ref="T240">IF(U$231=-1,U240,IF(U$231=99,S240,IF(U$231=0,INDEX($E168:$M168,0,U$229),(INDEX($E168:$M168,0,U$231+1)-INDEX($E168:$M168,0,U$231))/(INDEX($E$160:$M$160,0,U$231+1)-INDEX($E$160:$M$160,0,U$231))+S240)))</f>
        <v>0.59706348560314126</v>
      </c>
      <c r="U240" s="186" cm="1">
        <f t="array" ref="U240">IF(V$231=-1,V240,IF(V$231=99,T240,IF(V$231=0,INDEX($E168:$M168,0,V$229),(INDEX($E168:$M168,0,V$231+1)-INDEX($E168:$M168,0,V$231))/(INDEX($E$160:$M$160,0,V$231+1)-INDEX($E$160:$M$160,0,V$231))+T240)))</f>
        <v>0.54580977416086385</v>
      </c>
      <c r="V240" s="186" cm="1">
        <f t="array" ref="V240">IF(W$231=-1,W240,IF(W$231=99,U240,IF(W$231=0,INDEX($E168:$M168,0,W$229),(INDEX($E168:$M168,0,W$231+1)-INDEX($E168:$M168,0,W$231))/(INDEX($E$160:$M$160,0,W$231+1)-INDEX($E$160:$M$160,0,W$231))+U240)))</f>
        <v>0.49455606271858643</v>
      </c>
      <c r="W240" s="186" cm="1">
        <f t="array" ref="W240">IF(X$231=-1,X240,IF(X$231=99,V240,IF(X$231=0,INDEX($E168:$M168,0,X$229),(INDEX($E168:$M168,0,X$231+1)-INDEX($E168:$M168,0,X$231))/(INDEX($E$160:$M$160,0,X$231+1)-INDEX($E$160:$M$160,0,X$231))+V240)))</f>
        <v>0.44330235127630901</v>
      </c>
      <c r="X240" s="186" cm="1">
        <f t="array" ref="X240">IF(Y$231=-1,Y240,IF(Y$231=99,W240,IF(Y$231=0,INDEX($E168:$M168,0,Y$229),(INDEX($E168:$M168,0,Y$231+1)-INDEX($E168:$M168,0,Y$231))/(INDEX($E$160:$M$160,0,Y$231+1)-INDEX($E$160:$M$160,0,Y$231))+W240)))</f>
        <v>0.3920486398340316</v>
      </c>
      <c r="Y240" s="186" cm="1">
        <f t="array" ref="Y240">IF(Z$231=-1,Z240,IF(Z$231=99,X240,IF(Z$231=0,INDEX($E168:$M168,0,Z$229),(INDEX($E168:$M168,0,Z$231+1)-INDEX($E168:$M168,0,Z$231))/(INDEX($E$160:$M$160,0,Z$231+1)-INDEX($E$160:$M$160,0,Z$231))+X240)))</f>
        <v>0.34079492839175418</v>
      </c>
      <c r="Z240" s="186" cm="1">
        <f t="array" ref="Z240">IF(AA$231=-1,AA240,IF(AA$231=99,Y240,IF(AA$231=0,INDEX($E168:$M168,0,AA$229),(INDEX($E168:$M168,0,AA$231+1)-INDEX($E168:$M168,0,AA$231))/(INDEX($E$160:$M$160,0,AA$231+1)-INDEX($E$160:$M$160,0,AA$231))+Y240)))</f>
        <v>0.28954121694947677</v>
      </c>
      <c r="AA240" s="186" cm="1">
        <f t="array" ref="AA240">IF(AB$231=-1,AB240,IF(AB$231=99,Z240,IF(AB$231=0,INDEX($E168:$M168,0,AB$229),(INDEX($E168:$M168,0,AB$231+1)-INDEX($E168:$M168,0,AB$231))/(INDEX($E$160:$M$160,0,AB$231+1)-INDEX($E$160:$M$160,0,AB$231))+Z240)))</f>
        <v>0.23828750550719935</v>
      </c>
      <c r="AB240" s="186" cm="1">
        <f t="array" ref="AB240">IF(AC$231=-1,AC240,IF(AC$231=99,AA240,IF(AC$231=0,INDEX($E168:$M168,0,AC$229),(INDEX($E168:$M168,0,AC$231+1)-INDEX($E168:$M168,0,AC$231))/(INDEX($E$160:$M$160,0,AC$231+1)-INDEX($E$160:$M$160,0,AC$231))+AA240)))</f>
        <v>0.64831719704541868</v>
      </c>
      <c r="AC240" s="186" cm="1">
        <f t="array" ref="AC240">IF(AD$231=-1,AD240,IF(AD$231=99,AB240,IF(AD$231=0,INDEX($E168:$M168,0,AD$229),(INDEX($E168:$M168,0,AD$231+1)-INDEX($E168:$M168,0,AD$231))/(INDEX($E$160:$M$160,0,AD$231+1)-INDEX($E$160:$M$160,0,AD$231))+AB240)))</f>
        <v>0.65043297958133639</v>
      </c>
      <c r="AD240" s="186" cm="1">
        <f t="array" ref="AD240">IF(AE$231=-1,AE240,IF(AE$231=99,AC240,IF(AE$231=0,INDEX($E168:$M168,0,AE$229),(INDEX($E168:$M168,0,AE$231+1)-INDEX($E168:$M168,0,AE$231))/(INDEX($E$160:$M$160,0,AE$231+1)-INDEX($E$160:$M$160,0,AE$231))+AC240)))</f>
        <v>0.6525487621172541</v>
      </c>
      <c r="AE240" s="186" cm="1">
        <f t="array" ref="AE240">IF(AF$231=-1,AF240,IF(AF$231=99,AD240,IF(AF$231=0,INDEX($E168:$M168,0,AF$229),(INDEX($E168:$M168,0,AF$231+1)-INDEX($E168:$M168,0,AF$231))/(INDEX($E$160:$M$160,0,AF$231+1)-INDEX($E$160:$M$160,0,AF$231))+AD240)))</f>
        <v>0.65466454465317181</v>
      </c>
      <c r="AF240" s="186" cm="1">
        <f t="array" ref="AF240">IF(AG$231=-1,AG240,IF(AG$231=99,AE240,IF(AG$231=0,INDEX($E168:$M168,0,AG$229),(INDEX($E168:$M168,0,AG$231+1)-INDEX($E168:$M168,0,AG$231))/(INDEX($E$160:$M$160,0,AG$231+1)-INDEX($E$160:$M$160,0,AG$231))+AE240)))</f>
        <v>0.65678032718908952</v>
      </c>
      <c r="AG240" s="186" cm="1">
        <f t="array" ref="AG240">IF(AH$231=-1,AH240,IF(AH$231=99,AF240,IF(AH$231=0,INDEX($E168:$M168,0,AH$229),(INDEX($E168:$M168,0,AH$231+1)-INDEX($E168:$M168,0,AH$231))/(INDEX($E$160:$M$160,0,AH$231+1)-INDEX($E$160:$M$160,0,AH$231))+AF240)))</f>
        <v>0.65889610972500723</v>
      </c>
      <c r="AH240" s="186" cm="1">
        <f t="array" ref="AH240">IF(AI$231=-1,AI240,IF(AI$231=99,AG240,IF(AI$231=0,INDEX($E168:$M168,0,AI$229),(INDEX($E168:$M168,0,AI$231+1)-INDEX($E168:$M168,0,AI$231))/(INDEX($E$160:$M$160,0,AI$231+1)-INDEX($E$160:$M$160,0,AI$231))+AG240)))</f>
        <v>0.66101189226092494</v>
      </c>
      <c r="AI240" s="186" cm="1">
        <f t="array" ref="AI240">IF(AJ$231=-1,AJ240,IF(AJ$231=99,AH240,IF(AJ$231=0,INDEX($E168:$M168,0,AJ$229),(INDEX($E168:$M168,0,AJ$231+1)-INDEX($E168:$M168,0,AJ$231))/(INDEX($E$160:$M$160,0,AJ$231+1)-INDEX($E$160:$M$160,0,AJ$231))+AH240)))</f>
        <v>0.66312767479684265</v>
      </c>
      <c r="AJ240" s="186" cm="1">
        <f t="array" ref="AJ240">IF(AK$231=-1,AK240,IF(AK$231=99,AI240,IF(AK$231=0,INDEX($E168:$M168,0,AK$229),(INDEX($E168:$M168,0,AK$231+1)-INDEX($E168:$M168,0,AK$231))/(INDEX($E$160:$M$160,0,AK$231+1)-INDEX($E$160:$M$160,0,AK$231))+AI240)))</f>
        <v>0.66524345733276036</v>
      </c>
      <c r="AK240" s="186" cm="1">
        <f t="array" ref="AK240">IF(AL$231=-1,AL240,IF(AL$231=99,AJ240,IF(AL$231=0,INDEX($E168:$M168,0,AL$229),(INDEX($E168:$M168,0,AL$231+1)-INDEX($E168:$M168,0,AL$231))/(INDEX($E$160:$M$160,0,AL$231+1)-INDEX($E$160:$M$160,0,AL$231))+AJ240)))</f>
        <v>0.66735923986867807</v>
      </c>
      <c r="AL240" s="186" cm="1">
        <f t="array" ref="AL240">IF(AM$231=-1,AM240,IF(AM$231=99,AK240,IF(AM$231=0,INDEX($E168:$M168,0,AM$229),(INDEX($E168:$M168,0,AM$231+1)-INDEX($E168:$M168,0,AM$231))/(INDEX($E$160:$M$160,0,AM$231+1)-INDEX($E$160:$M$160,0,AM$231))+AK240)))</f>
        <v>0.65043297958133639</v>
      </c>
      <c r="AM240" s="186" cm="1">
        <f t="array" ref="AM240">IF(AN$231=-1,AN240,IF(AN$231=99,AL240,IF(AN$231=0,INDEX($E168:$M168,0,AN$229),(INDEX($E168:$M168,0,AN$231+1)-INDEX($E168:$M168,0,AN$231))/(INDEX($E$160:$M$160,0,AN$231+1)-INDEX($E$160:$M$160,0,AN$231))+AL240)))</f>
        <v>0.67349399456773384</v>
      </c>
      <c r="AN240" s="186" cm="1">
        <f t="array" ref="AN240">IF(AO$231=-1,AO240,IF(AO$231=99,AM240,IF(AO$231=0,INDEX($E168:$M168,0,AO$229),(INDEX($E168:$M168,0,AO$231+1)-INDEX($E168:$M168,0,AO$231))/(INDEX($E$160:$M$160,0,AO$231+1)-INDEX($E$160:$M$160,0,AO$231))+AM240)))</f>
        <v>0.6965550095541313</v>
      </c>
      <c r="AO240" s="186" cm="1">
        <f t="array" ref="AO240">IF(AP$231=-1,AP240,IF(AP$231=99,AN240,IF(AP$231=0,INDEX($E168:$M168,0,AP$229),(INDEX($E168:$M168,0,AP$231+1)-INDEX($E168:$M168,0,AP$231))/(INDEX($E$160:$M$160,0,AP$231+1)-INDEX($E$160:$M$160,0,AP$231))+AN240)))</f>
        <v>0.71961602454052875</v>
      </c>
      <c r="AP240" s="186" cm="1">
        <f t="array" ref="AP240">IF(AQ$231=-1,AQ240,IF(AQ$231=99,AO240,IF(AQ$231=0,INDEX($E168:$M168,0,AQ$229),(INDEX($E168:$M168,0,AQ$231+1)-INDEX($E168:$M168,0,AQ$231))/(INDEX($E$160:$M$160,0,AQ$231+1)-INDEX($E$160:$M$160,0,AQ$231))+AO240)))</f>
        <v>0.74267703952692621</v>
      </c>
      <c r="AQ240" s="186" cm="1">
        <f t="array" ref="AQ240">IF(AR$231=-1,AR240,IF(AR$231=99,AP240,IF(AR$231=0,INDEX($E168:$M168,0,AR$229),(INDEX($E168:$M168,0,AR$231+1)-INDEX($E168:$M168,0,AR$231))/(INDEX($E$160:$M$160,0,AR$231+1)-INDEX($E$160:$M$160,0,AR$231))+AP240)))</f>
        <v>0.76573805451332366</v>
      </c>
      <c r="AR240" s="186" cm="1">
        <f t="array" ref="AR240">IF(AS$231=-1,AS240,IF(AS$231=99,AQ240,IF(AS$231=0,INDEX($E168:$M168,0,AS$229),(INDEX($E168:$M168,0,AS$231+1)-INDEX($E168:$M168,0,AS$231))/(INDEX($E$160:$M$160,0,AS$231+1)-INDEX($E$160:$M$160,0,AS$231))+AQ240)))</f>
        <v>0.78879906949972112</v>
      </c>
      <c r="AS240" s="186" cm="1">
        <f t="array" ref="AS240">IF(AT$231=-1,AT240,IF(AT$231=99,AR240,IF(AT$231=0,INDEX($E168:$M168,0,AT$229),(INDEX($E168:$M168,0,AT$231+1)-INDEX($E168:$M168,0,AT$231))/(INDEX($E$160:$M$160,0,AT$231+1)-INDEX($E$160:$M$160,0,AT$231))+AR240)))</f>
        <v>0.81186008448611857</v>
      </c>
      <c r="AT240" s="186" cm="1">
        <f t="array" ref="AT240">IF(AU$231=-1,AU240,IF(AU$231=99,AS240,IF(AU$231=0,INDEX($E168:$M168,0,AU$229),(INDEX($E168:$M168,0,AU$231+1)-INDEX($E168:$M168,0,AU$231))/(INDEX($E$160:$M$160,0,AU$231+1)-INDEX($E$160:$M$160,0,AU$231))+AS240)))</f>
        <v>0.83492109947251603</v>
      </c>
      <c r="AU240" s="186" cm="1">
        <f t="array" ref="AU240">IF(AV$231=-1,AV240,IF(AV$231=99,AT240,IF(AV$231=0,INDEX($E168:$M168,0,AV$229),(INDEX($E168:$M168,0,AV$231+1)-INDEX($E168:$M168,0,AV$231))/(INDEX($E$160:$M$160,0,AV$231+1)-INDEX($E$160:$M$160,0,AV$231))+AT240)))</f>
        <v>0.85798211445891348</v>
      </c>
      <c r="AV240" s="186" cm="1">
        <f t="array" ref="AV240">IF(AW$231=-1,AW240,IF(AW$231=99,AU240,IF(AW$231=0,INDEX($E168:$M168,0,AW$229),(INDEX($E168:$M168,0,AW$231+1)-INDEX($E168:$M168,0,AW$231))/(INDEX($E$160:$M$160,0,AW$231+1)-INDEX($E$160:$M$160,0,AW$231))+AU240)))</f>
        <v>0.85798211445891326</v>
      </c>
      <c r="AW240" s="186" cm="1">
        <f t="array" ref="AW240">IF(AX$231=-1,AX240,IF(AX$231=99,AV240,IF(AX$231=0,INDEX($E168:$M168,0,AX$229),(INDEX($E168:$M168,0,AX$231+1)-INDEX($E168:$M168,0,AX$231))/(INDEX($E$160:$M$160,0,AX$231+1)-INDEX($E$160:$M$160,0,AX$231))+AV240)))</f>
        <v>0.85798211445891326</v>
      </c>
      <c r="AX240" s="186" cm="1">
        <f t="array" ref="AX240">IF(AY$231=-1,AZ240,IF(AY$231=99,AW240,IF(AY$231=0,INDEX($E168:$M168,0,AY$229),(INDEX($E168:$M168,0,AY$231+1)-INDEX($E168:$M168,0,AY$231))/(INDEX($E$160:$M$160,0,AY$231+1)-INDEX($E$160:$M$160,0,AY$231))+AW240)))</f>
        <v>0.85798211445891326</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1.0141405688266433E-2</v>
      </c>
      <c r="H253" s="109">
        <f t="shared" ref="H253:J255" si="627">K107/K$111</f>
        <v>7.5259874326380179E-3</v>
      </c>
      <c r="I253" s="109">
        <f t="shared" si="627"/>
        <v>4.6601020353603129E-3</v>
      </c>
      <c r="J253" s="109">
        <f t="shared" si="627"/>
        <v>2.9321023066208297E-3</v>
      </c>
      <c r="K253" s="109">
        <f>M107/M$111</f>
        <v>2.9321023066208297E-3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0.40243814712761866</v>
      </c>
      <c r="H254" s="109">
        <f t="shared" si="627"/>
        <v>0.33818586062619593</v>
      </c>
      <c r="I254" s="109">
        <f t="shared" si="627"/>
        <v>0.29164393433130453</v>
      </c>
      <c r="J254" s="109">
        <f t="shared" si="627"/>
        <v>0.25895983786500204</v>
      </c>
      <c r="K254" s="109">
        <f>M108/M$111</f>
        <v>0.25895983786500204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0.51680953516996397</v>
      </c>
      <c r="H255" s="109">
        <f t="shared" si="627"/>
        <v>0.59429371879282566</v>
      </c>
      <c r="I255" s="109">
        <f t="shared" si="627"/>
        <v>0.65275929429583779</v>
      </c>
      <c r="J255" s="109">
        <f t="shared" si="627"/>
        <v>0.69116753879385662</v>
      </c>
      <c r="K255" s="109">
        <f>M109/M$111</f>
        <v>0.69116753879385662</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0.57235063461785196</v>
      </c>
      <c r="H256" s="109">
        <f>SUM(K115:K117)/SUM(K$127:K$129)</f>
        <v>0.5227371484065092</v>
      </c>
      <c r="I256" s="109">
        <f>SUM(L115:L117)/SUM(L$127:L$129)</f>
        <v>0.43404776819913643</v>
      </c>
      <c r="J256" s="109">
        <f>SUM(M115:M117)/SUM(M$127:M$129)</f>
        <v>0.34915171354602509</v>
      </c>
      <c r="K256" s="109">
        <f>SUM(M115:M117)/SUM(M$127:M$129)</f>
        <v>0.34915171354602509</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0.30634765994257596</v>
      </c>
      <c r="H257" s="109">
        <f>SUM(K119:K121)/SUM(K$127:K$129)</f>
        <v>0.31969408482701489</v>
      </c>
      <c r="I257" s="109">
        <f>SUM(L119:L121)/SUM(L$127:L$129)</f>
        <v>0.37362990123212847</v>
      </c>
      <c r="J257" s="109">
        <f>SUM(M119:M121)/SUM(M$127:M$129)</f>
        <v>0.42831869744887546</v>
      </c>
      <c r="K257" s="109">
        <f>SUM(M119:M121)/SUM(M$127:M$129)</f>
        <v>0.42831869744887546</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0.12130170543957215</v>
      </c>
      <c r="H258" s="109">
        <f>SUM(K123:K125)/SUM(K$127:K$129)</f>
        <v>0.15756876676647585</v>
      </c>
      <c r="I258" s="109">
        <f>SUM(L123:L125)/SUM(L$127:L$129)</f>
        <v>0.19232233056873513</v>
      </c>
      <c r="J258" s="109">
        <f>SUM(M123:M125)/SUM(M$127:M$129)</f>
        <v>0.22252958900509945</v>
      </c>
      <c r="K258" s="109">
        <f>SUM(M123:M125)/SUM(M$127:M$129)</f>
        <v>0.22252958900509945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3.3804685627554774E-3</v>
      </c>
      <c r="Q260" s="186" cm="1">
        <f t="array" ref="Q260">IF(S$252=-1,R260,IF(S$252=99,P260,IF(S$252=0,INDEX($D253:$K253,0,S$250),(INDEX($D253:$K253,0,S$252+1)-INDEX($D253:$K253,0,S$252))/(INDEX($D$249:$K$249,0,S$252+1)-INDEX($D$249:$K$249,0,S$252))+P260)))</f>
        <v>6.7609371255109548E-3</v>
      </c>
      <c r="R260" s="186" cm="1">
        <f t="array" ref="R260">IF(T$252=-1,S260,IF(T$252=99,Q260,IF(T$252=0,INDEX($D253:$K253,0,T$250),(INDEX($D253:$K253,0,T$252+1)-INDEX($D253:$K253,0,T$252))/(INDEX($D$249:$K$249,0,T$252+1)-INDEX($D$249:$K$249,0,T$252))+Q260)))</f>
        <v>1.0141405688266433E-2</v>
      </c>
      <c r="S260" s="186" cm="1">
        <f t="array" ref="S260">IF(U$252=-1,T260,IF(U$252=99,R260,IF(U$252=0,INDEX($D253:$K253,0,U$250),(INDEX($D253:$K253,0,U$252+1)-INDEX($D253:$K253,0,U$252))/(INDEX($D$249:$K$249,0,U$252+1)-INDEX($D$249:$K$249,0,U$252))+R260)))</f>
        <v>9.8798638627035917E-3</v>
      </c>
      <c r="T260" s="186" cm="1">
        <f t="array" ref="T260">IF(V$252=-1,U260,IF(V$252=99,S260,IF(V$252=0,INDEX($D253:$K253,0,V$250),(INDEX($D253:$K253,0,V$252+1)-INDEX($D253:$K253,0,V$252))/(INDEX($D$249:$K$249,0,V$252+1)-INDEX($D$249:$K$249,0,V$252))+S260)))</f>
        <v>9.6183220371407509E-3</v>
      </c>
      <c r="U260" s="186" cm="1">
        <f t="array" ref="U260">IF(W$252=-1,V260,IF(W$252=99,T260,IF(W$252=0,INDEX($D253:$K253,0,W$250),(INDEX($D253:$K253,0,W$252+1)-INDEX($D253:$K253,0,W$252))/(INDEX($D$249:$K$249,0,W$252+1)-INDEX($D$249:$K$249,0,W$252))+T260)))</f>
        <v>9.35678021157791E-3</v>
      </c>
      <c r="V260" s="186" cm="1">
        <f t="array" ref="V260">IF(X$252=-1,W260,IF(X$252=99,U260,IF(X$252=0,INDEX($D253:$K253,0,X$250),(INDEX($D253:$K253,0,X$252+1)-INDEX($D253:$K253,0,X$252))/(INDEX($D$249:$K$249,0,X$252+1)-INDEX($D$249:$K$249,0,X$252))+U260)))</f>
        <v>9.0952383860150691E-3</v>
      </c>
      <c r="W260" s="186" cm="1">
        <f t="array" ref="W260">IF(Y$252=-1,X260,IF(Y$252=99,V260,IF(Y$252=0,INDEX($D253:$K253,0,Y$250),(INDEX($D253:$K253,0,Y$252+1)-INDEX($D253:$K253,0,Y$252))/(INDEX($D$249:$K$249,0,Y$252+1)-INDEX($D$249:$K$249,0,Y$252))+V260)))</f>
        <v>8.8336965604522283E-3</v>
      </c>
      <c r="X260" s="186" cm="1">
        <f t="array" ref="X260">IF(Z$252=-1,Y260,IF(Z$252=99,W260,IF(Z$252=0,INDEX($D253:$K253,0,Z$250),(INDEX($D253:$K253,0,Z$252+1)-INDEX($D253:$K253,0,Z$252))/(INDEX($D$249:$K$249,0,Z$252+1)-INDEX($D$249:$K$249,0,Z$252))+W260)))</f>
        <v>8.5721547348893874E-3</v>
      </c>
      <c r="Y260" s="186" cm="1">
        <f t="array" ref="Y260">IF(AA$252=-1,Z260,IF(AA$252=99,X260,IF(AA$252=0,INDEX($D253:$K253,0,AA$250),(INDEX($D253:$K253,0,AA$252+1)-INDEX($D253:$K253,0,AA$252))/(INDEX($D$249:$K$249,0,AA$252+1)-INDEX($D$249:$K$249,0,AA$252))+X260)))</f>
        <v>8.3106129093265466E-3</v>
      </c>
      <c r="Z260" s="186" cm="1">
        <f t="array" ref="Z260">IF(AB$252=-1,AA260,IF(AB$252=99,Y260,IF(AB$252=0,INDEX($D253:$K253,0,AB$250),(INDEX($D253:$K253,0,AB$252+1)-INDEX($D253:$K253,0,AB$252))/(INDEX($D$249:$K$249,0,AB$252+1)-INDEX($D$249:$K$249,0,AB$252))+Y260)))</f>
        <v>8.0490710837637057E-3</v>
      </c>
      <c r="AA260" s="186" cm="1">
        <f t="array" ref="AA260">IF(AC$252=-1,AB260,IF(AC$252=99,Z260,IF(AC$252=0,INDEX($D253:$K253,0,AC$250),(INDEX($D253:$K253,0,AC$252+1)-INDEX($D253:$K253,0,AC$252))/(INDEX($D$249:$K$249,0,AC$252+1)-INDEX($D$249:$K$249,0,AC$252))+Z260)))</f>
        <v>7.787529258200864E-3</v>
      </c>
      <c r="AB260" s="186" cm="1">
        <f t="array" ref="AB260">IF(AD$252=-1,AC260,IF(AD$252=99,AA260,IF(AD$252=0,INDEX($D253:$K253,0,AD$250),(INDEX($D253:$K253,0,AD$252+1)-INDEX($D253:$K253,0,AD$252))/(INDEX($D$249:$K$249,0,AD$252+1)-INDEX($D$249:$K$249,0,AD$252))+AA260)))</f>
        <v>7.5259874326380179E-3</v>
      </c>
      <c r="AC260" s="186" cm="1">
        <f t="array" ref="AC260">IF(AE$252=-1,AD260,IF(AE$252=99,AB260,IF(AE$252=0,INDEX($D253:$K253,0,AE$250),(INDEX($D253:$K253,0,AE$252+1)-INDEX($D253:$K253,0,AE$252))/(INDEX($D$249:$K$249,0,AE$252+1)-INDEX($D$249:$K$249,0,AE$252))+AB260)))</f>
        <v>7.2393988929102477E-3</v>
      </c>
      <c r="AD260" s="186" cm="1">
        <f t="array" ref="AD260">IF(AF$252=-1,AE260,IF(AF$252=99,AC260,IF(AF$252=0,INDEX($D253:$K253,0,AF$250),(INDEX($D253:$K253,0,AF$252+1)-INDEX($D253:$K253,0,AF$252))/(INDEX($D$249:$K$249,0,AF$252+1)-INDEX($D$249:$K$249,0,AF$252))+AC260)))</f>
        <v>6.9528103531824774E-3</v>
      </c>
      <c r="AE260" s="186" cm="1">
        <f t="array" ref="AE260">IF(AG$252=-1,AF260,IF(AG$252=99,AD260,IF(AG$252=0,INDEX($D253:$K253,0,AG$250),(INDEX($D253:$K253,0,AG$252+1)-INDEX($D253:$K253,0,AG$252))/(INDEX($D$249:$K$249,0,AG$252+1)-INDEX($D$249:$K$249,0,AG$252))+AD260)))</f>
        <v>6.6662218134547072E-3</v>
      </c>
      <c r="AF260" s="186" cm="1">
        <f t="array" ref="AF260">IF(AH$252=-1,AG260,IF(AH$252=99,AE260,IF(AH$252=0,INDEX($D253:$K253,0,AH$250),(INDEX($D253:$K253,0,AH$252+1)-INDEX($D253:$K253,0,AH$252))/(INDEX($D$249:$K$249,0,AH$252+1)-INDEX($D$249:$K$249,0,AH$252))+AE260)))</f>
        <v>6.379633273726937E-3</v>
      </c>
      <c r="AG260" s="186" cm="1">
        <f t="array" ref="AG260">IF(AI$252=-1,AH260,IF(AI$252=99,AF260,IF(AI$252=0,INDEX($D253:$K253,0,AI$250),(INDEX($D253:$K253,0,AI$252+1)-INDEX($D253:$K253,0,AI$252))/(INDEX($D$249:$K$249,0,AI$252+1)-INDEX($D$249:$K$249,0,AI$252))+AF260)))</f>
        <v>6.0930447339991667E-3</v>
      </c>
      <c r="AH260" s="186" cm="1">
        <f t="array" ref="AH260">IF(AJ$252=-1,AI260,IF(AJ$252=99,AG260,IF(AJ$252=0,INDEX($D253:$K253,0,AJ$250),(INDEX($D253:$K253,0,AJ$252+1)-INDEX($D253:$K253,0,AJ$252))/(INDEX($D$249:$K$249,0,AJ$252+1)-INDEX($D$249:$K$249,0,AJ$252))+AG260)))</f>
        <v>5.8064561942713965E-3</v>
      </c>
      <c r="AI260" s="186" cm="1">
        <f t="array" ref="AI260">IF(AK$252=-1,AJ260,IF(AK$252=99,AH260,IF(AK$252=0,INDEX($D253:$K253,0,AK$250),(INDEX($D253:$K253,0,AK$252+1)-INDEX($D253:$K253,0,AK$252))/(INDEX($D$249:$K$249,0,AK$252+1)-INDEX($D$249:$K$249,0,AK$252))+AH260)))</f>
        <v>5.5198676545436262E-3</v>
      </c>
      <c r="AJ260" s="186" cm="1">
        <f t="array" ref="AJ260">IF(AL$252=-1,AK260,IF(AL$252=99,AI260,IF(AL$252=0,INDEX($D253:$K253,0,AL$250),(INDEX($D253:$K253,0,AL$252+1)-INDEX($D253:$K253,0,AL$252))/(INDEX($D$249:$K$249,0,AL$252+1)-INDEX($D$249:$K$249,0,AL$252))+AI260)))</f>
        <v>5.233279114815856E-3</v>
      </c>
      <c r="AK260" s="186" cm="1">
        <f t="array" ref="AK260">IF(AM$252=-1,AL260,IF(AM$252=99,AJ260,IF(AM$252=0,INDEX($D253:$K253,0,AM$250),(INDEX($D253:$K253,0,AM$252+1)-INDEX($D253:$K253,0,AM$252))/(INDEX($D$249:$K$249,0,AM$252+1)-INDEX($D$249:$K$249,0,AM$252))+AJ260)))</f>
        <v>4.9466905750880858E-3</v>
      </c>
      <c r="AL260" s="186" cm="1">
        <f t="array" ref="AL260">IF(AN$252=-1,AM260,IF(AN$252=99,AK260,IF(AN$252=0,INDEX($D253:$K253,0,AN$250),(INDEX($D253:$K253,0,AN$252+1)-INDEX($D253:$K253,0,AN$252))/(INDEX($D$249:$K$249,0,AN$252+1)-INDEX($D$249:$K$249,0,AN$252))+AK260)))</f>
        <v>4.6601020353603129E-3</v>
      </c>
      <c r="AM260" s="186" cm="1">
        <f t="array" ref="AM260">IF(AO$252=-1,AN260,IF(AO$252=99,AL260,IF(AO$252=0,INDEX($D253:$K253,0,AO$250),(INDEX($D253:$K253,0,AO$252+1)-INDEX($D253:$K253,0,AO$252))/(INDEX($D$249:$K$249,0,AO$252+1)-INDEX($D$249:$K$249,0,AO$252))+AL260)))</f>
        <v>4.4873020624863645E-3</v>
      </c>
      <c r="AN260" s="186" cm="1">
        <f t="array" ref="AN260">IF(AP$252=-1,AO260,IF(AP$252=99,AM260,IF(AP$252=0,INDEX($D253:$K253,0,AP$250),(INDEX($D253:$K253,0,AP$252+1)-INDEX($D253:$K253,0,AP$252))/(INDEX($D$249:$K$249,0,AP$252+1)-INDEX($D$249:$K$249,0,AP$252))+AM260)))</f>
        <v>4.314502089612416E-3</v>
      </c>
      <c r="AO260" s="186" cm="1">
        <f t="array" ref="AO260">IF(AQ$252=-1,AP260,IF(AQ$252=99,AN260,IF(AQ$252=0,INDEX($D253:$K253,0,AQ$250),(INDEX($D253:$K253,0,AQ$252+1)-INDEX($D253:$K253,0,AQ$252))/(INDEX($D$249:$K$249,0,AQ$252+1)-INDEX($D$249:$K$249,0,AQ$252))+AN260)))</f>
        <v>4.1417021167384676E-3</v>
      </c>
      <c r="AP260" s="186" cm="1">
        <f t="array" ref="AP260">IF(AR$252=-1,AQ260,IF(AR$252=99,AO260,IF(AR$252=0,INDEX($D253:$K253,0,AR$250),(INDEX($D253:$K253,0,AR$252+1)-INDEX($D253:$K253,0,AR$252))/(INDEX($D$249:$K$249,0,AR$252+1)-INDEX($D$249:$K$249,0,AR$252))+AO260)))</f>
        <v>3.9689021438645191E-3</v>
      </c>
      <c r="AQ260" s="186" cm="1">
        <f t="array" ref="AQ260">IF(AS$252=-1,AR260,IF(AS$252=99,AP260,IF(AS$252=0,INDEX($D253:$K253,0,AS$250),(INDEX($D253:$K253,0,AS$252+1)-INDEX($D253:$K253,0,AS$252))/(INDEX($D$249:$K$249,0,AS$252+1)-INDEX($D$249:$K$249,0,AS$252))+AP260)))</f>
        <v>3.7961021709905706E-3</v>
      </c>
      <c r="AR260" s="186" cm="1">
        <f t="array" ref="AR260">IF(AT$252=-1,AW260,IF(AT$252=99,AQ260,IF(AT$252=0,INDEX($D253:$K253,0,AT$250),(INDEX($D253:$K253,0,AT$252+1)-INDEX($D253:$K253,0,AT$252))/(INDEX($D$249:$K$249,0,AT$252+1)-INDEX($D$249:$K$249,0,AT$252))+AQ260)))</f>
        <v>3.6233021981166222E-3</v>
      </c>
      <c r="AS260" s="186" cm="1">
        <f t="array" ref="AS260">IF(AU$252=-1,AX260,IF(AU$252=99,AR260,IF(AU$252=0,INDEX($D253:$K253,0,AU$250),(INDEX($D253:$K253,0,AU$252+1)-INDEX($D253:$K253,0,AU$252))/(INDEX($D$249:$K$249,0,AU$252+1)-INDEX($D$249:$K$249,0,AU$252))+AR260)))</f>
        <v>3.4505022252426737E-3</v>
      </c>
      <c r="AT260" s="186" cm="1">
        <f t="array" ref="AT260">IF(AV$252=-1,AY260,IF(AV$252=99,AS260,IF(AV$252=0,INDEX($D253:$K253,0,AV$250),(INDEX($D253:$K253,0,AV$252+1)-INDEX($D253:$K253,0,AV$252))/(INDEX($D$249:$K$249,0,AV$252+1)-INDEX($D$249:$K$249,0,AV$252))+AS260)))</f>
        <v>3.2777022523687253E-3</v>
      </c>
      <c r="AU260" s="186" cm="1">
        <f t="array" ref="AU260">IF(AW$252=-1,AZ260,IF(AW$252=99,AT260,IF(AW$252=0,INDEX($D253:$K253,0,AW$250),(INDEX($D253:$K253,0,AW$252+1)-INDEX($D253:$K253,0,AW$252))/(INDEX($D$249:$K$249,0,AW$252+1)-INDEX($D$249:$K$249,0,AW$252))+AT260)))</f>
        <v>3.1049022794947768E-3</v>
      </c>
      <c r="AV260" s="186" cm="1">
        <f t="array" ref="AV260">IF(AX$252=-1,BA260,IF(AX$252=99,AU260,IF(AX$252=0,INDEX($D253:$K253,0,AX$250),(INDEX($D253:$K253,0,AX$252+1)-INDEX($D253:$K253,0,AX$252))/(INDEX($D$249:$K$249,0,AX$252+1)-INDEX($D$249:$K$249,0,AX$252))+AU260)))</f>
        <v>2.9321023066208297E-3</v>
      </c>
      <c r="AW260" s="186" cm="1">
        <f t="array" ref="AW260">IF(AY$252=-1,BB260,IF(AY$252=99,AV260,IF(AY$252=0,INDEX($D253:$K253,0,AY$250),(INDEX($D253:$K253,0,AY$252+1)-INDEX($D253:$K253,0,AY$252))/(INDEX($D$249:$K$249,0,AY$252+1)-INDEX($D$249:$K$249,0,AY$252))+AV260)))</f>
        <v>2.9321023066208297E-3</v>
      </c>
      <c r="AX260" s="186" cm="1">
        <f t="array" ref="AX260">IF(AV$252=-1,AZ260,IF(AV$252=99,AW260,IF(AV$252=0,INDEX($D253:$K253,0,AV$250),(INDEX($D253:$K253,0,AV$252+1)-INDEX($D253:$K253,0,AV$252))/(INDEX($D$249:$K$249,0,AV$252+1)-INDEX($D$249:$K$249,0,AV$252))+AW260)))</f>
        <v>2.7593023337468812E-3</v>
      </c>
      <c r="AY260" s="186" cm="1">
        <f t="array" ref="AY260">IF(AW$252=-1,BA260,IF(AW$252=99,AX260,IF(AW$252=0,INDEX($D253:$K253,0,AW$250),(INDEX($D253:$K253,0,AW$252+1)-INDEX($D253:$K253,0,AW$252))/(INDEX($D$249:$K$249,0,AW$252+1)-INDEX($D$249:$K$249,0,AW$252))+AX260)))</f>
        <v>2.5865023608729327E-3</v>
      </c>
      <c r="AZ260" s="186" cm="1">
        <f t="array" ref="AZ260">IF(AX$252=-1,BB260,IF(AX$252=99,AY260,IF(AX$252=0,INDEX($D253:$K253,0,AX$250),(INDEX($D253:$K253,0,AX$252+1)-INDEX($D253:$K253,0,AX$252))/(INDEX($D$249:$K$249,0,AX$252+1)-INDEX($D$249:$K$249,0,AX$252))+AY260)))</f>
        <v>2.9321023066208297E-3</v>
      </c>
      <c r="BA260" s="186" cm="1">
        <f t="array" ref="BA260">IF(AY$252=-1,BC260,IF(AY$252=99,AZ260,IF(AY$252=0,INDEX($D253:$K253,0,AY$250),(INDEX($D253:$K253,0,AY$252+1)-INDEX($D253:$K253,0,AY$252))/(INDEX($D$249:$K$249,0,AY$252+1)-INDEX($D$249:$K$249,0,AY$252))+AZ260)))</f>
        <v>2.9321023066208297E-3</v>
      </c>
      <c r="BB260" s="186" cm="1">
        <f t="array" ref="BB260">IF(AZ$252=-1,BD260,IF(AZ$252=99,BA260,IF(AZ$252=0,INDEX($D253:$K253,0,AZ$250),(INDEX($D253:$K253,0,AZ$252+1)-INDEX($D253:$K253,0,AZ$252))/(INDEX($D$249:$K$249,0,AZ$252+1)-INDEX($D$249:$K$249,0,AZ$252))+BA260)))</f>
        <v>2.9321023066208297E-3</v>
      </c>
      <c r="BC260" s="186" cm="1">
        <f t="array" ref="BC260">IF(BA$252=-1,BE260,IF(BA$252=99,BB260,IF(BA$252=0,INDEX($D253:$K253,0,BA$250),(INDEX($D253:$K253,0,BA$252+1)-INDEX($D253:$K253,0,BA$252))/(INDEX($D$249:$K$249,0,BA$252+1)-INDEX($D$249:$K$249,0,BA$252))+BB260)))</f>
        <v>2.9321023066208297E-3</v>
      </c>
      <c r="BD260" s="186" cm="1">
        <f t="array" ref="BD260">IF(BB$252=-1,BF260,IF(BB$252=99,BC260,IF(BB$252=0,INDEX($D253:$K253,0,BB$250),(INDEX($D253:$K253,0,BB$252+1)-INDEX($D253:$K253,0,BB$252))/(INDEX($D$249:$K$249,0,BB$252+1)-INDEX($D$249:$K$249,0,BB$252))+BC260)))</f>
        <v>2.9321023066208297E-3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0.13414604904253954</v>
      </c>
      <c r="Q261" s="186" cm="1">
        <f t="array" ref="Q261">IF(S$252=-1,R261,IF(S$252=99,P261,IF(S$252=0,INDEX($D254:$K254,0,S$250),(INDEX($D254:$K254,0,S$252+1)-INDEX($D254:$K254,0,S$252))/(INDEX($D$249:$K$249,0,S$252+1)-INDEX($D$249:$K$249,0,S$252))+P261)))</f>
        <v>0.26829209808507909</v>
      </c>
      <c r="R261" s="186" cm="1">
        <f t="array" ref="R261">IF(T$252=-1,S261,IF(T$252=99,Q261,IF(T$252=0,INDEX($D254:$K254,0,T$250),(INDEX($D254:$K254,0,T$252+1)-INDEX($D254:$K254,0,T$252))/(INDEX($D$249:$K$249,0,T$252+1)-INDEX($D$249:$K$249,0,T$252))+Q261)))</f>
        <v>0.40243814712761866</v>
      </c>
      <c r="S261" s="186" cm="1">
        <f t="array" ref="S261">IF(U$252=-1,T261,IF(U$252=99,R261,IF(U$252=0,INDEX($D254:$K254,0,U$250),(INDEX($D254:$K254,0,U$252+1)-INDEX($D254:$K254,0,U$252))/(INDEX($D$249:$K$249,0,U$252+1)-INDEX($D$249:$K$249,0,U$252))+R261)))</f>
        <v>0.39601291847747638</v>
      </c>
      <c r="T261" s="186" cm="1">
        <f t="array" ref="T261">IF(V$252=-1,U261,IF(V$252=99,S261,IF(V$252=0,INDEX($D254:$K254,0,V$250),(INDEX($D254:$K254,0,V$252+1)-INDEX($D254:$K254,0,V$252))/(INDEX($D$249:$K$249,0,V$252+1)-INDEX($D$249:$K$249,0,V$252))+S261)))</f>
        <v>0.3895876898273341</v>
      </c>
      <c r="U261" s="186" cm="1">
        <f t="array" ref="U261">IF(W$252=-1,V261,IF(W$252=99,T261,IF(W$252=0,INDEX($D254:$K254,0,W$250),(INDEX($D254:$K254,0,W$252+1)-INDEX($D254:$K254,0,W$252))/(INDEX($D$249:$K$249,0,W$252+1)-INDEX($D$249:$K$249,0,W$252))+T261)))</f>
        <v>0.38316246117719183</v>
      </c>
      <c r="V261" s="186" cm="1">
        <f t="array" ref="V261">IF(X$252=-1,W261,IF(X$252=99,U261,IF(X$252=0,INDEX($D254:$K254,0,X$250),(INDEX($D254:$K254,0,X$252+1)-INDEX($D254:$K254,0,X$252))/(INDEX($D$249:$K$249,0,X$252+1)-INDEX($D$249:$K$249,0,X$252))+U261)))</f>
        <v>0.37673723252704955</v>
      </c>
      <c r="W261" s="186" cm="1">
        <f t="array" ref="W261">IF(Y$252=-1,X261,IF(Y$252=99,V261,IF(Y$252=0,INDEX($D254:$K254,0,Y$250),(INDEX($D254:$K254,0,Y$252+1)-INDEX($D254:$K254,0,Y$252))/(INDEX($D$249:$K$249,0,Y$252+1)-INDEX($D$249:$K$249,0,Y$252))+V261)))</f>
        <v>0.37031200387690727</v>
      </c>
      <c r="X261" s="186" cm="1">
        <f t="array" ref="X261">IF(Z$252=-1,Y261,IF(Z$252=99,W261,IF(Z$252=0,INDEX($D254:$K254,0,Z$250),(INDEX($D254:$K254,0,Z$252+1)-INDEX($D254:$K254,0,Z$252))/(INDEX($D$249:$K$249,0,Z$252+1)-INDEX($D$249:$K$249,0,Z$252))+W261)))</f>
        <v>0.36388677522676499</v>
      </c>
      <c r="Y261" s="186" cm="1">
        <f t="array" ref="Y261">IF(AA$252=-1,Z261,IF(AA$252=99,X261,IF(AA$252=0,INDEX($D254:$K254,0,AA$250),(INDEX($D254:$K254,0,AA$252+1)-INDEX($D254:$K254,0,AA$252))/(INDEX($D$249:$K$249,0,AA$252+1)-INDEX($D$249:$K$249,0,AA$252))+X261)))</f>
        <v>0.35746154657662271</v>
      </c>
      <c r="Z261" s="186" cm="1">
        <f t="array" ref="Z261">IF(AB$252=-1,AA261,IF(AB$252=99,Y261,IF(AB$252=0,INDEX($D254:$K254,0,AB$250),(INDEX($D254:$K254,0,AB$252+1)-INDEX($D254:$K254,0,AB$252))/(INDEX($D$249:$K$249,0,AB$252+1)-INDEX($D$249:$K$249,0,AB$252))+Y261)))</f>
        <v>0.35103631792648043</v>
      </c>
      <c r="AA261" s="186" cm="1">
        <f t="array" ref="AA261">IF(AC$252=-1,AB261,IF(AC$252=99,Z261,IF(AC$252=0,INDEX($D254:$K254,0,AC$250),(INDEX($D254:$K254,0,AC$252+1)-INDEX($D254:$K254,0,AC$252))/(INDEX($D$249:$K$249,0,AC$252+1)-INDEX($D$249:$K$249,0,AC$252))+Z261)))</f>
        <v>0.34461108927633816</v>
      </c>
      <c r="AB261" s="186" cm="1">
        <f t="array" ref="AB261">IF(AD$252=-1,AC261,IF(AD$252=99,AA261,IF(AD$252=0,INDEX($D254:$K254,0,AD$250),(INDEX($D254:$K254,0,AD$252+1)-INDEX($D254:$K254,0,AD$252))/(INDEX($D$249:$K$249,0,AD$252+1)-INDEX($D$249:$K$249,0,AD$252))+AA261)))</f>
        <v>0.33818586062619593</v>
      </c>
      <c r="AC261" s="186" cm="1">
        <f t="array" ref="AC261">IF(AE$252=-1,AD261,IF(AE$252=99,AB261,IF(AE$252=0,INDEX($D254:$K254,0,AE$250),(INDEX($D254:$K254,0,AE$252+1)-INDEX($D254:$K254,0,AE$252))/(INDEX($D$249:$K$249,0,AE$252+1)-INDEX($D$249:$K$249,0,AE$252))+AB261)))</f>
        <v>0.3335316679967068</v>
      </c>
      <c r="AD261" s="186" cm="1">
        <f t="array" ref="AD261">IF(AF$252=-1,AE261,IF(AF$252=99,AC261,IF(AF$252=0,INDEX($D254:$K254,0,AF$250),(INDEX($D254:$K254,0,AF$252+1)-INDEX($D254:$K254,0,AF$252))/(INDEX($D$249:$K$249,0,AF$252+1)-INDEX($D$249:$K$249,0,AF$252))+AC261)))</f>
        <v>0.32887747536721768</v>
      </c>
      <c r="AE261" s="186" cm="1">
        <f t="array" ref="AE261">IF(AG$252=-1,AF261,IF(AG$252=99,AD261,IF(AG$252=0,INDEX($D254:$K254,0,AG$250),(INDEX($D254:$K254,0,AG$252+1)-INDEX($D254:$K254,0,AG$252))/(INDEX($D$249:$K$249,0,AG$252+1)-INDEX($D$249:$K$249,0,AG$252))+AD261)))</f>
        <v>0.32422328273772855</v>
      </c>
      <c r="AF261" s="186" cm="1">
        <f t="array" ref="AF261">IF(AH$252=-1,AG261,IF(AH$252=99,AE261,IF(AH$252=0,INDEX($D254:$K254,0,AH$250),(INDEX($D254:$K254,0,AH$252+1)-INDEX($D254:$K254,0,AH$252))/(INDEX($D$249:$K$249,0,AH$252+1)-INDEX($D$249:$K$249,0,AH$252))+AE261)))</f>
        <v>0.31956909010823942</v>
      </c>
      <c r="AG261" s="186" cm="1">
        <f t="array" ref="AG261">IF(AI$252=-1,AH261,IF(AI$252=99,AF261,IF(AI$252=0,INDEX($D254:$K254,0,AI$250),(INDEX($D254:$K254,0,AI$252+1)-INDEX($D254:$K254,0,AI$252))/(INDEX($D$249:$K$249,0,AI$252+1)-INDEX($D$249:$K$249,0,AI$252))+AF261)))</f>
        <v>0.31491489747875029</v>
      </c>
      <c r="AH261" s="186" cm="1">
        <f t="array" ref="AH261">IF(AJ$252=-1,AI261,IF(AJ$252=99,AG261,IF(AJ$252=0,INDEX($D254:$K254,0,AJ$250),(INDEX($D254:$K254,0,AJ$252+1)-INDEX($D254:$K254,0,AJ$252))/(INDEX($D$249:$K$249,0,AJ$252+1)-INDEX($D$249:$K$249,0,AJ$252))+AG261)))</f>
        <v>0.31026070484926116</v>
      </c>
      <c r="AI261" s="186" cm="1">
        <f t="array" ref="AI261">IF(AK$252=-1,AJ261,IF(AK$252=99,AH261,IF(AK$252=0,INDEX($D254:$K254,0,AK$250),(INDEX($D254:$K254,0,AK$252+1)-INDEX($D254:$K254,0,AK$252))/(INDEX($D$249:$K$249,0,AK$252+1)-INDEX($D$249:$K$249,0,AK$252))+AH261)))</f>
        <v>0.30560651221977203</v>
      </c>
      <c r="AJ261" s="186" cm="1">
        <f t="array" ref="AJ261">IF(AL$252=-1,AK261,IF(AL$252=99,AI261,IF(AL$252=0,INDEX($D254:$K254,0,AL$250),(INDEX($D254:$K254,0,AL$252+1)-INDEX($D254:$K254,0,AL$252))/(INDEX($D$249:$K$249,0,AL$252+1)-INDEX($D$249:$K$249,0,AL$252))+AI261)))</f>
        <v>0.3009523195902829</v>
      </c>
      <c r="AK261" s="186" cm="1">
        <f t="array" ref="AK261">IF(AM$252=-1,AL261,IF(AM$252=99,AJ261,IF(AM$252=0,INDEX($D254:$K254,0,AM$250),(INDEX($D254:$K254,0,AM$252+1)-INDEX($D254:$K254,0,AM$252))/(INDEX($D$249:$K$249,0,AM$252+1)-INDEX($D$249:$K$249,0,AM$252))+AJ261)))</f>
        <v>0.29629812696079377</v>
      </c>
      <c r="AL261" s="186" cm="1">
        <f t="array" ref="AL261">IF(AN$252=-1,AM261,IF(AN$252=99,AK261,IF(AN$252=0,INDEX($D254:$K254,0,AN$250),(INDEX($D254:$K254,0,AN$252+1)-INDEX($D254:$K254,0,AN$252))/(INDEX($D$249:$K$249,0,AN$252+1)-INDEX($D$249:$K$249,0,AN$252))+AK261)))</f>
        <v>0.29164393433130453</v>
      </c>
      <c r="AM261" s="186" cm="1">
        <f t="array" ref="AM261">IF(AO$252=-1,AN261,IF(AO$252=99,AL261,IF(AO$252=0,INDEX($D254:$K254,0,AO$250),(INDEX($D254:$K254,0,AO$252+1)-INDEX($D254:$K254,0,AO$252))/(INDEX($D$249:$K$249,0,AO$252+1)-INDEX($D$249:$K$249,0,AO$252))+AL261)))</f>
        <v>0.28837552468467431</v>
      </c>
      <c r="AN261" s="186" cm="1">
        <f t="array" ref="AN261">IF(AP$252=-1,AO261,IF(AP$252=99,AM261,IF(AP$252=0,INDEX($D254:$K254,0,AP$250),(INDEX($D254:$K254,0,AP$252+1)-INDEX($D254:$K254,0,AP$252))/(INDEX($D$249:$K$249,0,AP$252+1)-INDEX($D$249:$K$249,0,AP$252))+AM261)))</f>
        <v>0.28510711503804409</v>
      </c>
      <c r="AO261" s="186" cm="1">
        <f t="array" ref="AO261">IF(AQ$252=-1,AP261,IF(AQ$252=99,AN261,IF(AQ$252=0,INDEX($D254:$K254,0,AQ$250),(INDEX($D254:$K254,0,AQ$252+1)-INDEX($D254:$K254,0,AQ$252))/(INDEX($D$249:$K$249,0,AQ$252+1)-INDEX($D$249:$K$249,0,AQ$252))+AN261)))</f>
        <v>0.28183870539141387</v>
      </c>
      <c r="AP261" s="186" cm="1">
        <f t="array" ref="AP261">IF(AR$252=-1,AQ261,IF(AR$252=99,AO261,IF(AR$252=0,INDEX($D254:$K254,0,AR$250),(INDEX($D254:$K254,0,AR$252+1)-INDEX($D254:$K254,0,AR$252))/(INDEX($D$249:$K$249,0,AR$252+1)-INDEX($D$249:$K$249,0,AR$252))+AO261)))</f>
        <v>0.27857029574478365</v>
      </c>
      <c r="AQ261" s="186" cm="1">
        <f t="array" ref="AQ261">IF(AS$252=-1,AR261,IF(AS$252=99,AP261,IF(AS$252=0,INDEX($D254:$K254,0,AS$250),(INDEX($D254:$K254,0,AS$252+1)-INDEX($D254:$K254,0,AS$252))/(INDEX($D$249:$K$249,0,AS$252+1)-INDEX($D$249:$K$249,0,AS$252))+AP261)))</f>
        <v>0.27530188609815343</v>
      </c>
      <c r="AR261" s="186" cm="1">
        <f t="array" ref="AR261">IF(AT$252=-1,AW261,IF(AT$252=99,AQ261,IF(AT$252=0,INDEX($D254:$K254,0,AT$250),(INDEX($D254:$K254,0,AT$252+1)-INDEX($D254:$K254,0,AT$252))/(INDEX($D$249:$K$249,0,AT$252+1)-INDEX($D$249:$K$249,0,AT$252))+AQ261)))</f>
        <v>0.2720334764515232</v>
      </c>
      <c r="AS261" s="186" cm="1">
        <f t="array" ref="AS261">IF(AU$252=-1,AX261,IF(AU$252=99,AR261,IF(AU$252=0,INDEX($D254:$K254,0,AU$250),(INDEX($D254:$K254,0,AU$252+1)-INDEX($D254:$K254,0,AU$252))/(INDEX($D$249:$K$249,0,AU$252+1)-INDEX($D$249:$K$249,0,AU$252))+AR261)))</f>
        <v>0.26876506680489298</v>
      </c>
      <c r="AT261" s="186" cm="1">
        <f t="array" ref="AT261">IF(AV$252=-1,AY261,IF(AV$252=99,AS261,IF(AV$252=0,INDEX($D254:$K254,0,AV$250),(INDEX($D254:$K254,0,AV$252+1)-INDEX($D254:$K254,0,AV$252))/(INDEX($D$249:$K$249,0,AV$252+1)-INDEX($D$249:$K$249,0,AV$252))+AS261)))</f>
        <v>0.26549665715826276</v>
      </c>
      <c r="AU261" s="186" cm="1">
        <f t="array" ref="AU261">IF(AW$252=-1,AZ261,IF(AW$252=99,AT261,IF(AW$252=0,INDEX($D254:$K254,0,AW$250),(INDEX($D254:$K254,0,AW$252+1)-INDEX($D254:$K254,0,AW$252))/(INDEX($D$249:$K$249,0,AW$252+1)-INDEX($D$249:$K$249,0,AW$252))+AT261)))</f>
        <v>0.26222824751163254</v>
      </c>
      <c r="AV261" s="186" cm="1">
        <f t="array" ref="AV261">IF(AX$252=-1,BA261,IF(AX$252=99,AU261,IF(AX$252=0,INDEX($D254:$K254,0,AX$250),(INDEX($D254:$K254,0,AX$252+1)-INDEX($D254:$K254,0,AX$252))/(INDEX($D$249:$K$249,0,AX$252+1)-INDEX($D$249:$K$249,0,AX$252))+AU261)))</f>
        <v>0.25895983786500204</v>
      </c>
      <c r="AW261" s="186" cm="1">
        <f t="array" ref="AW261">IF(AY$252=-1,BB261,IF(AY$252=99,AV261,IF(AY$252=0,INDEX($D254:$K254,0,AY$250),(INDEX($D254:$K254,0,AY$252+1)-INDEX($D254:$K254,0,AY$252))/(INDEX($D$249:$K$249,0,AY$252+1)-INDEX($D$249:$K$249,0,AY$252))+AV261)))</f>
        <v>0.25895983786500204</v>
      </c>
      <c r="AX261" s="186" cm="1">
        <f t="array" ref="AX261">IF(AV$252=-1,AZ261,IF(AV$252=99,AW261,IF(AV$252=0,INDEX($D254:$K254,0,AV$250),(INDEX($D254:$K254,0,AV$252+1)-INDEX($D254:$K254,0,AV$252))/(INDEX($D$249:$K$249,0,AV$252+1)-INDEX($D$249:$K$249,0,AV$252))+AW261)))</f>
        <v>0.25569142821837176</v>
      </c>
      <c r="AY261" s="186" cm="1">
        <f t="array" ref="AY261">IF(AW$252=-1,BA261,IF(AW$252=99,AX261,IF(AW$252=0,INDEX($D254:$K254,0,AW$250),(INDEX($D254:$K254,0,AW$252+1)-INDEX($D254:$K254,0,AW$252))/(INDEX($D$249:$K$249,0,AW$252+1)-INDEX($D$249:$K$249,0,AW$252))+AX261)))</f>
        <v>0.25242301857174154</v>
      </c>
      <c r="AZ261" s="186" cm="1">
        <f t="array" ref="AZ261">IF(AX$252=-1,BB261,IF(AX$252=99,AY261,IF(AX$252=0,INDEX($D254:$K254,0,AX$250),(INDEX($D254:$K254,0,AX$252+1)-INDEX($D254:$K254,0,AX$252))/(INDEX($D$249:$K$249,0,AX$252+1)-INDEX($D$249:$K$249,0,AX$252))+AY261)))</f>
        <v>0.25895983786500204</v>
      </c>
      <c r="BA261" s="186" cm="1">
        <f t="array" ref="BA261">IF(AY$252=-1,BC261,IF(AY$252=99,AZ261,IF(AY$252=0,INDEX($D254:$K254,0,AY$250),(INDEX($D254:$K254,0,AY$252+1)-INDEX($D254:$K254,0,AY$252))/(INDEX($D$249:$K$249,0,AY$252+1)-INDEX($D$249:$K$249,0,AY$252))+AZ261)))</f>
        <v>0.25895983786500204</v>
      </c>
      <c r="BB261" s="186" cm="1">
        <f t="array" ref="BB261">IF(AZ$252=-1,BD261,IF(AZ$252=99,BA261,IF(AZ$252=0,INDEX($D254:$K254,0,AZ$250),(INDEX($D254:$K254,0,AZ$252+1)-INDEX($D254:$K254,0,AZ$252))/(INDEX($D$249:$K$249,0,AZ$252+1)-INDEX($D$249:$K$249,0,AZ$252))+BA261)))</f>
        <v>0.25895983786500204</v>
      </c>
      <c r="BC261" s="186" cm="1">
        <f t="array" ref="BC261">IF(BA$252=-1,BE261,IF(BA$252=99,BB261,IF(BA$252=0,INDEX($D254:$K254,0,BA$250),(INDEX($D254:$K254,0,BA$252+1)-INDEX($D254:$K254,0,BA$252))/(INDEX($D$249:$K$249,0,BA$252+1)-INDEX($D$249:$K$249,0,BA$252))+BB261)))</f>
        <v>0.25895983786500204</v>
      </c>
      <c r="BD261" s="186" cm="1">
        <f t="array" ref="BD261">IF(BB$252=-1,BF261,IF(BB$252=99,BC261,IF(BB$252=0,INDEX($D254:$K254,0,BB$250),(INDEX($D254:$K254,0,BB$252+1)-INDEX($D254:$K254,0,BB$252))/(INDEX($D$249:$K$249,0,BB$252+1)-INDEX($D$249:$K$249,0,BB$252))+BC261)))</f>
        <v>0.25895983786500204</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0.17226984505665466</v>
      </c>
      <c r="Q262" s="186" cm="1">
        <f t="array" ref="Q262">IF(S$252=-1,R262,IF(S$252=99,P262,IF(S$252=0,INDEX($D255:$K255,0,S$250),(INDEX($D255:$K255,0,S$252+1)-INDEX($D255:$K255,0,S$252))/(INDEX($D$249:$K$249,0,S$252+1)-INDEX($D$249:$K$249,0,S$252))+P262)))</f>
        <v>0.34453969011330932</v>
      </c>
      <c r="R262" s="186" cm="1">
        <f t="array" ref="R262">IF(T$252=-1,S262,IF(T$252=99,Q262,IF(T$252=0,INDEX($D255:$K255,0,T$250),(INDEX($D255:$K255,0,T$252+1)-INDEX($D255:$K255,0,T$252))/(INDEX($D$249:$K$249,0,T$252+1)-INDEX($D$249:$K$249,0,T$252))+Q262)))</f>
        <v>0.51680953516996397</v>
      </c>
      <c r="S262" s="186" cm="1">
        <f t="array" ref="S262">IF(U$252=-1,T262,IF(U$252=99,R262,IF(U$252=0,INDEX($D255:$K255,0,U$250),(INDEX($D255:$K255,0,U$252+1)-INDEX($D255:$K255,0,U$252))/(INDEX($D$249:$K$249,0,U$252+1)-INDEX($D$249:$K$249,0,U$252))+R262)))</f>
        <v>0.5245579535322501</v>
      </c>
      <c r="T262" s="186" cm="1">
        <f t="array" ref="T262">IF(V$252=-1,U262,IF(V$252=99,S262,IF(V$252=0,INDEX($D255:$K255,0,V$250),(INDEX($D255:$K255,0,V$252+1)-INDEX($D255:$K255,0,V$252))/(INDEX($D$249:$K$249,0,V$252+1)-INDEX($D$249:$K$249,0,V$252))+S262)))</f>
        <v>0.53230637189453622</v>
      </c>
      <c r="U262" s="186" cm="1">
        <f t="array" ref="U262">IF(W$252=-1,V262,IF(W$252=99,T262,IF(W$252=0,INDEX($D255:$K255,0,W$250),(INDEX($D255:$K255,0,W$252+1)-INDEX($D255:$K255,0,W$252))/(INDEX($D$249:$K$249,0,W$252+1)-INDEX($D$249:$K$249,0,W$252))+T262)))</f>
        <v>0.54005479025682235</v>
      </c>
      <c r="V262" s="186" cm="1">
        <f t="array" ref="V262">IF(X$252=-1,W262,IF(X$252=99,U262,IF(X$252=0,INDEX($D255:$K255,0,X$250),(INDEX($D255:$K255,0,X$252+1)-INDEX($D255:$K255,0,X$252))/(INDEX($D$249:$K$249,0,X$252+1)-INDEX($D$249:$K$249,0,X$252))+U262)))</f>
        <v>0.54780320861910847</v>
      </c>
      <c r="W262" s="186" cm="1">
        <f t="array" ref="W262">IF(Y$252=-1,X262,IF(Y$252=99,V262,IF(Y$252=0,INDEX($D255:$K255,0,Y$250),(INDEX($D255:$K255,0,Y$252+1)-INDEX($D255:$K255,0,Y$252))/(INDEX($D$249:$K$249,0,Y$252+1)-INDEX($D$249:$K$249,0,Y$252))+V262)))</f>
        <v>0.5555516269813946</v>
      </c>
      <c r="X262" s="186" cm="1">
        <f t="array" ref="X262">IF(Z$252=-1,Y262,IF(Z$252=99,W262,IF(Z$252=0,INDEX($D255:$K255,0,Z$250),(INDEX($D255:$K255,0,Z$252+1)-INDEX($D255:$K255,0,Z$252))/(INDEX($D$249:$K$249,0,Z$252+1)-INDEX($D$249:$K$249,0,Z$252))+W262)))</f>
        <v>0.56330004534368072</v>
      </c>
      <c r="Y262" s="186" cm="1">
        <f t="array" ref="Y262">IF(AA$252=-1,Z262,IF(AA$252=99,X262,IF(AA$252=0,INDEX($D255:$K255,0,AA$250),(INDEX($D255:$K255,0,AA$252+1)-INDEX($D255:$K255,0,AA$252))/(INDEX($D$249:$K$249,0,AA$252+1)-INDEX($D$249:$K$249,0,AA$252))+X262)))</f>
        <v>0.57104846370596685</v>
      </c>
      <c r="Z262" s="186" cm="1">
        <f t="array" ref="Z262">IF(AB$252=-1,AA262,IF(AB$252=99,Y262,IF(AB$252=0,INDEX($D255:$K255,0,AB$250),(INDEX($D255:$K255,0,AB$252+1)-INDEX($D255:$K255,0,AB$252))/(INDEX($D$249:$K$249,0,AB$252+1)-INDEX($D$249:$K$249,0,AB$252))+Y262)))</f>
        <v>0.57879688206825297</v>
      </c>
      <c r="AA262" s="186" cm="1">
        <f t="array" ref="AA262">IF(AC$252=-1,AB262,IF(AC$252=99,Z262,IF(AC$252=0,INDEX($D255:$K255,0,AC$250),(INDEX($D255:$K255,0,AC$252+1)-INDEX($D255:$K255,0,AC$252))/(INDEX($D$249:$K$249,0,AC$252+1)-INDEX($D$249:$K$249,0,AC$252))+Z262)))</f>
        <v>0.5865453004305391</v>
      </c>
      <c r="AB262" s="186" cm="1">
        <f t="array" ref="AB262">IF(AD$252=-1,AC262,IF(AD$252=99,AA262,IF(AD$252=0,INDEX($D255:$K255,0,AD$250),(INDEX($D255:$K255,0,AD$252+1)-INDEX($D255:$K255,0,AD$252))/(INDEX($D$249:$K$249,0,AD$252+1)-INDEX($D$249:$K$249,0,AD$252))+AA262)))</f>
        <v>0.59429371879282566</v>
      </c>
      <c r="AC262" s="186" cm="1">
        <f t="array" ref="AC262">IF(AE$252=-1,AD262,IF(AE$252=99,AB262,IF(AE$252=0,INDEX($D255:$K255,0,AE$250),(INDEX($D255:$K255,0,AE$252+1)-INDEX($D255:$K255,0,AE$252))/(INDEX($D$249:$K$249,0,AE$252+1)-INDEX($D$249:$K$249,0,AE$252))+AB262)))</f>
        <v>0.60014027634312683</v>
      </c>
      <c r="AD262" s="186" cm="1">
        <f t="array" ref="AD262">IF(AF$252=-1,AE262,IF(AF$252=99,AC262,IF(AF$252=0,INDEX($D255:$K255,0,AF$250),(INDEX($D255:$K255,0,AF$252+1)-INDEX($D255:$K255,0,AF$252))/(INDEX($D$249:$K$249,0,AF$252+1)-INDEX($D$249:$K$249,0,AF$252))+AC262)))</f>
        <v>0.605986833893428</v>
      </c>
      <c r="AE262" s="186" cm="1">
        <f t="array" ref="AE262">IF(AG$252=-1,AF262,IF(AG$252=99,AD262,IF(AG$252=0,INDEX($D255:$K255,0,AG$250),(INDEX($D255:$K255,0,AG$252+1)-INDEX($D255:$K255,0,AG$252))/(INDEX($D$249:$K$249,0,AG$252+1)-INDEX($D$249:$K$249,0,AG$252))+AD262)))</f>
        <v>0.61183339144372917</v>
      </c>
      <c r="AF262" s="186" cm="1">
        <f t="array" ref="AF262">IF(AH$252=-1,AG262,IF(AH$252=99,AE262,IF(AH$252=0,INDEX($D255:$K255,0,AH$250),(INDEX($D255:$K255,0,AH$252+1)-INDEX($D255:$K255,0,AH$252))/(INDEX($D$249:$K$249,0,AH$252+1)-INDEX($D$249:$K$249,0,AH$252))+AE262)))</f>
        <v>0.61767994899403034</v>
      </c>
      <c r="AG262" s="186" cm="1">
        <f t="array" ref="AG262">IF(AI$252=-1,AH262,IF(AI$252=99,AF262,IF(AI$252=0,INDEX($D255:$K255,0,AI$250),(INDEX($D255:$K255,0,AI$252+1)-INDEX($D255:$K255,0,AI$252))/(INDEX($D$249:$K$249,0,AI$252+1)-INDEX($D$249:$K$249,0,AI$252))+AF262)))</f>
        <v>0.6235265065443315</v>
      </c>
      <c r="AH262" s="186" cm="1">
        <f t="array" ref="AH262">IF(AJ$252=-1,AI262,IF(AJ$252=99,AG262,IF(AJ$252=0,INDEX($D255:$K255,0,AJ$250),(INDEX($D255:$K255,0,AJ$252+1)-INDEX($D255:$K255,0,AJ$252))/(INDEX($D$249:$K$249,0,AJ$252+1)-INDEX($D$249:$K$249,0,AJ$252))+AG262)))</f>
        <v>0.62937306409463267</v>
      </c>
      <c r="AI262" s="186" cm="1">
        <f t="array" ref="AI262">IF(AK$252=-1,AJ262,IF(AK$252=99,AH262,IF(AK$252=0,INDEX($D255:$K255,0,AK$250),(INDEX($D255:$K255,0,AK$252+1)-INDEX($D255:$K255,0,AK$252))/(INDEX($D$249:$K$249,0,AK$252+1)-INDEX($D$249:$K$249,0,AK$252))+AH262)))</f>
        <v>0.63521962164493384</v>
      </c>
      <c r="AJ262" s="186" cm="1">
        <f t="array" ref="AJ262">IF(AL$252=-1,AK262,IF(AL$252=99,AI262,IF(AL$252=0,INDEX($D255:$K255,0,AL$250),(INDEX($D255:$K255,0,AL$252+1)-INDEX($D255:$K255,0,AL$252))/(INDEX($D$249:$K$249,0,AL$252+1)-INDEX($D$249:$K$249,0,AL$252))+AI262)))</f>
        <v>0.64106617919523501</v>
      </c>
      <c r="AK262" s="186" cm="1">
        <f t="array" ref="AK262">IF(AM$252=-1,AL262,IF(AM$252=99,AJ262,IF(AM$252=0,INDEX($D255:$K255,0,AM$250),(INDEX($D255:$K255,0,AM$252+1)-INDEX($D255:$K255,0,AM$252))/(INDEX($D$249:$K$249,0,AM$252+1)-INDEX($D$249:$K$249,0,AM$252))+AJ262)))</f>
        <v>0.64691273674553618</v>
      </c>
      <c r="AL262" s="186" cm="1">
        <f t="array" ref="AL262">IF(AN$252=-1,AM262,IF(AN$252=99,AK262,IF(AN$252=0,INDEX($D255:$K255,0,AN$250),(INDEX($D255:$K255,0,AN$252+1)-INDEX($D255:$K255,0,AN$252))/(INDEX($D$249:$K$249,0,AN$252+1)-INDEX($D$249:$K$249,0,AN$252))+AK262)))</f>
        <v>0.65275929429583779</v>
      </c>
      <c r="AM262" s="186" cm="1">
        <f t="array" ref="AM262">IF(AO$252=-1,AN262,IF(AO$252=99,AL262,IF(AO$252=0,INDEX($D255:$K255,0,AO$250),(INDEX($D255:$K255,0,AO$252+1)-INDEX($D255:$K255,0,AO$252))/(INDEX($D$249:$K$249,0,AO$252+1)-INDEX($D$249:$K$249,0,AO$252))+AL262)))</f>
        <v>0.65660011874563962</v>
      </c>
      <c r="AN262" s="186" cm="1">
        <f t="array" ref="AN262">IF(AP$252=-1,AO262,IF(AP$252=99,AM262,IF(AP$252=0,INDEX($D255:$K255,0,AP$250),(INDEX($D255:$K255,0,AP$252+1)-INDEX($D255:$K255,0,AP$252))/(INDEX($D$249:$K$249,0,AP$252+1)-INDEX($D$249:$K$249,0,AP$252))+AM262)))</f>
        <v>0.66044094319544144</v>
      </c>
      <c r="AO262" s="186" cm="1">
        <f t="array" ref="AO262">IF(AQ$252=-1,AP262,IF(AQ$252=99,AN262,IF(AQ$252=0,INDEX($D255:$K255,0,AQ$250),(INDEX($D255:$K255,0,AQ$252+1)-INDEX($D255:$K255,0,AQ$252))/(INDEX($D$249:$K$249,0,AQ$252+1)-INDEX($D$249:$K$249,0,AQ$252))+AN262)))</f>
        <v>0.66428176764524327</v>
      </c>
      <c r="AP262" s="186" cm="1">
        <f t="array" ref="AP262">IF(AR$252=-1,AQ262,IF(AR$252=99,AO262,IF(AR$252=0,INDEX($D255:$K255,0,AR$250),(INDEX($D255:$K255,0,AR$252+1)-INDEX($D255:$K255,0,AR$252))/(INDEX($D$249:$K$249,0,AR$252+1)-INDEX($D$249:$K$249,0,AR$252))+AO262)))</f>
        <v>0.6681225920950451</v>
      </c>
      <c r="AQ262" s="186" cm="1">
        <f t="array" ref="AQ262">IF(AS$252=-1,AR262,IF(AS$252=99,AP262,IF(AS$252=0,INDEX($D255:$K255,0,AS$250),(INDEX($D255:$K255,0,AS$252+1)-INDEX($D255:$K255,0,AS$252))/(INDEX($D$249:$K$249,0,AS$252+1)-INDEX($D$249:$K$249,0,AS$252))+AP262)))</f>
        <v>0.67196341654484693</v>
      </c>
      <c r="AR262" s="186" cm="1">
        <f t="array" ref="AR262">IF(AT$252=-1,AW262,IF(AT$252=99,AQ262,IF(AT$252=0,INDEX($D255:$K255,0,AT$250),(INDEX($D255:$K255,0,AT$252+1)-INDEX($D255:$K255,0,AT$252))/(INDEX($D$249:$K$249,0,AT$252+1)-INDEX($D$249:$K$249,0,AT$252))+AQ262)))</f>
        <v>0.67580424099464875</v>
      </c>
      <c r="AS262" s="186" cm="1">
        <f t="array" ref="AS262">IF(AU$252=-1,AX262,IF(AU$252=99,AR262,IF(AU$252=0,INDEX($D255:$K255,0,AU$250),(INDEX($D255:$K255,0,AU$252+1)-INDEX($D255:$K255,0,AU$252))/(INDEX($D$249:$K$249,0,AU$252+1)-INDEX($D$249:$K$249,0,AU$252))+AR262)))</f>
        <v>0.67964506544445058</v>
      </c>
      <c r="AT262" s="186" cm="1">
        <f t="array" ref="AT262">IF(AV$252=-1,AY262,IF(AV$252=99,AS262,IF(AV$252=0,INDEX($D255:$K255,0,AV$250),(INDEX($D255:$K255,0,AV$252+1)-INDEX($D255:$K255,0,AV$252))/(INDEX($D$249:$K$249,0,AV$252+1)-INDEX($D$249:$K$249,0,AV$252))+AS262)))</f>
        <v>0.68348588989425241</v>
      </c>
      <c r="AU262" s="186" cm="1">
        <f t="array" ref="AU262">IF(AW$252=-1,AZ262,IF(AW$252=99,AT262,IF(AW$252=0,INDEX($D255:$K255,0,AW$250),(INDEX($D255:$K255,0,AW$252+1)-INDEX($D255:$K255,0,AW$252))/(INDEX($D$249:$K$249,0,AW$252+1)-INDEX($D$249:$K$249,0,AW$252))+AT262)))</f>
        <v>0.68732671434405423</v>
      </c>
      <c r="AV262" s="186" cm="1">
        <f t="array" ref="AV262">IF(AX$252=-1,BA262,IF(AX$252=99,AU262,IF(AX$252=0,INDEX($D255:$K255,0,AX$250),(INDEX($D255:$K255,0,AX$252+1)-INDEX($D255:$K255,0,AX$252))/(INDEX($D$249:$K$249,0,AX$252+1)-INDEX($D$249:$K$249,0,AX$252))+AU262)))</f>
        <v>0.69116753879385662</v>
      </c>
      <c r="AW262" s="186" cm="1">
        <f t="array" ref="AW262">IF(AY$252=-1,BB262,IF(AY$252=99,AV262,IF(AY$252=0,INDEX($D255:$K255,0,AY$250),(INDEX($D255:$K255,0,AY$252+1)-INDEX($D255:$K255,0,AY$252))/(INDEX($D$249:$K$249,0,AY$252+1)-INDEX($D$249:$K$249,0,AY$252))+AV262)))</f>
        <v>0.69116753879385662</v>
      </c>
      <c r="AX262" s="186" cm="1">
        <f t="array" ref="AX262">IF(AV$252=-1,AZ262,IF(AV$252=99,AW262,IF(AV$252=0,INDEX($D255:$K255,0,AV$250),(INDEX($D255:$K255,0,AV$252+1)-INDEX($D255:$K255,0,AV$252))/(INDEX($D$249:$K$249,0,AV$252+1)-INDEX($D$249:$K$249,0,AV$252))+AW262)))</f>
        <v>0.69500836324365856</v>
      </c>
      <c r="AY262" s="186" cm="1">
        <f t="array" ref="AY262">IF(AW$252=-1,BA262,IF(AW$252=99,AX262,IF(AW$252=0,INDEX($D255:$K255,0,AW$250),(INDEX($D255:$K255,0,AW$252+1)-INDEX($D255:$K255,0,AW$252))/(INDEX($D$249:$K$249,0,AW$252+1)-INDEX($D$249:$K$249,0,AW$252))+AX262)))</f>
        <v>0.69884918769346038</v>
      </c>
      <c r="AZ262" s="186" cm="1">
        <f t="array" ref="AZ262">IF(AX$252=-1,BB262,IF(AX$252=99,AY262,IF(AX$252=0,INDEX($D255:$K255,0,AX$250),(INDEX($D255:$K255,0,AX$252+1)-INDEX($D255:$K255,0,AX$252))/(INDEX($D$249:$K$249,0,AX$252+1)-INDEX($D$249:$K$249,0,AX$252))+AY262)))</f>
        <v>0.69116753879385662</v>
      </c>
      <c r="BA262" s="186" cm="1">
        <f t="array" ref="BA262">IF(AY$252=-1,BC262,IF(AY$252=99,AZ262,IF(AY$252=0,INDEX($D255:$K255,0,AY$250),(INDEX($D255:$K255,0,AY$252+1)-INDEX($D255:$K255,0,AY$252))/(INDEX($D$249:$K$249,0,AY$252+1)-INDEX($D$249:$K$249,0,AY$252))+AZ262)))</f>
        <v>0.69116753879385662</v>
      </c>
      <c r="BB262" s="186" cm="1">
        <f t="array" ref="BB262">IF(AZ$252=-1,BD262,IF(AZ$252=99,BA262,IF(AZ$252=0,INDEX($D255:$K255,0,AZ$250),(INDEX($D255:$K255,0,AZ$252+1)-INDEX($D255:$K255,0,AZ$252))/(INDEX($D$249:$K$249,0,AZ$252+1)-INDEX($D$249:$K$249,0,AZ$252))+BA262)))</f>
        <v>0.69116753879385662</v>
      </c>
      <c r="BC262" s="186" cm="1">
        <f t="array" ref="BC262">IF(BA$252=-1,BE262,IF(BA$252=99,BB262,IF(BA$252=0,INDEX($D255:$K255,0,BA$250),(INDEX($D255:$K255,0,BA$252+1)-INDEX($D255:$K255,0,BA$252))/(INDEX($D$249:$K$249,0,BA$252+1)-INDEX($D$249:$K$249,0,BA$252))+BB262)))</f>
        <v>0.69116753879385662</v>
      </c>
      <c r="BD262" s="186" cm="1">
        <f t="array" ref="BD262">IF(BB$252=-1,BF262,IF(BB$252=99,BC262,IF(BB$252=0,INDEX($D255:$K255,0,BB$250),(INDEX($D255:$K255,0,BB$252+1)-INDEX($D255:$K255,0,BB$252))/(INDEX($D$249:$K$249,0,BB$252+1)-INDEX($D$249:$K$249,0,BB$252))+BC262)))</f>
        <v>0.69116753879385662</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0.19078354487261731</v>
      </c>
      <c r="Q263" s="186" cm="1">
        <f t="array" ref="Q263">IF(S$252=-1,R263,IF(S$252=99,P263,IF(S$252=0,INDEX($D256:$K256,0,S$250),(INDEX($D256:$K256,0,S$252+1)-INDEX($D256:$K256,0,S$252))/(INDEX($D$249:$K$249,0,S$252+1)-INDEX($D$249:$K$249,0,S$252))+P263)))</f>
        <v>0.38156708974523462</v>
      </c>
      <c r="R263" s="186" cm="1">
        <f t="array" ref="R263">IF(T$252=-1,S263,IF(T$252=99,Q263,IF(T$252=0,INDEX($D256:$K256,0,T$250),(INDEX($D256:$K256,0,T$252+1)-INDEX($D256:$K256,0,T$252))/(INDEX($D$249:$K$249,0,T$252+1)-INDEX($D$249:$K$249,0,T$252))+Q263)))</f>
        <v>0.57235063461785196</v>
      </c>
      <c r="S263" s="186" cm="1">
        <f t="array" ref="S263">IF(U$252=-1,T263,IF(U$252=99,R263,IF(U$252=0,INDEX($D256:$K256,0,U$250),(INDEX($D256:$K256,0,U$252+1)-INDEX($D256:$K256,0,U$252))/(INDEX($D$249:$K$249,0,U$252+1)-INDEX($D$249:$K$249,0,U$252))+R263)))</f>
        <v>0.56738928599671767</v>
      </c>
      <c r="T263" s="186" cm="1">
        <f t="array" ref="T263">IF(V$252=-1,U263,IF(V$252=99,S263,IF(V$252=0,INDEX($D256:$K256,0,V$250),(INDEX($D256:$K256,0,V$252+1)-INDEX($D256:$K256,0,V$252))/(INDEX($D$249:$K$249,0,V$252+1)-INDEX($D$249:$K$249,0,V$252))+S263)))</f>
        <v>0.56242793737558339</v>
      </c>
      <c r="U263" s="186" cm="1">
        <f t="array" ref="U263">IF(W$252=-1,V263,IF(W$252=99,T263,IF(W$252=0,INDEX($D256:$K256,0,W$250),(INDEX($D256:$K256,0,W$252+1)-INDEX($D256:$K256,0,W$252))/(INDEX($D$249:$K$249,0,W$252+1)-INDEX($D$249:$K$249,0,W$252))+T263)))</f>
        <v>0.5574665887544491</v>
      </c>
      <c r="V263" s="186" cm="1">
        <f t="array" ref="V263">IF(X$252=-1,W263,IF(X$252=99,U263,IF(X$252=0,INDEX($D256:$K256,0,X$250),(INDEX($D256:$K256,0,X$252+1)-INDEX($D256:$K256,0,X$252))/(INDEX($D$249:$K$249,0,X$252+1)-INDEX($D$249:$K$249,0,X$252))+U263)))</f>
        <v>0.55250524013331481</v>
      </c>
      <c r="W263" s="186" cm="1">
        <f t="array" ref="W263">IF(Y$252=-1,X263,IF(Y$252=99,V263,IF(Y$252=0,INDEX($D256:$K256,0,Y$250),(INDEX($D256:$K256,0,Y$252+1)-INDEX($D256:$K256,0,Y$252))/(INDEX($D$249:$K$249,0,Y$252+1)-INDEX($D$249:$K$249,0,Y$252))+V263)))</f>
        <v>0.54754389151218053</v>
      </c>
      <c r="X263" s="186" cm="1">
        <f t="array" ref="X263">IF(Z$252=-1,Y263,IF(Z$252=99,W263,IF(Z$252=0,INDEX($D256:$K256,0,Z$250),(INDEX($D256:$K256,0,Z$252+1)-INDEX($D256:$K256,0,Z$252))/(INDEX($D$249:$K$249,0,Z$252+1)-INDEX($D$249:$K$249,0,Z$252))+W263)))</f>
        <v>0.54258254289104624</v>
      </c>
      <c r="Y263" s="186" cm="1">
        <f t="array" ref="Y263">IF(AA$252=-1,Z263,IF(AA$252=99,X263,IF(AA$252=0,INDEX($D256:$K256,0,AA$250),(INDEX($D256:$K256,0,AA$252+1)-INDEX($D256:$K256,0,AA$252))/(INDEX($D$249:$K$249,0,AA$252+1)-INDEX($D$249:$K$249,0,AA$252))+X263)))</f>
        <v>0.53762119426991195</v>
      </c>
      <c r="Z263" s="186" cm="1">
        <f t="array" ref="Z263">IF(AB$252=-1,AA263,IF(AB$252=99,Y263,IF(AB$252=0,INDEX($D256:$K256,0,AB$250),(INDEX($D256:$K256,0,AB$252+1)-INDEX($D256:$K256,0,AB$252))/(INDEX($D$249:$K$249,0,AB$252+1)-INDEX($D$249:$K$249,0,AB$252))+Y263)))</f>
        <v>0.53265984564877766</v>
      </c>
      <c r="AA263" s="186" cm="1">
        <f t="array" ref="AA263">IF(AC$252=-1,AB263,IF(AC$252=99,Z263,IF(AC$252=0,INDEX($D256:$K256,0,AC$250),(INDEX($D256:$K256,0,AC$252+1)-INDEX($D256:$K256,0,AC$252))/(INDEX($D$249:$K$249,0,AC$252+1)-INDEX($D$249:$K$249,0,AC$252))+Z263)))</f>
        <v>0.52769849702764338</v>
      </c>
      <c r="AB263" s="186" cm="1">
        <f t="array" ref="AB263">IF(AD$252=-1,AC263,IF(AD$252=99,AA263,IF(AD$252=0,INDEX($D256:$K256,0,AD$250),(INDEX($D256:$K256,0,AD$252+1)-INDEX($D256:$K256,0,AD$252))/(INDEX($D$249:$K$249,0,AD$252+1)-INDEX($D$249:$K$249,0,AD$252))+AA263)))</f>
        <v>0.5227371484065092</v>
      </c>
      <c r="AC263" s="186" cm="1">
        <f t="array" ref="AC263">IF(AE$252=-1,AD263,IF(AE$252=99,AB263,IF(AE$252=0,INDEX($D256:$K256,0,AE$250),(INDEX($D256:$K256,0,AE$252+1)-INDEX($D256:$K256,0,AE$252))/(INDEX($D$249:$K$249,0,AE$252+1)-INDEX($D$249:$K$249,0,AE$252))+AB263)))</f>
        <v>0.51386821038577191</v>
      </c>
      <c r="AD263" s="186" cm="1">
        <f t="array" ref="AD263">IF(AF$252=-1,AE263,IF(AF$252=99,AC263,IF(AF$252=0,INDEX($D256:$K256,0,AF$250),(INDEX($D256:$K256,0,AF$252+1)-INDEX($D256:$K256,0,AF$252))/(INDEX($D$249:$K$249,0,AF$252+1)-INDEX($D$249:$K$249,0,AF$252))+AC263)))</f>
        <v>0.50499927236503461</v>
      </c>
      <c r="AE263" s="186" cm="1">
        <f t="array" ref="AE263">IF(AG$252=-1,AF263,IF(AG$252=99,AD263,IF(AG$252=0,INDEX($D256:$K256,0,AG$250),(INDEX($D256:$K256,0,AG$252+1)-INDEX($D256:$K256,0,AG$252))/(INDEX($D$249:$K$249,0,AG$252+1)-INDEX($D$249:$K$249,0,AG$252))+AD263)))</f>
        <v>0.49613033434429732</v>
      </c>
      <c r="AF263" s="186" cm="1">
        <f t="array" ref="AF263">IF(AH$252=-1,AG263,IF(AH$252=99,AE263,IF(AH$252=0,INDEX($D256:$K256,0,AH$250),(INDEX($D256:$K256,0,AH$252+1)-INDEX($D256:$K256,0,AH$252))/(INDEX($D$249:$K$249,0,AH$252+1)-INDEX($D$249:$K$249,0,AH$252))+AE263)))</f>
        <v>0.48726139632356003</v>
      </c>
      <c r="AG263" s="186" cm="1">
        <f t="array" ref="AG263">IF(AI$252=-1,AH263,IF(AI$252=99,AF263,IF(AI$252=0,INDEX($D256:$K256,0,AI$250),(INDEX($D256:$K256,0,AI$252+1)-INDEX($D256:$K256,0,AI$252))/(INDEX($D$249:$K$249,0,AI$252+1)-INDEX($D$249:$K$249,0,AI$252))+AF263)))</f>
        <v>0.47839245830282273</v>
      </c>
      <c r="AH263" s="186" cm="1">
        <f t="array" ref="AH263">IF(AJ$252=-1,AI263,IF(AJ$252=99,AG263,IF(AJ$252=0,INDEX($D256:$K256,0,AJ$250),(INDEX($D256:$K256,0,AJ$252+1)-INDEX($D256:$K256,0,AJ$252))/(INDEX($D$249:$K$249,0,AJ$252+1)-INDEX($D$249:$K$249,0,AJ$252))+AG263)))</f>
        <v>0.46952352028208544</v>
      </c>
      <c r="AI263" s="186" cm="1">
        <f t="array" ref="AI263">IF(AK$252=-1,AJ263,IF(AK$252=99,AH263,IF(AK$252=0,INDEX($D256:$K256,0,AK$250),(INDEX($D256:$K256,0,AK$252+1)-INDEX($D256:$K256,0,AK$252))/(INDEX($D$249:$K$249,0,AK$252+1)-INDEX($D$249:$K$249,0,AK$252))+AH263)))</f>
        <v>0.46065458226134814</v>
      </c>
      <c r="AJ263" s="186" cm="1">
        <f t="array" ref="AJ263">IF(AL$252=-1,AK263,IF(AL$252=99,AI263,IF(AL$252=0,INDEX($D256:$K256,0,AL$250),(INDEX($D256:$K256,0,AL$252+1)-INDEX($D256:$K256,0,AL$252))/(INDEX($D$249:$K$249,0,AL$252+1)-INDEX($D$249:$K$249,0,AL$252))+AI263)))</f>
        <v>0.45178564424061085</v>
      </c>
      <c r="AK263" s="186" cm="1">
        <f t="array" ref="AK263">IF(AM$252=-1,AL263,IF(AM$252=99,AJ263,IF(AM$252=0,INDEX($D256:$K256,0,AM$250),(INDEX($D256:$K256,0,AM$252+1)-INDEX($D256:$K256,0,AM$252))/(INDEX($D$249:$K$249,0,AM$252+1)-INDEX($D$249:$K$249,0,AM$252))+AJ263)))</f>
        <v>0.44291670621987356</v>
      </c>
      <c r="AL263" s="186" cm="1">
        <f t="array" ref="AL263">IF(AN$252=-1,AM263,IF(AN$252=99,AK263,IF(AN$252=0,INDEX($D256:$K256,0,AN$250),(INDEX($D256:$K256,0,AN$252+1)-INDEX($D256:$K256,0,AN$252))/(INDEX($D$249:$K$249,0,AN$252+1)-INDEX($D$249:$K$249,0,AN$252))+AK263)))</f>
        <v>0.43404776819913643</v>
      </c>
      <c r="AM263" s="186" cm="1">
        <f t="array" ref="AM263">IF(AO$252=-1,AN263,IF(AO$252=99,AL263,IF(AO$252=0,INDEX($D256:$K256,0,AO$250),(INDEX($D256:$K256,0,AO$252+1)-INDEX($D256:$K256,0,AO$252))/(INDEX($D$249:$K$249,0,AO$252+1)-INDEX($D$249:$K$249,0,AO$252))+AL263)))</f>
        <v>0.4255581627338253</v>
      </c>
      <c r="AN263" s="186" cm="1">
        <f t="array" ref="AN263">IF(AP$252=-1,AO263,IF(AP$252=99,AM263,IF(AP$252=0,INDEX($D256:$K256,0,AP$250),(INDEX($D256:$K256,0,AP$252+1)-INDEX($D256:$K256,0,AP$252))/(INDEX($D$249:$K$249,0,AP$252+1)-INDEX($D$249:$K$249,0,AP$252))+AM263)))</f>
        <v>0.41706855726851416</v>
      </c>
      <c r="AO263" s="186" cm="1">
        <f t="array" ref="AO263">IF(AQ$252=-1,AP263,IF(AQ$252=99,AN263,IF(AQ$252=0,INDEX($D256:$K256,0,AQ$250),(INDEX($D256:$K256,0,AQ$252+1)-INDEX($D256:$K256,0,AQ$252))/(INDEX($D$249:$K$249,0,AQ$252+1)-INDEX($D$249:$K$249,0,AQ$252))+AN263)))</f>
        <v>0.40857895180320303</v>
      </c>
      <c r="AP263" s="186" cm="1">
        <f t="array" ref="AP263">IF(AR$252=-1,AQ263,IF(AR$252=99,AO263,IF(AR$252=0,INDEX($D256:$K256,0,AR$250),(INDEX($D256:$K256,0,AR$252+1)-INDEX($D256:$K256,0,AR$252))/(INDEX($D$249:$K$249,0,AR$252+1)-INDEX($D$249:$K$249,0,AR$252))+AO263)))</f>
        <v>0.40008934633789189</v>
      </c>
      <c r="AQ263" s="186" cm="1">
        <f t="array" ref="AQ263">IF(AS$252=-1,AR263,IF(AS$252=99,AP263,IF(AS$252=0,INDEX($D256:$K256,0,AS$250),(INDEX($D256:$K256,0,AS$252+1)-INDEX($D256:$K256,0,AS$252))/(INDEX($D$249:$K$249,0,AS$252+1)-INDEX($D$249:$K$249,0,AS$252))+AP263)))</f>
        <v>0.39159974087258076</v>
      </c>
      <c r="AR263" s="186" cm="1">
        <f t="array" ref="AR263">IF(AT$252=-1,AW263,IF(AT$252=99,AQ263,IF(AT$252=0,INDEX($D256:$K256,0,AT$250),(INDEX($D256:$K256,0,AT$252+1)-INDEX($D256:$K256,0,AT$252))/(INDEX($D$249:$K$249,0,AT$252+1)-INDEX($D$249:$K$249,0,AT$252))+AQ263)))</f>
        <v>0.38311013540726963</v>
      </c>
      <c r="AS263" s="186" cm="1">
        <f t="array" ref="AS263">IF(AU$252=-1,AX263,IF(AU$252=99,AR263,IF(AU$252=0,INDEX($D256:$K256,0,AU$250),(INDEX($D256:$K256,0,AU$252+1)-INDEX($D256:$K256,0,AU$252))/(INDEX($D$249:$K$249,0,AU$252+1)-INDEX($D$249:$K$249,0,AU$252))+AR263)))</f>
        <v>0.37462052994195849</v>
      </c>
      <c r="AT263" s="186" cm="1">
        <f t="array" ref="AT263">IF(AV$252=-1,AY263,IF(AV$252=99,AS263,IF(AV$252=0,INDEX($D256:$K256,0,AV$250),(INDEX($D256:$K256,0,AV$252+1)-INDEX($D256:$K256,0,AV$252))/(INDEX($D$249:$K$249,0,AV$252+1)-INDEX($D$249:$K$249,0,AV$252))+AS263)))</f>
        <v>0.36613092447664736</v>
      </c>
      <c r="AU263" s="186" cm="1">
        <f t="array" ref="AU263">IF(AW$252=-1,AZ263,IF(AW$252=99,AT263,IF(AW$252=0,INDEX($D256:$K256,0,AW$250),(INDEX($D256:$K256,0,AW$252+1)-INDEX($D256:$K256,0,AW$252))/(INDEX($D$249:$K$249,0,AW$252+1)-INDEX($D$249:$K$249,0,AW$252))+AT263)))</f>
        <v>0.35764131901133622</v>
      </c>
      <c r="AV263" s="186" cm="1">
        <f t="array" ref="AV263">IF(AX$252=-1,BA263,IF(AX$252=99,AU263,IF(AX$252=0,INDEX($D256:$K256,0,AX$250),(INDEX($D256:$K256,0,AX$252+1)-INDEX($D256:$K256,0,AX$252))/(INDEX($D$249:$K$249,0,AX$252+1)-INDEX($D$249:$K$249,0,AX$252))+AU263)))</f>
        <v>0.34915171354602509</v>
      </c>
      <c r="AW263" s="186" cm="1">
        <f t="array" ref="AW263">IF(AY$252=-1,BB263,IF(AY$252=99,AV263,IF(AY$252=0,INDEX($D256:$K256,0,AY$250),(INDEX($D256:$K256,0,AY$252+1)-INDEX($D256:$K256,0,AY$252))/(INDEX($D$249:$K$249,0,AY$252+1)-INDEX($D$249:$K$249,0,AY$252))+AV263)))</f>
        <v>0.34915171354602509</v>
      </c>
      <c r="AX263" s="186" cm="1">
        <f t="array" ref="AX263">IF(AV$252=-1,AZ263,IF(AV$252=99,AW263,IF(AV$252=0,INDEX($D256:$K256,0,AV$250),(INDEX($D256:$K256,0,AV$252+1)-INDEX($D256:$K256,0,AV$252))/(INDEX($D$249:$K$249,0,AV$252+1)-INDEX($D$249:$K$249,0,AV$252))+AW263)))</f>
        <v>0.34066210808071395</v>
      </c>
      <c r="AY263" s="186" cm="1">
        <f t="array" ref="AY263">IF(AW$252=-1,BA263,IF(AW$252=99,AX263,IF(AW$252=0,INDEX($D256:$K256,0,AW$250),(INDEX($D256:$K256,0,AW$252+1)-INDEX($D256:$K256,0,AW$252))/(INDEX($D$249:$K$249,0,AW$252+1)-INDEX($D$249:$K$249,0,AW$252))+AX263)))</f>
        <v>0.33217250261540282</v>
      </c>
      <c r="AZ263" s="186" cm="1">
        <f t="array" ref="AZ263">IF(AX$252=-1,BB263,IF(AX$252=99,AY263,IF(AX$252=0,INDEX($D256:$K256,0,AX$250),(INDEX($D256:$K256,0,AX$252+1)-INDEX($D256:$K256,0,AX$252))/(INDEX($D$249:$K$249,0,AX$252+1)-INDEX($D$249:$K$249,0,AX$252))+AY263)))</f>
        <v>0.34915171354602509</v>
      </c>
      <c r="BA263" s="186" cm="1">
        <f t="array" ref="BA263">IF(AY$252=-1,BC263,IF(AY$252=99,AZ263,IF(AY$252=0,INDEX($D256:$K256,0,AY$250),(INDEX($D256:$K256,0,AY$252+1)-INDEX($D256:$K256,0,AY$252))/(INDEX($D$249:$K$249,0,AY$252+1)-INDEX($D$249:$K$249,0,AY$252))+AZ263)))</f>
        <v>0.34915171354602509</v>
      </c>
      <c r="BB263" s="186" cm="1">
        <f t="array" ref="BB263">IF(AZ$252=-1,BD263,IF(AZ$252=99,BA263,IF(AZ$252=0,INDEX($D256:$K256,0,AZ$250),(INDEX($D256:$K256,0,AZ$252+1)-INDEX($D256:$K256,0,AZ$252))/(INDEX($D$249:$K$249,0,AZ$252+1)-INDEX($D$249:$K$249,0,AZ$252))+BA263)))</f>
        <v>0.34915171354602509</v>
      </c>
      <c r="BC263" s="186" cm="1">
        <f t="array" ref="BC263">IF(BA$252=-1,BE263,IF(BA$252=99,BB263,IF(BA$252=0,INDEX($D256:$K256,0,BA$250),(INDEX($D256:$K256,0,BA$252+1)-INDEX($D256:$K256,0,BA$252))/(INDEX($D$249:$K$249,0,BA$252+1)-INDEX($D$249:$K$249,0,BA$252))+BB263)))</f>
        <v>0.34915171354602509</v>
      </c>
      <c r="BD263" s="186" cm="1">
        <f t="array" ref="BD263">IF(BB$252=-1,BF263,IF(BB$252=99,BC263,IF(BB$252=0,INDEX($D256:$K256,0,BB$250),(INDEX($D256:$K256,0,BB$252+1)-INDEX($D256:$K256,0,BB$252))/(INDEX($D$249:$K$249,0,BB$252+1)-INDEX($D$249:$K$249,0,BB$252))+BC263)))</f>
        <v>0.34915171354602509</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0.10211588664752531</v>
      </c>
      <c r="Q264" s="186" cm="1">
        <f t="array" ref="Q264">IF(S$252=-1,R264,IF(S$252=99,P264,IF(S$252=0,INDEX($D257:$K257,0,S$250),(INDEX($D257:$K257,0,S$252+1)-INDEX($D257:$K257,0,S$252))/(INDEX($D$249:$K$249,0,S$252+1)-INDEX($D$249:$K$249,0,S$252))+P264)))</f>
        <v>0.20423177329505063</v>
      </c>
      <c r="R264" s="186" cm="1">
        <f t="array" ref="R264">IF(T$252=-1,S264,IF(T$252=99,Q264,IF(T$252=0,INDEX($D257:$K257,0,T$250),(INDEX($D257:$K257,0,T$252+1)-INDEX($D257:$K257,0,T$252))/(INDEX($D$249:$K$249,0,T$252+1)-INDEX($D$249:$K$249,0,T$252))+Q264)))</f>
        <v>0.30634765994257596</v>
      </c>
      <c r="S264" s="186" cm="1">
        <f t="array" ref="S264">IF(U$252=-1,T264,IF(U$252=99,R264,IF(U$252=0,INDEX($D257:$K257,0,U$250),(INDEX($D257:$K257,0,U$252+1)-INDEX($D257:$K257,0,U$252))/(INDEX($D$249:$K$249,0,U$252+1)-INDEX($D$249:$K$249,0,U$252))+R264)))</f>
        <v>0.30768230243101985</v>
      </c>
      <c r="T264" s="186" cm="1">
        <f t="array" ref="T264">IF(V$252=-1,U264,IF(V$252=99,S264,IF(V$252=0,INDEX($D257:$K257,0,V$250),(INDEX($D257:$K257,0,V$252+1)-INDEX($D257:$K257,0,V$252))/(INDEX($D$249:$K$249,0,V$252+1)-INDEX($D$249:$K$249,0,V$252))+S264)))</f>
        <v>0.30901694491946374</v>
      </c>
      <c r="U264" s="186" cm="1">
        <f t="array" ref="U264">IF(W$252=-1,V264,IF(W$252=99,T264,IF(W$252=0,INDEX($D257:$K257,0,W$250),(INDEX($D257:$K257,0,W$252+1)-INDEX($D257:$K257,0,W$252))/(INDEX($D$249:$K$249,0,W$252+1)-INDEX($D$249:$K$249,0,W$252))+T264)))</f>
        <v>0.31035158740790764</v>
      </c>
      <c r="V264" s="186" cm="1">
        <f t="array" ref="V264">IF(X$252=-1,W264,IF(X$252=99,U264,IF(X$252=0,INDEX($D257:$K257,0,X$250),(INDEX($D257:$K257,0,X$252+1)-INDEX($D257:$K257,0,X$252))/(INDEX($D$249:$K$249,0,X$252+1)-INDEX($D$249:$K$249,0,X$252))+U264)))</f>
        <v>0.31168622989635153</v>
      </c>
      <c r="W264" s="186" cm="1">
        <f t="array" ref="W264">IF(Y$252=-1,X264,IF(Y$252=99,V264,IF(Y$252=0,INDEX($D257:$K257,0,Y$250),(INDEX($D257:$K257,0,Y$252+1)-INDEX($D257:$K257,0,Y$252))/(INDEX($D$249:$K$249,0,Y$252+1)-INDEX($D$249:$K$249,0,Y$252))+V264)))</f>
        <v>0.31302087238479542</v>
      </c>
      <c r="X264" s="186" cm="1">
        <f t="array" ref="X264">IF(Z$252=-1,Y264,IF(Z$252=99,W264,IF(Z$252=0,INDEX($D257:$K257,0,Z$250),(INDEX($D257:$K257,0,Z$252+1)-INDEX($D257:$K257,0,Z$252))/(INDEX($D$249:$K$249,0,Z$252+1)-INDEX($D$249:$K$249,0,Z$252))+W264)))</f>
        <v>0.31435551487323932</v>
      </c>
      <c r="Y264" s="186" cm="1">
        <f t="array" ref="Y264">IF(AA$252=-1,Z264,IF(AA$252=99,X264,IF(AA$252=0,INDEX($D257:$K257,0,AA$250),(INDEX($D257:$K257,0,AA$252+1)-INDEX($D257:$K257,0,AA$252))/(INDEX($D$249:$K$249,0,AA$252+1)-INDEX($D$249:$K$249,0,AA$252))+X264)))</f>
        <v>0.31569015736168321</v>
      </c>
      <c r="Z264" s="186" cm="1">
        <f t="array" ref="Z264">IF(AB$252=-1,AA264,IF(AB$252=99,Y264,IF(AB$252=0,INDEX($D257:$K257,0,AB$250),(INDEX($D257:$K257,0,AB$252+1)-INDEX($D257:$K257,0,AB$252))/(INDEX($D$249:$K$249,0,AB$252+1)-INDEX($D$249:$K$249,0,AB$252))+Y264)))</f>
        <v>0.3170247998501271</v>
      </c>
      <c r="AA264" s="186" cm="1">
        <f t="array" ref="AA264">IF(AC$252=-1,AB264,IF(AC$252=99,Z264,IF(AC$252=0,INDEX($D257:$K257,0,AC$250),(INDEX($D257:$K257,0,AC$252+1)-INDEX($D257:$K257,0,AC$252))/(INDEX($D$249:$K$249,0,AC$252+1)-INDEX($D$249:$K$249,0,AC$252))+Z264)))</f>
        <v>0.318359442338571</v>
      </c>
      <c r="AB264" s="186" cm="1">
        <f t="array" ref="AB264">IF(AD$252=-1,AC264,IF(AD$252=99,AA264,IF(AD$252=0,INDEX($D257:$K257,0,AD$250),(INDEX($D257:$K257,0,AD$252+1)-INDEX($D257:$K257,0,AD$252))/(INDEX($D$249:$K$249,0,AD$252+1)-INDEX($D$249:$K$249,0,AD$252))+AA264)))</f>
        <v>0.31969408482701489</v>
      </c>
      <c r="AC264" s="186" cm="1">
        <f t="array" ref="AC264">IF(AE$252=-1,AD264,IF(AE$252=99,AB264,IF(AE$252=0,INDEX($D257:$K257,0,AE$250),(INDEX($D257:$K257,0,AE$252+1)-INDEX($D257:$K257,0,AE$252))/(INDEX($D$249:$K$249,0,AE$252+1)-INDEX($D$249:$K$249,0,AE$252))+AB264)))</f>
        <v>0.32508766646752624</v>
      </c>
      <c r="AD264" s="186" cm="1">
        <f t="array" ref="AD264">IF(AF$252=-1,AE264,IF(AF$252=99,AC264,IF(AF$252=0,INDEX($D257:$K257,0,AF$250),(INDEX($D257:$K257,0,AF$252+1)-INDEX($D257:$K257,0,AF$252))/(INDEX($D$249:$K$249,0,AF$252+1)-INDEX($D$249:$K$249,0,AF$252))+AC264)))</f>
        <v>0.33048124810803758</v>
      </c>
      <c r="AE264" s="186" cm="1">
        <f t="array" ref="AE264">IF(AG$252=-1,AF264,IF(AG$252=99,AD264,IF(AG$252=0,INDEX($D257:$K257,0,AG$250),(INDEX($D257:$K257,0,AG$252+1)-INDEX($D257:$K257,0,AG$252))/(INDEX($D$249:$K$249,0,AG$252+1)-INDEX($D$249:$K$249,0,AG$252))+AD264)))</f>
        <v>0.33587482974854893</v>
      </c>
      <c r="AF264" s="186" cm="1">
        <f t="array" ref="AF264">IF(AH$252=-1,AG264,IF(AH$252=99,AE264,IF(AH$252=0,INDEX($D257:$K257,0,AH$250),(INDEX($D257:$K257,0,AH$252+1)-INDEX($D257:$K257,0,AH$252))/(INDEX($D$249:$K$249,0,AH$252+1)-INDEX($D$249:$K$249,0,AH$252))+AE264)))</f>
        <v>0.34126841138906028</v>
      </c>
      <c r="AG264" s="186" cm="1">
        <f t="array" ref="AG264">IF(AI$252=-1,AH264,IF(AI$252=99,AF264,IF(AI$252=0,INDEX($D257:$K257,0,AI$250),(INDEX($D257:$K257,0,AI$252+1)-INDEX($D257:$K257,0,AI$252))/(INDEX($D$249:$K$249,0,AI$252+1)-INDEX($D$249:$K$249,0,AI$252))+AF264)))</f>
        <v>0.34666199302957162</v>
      </c>
      <c r="AH264" s="186" cm="1">
        <f t="array" ref="AH264">IF(AJ$252=-1,AI264,IF(AJ$252=99,AG264,IF(AJ$252=0,INDEX($D257:$K257,0,AJ$250),(INDEX($D257:$K257,0,AJ$252+1)-INDEX($D257:$K257,0,AJ$252))/(INDEX($D$249:$K$249,0,AJ$252+1)-INDEX($D$249:$K$249,0,AJ$252))+AG264)))</f>
        <v>0.35205557467008297</v>
      </c>
      <c r="AI264" s="186" cm="1">
        <f t="array" ref="AI264">IF(AK$252=-1,AJ264,IF(AK$252=99,AH264,IF(AK$252=0,INDEX($D257:$K257,0,AK$250),(INDEX($D257:$K257,0,AK$252+1)-INDEX($D257:$K257,0,AK$252))/(INDEX($D$249:$K$249,0,AK$252+1)-INDEX($D$249:$K$249,0,AK$252))+AH264)))</f>
        <v>0.35744915631059432</v>
      </c>
      <c r="AJ264" s="186" cm="1">
        <f t="array" ref="AJ264">IF(AL$252=-1,AK264,IF(AL$252=99,AI264,IF(AL$252=0,INDEX($D257:$K257,0,AL$250),(INDEX($D257:$K257,0,AL$252+1)-INDEX($D257:$K257,0,AL$252))/(INDEX($D$249:$K$249,0,AL$252+1)-INDEX($D$249:$K$249,0,AL$252))+AI264)))</f>
        <v>0.36284273795110566</v>
      </c>
      <c r="AK264" s="186" cm="1">
        <f t="array" ref="AK264">IF(AM$252=-1,AL264,IF(AM$252=99,AJ264,IF(AM$252=0,INDEX($D257:$K257,0,AM$250),(INDEX($D257:$K257,0,AM$252+1)-INDEX($D257:$K257,0,AM$252))/(INDEX($D$249:$K$249,0,AM$252+1)-INDEX($D$249:$K$249,0,AM$252))+AJ264)))</f>
        <v>0.36823631959161701</v>
      </c>
      <c r="AL264" s="186" cm="1">
        <f t="array" ref="AL264">IF(AN$252=-1,AM264,IF(AN$252=99,AK264,IF(AN$252=0,INDEX($D257:$K257,0,AN$250),(INDEX($D257:$K257,0,AN$252+1)-INDEX($D257:$K257,0,AN$252))/(INDEX($D$249:$K$249,0,AN$252+1)-INDEX($D$249:$K$249,0,AN$252))+AK264)))</f>
        <v>0.37362990123212847</v>
      </c>
      <c r="AM264" s="186" cm="1">
        <f t="array" ref="AM264">IF(AO$252=-1,AN264,IF(AO$252=99,AL264,IF(AO$252=0,INDEX($D257:$K257,0,AO$250),(INDEX($D257:$K257,0,AO$252+1)-INDEX($D257:$K257,0,AO$252))/(INDEX($D$249:$K$249,0,AO$252+1)-INDEX($D$249:$K$249,0,AO$252))+AL264)))</f>
        <v>0.37909878085380316</v>
      </c>
      <c r="AN264" s="186" cm="1">
        <f t="array" ref="AN264">IF(AP$252=-1,AO264,IF(AP$252=99,AM264,IF(AP$252=0,INDEX($D257:$K257,0,AP$250),(INDEX($D257:$K257,0,AP$252+1)-INDEX($D257:$K257,0,AP$252))/(INDEX($D$249:$K$249,0,AP$252+1)-INDEX($D$249:$K$249,0,AP$252))+AM264)))</f>
        <v>0.38456766047547786</v>
      </c>
      <c r="AO264" s="186" cm="1">
        <f t="array" ref="AO264">IF(AQ$252=-1,AP264,IF(AQ$252=99,AN264,IF(AQ$252=0,INDEX($D257:$K257,0,AQ$250),(INDEX($D257:$K257,0,AQ$252+1)-INDEX($D257:$K257,0,AQ$252))/(INDEX($D$249:$K$249,0,AQ$252+1)-INDEX($D$249:$K$249,0,AQ$252))+AN264)))</f>
        <v>0.39003654009715255</v>
      </c>
      <c r="AP264" s="186" cm="1">
        <f t="array" ref="AP264">IF(AR$252=-1,AQ264,IF(AR$252=99,AO264,IF(AR$252=0,INDEX($D257:$K257,0,AR$250),(INDEX($D257:$K257,0,AR$252+1)-INDEX($D257:$K257,0,AR$252))/(INDEX($D$249:$K$249,0,AR$252+1)-INDEX($D$249:$K$249,0,AR$252))+AO264)))</f>
        <v>0.39550541971882724</v>
      </c>
      <c r="AQ264" s="186" cm="1">
        <f t="array" ref="AQ264">IF(AS$252=-1,AR264,IF(AS$252=99,AP264,IF(AS$252=0,INDEX($D257:$K257,0,AS$250),(INDEX($D257:$K257,0,AS$252+1)-INDEX($D257:$K257,0,AS$252))/(INDEX($D$249:$K$249,0,AS$252+1)-INDEX($D$249:$K$249,0,AS$252))+AP264)))</f>
        <v>0.40097429934050194</v>
      </c>
      <c r="AR264" s="186" cm="1">
        <f t="array" ref="AR264">IF(AT$252=-1,AW264,IF(AT$252=99,AQ264,IF(AT$252=0,INDEX($D257:$K257,0,AT$250),(INDEX($D257:$K257,0,AT$252+1)-INDEX($D257:$K257,0,AT$252))/(INDEX($D$249:$K$249,0,AT$252+1)-INDEX($D$249:$K$249,0,AT$252))+AQ264)))</f>
        <v>0.40644317896217663</v>
      </c>
      <c r="AS264" s="186" cm="1">
        <f t="array" ref="AS264">IF(AU$252=-1,AX264,IF(AU$252=99,AR264,IF(AU$252=0,INDEX($D257:$K257,0,AU$250),(INDEX($D257:$K257,0,AU$252+1)-INDEX($D257:$K257,0,AU$252))/(INDEX($D$249:$K$249,0,AU$252+1)-INDEX($D$249:$K$249,0,AU$252))+AR264)))</f>
        <v>0.41191205858385133</v>
      </c>
      <c r="AT264" s="186" cm="1">
        <f t="array" ref="AT264">IF(AV$252=-1,AY264,IF(AV$252=99,AS264,IF(AV$252=0,INDEX($D257:$K257,0,AV$250),(INDEX($D257:$K257,0,AV$252+1)-INDEX($D257:$K257,0,AV$252))/(INDEX($D$249:$K$249,0,AV$252+1)-INDEX($D$249:$K$249,0,AV$252))+AS264)))</f>
        <v>0.41738093820552602</v>
      </c>
      <c r="AU264" s="186" cm="1">
        <f t="array" ref="AU264">IF(AW$252=-1,AZ264,IF(AW$252=99,AT264,IF(AW$252=0,INDEX($D257:$K257,0,AW$250),(INDEX($D257:$K257,0,AW$252+1)-INDEX($D257:$K257,0,AW$252))/(INDEX($D$249:$K$249,0,AW$252+1)-INDEX($D$249:$K$249,0,AW$252))+AT264)))</f>
        <v>0.42284981782720071</v>
      </c>
      <c r="AV264" s="186" cm="1">
        <f t="array" ref="AV264">IF(AX$252=-1,BA264,IF(AX$252=99,AU264,IF(AX$252=0,INDEX($D257:$K257,0,AX$250),(INDEX($D257:$K257,0,AX$252+1)-INDEX($D257:$K257,0,AX$252))/(INDEX($D$249:$K$249,0,AX$252+1)-INDEX($D$249:$K$249,0,AX$252))+AU264)))</f>
        <v>0.42831869744887546</v>
      </c>
      <c r="AW264" s="186" cm="1">
        <f t="array" ref="AW264">IF(AY$252=-1,BB264,IF(AY$252=99,AV264,IF(AY$252=0,INDEX($D257:$K257,0,AY$250),(INDEX($D257:$K257,0,AY$252+1)-INDEX($D257:$K257,0,AY$252))/(INDEX($D$249:$K$249,0,AY$252+1)-INDEX($D$249:$K$249,0,AY$252))+AV264)))</f>
        <v>0.42831869744887546</v>
      </c>
      <c r="AX264" s="186" cm="1">
        <f t="array" ref="AX264">IF(AV$252=-1,AZ264,IF(AV$252=99,AW264,IF(AV$252=0,INDEX($D257:$K257,0,AV$250),(INDEX($D257:$K257,0,AV$252+1)-INDEX($D257:$K257,0,AV$252))/(INDEX($D$249:$K$249,0,AV$252+1)-INDEX($D$249:$K$249,0,AV$252))+AW264)))</f>
        <v>0.43378757707055016</v>
      </c>
      <c r="AY264" s="186" cm="1">
        <f t="array" ref="AY264">IF(AW$252=-1,BA264,IF(AW$252=99,AX264,IF(AW$252=0,INDEX($D257:$K257,0,AW$250),(INDEX($D257:$K257,0,AW$252+1)-INDEX($D257:$K257,0,AW$252))/(INDEX($D$249:$K$249,0,AW$252+1)-INDEX($D$249:$K$249,0,AW$252))+AX264)))</f>
        <v>0.43925645669222485</v>
      </c>
      <c r="AZ264" s="186" cm="1">
        <f t="array" ref="AZ264">IF(AX$252=-1,BB264,IF(AX$252=99,AY264,IF(AX$252=0,INDEX($D257:$K257,0,AX$250),(INDEX($D257:$K257,0,AX$252+1)-INDEX($D257:$K257,0,AX$252))/(INDEX($D$249:$K$249,0,AX$252+1)-INDEX($D$249:$K$249,0,AX$252))+AY264)))</f>
        <v>0.42831869744887546</v>
      </c>
      <c r="BA264" s="186" cm="1">
        <f t="array" ref="BA264">IF(AY$252=-1,BC264,IF(AY$252=99,AZ264,IF(AY$252=0,INDEX($D257:$K257,0,AY$250),(INDEX($D257:$K257,0,AY$252+1)-INDEX($D257:$K257,0,AY$252))/(INDEX($D$249:$K$249,0,AY$252+1)-INDEX($D$249:$K$249,0,AY$252))+AZ264)))</f>
        <v>0.42831869744887546</v>
      </c>
      <c r="BB264" s="186" cm="1">
        <f t="array" ref="BB264">IF(AZ$252=-1,BD264,IF(AZ$252=99,BA264,IF(AZ$252=0,INDEX($D257:$K257,0,AZ$250),(INDEX($D257:$K257,0,AZ$252+1)-INDEX($D257:$K257,0,AZ$252))/(INDEX($D$249:$K$249,0,AZ$252+1)-INDEX($D$249:$K$249,0,AZ$252))+BA264)))</f>
        <v>0.42831869744887546</v>
      </c>
      <c r="BC264" s="186" cm="1">
        <f t="array" ref="BC264">IF(BA$252=-1,BE264,IF(BA$252=99,BB264,IF(BA$252=0,INDEX($D257:$K257,0,BA$250),(INDEX($D257:$K257,0,BA$252+1)-INDEX($D257:$K257,0,BA$252))/(INDEX($D$249:$K$249,0,BA$252+1)-INDEX($D$249:$K$249,0,BA$252))+BB264)))</f>
        <v>0.42831869744887546</v>
      </c>
      <c r="BD264" s="186" cm="1">
        <f t="array" ref="BD264">IF(BB$252=-1,BF264,IF(BB$252=99,BC264,IF(BB$252=0,INDEX($D257:$K257,0,BB$250),(INDEX($D257:$K257,0,BB$252+1)-INDEX($D257:$K257,0,BB$252))/(INDEX($D$249:$K$249,0,BB$252+1)-INDEX($D$249:$K$249,0,BB$252))+BC264)))</f>
        <v>0.42831869744887546</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4.0433901813190717E-2</v>
      </c>
      <c r="Q265" s="186" cm="1">
        <f t="array" ref="Q265">IF(S$252=-1,R265,IF(S$252=99,P265,IF(S$252=0,INDEX($D258:$K258,0,S$250),(INDEX($D258:$K258,0,S$252+1)-INDEX($D258:$K258,0,S$252))/(INDEX($D$249:$K$249,0,S$252+1)-INDEX($D$249:$K$249,0,S$252))+P265)))</f>
        <v>8.0867803626381435E-2</v>
      </c>
      <c r="R265" s="186" cm="1">
        <f t="array" ref="R265">IF(T$252=-1,S265,IF(T$252=99,Q265,IF(T$252=0,INDEX($D258:$K258,0,T$250),(INDEX($D258:$K258,0,T$252+1)-INDEX($D258:$K258,0,T$252))/(INDEX($D$249:$K$249,0,T$252+1)-INDEX($D$249:$K$249,0,T$252))+Q265)))</f>
        <v>0.12130170543957215</v>
      </c>
      <c r="S265" s="186" cm="1">
        <f t="array" ref="S265">IF(U$252=-1,T265,IF(U$252=99,R265,IF(U$252=0,INDEX($D258:$K258,0,U$250),(INDEX($D258:$K258,0,U$252+1)-INDEX($D258:$K258,0,U$252))/(INDEX($D$249:$K$249,0,U$252+1)-INDEX($D$249:$K$249,0,U$252))+R265)))</f>
        <v>0.12492841157226252</v>
      </c>
      <c r="T265" s="186" cm="1">
        <f t="array" ref="T265">IF(V$252=-1,U265,IF(V$252=99,S265,IF(V$252=0,INDEX($D258:$K258,0,V$250),(INDEX($D258:$K258,0,V$252+1)-INDEX($D258:$K258,0,V$252))/(INDEX($D$249:$K$249,0,V$252+1)-INDEX($D$249:$K$249,0,V$252))+S265)))</f>
        <v>0.1285551177049529</v>
      </c>
      <c r="U265" s="186" cm="1">
        <f t="array" ref="U265">IF(W$252=-1,V265,IF(W$252=99,T265,IF(W$252=0,INDEX($D258:$K258,0,W$250),(INDEX($D258:$K258,0,W$252+1)-INDEX($D258:$K258,0,W$252))/(INDEX($D$249:$K$249,0,W$252+1)-INDEX($D$249:$K$249,0,W$252))+T265)))</f>
        <v>0.13218182383764326</v>
      </c>
      <c r="V265" s="186" cm="1">
        <f t="array" ref="V265">IF(X$252=-1,W265,IF(X$252=99,U265,IF(X$252=0,INDEX($D258:$K258,0,X$250),(INDEX($D258:$K258,0,X$252+1)-INDEX($D258:$K258,0,X$252))/(INDEX($D$249:$K$249,0,X$252+1)-INDEX($D$249:$K$249,0,X$252))+U265)))</f>
        <v>0.13580852997033363</v>
      </c>
      <c r="W265" s="186" cm="1">
        <f t="array" ref="W265">IF(Y$252=-1,X265,IF(Y$252=99,V265,IF(Y$252=0,INDEX($D258:$K258,0,Y$250),(INDEX($D258:$K258,0,Y$252+1)-INDEX($D258:$K258,0,Y$252))/(INDEX($D$249:$K$249,0,Y$252+1)-INDEX($D$249:$K$249,0,Y$252))+V265)))</f>
        <v>0.139435236103024</v>
      </c>
      <c r="X265" s="186" cm="1">
        <f t="array" ref="X265">IF(Z$252=-1,Y265,IF(Z$252=99,W265,IF(Z$252=0,INDEX($D258:$K258,0,Z$250),(INDEX($D258:$K258,0,Z$252+1)-INDEX($D258:$K258,0,Z$252))/(INDEX($D$249:$K$249,0,Z$252+1)-INDEX($D$249:$K$249,0,Z$252))+W265)))</f>
        <v>0.14306194223571436</v>
      </c>
      <c r="Y265" s="186" cm="1">
        <f t="array" ref="Y265">IF(AA$252=-1,Z265,IF(AA$252=99,X265,IF(AA$252=0,INDEX($D258:$K258,0,AA$250),(INDEX($D258:$K258,0,AA$252+1)-INDEX($D258:$K258,0,AA$252))/(INDEX($D$249:$K$249,0,AA$252+1)-INDEX($D$249:$K$249,0,AA$252))+X265)))</f>
        <v>0.14668864836840473</v>
      </c>
      <c r="Z265" s="186" cm="1">
        <f t="array" ref="Z265">IF(AB$252=-1,AA265,IF(AB$252=99,Y265,IF(AB$252=0,INDEX($D258:$K258,0,AB$250),(INDEX($D258:$K258,0,AB$252+1)-INDEX($D258:$K258,0,AB$252))/(INDEX($D$249:$K$249,0,AB$252+1)-INDEX($D$249:$K$249,0,AB$252))+Y265)))</f>
        <v>0.15031535450109509</v>
      </c>
      <c r="AA265" s="186" cm="1">
        <f t="array" ref="AA265">IF(AC$252=-1,AB265,IF(AC$252=99,Z265,IF(AC$252=0,INDEX($D258:$K258,0,AC$250),(INDEX($D258:$K258,0,AC$252+1)-INDEX($D258:$K258,0,AC$252))/(INDEX($D$249:$K$249,0,AC$252+1)-INDEX($D$249:$K$249,0,AC$252))+Z265)))</f>
        <v>0.15394206063378546</v>
      </c>
      <c r="AB265" s="186" cm="1">
        <f t="array" ref="AB265">IF(AD$252=-1,AC265,IF(AD$252=99,AA265,IF(AD$252=0,INDEX($D258:$K258,0,AD$250),(INDEX($D258:$K258,0,AD$252+1)-INDEX($D258:$K258,0,AD$252))/(INDEX($D$249:$K$249,0,AD$252+1)-INDEX($D$249:$K$249,0,AD$252))+AA265)))</f>
        <v>0.15756876676647585</v>
      </c>
      <c r="AC265" s="186" cm="1">
        <f t="array" ref="AC265">IF(AE$252=-1,AD265,IF(AE$252=99,AB265,IF(AE$252=0,INDEX($D258:$K258,0,AE$250),(INDEX($D258:$K258,0,AE$252+1)-INDEX($D258:$K258,0,AE$252))/(INDEX($D$249:$K$249,0,AE$252+1)-INDEX($D$249:$K$249,0,AE$252))+AB265)))</f>
        <v>0.16104412314670177</v>
      </c>
      <c r="AD265" s="186" cm="1">
        <f t="array" ref="AD265">IF(AF$252=-1,AE265,IF(AF$252=99,AC265,IF(AF$252=0,INDEX($D258:$K258,0,AF$250),(INDEX($D258:$K258,0,AF$252+1)-INDEX($D258:$K258,0,AF$252))/(INDEX($D$249:$K$249,0,AF$252+1)-INDEX($D$249:$K$249,0,AF$252))+AC265)))</f>
        <v>0.16451947952692769</v>
      </c>
      <c r="AE265" s="186" cm="1">
        <f t="array" ref="AE265">IF(AG$252=-1,AF265,IF(AG$252=99,AD265,IF(AG$252=0,INDEX($D258:$K258,0,AG$250),(INDEX($D258:$K258,0,AG$252+1)-INDEX($D258:$K258,0,AG$252))/(INDEX($D$249:$K$249,0,AG$252+1)-INDEX($D$249:$K$249,0,AG$252))+AD265)))</f>
        <v>0.16799483590715361</v>
      </c>
      <c r="AF265" s="186" cm="1">
        <f t="array" ref="AF265">IF(AH$252=-1,AG265,IF(AH$252=99,AE265,IF(AH$252=0,INDEX($D258:$K258,0,AH$250),(INDEX($D258:$K258,0,AH$252+1)-INDEX($D258:$K258,0,AH$252))/(INDEX($D$249:$K$249,0,AH$252+1)-INDEX($D$249:$K$249,0,AH$252))+AE265)))</f>
        <v>0.17147019228737953</v>
      </c>
      <c r="AG265" s="186" cm="1">
        <f t="array" ref="AG265">IF(AI$252=-1,AH265,IF(AI$252=99,AF265,IF(AI$252=0,INDEX($D258:$K258,0,AI$250),(INDEX($D258:$K258,0,AI$252+1)-INDEX($D258:$K258,0,AI$252))/(INDEX($D$249:$K$249,0,AI$252+1)-INDEX($D$249:$K$249,0,AI$252))+AF265)))</f>
        <v>0.17494554866760545</v>
      </c>
      <c r="AH265" s="186" cm="1">
        <f t="array" ref="AH265">IF(AJ$252=-1,AI265,IF(AJ$252=99,AG265,IF(AJ$252=0,INDEX($D258:$K258,0,AJ$250),(INDEX($D258:$K258,0,AJ$252+1)-INDEX($D258:$K258,0,AJ$252))/(INDEX($D$249:$K$249,0,AJ$252+1)-INDEX($D$249:$K$249,0,AJ$252))+AG265)))</f>
        <v>0.17842090504783137</v>
      </c>
      <c r="AI265" s="186" cm="1">
        <f t="array" ref="AI265">IF(AK$252=-1,AJ265,IF(AK$252=99,AH265,IF(AK$252=0,INDEX($D258:$K258,0,AK$250),(INDEX($D258:$K258,0,AK$252+1)-INDEX($D258:$K258,0,AK$252))/(INDEX($D$249:$K$249,0,AK$252+1)-INDEX($D$249:$K$249,0,AK$252))+AH265)))</f>
        <v>0.18189626142805729</v>
      </c>
      <c r="AJ265" s="186" cm="1">
        <f t="array" ref="AJ265">IF(AL$252=-1,AK265,IF(AL$252=99,AI265,IF(AL$252=0,INDEX($D258:$K258,0,AL$250),(INDEX($D258:$K258,0,AL$252+1)-INDEX($D258:$K258,0,AL$252))/(INDEX($D$249:$K$249,0,AL$252+1)-INDEX($D$249:$K$249,0,AL$252))+AI265)))</f>
        <v>0.18537161780828321</v>
      </c>
      <c r="AK265" s="186" cm="1">
        <f t="array" ref="AK265">IF(AM$252=-1,AL265,IF(AM$252=99,AJ265,IF(AM$252=0,INDEX($D258:$K258,0,AM$250),(INDEX($D258:$K258,0,AM$252+1)-INDEX($D258:$K258,0,AM$252))/(INDEX($D$249:$K$249,0,AM$252+1)-INDEX($D$249:$K$249,0,AM$252))+AJ265)))</f>
        <v>0.18884697418850913</v>
      </c>
      <c r="AL265" s="186" cm="1">
        <f t="array" ref="AL265">IF(AN$252=-1,AM265,IF(AN$252=99,AK265,IF(AN$252=0,INDEX($D258:$K258,0,AN$250),(INDEX($D258:$K258,0,AN$252+1)-INDEX($D258:$K258,0,AN$252))/(INDEX($D$249:$K$249,0,AN$252+1)-INDEX($D$249:$K$249,0,AN$252))+AK265)))</f>
        <v>0.19232233056873513</v>
      </c>
      <c r="AM265" s="186" cm="1">
        <f t="array" ref="AM265">IF(AO$252=-1,AN265,IF(AO$252=99,AL265,IF(AO$252=0,INDEX($D258:$K258,0,AO$250),(INDEX($D258:$K258,0,AO$252+1)-INDEX($D258:$K258,0,AO$252))/(INDEX($D$249:$K$249,0,AO$252+1)-INDEX($D$249:$K$249,0,AO$252))+AL265)))</f>
        <v>0.19534305641237157</v>
      </c>
      <c r="AN265" s="186" cm="1">
        <f t="array" ref="AN265">IF(AP$252=-1,AO265,IF(AP$252=99,AM265,IF(AP$252=0,INDEX($D258:$K258,0,AP$250),(INDEX($D258:$K258,0,AP$252+1)-INDEX($D258:$K258,0,AP$252))/(INDEX($D$249:$K$249,0,AP$252+1)-INDEX($D$249:$K$249,0,AP$252))+AM265)))</f>
        <v>0.19836378225600801</v>
      </c>
      <c r="AO265" s="186" cm="1">
        <f t="array" ref="AO265">IF(AQ$252=-1,AP265,IF(AQ$252=99,AN265,IF(AQ$252=0,INDEX($D258:$K258,0,AQ$250),(INDEX($D258:$K258,0,AQ$252+1)-INDEX($D258:$K258,0,AQ$252))/(INDEX($D$249:$K$249,0,AQ$252+1)-INDEX($D$249:$K$249,0,AQ$252))+AN265)))</f>
        <v>0.20138450809964445</v>
      </c>
      <c r="AP265" s="186" cm="1">
        <f t="array" ref="AP265">IF(AR$252=-1,AQ265,IF(AR$252=99,AO265,IF(AR$252=0,INDEX($D258:$K258,0,AR$250),(INDEX($D258:$K258,0,AR$252+1)-INDEX($D258:$K258,0,AR$252))/(INDEX($D$249:$K$249,0,AR$252+1)-INDEX($D$249:$K$249,0,AR$252))+AO265)))</f>
        <v>0.20440523394328089</v>
      </c>
      <c r="AQ265" s="186" cm="1">
        <f t="array" ref="AQ265">IF(AS$252=-1,AR265,IF(AS$252=99,AP265,IF(AS$252=0,INDEX($D258:$K258,0,AS$250),(INDEX($D258:$K258,0,AS$252+1)-INDEX($D258:$K258,0,AS$252))/(INDEX($D$249:$K$249,0,AS$252+1)-INDEX($D$249:$K$249,0,AS$252))+AP265)))</f>
        <v>0.20742595978691733</v>
      </c>
      <c r="AR265" s="186" cm="1">
        <f t="array" ref="AR265">IF(AT$252=-1,AW265,IF(AT$252=99,AQ265,IF(AT$252=0,INDEX($D258:$K258,0,AT$250),(INDEX($D258:$K258,0,AT$252+1)-INDEX($D258:$K258,0,AT$252))/(INDEX($D$249:$K$249,0,AT$252+1)-INDEX($D$249:$K$249,0,AT$252))+AQ265)))</f>
        <v>0.21044668563055377</v>
      </c>
      <c r="AS265" s="186" cm="1">
        <f t="array" ref="AS265">IF(AU$252=-1,AX265,IF(AU$252=99,AR265,IF(AU$252=0,INDEX($D258:$K258,0,AU$250),(INDEX($D258:$K258,0,AU$252+1)-INDEX($D258:$K258,0,AU$252))/(INDEX($D$249:$K$249,0,AU$252+1)-INDEX($D$249:$K$249,0,AU$252))+AR265)))</f>
        <v>0.21346741147419021</v>
      </c>
      <c r="AT265" s="186" cm="1">
        <f t="array" ref="AT265">IF(AV$252=-1,AY265,IF(AV$252=99,AS265,IF(AV$252=0,INDEX($D258:$K258,0,AV$250),(INDEX($D258:$K258,0,AV$252+1)-INDEX($D258:$K258,0,AV$252))/(INDEX($D$249:$K$249,0,AV$252+1)-INDEX($D$249:$K$249,0,AV$252))+AS265)))</f>
        <v>0.21648813731782665</v>
      </c>
      <c r="AU265" s="186" cm="1">
        <f t="array" ref="AU265">IF(AW$252=-1,AZ265,IF(AW$252=99,AT265,IF(AW$252=0,INDEX($D258:$K258,0,AW$250),(INDEX($D258:$K258,0,AW$252+1)-INDEX($D258:$K258,0,AW$252))/(INDEX($D$249:$K$249,0,AW$252+1)-INDEX($D$249:$K$249,0,AW$252))+AT265)))</f>
        <v>0.21950886316146309</v>
      </c>
      <c r="AV265" s="186" cm="1">
        <f t="array" ref="AV265">IF(AX$252=-1,BA265,IF(AX$252=99,AU265,IF(AX$252=0,INDEX($D258:$K258,0,AX$250),(INDEX($D258:$K258,0,AX$252+1)-INDEX($D258:$K258,0,AX$252))/(INDEX($D$249:$K$249,0,AX$252+1)-INDEX($D$249:$K$249,0,AX$252))+AU265)))</f>
        <v>0.22252958900509945</v>
      </c>
      <c r="AW265" s="186" cm="1">
        <f t="array" ref="AW265">IF(AY$252=-1,BB265,IF(AY$252=99,AV265,IF(AY$252=0,INDEX($D258:$K258,0,AY$250),(INDEX($D258:$K258,0,AY$252+1)-INDEX($D258:$K258,0,AY$252))/(INDEX($D$249:$K$249,0,AY$252+1)-INDEX($D$249:$K$249,0,AY$252))+AV265)))</f>
        <v>0.22252958900509945</v>
      </c>
      <c r="AX265" s="186" cm="1">
        <f t="array" ref="AX265">IF(AV$252=-1,AZ265,IF(AV$252=99,AW265,IF(AV$252=0,INDEX($D258:$K258,0,AV$250),(INDEX($D258:$K258,0,AV$252+1)-INDEX($D258:$K258,0,AV$252))/(INDEX($D$249:$K$249,0,AV$252+1)-INDEX($D$249:$K$249,0,AV$252))+AW265)))</f>
        <v>0.22555031484873589</v>
      </c>
      <c r="AY265" s="186" cm="1">
        <f t="array" ref="AY265">IF(AW$252=-1,BA265,IF(AW$252=99,AX265,IF(AW$252=0,INDEX($D258:$K258,0,AW$250),(INDEX($D258:$K258,0,AW$252+1)-INDEX($D258:$K258,0,AW$252))/(INDEX($D$249:$K$249,0,AW$252+1)-INDEX($D$249:$K$249,0,AW$252))+AX265)))</f>
        <v>0.22857104069237233</v>
      </c>
      <c r="AZ265" s="186" cm="1">
        <f t="array" ref="AZ265">IF(AX$252=-1,BB265,IF(AX$252=99,AY265,IF(AX$252=0,INDEX($D258:$K258,0,AX$250),(INDEX($D258:$K258,0,AX$252+1)-INDEX($D258:$K258,0,AX$252))/(INDEX($D$249:$K$249,0,AX$252+1)-INDEX($D$249:$K$249,0,AX$252))+AY265)))</f>
        <v>0.22252958900509945</v>
      </c>
      <c r="BA265" s="186" cm="1">
        <f t="array" ref="BA265">IF(AY$252=-1,BC265,IF(AY$252=99,AZ265,IF(AY$252=0,INDEX($D258:$K258,0,AY$250),(INDEX($D258:$K258,0,AY$252+1)-INDEX($D258:$K258,0,AY$252))/(INDEX($D$249:$K$249,0,AY$252+1)-INDEX($D$249:$K$249,0,AY$252))+AZ265)))</f>
        <v>0.22252958900509945</v>
      </c>
      <c r="BB265" s="186" cm="1">
        <f t="array" ref="BB265">IF(AZ$252=-1,BD265,IF(AZ$252=99,BA265,IF(AZ$252=0,INDEX($D258:$K258,0,AZ$250),(INDEX($D258:$K258,0,AZ$252+1)-INDEX($D258:$K258,0,AZ$252))/(INDEX($D$249:$K$249,0,AZ$252+1)-INDEX($D$249:$K$249,0,AZ$252))+BA265)))</f>
        <v>0.22252958900509945</v>
      </c>
      <c r="BC265" s="186" cm="1">
        <f t="array" ref="BC265">IF(BA$252=-1,BE265,IF(BA$252=99,BB265,IF(BA$252=0,INDEX($D258:$K258,0,BA$250),(INDEX($D258:$K258,0,BA$252+1)-INDEX($D258:$K258,0,BA$252))/(INDEX($D$249:$K$249,0,BA$252+1)-INDEX($D$249:$K$249,0,BA$252))+BB265)))</f>
        <v>0.22252958900509945</v>
      </c>
      <c r="BD265" s="186" cm="1">
        <f t="array" ref="BD265">IF(BB$252=-1,BF265,IF(BB$252=99,BC265,IF(BB$252=0,INDEX($D258:$K258,0,BB$250),(INDEX($D258:$K258,0,BB$252+1)-INDEX($D258:$K258,0,BB$252))/(INDEX($D$249:$K$249,0,BB$252+1)-INDEX($D$249:$K$249,0,BB$252))+BC265)))</f>
        <v>0.22252958900509945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6" t="s">
        <v>296</v>
      </c>
      <c r="C2" s="366"/>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MATCH(B5,Drivers!$A$7:$A$23,0)</f>
        <v>14</v>
      </c>
      <c r="E5" s="186"/>
      <c r="G5"/>
      <c r="J5" s="24" cm="1">
        <f t="array" ref="J5">INDEX(Drivers!$C$7:$AG$23,$D5,J$3)</f>
        <v>11.263564724197627</v>
      </c>
      <c r="K5" s="24" cm="1">
        <f t="array" ref="K5">INDEX(Drivers!$C$7:$AG$23,$D5,K$3)</f>
        <v>12.26</v>
      </c>
      <c r="L5" s="24" cm="1">
        <f t="array" ref="L5">INDEX(Drivers!$C$7:$AG$23,$D5,L$3)</f>
        <v>12.574</v>
      </c>
      <c r="M5" s="24" cm="1">
        <f t="array" ref="M5">INDEX(Drivers!$C$7:$AG$23,$D5,M$3)</f>
        <v>13.003</v>
      </c>
      <c r="N5" s="24" cm="1">
        <f t="array" ref="N5">INDEX(Drivers!$C$7:$AG$23,$D5,N$3)</f>
        <v>12.263</v>
      </c>
      <c r="O5" s="24" cm="1">
        <f t="array" ref="O5">INDEX(Drivers!$C$7:$AG$23,$D5,O$3)</f>
        <v>12.585632231501476</v>
      </c>
      <c r="P5" s="24" cm="1">
        <f t="array" ref="P5">INDEX(Drivers!$C$7:$AG$23,$D5,P$3)</f>
        <v>14.8808043423612</v>
      </c>
      <c r="Q5" s="24" cm="1">
        <f t="array" ref="Q5">INDEX(Drivers!$C$7:$AG$23,$D5,Q$3)</f>
        <v>18.109718272206603</v>
      </c>
      <c r="R5" s="24" cm="1">
        <f t="array" ref="R5">INDEX(Drivers!$C$7:$AG$23,$D5,R$3)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67.453729361457022</v>
      </c>
      <c r="P21" s="36">
        <f>N21*(1+$C$21*(P5/N5-1))</f>
        <v>79.754892748099692</v>
      </c>
      <c r="Q21" s="36">
        <f>P21*(1+$C$21*(Q5/P5-1))</f>
        <v>97.060522083913071</v>
      </c>
      <c r="R21" s="36">
        <f>Q21*(1+$C$21*(R5/Q5-1))</f>
        <v>116.79442816346207</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22.484948912347601</v>
      </c>
      <c r="P22" s="36">
        <f>N22*(1+$C$22*(P5/N5-1))</f>
        <v>26.585404631096118</v>
      </c>
      <c r="Q22" s="36">
        <f>P22*(1+$C$22*(Q5/P5-1))</f>
        <v>32.354043299340432</v>
      </c>
      <c r="R22" s="36">
        <f>Q22*(1+$C$22*(R5/Q5-1))</f>
        <v>38.932120957019407</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1.1957383686360379</v>
      </c>
      <c r="P23" s="36">
        <f>N23*(1+$C$23*(P5/N5-1))</f>
        <v>1.4137985586286488</v>
      </c>
      <c r="Q23" s="36">
        <f>P23*(1+$C$23*(Q5/P5-1))</f>
        <v>1.7205718858577495</v>
      </c>
      <c r="R23" s="36">
        <f>Q23*(1+$C$23*(R5/Q5-1))</f>
        <v>2.0703907748317336</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67.453729361457022</v>
      </c>
      <c r="P27" s="186">
        <f t="shared" si="10"/>
        <v>79.754892748099692</v>
      </c>
      <c r="Q27" s="186">
        <f t="shared" si="10"/>
        <v>97.060522083913071</v>
      </c>
      <c r="R27" s="186">
        <f t="shared" si="10"/>
        <v>116.79442816346207</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22.484948912347601</v>
      </c>
      <c r="P28" s="186">
        <f t="shared" ref="P28:R29" si="14">(P22*P15)</f>
        <v>26.585404631096118</v>
      </c>
      <c r="Q28" s="186">
        <f t="shared" si="14"/>
        <v>32.354043299340432</v>
      </c>
      <c r="R28" s="186">
        <f t="shared" si="14"/>
        <v>38.932120957019407</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1.4137985586286488</v>
      </c>
      <c r="Q29" s="186">
        <f t="shared" si="14"/>
        <v>1.7205718858577495</v>
      </c>
      <c r="R29" s="186">
        <f>(R23*R16)</f>
        <v>2.0703907748317336</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MATCH(B33,Drivers!$A$7:$A$23,0)</f>
        <v>17</v>
      </c>
      <c r="E33" s="186"/>
      <c r="F33" s="185"/>
      <c r="G33" s="185"/>
      <c r="H33" s="185"/>
      <c r="I33" s="185"/>
      <c r="J33" s="186" cm="1">
        <f t="array" ref="J33">INDEX(Drivers!$C$7:$AG$23,$D33,J$3)</f>
        <v>1.1351531206547518</v>
      </c>
      <c r="K33" s="186" cm="1">
        <f t="array" ref="K33">INDEX(Drivers!$C$7:$AG$23,$D33,K$3)</f>
        <v>1.123</v>
      </c>
      <c r="L33" s="186" cm="1">
        <f t="array" ref="L33">INDEX(Drivers!$C$7:$AG$23,$D33,L$3)</f>
        <v>1.141</v>
      </c>
      <c r="M33" s="186" cm="1">
        <f t="array" ref="M33">INDEX(Drivers!$C$7:$AG$23,$D33,M$3)</f>
        <v>1.085</v>
      </c>
      <c r="N33" s="186" cm="1">
        <f t="array" ref="N33">INDEX(Drivers!$C$7:$AG$23,$D33,N$3)</f>
        <v>0.97599999999999998</v>
      </c>
      <c r="O33" s="186" cm="1">
        <f t="array" ref="O33">INDEX(Drivers!$C$7:$AG$23,$D33,O$3)</f>
        <v>0.97698555779560181</v>
      </c>
      <c r="P33" s="186" cm="1">
        <f t="array" ref="P33">INDEX(Drivers!$C$7:$AG$23,$D33,P$3)</f>
        <v>1.3466390583332413</v>
      </c>
      <c r="Q33" s="186" cm="1">
        <f t="array" ref="Q33">INDEX(Drivers!$C$7:$AG$23,$D33,Q$3)</f>
        <v>1.9345288177400692</v>
      </c>
      <c r="R33" s="186" cm="1">
        <f t="array" ref="R33">INDEX(Drivers!$C$7:$AG$23,$D33,R$3)</f>
        <v>2.950642647220036</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3.8605177681375253</v>
      </c>
      <c r="P41" s="186">
        <f>P$33/N$33*N41</f>
        <v>5.349054152731644</v>
      </c>
      <c r="Q41" s="186">
        <f>Q$33/P$33*P41</f>
        <v>7.6842412538659994</v>
      </c>
      <c r="R41" s="186">
        <f>R$33/Q$33*Q41</f>
        <v>11.720399172792822</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67.453729361457022</v>
      </c>
      <c r="T53" s="186" cm="1">
        <f t="array" ref="T53">IF(T$51=-1,U53,IF(T$51=99,S53,IF(T$51=0,INDEX($J27:$R27,0,T$49),(INDEX($J27:$R27,0,T$51+1)-INDEX($J27:$R27,0,T$51))/(INDEX($J$4:$R$4,0,T$51+1)-INDEX($J$4:$R$4,0,T$51))+S53)))</f>
        <v>68.820525293306204</v>
      </c>
      <c r="U53" s="186" cm="1">
        <f t="array" ref="U53">IF(U$51=-1,V53,IF(U$51=99,T53,IF(U$51=0,INDEX($J27:$R27,0,U$49),(INDEX($J27:$R27,0,U$51+1)-INDEX($J27:$R27,0,U$51))/(INDEX($J$4:$R$4,0,U$51+1)-INDEX($J$4:$R$4,0,U$51))+T53)))</f>
        <v>70.187321225155387</v>
      </c>
      <c r="V53" s="186" cm="1">
        <f t="array" ref="V53">IF(V$51=-1,W53,IF(V$51=99,U53,IF(V$51=0,INDEX($J27:$R27,0,V$49),(INDEX($J27:$R27,0,V$51+1)-INDEX($J27:$R27,0,V$51))/(INDEX($J$4:$R$4,0,V$51+1)-INDEX($J$4:$R$4,0,V$51))+U53)))</f>
        <v>71.554117157004569</v>
      </c>
      <c r="W53" s="186" cm="1">
        <f t="array" ref="W53">IF(W$51=-1,X53,IF(W$51=99,V53,IF(W$51=0,INDEX($J27:$R27,0,W$49),(INDEX($J27:$R27,0,W$51+1)-INDEX($J27:$R27,0,W$51))/(INDEX($J$4:$R$4,0,W$51+1)-INDEX($J$4:$R$4,0,W$51))+V53)))</f>
        <v>72.920913088853752</v>
      </c>
      <c r="X53" s="186" cm="1">
        <f t="array" ref="X53">IF(X$51=-1,Y53,IF(X$51=99,W53,IF(X$51=0,INDEX($J27:$R27,0,X$49),(INDEX($J27:$R27,0,X$51+1)-INDEX($J27:$R27,0,X$51))/(INDEX($J$4:$R$4,0,X$51+1)-INDEX($J$4:$R$4,0,X$51))+W53)))</f>
        <v>74.287709020702934</v>
      </c>
      <c r="Y53" s="186" cm="1">
        <f t="array" ref="Y53">IF(Y$51=-1,Z53,IF(Y$51=99,X53,IF(Y$51=0,INDEX($J27:$R27,0,Y$49),(INDEX($J27:$R27,0,Y$51+1)-INDEX($J27:$R27,0,Y$51))/(INDEX($J$4:$R$4,0,Y$51+1)-INDEX($J$4:$R$4,0,Y$51))+X53)))</f>
        <v>75.654504952552116</v>
      </c>
      <c r="Z53" s="186" cm="1">
        <f t="array" ref="Z53">IF(Z$51=-1,AA53,IF(Z$51=99,Y53,IF(Z$51=0,INDEX($J27:$R27,0,Z$49),(INDEX($J27:$R27,0,Z$51+1)-INDEX($J27:$R27,0,Z$51))/(INDEX($J$4:$R$4,0,Z$51+1)-INDEX($J$4:$R$4,0,Z$51))+Y53)))</f>
        <v>77.021300884401299</v>
      </c>
      <c r="AA53" s="186" cm="1">
        <f t="array" ref="AA53">IF(AA$51=-1,AB53,IF(AA$51=99,Z53,IF(AA$51=0,INDEX($J27:$R27,0,AA$49),(INDEX($J27:$R27,0,AA$51+1)-INDEX($J27:$R27,0,AA$51))/(INDEX($J$4:$R$4,0,AA$51+1)-INDEX($J$4:$R$4,0,AA$51))+Z53)))</f>
        <v>78.388096816250481</v>
      </c>
      <c r="AB53" s="186" cm="1">
        <f t="array" ref="AB53">IF(AB$51=-1,AC53,IF(AB$51=99,AA53,IF(AB$51=0,INDEX($J27:$R27,0,AB$49),(INDEX($J27:$R27,0,AB$51+1)-INDEX($J27:$R27,0,AB$51))/(INDEX($J$4:$R$4,0,AB$51+1)-INDEX($J$4:$R$4,0,AB$51))+AA53)))</f>
        <v>79.754892748099692</v>
      </c>
      <c r="AC53" s="186" cm="1">
        <f t="array" ref="AC53">IF(AC$51=-1,AD53,IF(AC$51=99,AB53,IF(AC$51=0,INDEX($J27:$R27,0,AC$49),(INDEX($J27:$R27,0,AC$51+1)-INDEX($J27:$R27,0,AC$51))/(INDEX($J$4:$R$4,0,AC$51+1)-INDEX($J$4:$R$4,0,AC$51))+AB53)))</f>
        <v>81.485455681681032</v>
      </c>
      <c r="AD53" s="186" cm="1">
        <f t="array" ref="AD53">IF(AD$51=-1,AE53,IF(AD$51=99,AC53,IF(AD$51=0,INDEX($J27:$R27,0,AD$49),(INDEX($J27:$R27,0,AD$51+1)-INDEX($J27:$R27,0,AD$51))/(INDEX($J$4:$R$4,0,AD$51+1)-INDEX($J$4:$R$4,0,AD$51))+AC53)))</f>
        <v>83.216018615262371</v>
      </c>
      <c r="AE53" s="186" cm="1">
        <f t="array" ref="AE53">IF(AE$51=-1,AF53,IF(AE$51=99,AD53,IF(AE$51=0,INDEX($J27:$R27,0,AE$49),(INDEX($J27:$R27,0,AE$51+1)-INDEX($J27:$R27,0,AE$51))/(INDEX($J$4:$R$4,0,AE$51+1)-INDEX($J$4:$R$4,0,AE$51))+AD53)))</f>
        <v>84.94658154884371</v>
      </c>
      <c r="AF53" s="186" cm="1">
        <f t="array" ref="AF53">IF(AF$51=-1,AG53,IF(AF$51=99,AE53,IF(AF$51=0,INDEX($J27:$R27,0,AF$49),(INDEX($J27:$R27,0,AF$51+1)-INDEX($J27:$R27,0,AF$51))/(INDEX($J$4:$R$4,0,AF$51+1)-INDEX($J$4:$R$4,0,AF$51))+AE53)))</f>
        <v>86.677144482425049</v>
      </c>
      <c r="AG53" s="186" cm="1">
        <f t="array" ref="AG53">IF(AG$51=-1,AH53,IF(AG$51=99,AF53,IF(AG$51=0,INDEX($J27:$R27,0,AG$49),(INDEX($J27:$R27,0,AG$51+1)-INDEX($J27:$R27,0,AG$51))/(INDEX($J$4:$R$4,0,AG$51+1)-INDEX($J$4:$R$4,0,AG$51))+AF53)))</f>
        <v>88.407707416006389</v>
      </c>
      <c r="AH53" s="186" cm="1">
        <f t="array" ref="AH53">IF(AH$51=-1,AI53,IF(AH$51=99,AG53,IF(AH$51=0,INDEX($J27:$R27,0,AH$49),(INDEX($J27:$R27,0,AH$51+1)-INDEX($J27:$R27,0,AH$51))/(INDEX($J$4:$R$4,0,AH$51+1)-INDEX($J$4:$R$4,0,AH$51))+AG53)))</f>
        <v>90.138270349587728</v>
      </c>
      <c r="AI53" s="186" cm="1">
        <f t="array" ref="AI53">IF(AI$51=-1,AJ53,IF(AI$51=99,AH53,IF(AI$51=0,INDEX($J27:$R27,0,AI$49),(INDEX($J27:$R27,0,AI$51+1)-INDEX($J27:$R27,0,AI$51))/(INDEX($J$4:$R$4,0,AI$51+1)-INDEX($J$4:$R$4,0,AI$51))+AH53)))</f>
        <v>91.868833283169067</v>
      </c>
      <c r="AJ53" s="186" cm="1">
        <f t="array" ref="AJ53">IF(AJ$51=-1,AK53,IF(AJ$51=99,AI53,IF(AJ$51=0,INDEX($J27:$R27,0,AJ$49),(INDEX($J27:$R27,0,AJ$51+1)-INDEX($J27:$R27,0,AJ$51))/(INDEX($J$4:$R$4,0,AJ$51+1)-INDEX($J$4:$R$4,0,AJ$51))+AI53)))</f>
        <v>93.599396216750407</v>
      </c>
      <c r="AK53" s="186" cm="1">
        <f t="array" ref="AK53">IF(AK$51=-1,AL53,IF(AK$51=99,AJ53,IF(AK$51=0,INDEX($J27:$R27,0,AK$49),(INDEX($J27:$R27,0,AK$51+1)-INDEX($J27:$R27,0,AK$51))/(INDEX($J$4:$R$4,0,AK$51+1)-INDEX($J$4:$R$4,0,AK$51))+AJ53)))</f>
        <v>95.329959150331746</v>
      </c>
      <c r="AL53" s="186" cm="1">
        <f t="array" ref="AL53">IF(AL$51=-1,AM53,IF(AL$51=99,AK53,IF(AL$51=0,INDEX($J27:$R27,0,AL$49),(INDEX($J27:$R27,0,AL$51+1)-INDEX($J27:$R27,0,AL$51))/(INDEX($J$4:$R$4,0,AL$51+1)-INDEX($J$4:$R$4,0,AL$51))+AK53)))</f>
        <v>97.060522083913071</v>
      </c>
      <c r="AM53" s="215">
        <f t="shared" ref="AM53:AM56" si="26">(AL53+AN53)/2</f>
        <v>106.92747512368757</v>
      </c>
      <c r="AN53" s="186" cm="1">
        <f t="array" ref="AN53">IF(AN$51=-1,AO53,IF(AN$51=99,AM53,IF(AN$51=0,INDEX($J27:$R27,0,AN$49),(INDEX($J27:$R27,0,AN$51+1)-INDEX($J27:$R27,0,AN$51))/(INDEX($J$4:$R$4,0,AN$51+1)-INDEX($J$4:$R$4,0,AN$51))+AM53)))</f>
        <v>116.79442816346207</v>
      </c>
      <c r="AO53" s="186" cm="1">
        <f t="array" ref="AO53">IF(AO$51=-1,AP53,IF(AO$51=99,AN53,IF(AO$51=0,INDEX($J27:$R27,0,AO$49),(INDEX($J27:$R27,0,AO$51+1)-INDEX($J27:$R27,0,AO$51))/(INDEX($J$4:$R$4,0,AO$51+1)-INDEX($J$4:$R$4,0,AO$51))+AN53)))</f>
        <v>116.79442816346207</v>
      </c>
      <c r="AP53" s="186" cm="1">
        <f t="array" ref="AP53">IF(AP$51=-1,AR53,IF(AP$51=99,AO53,IF(AP$51=0,INDEX($J27:$R27,0,AP$49),(INDEX($J27:$R27,0,AP$51+1)-INDEX($J27:$R27,0,AP$51))/(INDEX($J$4:$R$4,0,AP$51+1)-INDEX($J$4:$R$4,0,AP$51))+AO53)))</f>
        <v>116.79442816346207</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22.484948912347601</v>
      </c>
      <c r="T54" s="186" cm="1">
        <f t="array" ref="T54">IF(T$51=-1,U54,IF(T$51=99,S54,IF(T$51=0,INDEX($J28:$R28,0,T$49),(INDEX($J28:$R28,0,T$51+1)-INDEX($J28:$R28,0,T$51))/(INDEX($J$4:$R$4,0,T$51+1)-INDEX($J$4:$R$4,0,T$51))+S54)))</f>
        <v>22.94055510331966</v>
      </c>
      <c r="U54" s="186" cm="1">
        <f t="array" ref="U54">IF(U$51=-1,V54,IF(U$51=99,T54,IF(U$51=0,INDEX($J28:$R28,0,U$49),(INDEX($J28:$R28,0,U$51+1)-INDEX($J28:$R28,0,U$51))/(INDEX($J$4:$R$4,0,U$51+1)-INDEX($J$4:$R$4,0,U$51))+T54)))</f>
        <v>23.396161294291719</v>
      </c>
      <c r="V54" s="186" cm="1">
        <f t="array" ref="V54">IF(V$51=-1,W54,IF(V$51=99,U54,IF(V$51=0,INDEX($J28:$R28,0,V$49),(INDEX($J28:$R28,0,V$51+1)-INDEX($J28:$R28,0,V$51))/(INDEX($J$4:$R$4,0,V$51+1)-INDEX($J$4:$R$4,0,V$51))+U54)))</f>
        <v>23.851767485263778</v>
      </c>
      <c r="W54" s="186" cm="1">
        <f t="array" ref="W54">IF(W$51=-1,X54,IF(W$51=99,V54,IF(W$51=0,INDEX($J28:$R28,0,W$49),(INDEX($J28:$R28,0,W$51+1)-INDEX($J28:$R28,0,W$51))/(INDEX($J$4:$R$4,0,W$51+1)-INDEX($J$4:$R$4,0,W$51))+V54)))</f>
        <v>24.307373676235837</v>
      </c>
      <c r="X54" s="186" cm="1">
        <f t="array" ref="X54">IF(X$51=-1,Y54,IF(X$51=99,W54,IF(X$51=0,INDEX($J28:$R28,0,X$49),(INDEX($J28:$R28,0,X$51+1)-INDEX($J28:$R28,0,X$51))/(INDEX($J$4:$R$4,0,X$51+1)-INDEX($J$4:$R$4,0,X$51))+W54)))</f>
        <v>24.762979867207896</v>
      </c>
      <c r="Y54" s="186" cm="1">
        <f t="array" ref="Y54">IF(Y$51=-1,Z54,IF(Y$51=99,X54,IF(Y$51=0,INDEX($J28:$R28,0,Y$49),(INDEX($J28:$R28,0,Y$51+1)-INDEX($J28:$R28,0,Y$51))/(INDEX($J$4:$R$4,0,Y$51+1)-INDEX($J$4:$R$4,0,Y$51))+X54)))</f>
        <v>25.218586058179955</v>
      </c>
      <c r="Z54" s="186" cm="1">
        <f t="array" ref="Z54">IF(Z$51=-1,AA54,IF(Z$51=99,Y54,IF(Z$51=0,INDEX($J28:$R28,0,Z$49),(INDEX($J28:$R28,0,Z$51+1)-INDEX($J28:$R28,0,Z$51))/(INDEX($J$4:$R$4,0,Z$51+1)-INDEX($J$4:$R$4,0,Z$51))+Y54)))</f>
        <v>25.674192249152014</v>
      </c>
      <c r="AA54" s="186" cm="1">
        <f t="array" ref="AA54">IF(AA$51=-1,AB54,IF(AA$51=99,Z54,IF(AA$51=0,INDEX($J28:$R28,0,AA$49),(INDEX($J28:$R28,0,AA$51+1)-INDEX($J28:$R28,0,AA$51))/(INDEX($J$4:$R$4,0,AA$51+1)-INDEX($J$4:$R$4,0,AA$51))+Z54)))</f>
        <v>26.129798440124073</v>
      </c>
      <c r="AB54" s="186" cm="1">
        <f t="array" ref="AB54">IF(AB$51=-1,AC54,IF(AB$51=99,AA54,IF(AB$51=0,INDEX($J28:$R28,0,AB$49),(INDEX($J28:$R28,0,AB$51+1)-INDEX($J28:$R28,0,AB$51))/(INDEX($J$4:$R$4,0,AB$51+1)-INDEX($J$4:$R$4,0,AB$51))+AA54)))</f>
        <v>26.585404631096118</v>
      </c>
      <c r="AC54" s="186" cm="1">
        <f t="array" ref="AC54">IF(AC$51=-1,AD54,IF(AC$51=99,AB54,IF(AC$51=0,INDEX($J28:$R28,0,AC$49),(INDEX($J28:$R28,0,AC$51+1)-INDEX($J28:$R28,0,AC$51))/(INDEX($J$4:$R$4,0,AC$51+1)-INDEX($J$4:$R$4,0,AC$51))+AB54)))</f>
        <v>27.16226849792055</v>
      </c>
      <c r="AD54" s="186" cm="1">
        <f t="array" ref="AD54">IF(AD$51=-1,AE54,IF(AD$51=99,AC54,IF(AD$51=0,INDEX($J28:$R28,0,AD$49),(INDEX($J28:$R28,0,AD$51+1)-INDEX($J28:$R28,0,AD$51))/(INDEX($J$4:$R$4,0,AD$51+1)-INDEX($J$4:$R$4,0,AD$51))+AC54)))</f>
        <v>27.739132364744982</v>
      </c>
      <c r="AE54" s="186" cm="1">
        <f t="array" ref="AE54">IF(AE$51=-1,AF54,IF(AE$51=99,AD54,IF(AE$51=0,INDEX($J28:$R28,0,AE$49),(INDEX($J28:$R28,0,AE$51+1)-INDEX($J28:$R28,0,AE$51))/(INDEX($J$4:$R$4,0,AE$51+1)-INDEX($J$4:$R$4,0,AE$51))+AD54)))</f>
        <v>28.315996231569414</v>
      </c>
      <c r="AF54" s="186" cm="1">
        <f t="array" ref="AF54">IF(AF$51=-1,AG54,IF(AF$51=99,AE54,IF(AF$51=0,INDEX($J28:$R28,0,AF$49),(INDEX($J28:$R28,0,AF$51+1)-INDEX($J28:$R28,0,AF$51))/(INDEX($J$4:$R$4,0,AF$51+1)-INDEX($J$4:$R$4,0,AF$51))+AE54)))</f>
        <v>28.892860098393847</v>
      </c>
      <c r="AG54" s="186" cm="1">
        <f t="array" ref="AG54">IF(AG$51=-1,AH54,IF(AG$51=99,AF54,IF(AG$51=0,INDEX($J28:$R28,0,AG$49),(INDEX($J28:$R28,0,AG$51+1)-INDEX($J28:$R28,0,AG$51))/(INDEX($J$4:$R$4,0,AG$51+1)-INDEX($J$4:$R$4,0,AG$51))+AF54)))</f>
        <v>29.469723965218279</v>
      </c>
      <c r="AH54" s="186" cm="1">
        <f t="array" ref="AH54">IF(AH$51=-1,AI54,IF(AH$51=99,AG54,IF(AH$51=0,INDEX($J28:$R28,0,AH$49),(INDEX($J28:$R28,0,AH$51+1)-INDEX($J28:$R28,0,AH$51))/(INDEX($J$4:$R$4,0,AH$51+1)-INDEX($J$4:$R$4,0,AH$51))+AG54)))</f>
        <v>30.046587832042711</v>
      </c>
      <c r="AI54" s="186" cm="1">
        <f t="array" ref="AI54">IF(AI$51=-1,AJ54,IF(AI$51=99,AH54,IF(AI$51=0,INDEX($J28:$R28,0,AI$49),(INDEX($J28:$R28,0,AI$51+1)-INDEX($J28:$R28,0,AI$51))/(INDEX($J$4:$R$4,0,AI$51+1)-INDEX($J$4:$R$4,0,AI$51))+AH54)))</f>
        <v>30.623451698867143</v>
      </c>
      <c r="AJ54" s="186" cm="1">
        <f t="array" ref="AJ54">IF(AJ$51=-1,AK54,IF(AJ$51=99,AI54,IF(AJ$51=0,INDEX($J28:$R28,0,AJ$49),(INDEX($J28:$R28,0,AJ$51+1)-INDEX($J28:$R28,0,AJ$51))/(INDEX($J$4:$R$4,0,AJ$51+1)-INDEX($J$4:$R$4,0,AJ$51))+AI54)))</f>
        <v>31.200315565691575</v>
      </c>
      <c r="AK54" s="186" cm="1">
        <f t="array" ref="AK54">IF(AK$51=-1,AL54,IF(AK$51=99,AJ54,IF(AK$51=0,INDEX($J28:$R28,0,AK$49),(INDEX($J28:$R28,0,AK$51+1)-INDEX($J28:$R28,0,AK$51))/(INDEX($J$4:$R$4,0,AK$51+1)-INDEX($J$4:$R$4,0,AK$51))+AJ54)))</f>
        <v>31.777179432516007</v>
      </c>
      <c r="AL54" s="186" cm="1">
        <f t="array" ref="AL54">IF(AL$51=-1,AM54,IF(AL$51=99,AK54,IF(AL$51=0,INDEX($J28:$R28,0,AL$49),(INDEX($J28:$R28,0,AL$51+1)-INDEX($J28:$R28,0,AL$51))/(INDEX($J$4:$R$4,0,AL$51+1)-INDEX($J$4:$R$4,0,AL$51))+AK54)))</f>
        <v>32.354043299340432</v>
      </c>
      <c r="AM54" s="215">
        <f t="shared" ref="AM54:AM55" si="31">(AL54+AN54)/2</f>
        <v>35.64308212817992</v>
      </c>
      <c r="AN54" s="186" cm="1">
        <f t="array" ref="AN54">IF(AN$51=-1,AO54,IF(AN$51=99,AM54,IF(AN$51=0,INDEX($J28:$R28,0,AN$49),(INDEX($J28:$R28,0,AN$51+1)-INDEX($J28:$R28,0,AN$51))/(INDEX($J$4:$R$4,0,AN$51+1)-INDEX($J$4:$R$4,0,AN$51))+AM54)))</f>
        <v>38.932120957019407</v>
      </c>
      <c r="AO54" s="186" cm="1">
        <f t="array" ref="AO54">IF(AO$51=-1,AP54,IF(AO$51=99,AN54,IF(AO$51=0,INDEX($J28:$R28,0,AO$49),(INDEX($J28:$R28,0,AO$51+1)-INDEX($J28:$R28,0,AO$51))/(INDEX($J$4:$R$4,0,AO$51+1)-INDEX($J$4:$R$4,0,AO$51))+AN54)))</f>
        <v>38.932120957019407</v>
      </c>
      <c r="AP54" s="186" cm="1">
        <f t="array" ref="AP54">IF(AP$51=-1,AR54,IF(AP$51=99,AO54,IF(AP$51=0,INDEX($J28:$R28,0,AP$49),(INDEX($J28:$R28,0,AP$51+1)-INDEX($J28:$R28,0,AP$51))/(INDEX($J$4:$R$4,0,AP$51+1)-INDEX($J$4:$R$4,0,AP$51))+AO54)))</f>
        <v>38.932120957019407</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0.15708872873651653</v>
      </c>
      <c r="U55" s="186" cm="1">
        <f t="array" ref="U55">IF(U$51=-1,V55,IF(U$51=99,T55,IF(U$51=0,INDEX($J29:$R29,0,U$49),(INDEX($J29:$R29,0,U$51+1)-INDEX($J29:$R29,0,U$51))/(INDEX($J$4:$R$4,0,U$51+1)-INDEX($J$4:$R$4,0,U$51))+T55)))</f>
        <v>0.31417745747303305</v>
      </c>
      <c r="V55" s="186" cm="1">
        <f t="array" ref="V55">IF(V$51=-1,W55,IF(V$51=99,U55,IF(V$51=0,INDEX($J29:$R29,0,V$49),(INDEX($J29:$R29,0,V$51+1)-INDEX($J29:$R29,0,V$51))/(INDEX($J$4:$R$4,0,V$51+1)-INDEX($J$4:$R$4,0,V$51))+U55)))</f>
        <v>0.47126618620954958</v>
      </c>
      <c r="W55" s="186" cm="1">
        <f t="array" ref="W55">IF(W$51=-1,X55,IF(W$51=99,V55,IF(W$51=0,INDEX($J29:$R29,0,W$49),(INDEX($J29:$R29,0,W$51+1)-INDEX($J29:$R29,0,W$51))/(INDEX($J$4:$R$4,0,W$51+1)-INDEX($J$4:$R$4,0,W$51))+V55)))</f>
        <v>0.6283549149460661</v>
      </c>
      <c r="X55" s="186" cm="1">
        <f t="array" ref="X55">IF(X$51=-1,Y55,IF(X$51=99,W55,IF(X$51=0,INDEX($J29:$R29,0,X$49),(INDEX($J29:$R29,0,X$51+1)-INDEX($J29:$R29,0,X$51))/(INDEX($J$4:$R$4,0,X$51+1)-INDEX($J$4:$R$4,0,X$51))+W55)))</f>
        <v>0.78544364368258268</v>
      </c>
      <c r="Y55" s="186" cm="1">
        <f t="array" ref="Y55">IF(Y$51=-1,Z55,IF(Y$51=99,X55,IF(Y$51=0,INDEX($J29:$R29,0,Y$49),(INDEX($J29:$R29,0,Y$51+1)-INDEX($J29:$R29,0,Y$51))/(INDEX($J$4:$R$4,0,Y$51+1)-INDEX($J$4:$R$4,0,Y$51))+X55)))</f>
        <v>0.94253237241909926</v>
      </c>
      <c r="Z55" s="186" cm="1">
        <f t="array" ref="Z55">IF(Z$51=-1,AA55,IF(Z$51=99,Y55,IF(Z$51=0,INDEX($J29:$R29,0,Z$49),(INDEX($J29:$R29,0,Z$51+1)-INDEX($J29:$R29,0,Z$51))/(INDEX($J$4:$R$4,0,Z$51+1)-INDEX($J$4:$R$4,0,Z$51))+Y55)))</f>
        <v>1.0996211011556158</v>
      </c>
      <c r="AA55" s="186" cm="1">
        <f t="array" ref="AA55">IF(AA$51=-1,AB55,IF(AA$51=99,Z55,IF(AA$51=0,INDEX($J29:$R29,0,AA$49),(INDEX($J29:$R29,0,AA$51+1)-INDEX($J29:$R29,0,AA$51))/(INDEX($J$4:$R$4,0,AA$51+1)-INDEX($J$4:$R$4,0,AA$51))+Z55)))</f>
        <v>1.2567098298921324</v>
      </c>
      <c r="AB55" s="186" cm="1">
        <f t="array" ref="AB55">IF(AB$51=-1,AC55,IF(AB$51=99,AA55,IF(AB$51=0,INDEX($J29:$R29,0,AB$49),(INDEX($J29:$R29,0,AB$51+1)-INDEX($J29:$R29,0,AB$51))/(INDEX($J$4:$R$4,0,AB$51+1)-INDEX($J$4:$R$4,0,AB$51))+AA55)))</f>
        <v>1.4137985586286488</v>
      </c>
      <c r="AC55" s="186" cm="1">
        <f t="array" ref="AC55">IF(AC$51=-1,AD55,IF(AC$51=99,AB55,IF(AC$51=0,INDEX($J29:$R29,0,AC$49),(INDEX($J29:$R29,0,AC$51+1)-INDEX($J29:$R29,0,AC$51))/(INDEX($J$4:$R$4,0,AC$51+1)-INDEX($J$4:$R$4,0,AC$51))+AB55)))</f>
        <v>1.444475891351559</v>
      </c>
      <c r="AD55" s="186" cm="1">
        <f t="array" ref="AD55">IF(AD$51=-1,AE55,IF(AD$51=99,AC55,IF(AD$51=0,INDEX($J29:$R29,0,AD$49),(INDEX($J29:$R29,0,AD$51+1)-INDEX($J29:$R29,0,AD$51))/(INDEX($J$4:$R$4,0,AD$51+1)-INDEX($J$4:$R$4,0,AD$51))+AC55)))</f>
        <v>1.4751532240744689</v>
      </c>
      <c r="AE55" s="186" cm="1">
        <f t="array" ref="AE55">IF(AE$51=-1,AF55,IF(AE$51=99,AD55,IF(AE$51=0,INDEX($J29:$R29,0,AE$49),(INDEX($J29:$R29,0,AE$51+1)-INDEX($J29:$R29,0,AE$51))/(INDEX($J$4:$R$4,0,AE$51+1)-INDEX($J$4:$R$4,0,AE$51))+AD55)))</f>
        <v>1.5058305567973789</v>
      </c>
      <c r="AF55" s="186" cm="1">
        <f t="array" ref="AF55">IF(AF$51=-1,AG55,IF(AF$51=99,AE55,IF(AF$51=0,INDEX($J29:$R29,0,AF$49),(INDEX($J29:$R29,0,AF$51+1)-INDEX($J29:$R29,0,AF$51))/(INDEX($J$4:$R$4,0,AF$51+1)-INDEX($J$4:$R$4,0,AF$51))+AE55)))</f>
        <v>1.5365078895202888</v>
      </c>
      <c r="AG55" s="186" cm="1">
        <f t="array" ref="AG55">IF(AG$51=-1,AH55,IF(AG$51=99,AF55,IF(AG$51=0,INDEX($J29:$R29,0,AG$49),(INDEX($J29:$R29,0,AG$51+1)-INDEX($J29:$R29,0,AG$51))/(INDEX($J$4:$R$4,0,AG$51+1)-INDEX($J$4:$R$4,0,AG$51))+AF55)))</f>
        <v>1.5671852222431988</v>
      </c>
      <c r="AH55" s="186" cm="1">
        <f t="array" ref="AH55">IF(AH$51=-1,AI55,IF(AH$51=99,AG55,IF(AH$51=0,INDEX($J29:$R29,0,AH$49),(INDEX($J29:$R29,0,AH$51+1)-INDEX($J29:$R29,0,AH$51))/(INDEX($J$4:$R$4,0,AH$51+1)-INDEX($J$4:$R$4,0,AH$51))+AG55)))</f>
        <v>1.5978625549661087</v>
      </c>
      <c r="AI55" s="186" cm="1">
        <f t="array" ref="AI55">IF(AI$51=-1,AJ55,IF(AI$51=99,AH55,IF(AI$51=0,INDEX($J29:$R29,0,AI$49),(INDEX($J29:$R29,0,AI$51+1)-INDEX($J29:$R29,0,AI$51))/(INDEX($J$4:$R$4,0,AI$51+1)-INDEX($J$4:$R$4,0,AI$51))+AH55)))</f>
        <v>1.6285398876890187</v>
      </c>
      <c r="AJ55" s="186" cm="1">
        <f t="array" ref="AJ55">IF(AJ$51=-1,AK55,IF(AJ$51=99,AI55,IF(AJ$51=0,INDEX($J29:$R29,0,AJ$49),(INDEX($J29:$R29,0,AJ$51+1)-INDEX($J29:$R29,0,AJ$51))/(INDEX($J$4:$R$4,0,AJ$51+1)-INDEX($J$4:$R$4,0,AJ$51))+AI55)))</f>
        <v>1.6592172204119287</v>
      </c>
      <c r="AK55" s="186" cm="1">
        <f t="array" ref="AK55">IF(AK$51=-1,AL55,IF(AK$51=99,AJ55,IF(AK$51=0,INDEX($J29:$R29,0,AK$49),(INDEX($J29:$R29,0,AK$51+1)-INDEX($J29:$R29,0,AK$51))/(INDEX($J$4:$R$4,0,AK$51+1)-INDEX($J$4:$R$4,0,AK$51))+AJ55)))</f>
        <v>1.6898945531348386</v>
      </c>
      <c r="AL55" s="186" cm="1">
        <f t="array" ref="AL55">IF(AL$51=-1,AM55,IF(AL$51=99,AK55,IF(AL$51=0,INDEX($J29:$R29,0,AL$49),(INDEX($J29:$R29,0,AL$51+1)-INDEX($J29:$R29,0,AL$51))/(INDEX($J$4:$R$4,0,AL$51+1)-INDEX($J$4:$R$4,0,AL$51))+AK55)))</f>
        <v>1.7205718858577495</v>
      </c>
      <c r="AM55" s="215">
        <f t="shared" si="31"/>
        <v>1.8954813303447415</v>
      </c>
      <c r="AN55" s="186" cm="1">
        <f t="array" ref="AN55">IF(AN$51=-1,AO55,IF(AN$51=99,AM55,IF(AN$51=0,INDEX($J29:$R29,0,AN$49),(INDEX($J29:$R29,0,AN$51+1)-INDEX($J29:$R29,0,AN$51))/(INDEX($J$4:$R$4,0,AN$51+1)-INDEX($J$4:$R$4,0,AN$51))+AM55)))</f>
        <v>2.0703907748317336</v>
      </c>
      <c r="AO55" s="186" cm="1">
        <f t="array" ref="AO55">IF(AO$51=-1,AP55,IF(AO$51=99,AN55,IF(AO$51=0,INDEX($J29:$R29,0,AO$49),(INDEX($J29:$R29,0,AO$51+1)-INDEX($J29:$R29,0,AO$51))/(INDEX($J$4:$R$4,0,AO$51+1)-INDEX($J$4:$R$4,0,AO$51))+AN55)))</f>
        <v>2.0703907748317336</v>
      </c>
      <c r="AP55" s="186" cm="1">
        <f t="array" ref="AP55">IF(AP$51=-1,AR55,IF(AP$51=99,AO55,IF(AP$51=0,INDEX($J29:$R29,0,AP$49),(INDEX($J29:$R29,0,AP$51+1)-INDEX($J29:$R29,0,AP$51))/(INDEX($J$4:$R$4,0,AP$51+1)-INDEX($J$4:$R$4,0,AP$51))+AO55)))</f>
        <v>2.0703907748317336</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3.8605177681375253</v>
      </c>
      <c r="T56" s="186" cm="1">
        <f t="array" ref="T56">IF(T$51=-1,U56,IF(T$51=99,S56,IF(T$51=0,INDEX($J41:$R41,0,T$49),(INDEX($J41:$R41,0,T$51+1)-INDEX($J41:$R41,0,T$51))/(INDEX($J$4:$R$4,0,T$51+1)-INDEX($J$4:$R$4,0,T$51))+S56)))</f>
        <v>4.0259106997590939</v>
      </c>
      <c r="U56" s="186" cm="1">
        <f t="array" ref="U56">IF(U$51=-1,V56,IF(U$51=99,T56,IF(U$51=0,INDEX($J41:$R41,0,U$49),(INDEX($J41:$R41,0,U$51+1)-INDEX($J41:$R41,0,U$51))/(INDEX($J$4:$R$4,0,U$51+1)-INDEX($J$4:$R$4,0,U$51))+T56)))</f>
        <v>4.1913036313806629</v>
      </c>
      <c r="V56" s="186" cm="1">
        <f t="array" ref="V56">IF(V$51=-1,W56,IF(V$51=99,U56,IF(V$51=0,INDEX($J41:$R41,0,V$49),(INDEX($J41:$R41,0,V$51+1)-INDEX($J41:$R41,0,V$51))/(INDEX($J$4:$R$4,0,V$51+1)-INDEX($J$4:$R$4,0,V$51))+U56)))</f>
        <v>4.3566965630022318</v>
      </c>
      <c r="W56" s="186" cm="1">
        <f t="array" ref="W56">IF(W$51=-1,X56,IF(W$51=99,V56,IF(W$51=0,INDEX($J41:$R41,0,W$49),(INDEX($J41:$R41,0,W$51+1)-INDEX($J41:$R41,0,W$51))/(INDEX($J$4:$R$4,0,W$51+1)-INDEX($J$4:$R$4,0,W$51))+V56)))</f>
        <v>4.5220894946238008</v>
      </c>
      <c r="X56" s="186" cm="1">
        <f t="array" ref="X56">IF(X$51=-1,Y56,IF(X$51=99,W56,IF(X$51=0,INDEX($J41:$R41,0,X$49),(INDEX($J41:$R41,0,X$51+1)-INDEX($J41:$R41,0,X$51))/(INDEX($J$4:$R$4,0,X$51+1)-INDEX($J$4:$R$4,0,X$51))+W56)))</f>
        <v>4.6874824262453698</v>
      </c>
      <c r="Y56" s="186" cm="1">
        <f t="array" ref="Y56">IF(Y$51=-1,Z56,IF(Y$51=99,X56,IF(Y$51=0,INDEX($J41:$R41,0,Y$49),(INDEX($J41:$R41,0,Y$51+1)-INDEX($J41:$R41,0,Y$51))/(INDEX($J$4:$R$4,0,Y$51+1)-INDEX($J$4:$R$4,0,Y$51))+X56)))</f>
        <v>4.8528753578669388</v>
      </c>
      <c r="Z56" s="186" cm="1">
        <f t="array" ref="Z56">IF(Z$51=-1,AA56,IF(Z$51=99,Y56,IF(Z$51=0,INDEX($J41:$R41,0,Z$49),(INDEX($J41:$R41,0,Z$51+1)-INDEX($J41:$R41,0,Z$51))/(INDEX($J$4:$R$4,0,Z$51+1)-INDEX($J$4:$R$4,0,Z$51))+Y56)))</f>
        <v>5.0182682894885078</v>
      </c>
      <c r="AA56" s="186" cm="1">
        <f t="array" ref="AA56">IF(AA$51=-1,AB56,IF(AA$51=99,Z56,IF(AA$51=0,INDEX($J41:$R41,0,AA$49),(INDEX($J41:$R41,0,AA$51+1)-INDEX($J41:$R41,0,AA$51))/(INDEX($J$4:$R$4,0,AA$51+1)-INDEX($J$4:$R$4,0,AA$51))+Z56)))</f>
        <v>5.1836612211100768</v>
      </c>
      <c r="AB56" s="186" cm="1">
        <f t="array" ref="AB56">IF(AB$51=-1,AC56,IF(AB$51=99,AA56,IF(AB$51=0,INDEX($J41:$R41,0,AB$49),(INDEX($J41:$R41,0,AB$51+1)-INDEX($J41:$R41,0,AB$51))/(INDEX($J$4:$R$4,0,AB$51+1)-INDEX($J$4:$R$4,0,AB$51))+AA56)))</f>
        <v>5.349054152731644</v>
      </c>
      <c r="AC56" s="186" cm="1">
        <f t="array" ref="AC56">IF(AC$51=-1,AD56,IF(AC$51=99,AB56,IF(AC$51=0,INDEX($J41:$R41,0,AC$49),(INDEX($J41:$R41,0,AC$51+1)-INDEX($J41:$R41,0,AC$51))/(INDEX($J$4:$R$4,0,AC$51+1)-INDEX($J$4:$R$4,0,AC$51))+AB56)))</f>
        <v>5.5825728628450797</v>
      </c>
      <c r="AD56" s="186" cm="1">
        <f t="array" ref="AD56">IF(AD$51=-1,AE56,IF(AD$51=99,AC56,IF(AD$51=0,INDEX($J41:$R41,0,AD$49),(INDEX($J41:$R41,0,AD$51+1)-INDEX($J41:$R41,0,AD$51))/(INDEX($J$4:$R$4,0,AD$51+1)-INDEX($J$4:$R$4,0,AD$51))+AC56)))</f>
        <v>5.8160915729585154</v>
      </c>
      <c r="AE56" s="186" cm="1">
        <f t="array" ref="AE56">IF(AE$51=-1,AF56,IF(AE$51=99,AD56,IF(AE$51=0,INDEX($J41:$R41,0,AE$49),(INDEX($J41:$R41,0,AE$51+1)-INDEX($J41:$R41,0,AE$51))/(INDEX($J$4:$R$4,0,AE$51+1)-INDEX($J$4:$R$4,0,AE$51))+AD56)))</f>
        <v>6.0496102830719511</v>
      </c>
      <c r="AF56" s="186" cm="1">
        <f t="array" ref="AF56">IF(AF$51=-1,AG56,IF(AF$51=99,AE56,IF(AF$51=0,INDEX($J41:$R41,0,AF$49),(INDEX($J41:$R41,0,AF$51+1)-INDEX($J41:$R41,0,AF$51))/(INDEX($J$4:$R$4,0,AF$51+1)-INDEX($J$4:$R$4,0,AF$51))+AE56)))</f>
        <v>6.2831289931853869</v>
      </c>
      <c r="AG56" s="186" cm="1">
        <f t="array" ref="AG56">IF(AG$51=-1,AH56,IF(AG$51=99,AF56,IF(AG$51=0,INDEX($J41:$R41,0,AG$49),(INDEX($J41:$R41,0,AG$51+1)-INDEX($J41:$R41,0,AG$51))/(INDEX($J$4:$R$4,0,AG$51+1)-INDEX($J$4:$R$4,0,AG$51))+AF56)))</f>
        <v>6.5166477032988226</v>
      </c>
      <c r="AH56" s="186" cm="1">
        <f t="array" ref="AH56">IF(AH$51=-1,AI56,IF(AH$51=99,AG56,IF(AH$51=0,INDEX($J41:$R41,0,AH$49),(INDEX($J41:$R41,0,AH$51+1)-INDEX($J41:$R41,0,AH$51))/(INDEX($J$4:$R$4,0,AH$51+1)-INDEX($J$4:$R$4,0,AH$51))+AG56)))</f>
        <v>6.7501664134122583</v>
      </c>
      <c r="AI56" s="186" cm="1">
        <f t="array" ref="AI56">IF(AI$51=-1,AJ56,IF(AI$51=99,AH56,IF(AI$51=0,INDEX($J41:$R41,0,AI$49),(INDEX($J41:$R41,0,AI$51+1)-INDEX($J41:$R41,0,AI$51))/(INDEX($J$4:$R$4,0,AI$51+1)-INDEX($J$4:$R$4,0,AI$51))+AH56)))</f>
        <v>6.983685123525694</v>
      </c>
      <c r="AJ56" s="186" cm="1">
        <f t="array" ref="AJ56">IF(AJ$51=-1,AK56,IF(AJ$51=99,AI56,IF(AJ$51=0,INDEX($J41:$R41,0,AJ$49),(INDEX($J41:$R41,0,AJ$51+1)-INDEX($J41:$R41,0,AJ$51))/(INDEX($J$4:$R$4,0,AJ$51+1)-INDEX($J$4:$R$4,0,AJ$51))+AI56)))</f>
        <v>7.2172038336391298</v>
      </c>
      <c r="AK56" s="186" cm="1">
        <f t="array" ref="AK56">IF(AK$51=-1,AL56,IF(AK$51=99,AJ56,IF(AK$51=0,INDEX($J41:$R41,0,AK$49),(INDEX($J41:$R41,0,AK$51+1)-INDEX($J41:$R41,0,AK$51))/(INDEX($J$4:$R$4,0,AK$51+1)-INDEX($J$4:$R$4,0,AK$51))+AJ56)))</f>
        <v>7.4507225437525655</v>
      </c>
      <c r="AL56" s="186" cm="1">
        <f t="array" ref="AL56">IF(AL$51=-1,AM56,IF(AL$51=99,AK56,IF(AL$51=0,INDEX($J41:$R41,0,AL$49),(INDEX($J41:$R41,0,AL$51+1)-INDEX($J41:$R41,0,AL$51))/(INDEX($J$4:$R$4,0,AL$51+1)-INDEX($J$4:$R$4,0,AL$51))+AK56)))</f>
        <v>7.6842412538659994</v>
      </c>
      <c r="AM56" s="215">
        <f t="shared" si="26"/>
        <v>9.7023202133294113</v>
      </c>
      <c r="AN56" s="186" cm="1">
        <f t="array" ref="AN56">IF(AN$51=-1,AO56,IF(AN$51=99,AM56,IF(AN$51=0,INDEX($J41:$R41,0,AN$49),(INDEX($J41:$R41,0,AN$51+1)-INDEX($J41:$R41,0,AN$51))/(INDEX($J$4:$R$4,0,AN$51+1)-INDEX($J$4:$R$4,0,AN$51))+AM56)))</f>
        <v>11.720399172792822</v>
      </c>
      <c r="AO56" s="186" cm="1">
        <f t="array" ref="AO56">IF(AO$51=-1,AP56,IF(AO$51=99,AN56,IF(AO$51=0,INDEX($J41:$R41,0,AO$49),(INDEX($J41:$R41,0,AO$51+1)-INDEX($J41:$R41,0,AO$51))/(INDEX($J$4:$R$4,0,AO$51+1)-INDEX($J$4:$R$4,0,AO$51))+AN56)))</f>
        <v>11.720399172792822</v>
      </c>
      <c r="AP56" s="186" cm="1">
        <f t="array" ref="AP56">IF(AP$51=-1,AR56,IF(AP$51=99,AO56,IF(AP$51=0,INDEX($J41:$R41,0,AP$49),(INDEX($J41:$R41,0,AP$51+1)-INDEX($J41:$R41,0,AP$51))/(INDEX($J$4:$R$4,0,AP$51+1)-INDEX($J$4:$R$4,0,AP$51))+AO56)))</f>
        <v>11.720399172792822</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2021-09-10T06:37:45Z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